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icky\Desktop\Fariere Funding Aug-Sept 2014\"/>
    </mc:Choice>
  </mc:AlternateContent>
  <bookViews>
    <workbookView xWindow="-15" yWindow="45" windowWidth="23865" windowHeight="3900" firstSheet="2" activeTab="2"/>
  </bookViews>
  <sheets>
    <sheet name="Rank-SPdwell (2)" sheetId="5" state="veryHidden" r:id="rId1"/>
    <sheet name="Sheet1" sheetId="1" state="veryHidden" r:id="rId2"/>
    <sheet name="Graph" sheetId="2" r:id="rId3"/>
    <sheet name="MPs" sheetId="3" state="veryHidden" r:id="rId4"/>
    <sheet name="Summary LA - 14-15" sheetId="4" state="veryHidden" r:id="rId5"/>
  </sheets>
  <externalReferences>
    <externalReference r:id="rId6"/>
    <externalReference r:id="rId7"/>
    <externalReference r:id="rId8"/>
  </externalReferences>
  <definedNames>
    <definedName name="_xlnm._FilterDatabase" localSheetId="4" hidden="1">'Summary LA - 14-15'!$G$7:$H$394</definedName>
    <definedName name="_xlnm._FilterDatabase" hidden="1">#REF!</definedName>
    <definedName name="Data">#REF!</definedName>
    <definedName name="LA_List">#REF!</definedName>
    <definedName name="LAList" localSheetId="0">#REF!</definedName>
    <definedName name="LAList">'[1]Summary drop-down'!$B$57:$B$442</definedName>
    <definedName name="_xlnm.Print_Area" localSheetId="2">Graph!$B$1:$I$98</definedName>
    <definedName name="_xlnm.Print_Area" localSheetId="4">'Summary LA - 14-15'!$C$1:$BK$404</definedName>
    <definedName name="_xlnm.Print_Titles" localSheetId="4">'Summary LA - 14-15'!$C:$C,'Summary LA - 14-15'!$4:$5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5" i="3" l="1"/>
  <c r="C55" i="3"/>
  <c r="AE330" i="5" l="1"/>
  <c r="AD330" i="5"/>
  <c r="AB330" i="5"/>
  <c r="AE328" i="5"/>
  <c r="AD328" i="5"/>
  <c r="AB328" i="5"/>
  <c r="AE326" i="5"/>
  <c r="AD326" i="5"/>
  <c r="AB326" i="5"/>
  <c r="AE311" i="5"/>
  <c r="AD311" i="5"/>
  <c r="AB311" i="5"/>
  <c r="AE329" i="5"/>
  <c r="AD329" i="5"/>
  <c r="AB329" i="5"/>
  <c r="AE324" i="5"/>
  <c r="AD324" i="5"/>
  <c r="AB324" i="5"/>
  <c r="AE327" i="5"/>
  <c r="AD327" i="5"/>
  <c r="AB327" i="5"/>
  <c r="AE322" i="5"/>
  <c r="AD322" i="5"/>
  <c r="AB322" i="5"/>
  <c r="AE321" i="5"/>
  <c r="AD321" i="5"/>
  <c r="AB321" i="5"/>
  <c r="AE299" i="5"/>
  <c r="AD299" i="5"/>
  <c r="AB299" i="5"/>
  <c r="AE313" i="5"/>
  <c r="AD313" i="5"/>
  <c r="AB313" i="5"/>
  <c r="AE300" i="5"/>
  <c r="AD300" i="5"/>
  <c r="AB300" i="5"/>
  <c r="AE316" i="5"/>
  <c r="AD316" i="5"/>
  <c r="AB316" i="5"/>
  <c r="AE315" i="5"/>
  <c r="AD315" i="5"/>
  <c r="AB315" i="5"/>
  <c r="AE317" i="5"/>
  <c r="AD317" i="5"/>
  <c r="AB317" i="5"/>
  <c r="AE296" i="5"/>
  <c r="AD296" i="5"/>
  <c r="AB296" i="5"/>
  <c r="AE320" i="5"/>
  <c r="AD320" i="5"/>
  <c r="AB320" i="5"/>
  <c r="AE318" i="5"/>
  <c r="AD318" i="5"/>
  <c r="AB318" i="5"/>
  <c r="AE308" i="5"/>
  <c r="AD308" i="5"/>
  <c r="AB308" i="5"/>
  <c r="AE303" i="5"/>
  <c r="AD303" i="5"/>
  <c r="AB303" i="5"/>
  <c r="AE284" i="5"/>
  <c r="AD284" i="5"/>
  <c r="AB284" i="5"/>
  <c r="AE295" i="5"/>
  <c r="AD295" i="5"/>
  <c r="AB295" i="5"/>
  <c r="AE314" i="5"/>
  <c r="AD314" i="5"/>
  <c r="AB314" i="5"/>
  <c r="AE306" i="5"/>
  <c r="AD306" i="5"/>
  <c r="AB306" i="5"/>
  <c r="AE309" i="5"/>
  <c r="AD309" i="5"/>
  <c r="AB309" i="5"/>
  <c r="AE288" i="5"/>
  <c r="AD288" i="5"/>
  <c r="AB288" i="5"/>
  <c r="AE325" i="5"/>
  <c r="AD325" i="5"/>
  <c r="AB325" i="5"/>
  <c r="AE319" i="5"/>
  <c r="AD319" i="5"/>
  <c r="AB319" i="5"/>
  <c r="AE290" i="5"/>
  <c r="AD290" i="5"/>
  <c r="AB290" i="5"/>
  <c r="AE302" i="5"/>
  <c r="AD302" i="5"/>
  <c r="AB302" i="5"/>
  <c r="AE293" i="5"/>
  <c r="AD293" i="5"/>
  <c r="AB293" i="5"/>
  <c r="AE312" i="5"/>
  <c r="AD312" i="5"/>
  <c r="AB312" i="5"/>
  <c r="AE298" i="5"/>
  <c r="AD298" i="5"/>
  <c r="AB298" i="5"/>
  <c r="AE280" i="5"/>
  <c r="AD280" i="5"/>
  <c r="AB280" i="5"/>
  <c r="AE310" i="5"/>
  <c r="AD310" i="5"/>
  <c r="AB310" i="5"/>
  <c r="AE307" i="5"/>
  <c r="AD307" i="5"/>
  <c r="AB307" i="5"/>
  <c r="AE304" i="5"/>
  <c r="AD304" i="5"/>
  <c r="AB304" i="5"/>
  <c r="AE272" i="5"/>
  <c r="AD272" i="5"/>
  <c r="AB272" i="5"/>
  <c r="AE257" i="5"/>
  <c r="AD257" i="5"/>
  <c r="AB257" i="5"/>
  <c r="AE323" i="5"/>
  <c r="AD323" i="5"/>
  <c r="AB323" i="5"/>
  <c r="AE292" i="5"/>
  <c r="AD292" i="5"/>
  <c r="AB292" i="5"/>
  <c r="AE113" i="5"/>
  <c r="AD113" i="5"/>
  <c r="AB113" i="5"/>
  <c r="AE305" i="5"/>
  <c r="AD305" i="5"/>
  <c r="AB305" i="5"/>
  <c r="AE187" i="5"/>
  <c r="AD187" i="5"/>
  <c r="AB187" i="5"/>
  <c r="AE219" i="5"/>
  <c r="AD219" i="5"/>
  <c r="AB219" i="5"/>
  <c r="AE297" i="5"/>
  <c r="AD297" i="5"/>
  <c r="AB297" i="5"/>
  <c r="AE268" i="5"/>
  <c r="AD268" i="5"/>
  <c r="AB268" i="5"/>
  <c r="AE278" i="5"/>
  <c r="AD278" i="5"/>
  <c r="AB278" i="5"/>
  <c r="AE294" i="5"/>
  <c r="AD294" i="5"/>
  <c r="AB294" i="5"/>
  <c r="AE291" i="5"/>
  <c r="AD291" i="5"/>
  <c r="AB291" i="5"/>
  <c r="AE230" i="5"/>
  <c r="AD230" i="5"/>
  <c r="AB230" i="5"/>
  <c r="AE281" i="5"/>
  <c r="AD281" i="5"/>
  <c r="AB281" i="5"/>
  <c r="AE156" i="5"/>
  <c r="AD156" i="5"/>
  <c r="AB156" i="5"/>
  <c r="AE253" i="5"/>
  <c r="AD253" i="5"/>
  <c r="AB253" i="5"/>
  <c r="AE274" i="5"/>
  <c r="AD274" i="5"/>
  <c r="AB274" i="5"/>
  <c r="AE265" i="5"/>
  <c r="AD265" i="5"/>
  <c r="AB265" i="5"/>
  <c r="AE228" i="5"/>
  <c r="AD228" i="5"/>
  <c r="AB228" i="5"/>
  <c r="AE287" i="5"/>
  <c r="AD287" i="5"/>
  <c r="AB287" i="5"/>
  <c r="AE241" i="5"/>
  <c r="AD241" i="5"/>
  <c r="AB241" i="5"/>
  <c r="AE286" i="5"/>
  <c r="AD286" i="5"/>
  <c r="AB286" i="5"/>
  <c r="AE244" i="5"/>
  <c r="AD244" i="5"/>
  <c r="AB244" i="5"/>
  <c r="AE273" i="5"/>
  <c r="AD273" i="5"/>
  <c r="AB273" i="5"/>
  <c r="AE283" i="5"/>
  <c r="AD283" i="5"/>
  <c r="AB283" i="5"/>
  <c r="AE285" i="5"/>
  <c r="AD285" i="5"/>
  <c r="AB285" i="5"/>
  <c r="AE264" i="5"/>
  <c r="AD264" i="5"/>
  <c r="AB264" i="5"/>
  <c r="AE251" i="5"/>
  <c r="AD251" i="5"/>
  <c r="AB251" i="5"/>
  <c r="AE282" i="5"/>
  <c r="AD282" i="5"/>
  <c r="AB282" i="5"/>
  <c r="AE262" i="5"/>
  <c r="AD262" i="5"/>
  <c r="AB262" i="5"/>
  <c r="AE301" i="5"/>
  <c r="AD301" i="5"/>
  <c r="AB301" i="5"/>
  <c r="AE276" i="5"/>
  <c r="AD276" i="5"/>
  <c r="AB276" i="5"/>
  <c r="AE231" i="5"/>
  <c r="AD231" i="5"/>
  <c r="AB231" i="5"/>
  <c r="AE168" i="5"/>
  <c r="AD168" i="5"/>
  <c r="AB168" i="5"/>
  <c r="AE232" i="5"/>
  <c r="AD232" i="5"/>
  <c r="AB232" i="5"/>
  <c r="AE218" i="5"/>
  <c r="AD218" i="5"/>
  <c r="AB218" i="5"/>
  <c r="AE270" i="5"/>
  <c r="AD270" i="5"/>
  <c r="AB270" i="5"/>
  <c r="AE222" i="5"/>
  <c r="AD222" i="5"/>
  <c r="AB222" i="5"/>
  <c r="AE279" i="5"/>
  <c r="AD279" i="5"/>
  <c r="AB279" i="5"/>
  <c r="AE194" i="5"/>
  <c r="AD194" i="5"/>
  <c r="AB194" i="5"/>
  <c r="AE204" i="5"/>
  <c r="AD204" i="5"/>
  <c r="AB204" i="5"/>
  <c r="AE196" i="5"/>
  <c r="AD196" i="5"/>
  <c r="AB196" i="5"/>
  <c r="AE266" i="5"/>
  <c r="AD266" i="5"/>
  <c r="AB266" i="5"/>
  <c r="AE240" i="5"/>
  <c r="AD240" i="5"/>
  <c r="AB240" i="5"/>
  <c r="AE229" i="5"/>
  <c r="AD229" i="5"/>
  <c r="AB229" i="5"/>
  <c r="AE202" i="5"/>
  <c r="AD202" i="5"/>
  <c r="AB202" i="5"/>
  <c r="AE190" i="5"/>
  <c r="AD190" i="5"/>
  <c r="AB190" i="5"/>
  <c r="AE271" i="5"/>
  <c r="AD271" i="5"/>
  <c r="AB271" i="5"/>
  <c r="AE179" i="5"/>
  <c r="AD179" i="5"/>
  <c r="AB179" i="5"/>
  <c r="AE175" i="5"/>
  <c r="AD175" i="5"/>
  <c r="AB175" i="5"/>
  <c r="AE277" i="5"/>
  <c r="AD277" i="5"/>
  <c r="AB277" i="5"/>
  <c r="AE174" i="5"/>
  <c r="AD174" i="5"/>
  <c r="AB174" i="5"/>
  <c r="AE267" i="5"/>
  <c r="AD267" i="5"/>
  <c r="AB267" i="5"/>
  <c r="AE248" i="5"/>
  <c r="AD248" i="5"/>
  <c r="AB248" i="5"/>
  <c r="AE260" i="5"/>
  <c r="AD260" i="5"/>
  <c r="AB260" i="5"/>
  <c r="AE258" i="5"/>
  <c r="AD258" i="5"/>
  <c r="AB258" i="5"/>
  <c r="AE269" i="5"/>
  <c r="AD269" i="5"/>
  <c r="AB269" i="5"/>
  <c r="AE215" i="5"/>
  <c r="AD215" i="5"/>
  <c r="AB215" i="5"/>
  <c r="AE200" i="5"/>
  <c r="AD200" i="5"/>
  <c r="AB200" i="5"/>
  <c r="AE214" i="5"/>
  <c r="AD214" i="5"/>
  <c r="AB214" i="5"/>
  <c r="AE226" i="5"/>
  <c r="AD226" i="5"/>
  <c r="AB226" i="5"/>
  <c r="AE245" i="5"/>
  <c r="AD245" i="5"/>
  <c r="AB245" i="5"/>
  <c r="AE161" i="5"/>
  <c r="AD161" i="5"/>
  <c r="AB161" i="5"/>
  <c r="AE206" i="5"/>
  <c r="AD206" i="5"/>
  <c r="AB206" i="5"/>
  <c r="AE239" i="5"/>
  <c r="AD239" i="5"/>
  <c r="AB239" i="5"/>
  <c r="AE243" i="5"/>
  <c r="AD243" i="5"/>
  <c r="AB243" i="5"/>
  <c r="AE235" i="5"/>
  <c r="AD235" i="5"/>
  <c r="AB235" i="5"/>
  <c r="AE152" i="5"/>
  <c r="AD152" i="5"/>
  <c r="AB152" i="5"/>
  <c r="AE142" i="5"/>
  <c r="AD142" i="5"/>
  <c r="AB142" i="5"/>
  <c r="AE150" i="5"/>
  <c r="AD150" i="5"/>
  <c r="AB150" i="5"/>
  <c r="AE263" i="5"/>
  <c r="AD263" i="5"/>
  <c r="AB263" i="5"/>
  <c r="AE289" i="5"/>
  <c r="AD289" i="5"/>
  <c r="AB289" i="5"/>
  <c r="AE166" i="5"/>
  <c r="AD166" i="5"/>
  <c r="AB166" i="5"/>
  <c r="AE148" i="5"/>
  <c r="AD148" i="5"/>
  <c r="AB148" i="5"/>
  <c r="AE254" i="5"/>
  <c r="AD254" i="5"/>
  <c r="AB254" i="5"/>
  <c r="AE261" i="5"/>
  <c r="AD261" i="5"/>
  <c r="AB261" i="5"/>
  <c r="AE275" i="5"/>
  <c r="AD275" i="5"/>
  <c r="AB275" i="5"/>
  <c r="AE102" i="5"/>
  <c r="AD102" i="5"/>
  <c r="AB102" i="5"/>
  <c r="AE220" i="5"/>
  <c r="AD220" i="5"/>
  <c r="AB220" i="5"/>
  <c r="AE183" i="5"/>
  <c r="AD183" i="5"/>
  <c r="AB183" i="5"/>
  <c r="AE172" i="5"/>
  <c r="AD172" i="5"/>
  <c r="AB172" i="5"/>
  <c r="AE221" i="5"/>
  <c r="AD221" i="5"/>
  <c r="AB221" i="5"/>
  <c r="AE211" i="5"/>
  <c r="AD211" i="5"/>
  <c r="AB211" i="5"/>
  <c r="AE255" i="5"/>
  <c r="AD255" i="5"/>
  <c r="AB255" i="5"/>
  <c r="AE203" i="5"/>
  <c r="AD203" i="5"/>
  <c r="AB203" i="5"/>
  <c r="AE176" i="5"/>
  <c r="AD176" i="5"/>
  <c r="AB176" i="5"/>
  <c r="AE188" i="5"/>
  <c r="AD188" i="5"/>
  <c r="AB188" i="5"/>
  <c r="AE213" i="5"/>
  <c r="AD213" i="5"/>
  <c r="AB213" i="5"/>
  <c r="AE159" i="5"/>
  <c r="AD159" i="5"/>
  <c r="AB159" i="5"/>
  <c r="AE249" i="5"/>
  <c r="AD249" i="5"/>
  <c r="AB249" i="5"/>
  <c r="AE147" i="5"/>
  <c r="AD147" i="5"/>
  <c r="AB147" i="5"/>
  <c r="AE217" i="5"/>
  <c r="AD217" i="5"/>
  <c r="AB217" i="5"/>
  <c r="AE191" i="5"/>
  <c r="AD191" i="5"/>
  <c r="AB191" i="5"/>
  <c r="AE93" i="5"/>
  <c r="AD93" i="5"/>
  <c r="AB93" i="5"/>
  <c r="AE95" i="5"/>
  <c r="AD95" i="5"/>
  <c r="AB95" i="5"/>
  <c r="AE110" i="5"/>
  <c r="AD110" i="5"/>
  <c r="AB110" i="5"/>
  <c r="AE163" i="5"/>
  <c r="AD163" i="5"/>
  <c r="AB163" i="5"/>
  <c r="AE138" i="5"/>
  <c r="AD138" i="5"/>
  <c r="AB138" i="5"/>
  <c r="AE205" i="5"/>
  <c r="AD205" i="5"/>
  <c r="AB205" i="5"/>
  <c r="AE158" i="5"/>
  <c r="AD158" i="5"/>
  <c r="AB158" i="5"/>
  <c r="AE151" i="5"/>
  <c r="AD151" i="5"/>
  <c r="AB151" i="5"/>
  <c r="AE94" i="5"/>
  <c r="AD94" i="5"/>
  <c r="AB94" i="5"/>
  <c r="AE107" i="5"/>
  <c r="AD107" i="5"/>
  <c r="AB107" i="5"/>
  <c r="AE210" i="5"/>
  <c r="AD210" i="5"/>
  <c r="AB210" i="5"/>
  <c r="AE82" i="5"/>
  <c r="AD82" i="5"/>
  <c r="AB82" i="5"/>
  <c r="AE108" i="5"/>
  <c r="AD108" i="5"/>
  <c r="AB108" i="5"/>
  <c r="AE212" i="5"/>
  <c r="AD212" i="5"/>
  <c r="AB212" i="5"/>
  <c r="AE155" i="5"/>
  <c r="AD155" i="5"/>
  <c r="AB155" i="5"/>
  <c r="AE242" i="5"/>
  <c r="AD242" i="5"/>
  <c r="AB242" i="5"/>
  <c r="AE216" i="5"/>
  <c r="AD216" i="5"/>
  <c r="AB216" i="5"/>
  <c r="AE99" i="5"/>
  <c r="AD99" i="5"/>
  <c r="AB99" i="5"/>
  <c r="AE209" i="5"/>
  <c r="AD209" i="5"/>
  <c r="AB209" i="5"/>
  <c r="AE75" i="5"/>
  <c r="AD75" i="5"/>
  <c r="AB75" i="5"/>
  <c r="AE173" i="5"/>
  <c r="AD173" i="5"/>
  <c r="AB173" i="5"/>
  <c r="AE86" i="5"/>
  <c r="AD86" i="5"/>
  <c r="AB86" i="5"/>
  <c r="AE259" i="5"/>
  <c r="AD259" i="5"/>
  <c r="AB259" i="5"/>
  <c r="AE143" i="5"/>
  <c r="AD143" i="5"/>
  <c r="AB143" i="5"/>
  <c r="AE208" i="5"/>
  <c r="AD208" i="5"/>
  <c r="AB208" i="5"/>
  <c r="AE246" i="5"/>
  <c r="AD246" i="5"/>
  <c r="AB246" i="5"/>
  <c r="AE140" i="5"/>
  <c r="AD140" i="5"/>
  <c r="AB140" i="5"/>
  <c r="AE122" i="5"/>
  <c r="AD122" i="5"/>
  <c r="AB122" i="5"/>
  <c r="AE87" i="5"/>
  <c r="AD87" i="5"/>
  <c r="AB87" i="5"/>
  <c r="AE236" i="5"/>
  <c r="AD236" i="5"/>
  <c r="AB236" i="5"/>
  <c r="AE169" i="5"/>
  <c r="AD169" i="5"/>
  <c r="AB169" i="5"/>
  <c r="AE78" i="5"/>
  <c r="AD78" i="5"/>
  <c r="AB78" i="5"/>
  <c r="AE126" i="5"/>
  <c r="AD126" i="5"/>
  <c r="AB126" i="5"/>
  <c r="AE60" i="5"/>
  <c r="AD60" i="5"/>
  <c r="AB60" i="5"/>
  <c r="AE66" i="5"/>
  <c r="AD66" i="5"/>
  <c r="AB66" i="5"/>
  <c r="AE192" i="5"/>
  <c r="AD192" i="5"/>
  <c r="AB192" i="5"/>
  <c r="AE223" i="5"/>
  <c r="AD223" i="5"/>
  <c r="AB223" i="5"/>
  <c r="AE185" i="5"/>
  <c r="AD185" i="5"/>
  <c r="AB185" i="5"/>
  <c r="AE184" i="5"/>
  <c r="AD184" i="5"/>
  <c r="AB184" i="5"/>
  <c r="AE135" i="5"/>
  <c r="AD135" i="5"/>
  <c r="AB135" i="5"/>
  <c r="AE256" i="5"/>
  <c r="AD256" i="5"/>
  <c r="AB256" i="5"/>
  <c r="AE124" i="5"/>
  <c r="AD124" i="5"/>
  <c r="AB124" i="5"/>
  <c r="AE234" i="5"/>
  <c r="AD234" i="5"/>
  <c r="AB234" i="5"/>
  <c r="AE180" i="5"/>
  <c r="AD180" i="5"/>
  <c r="AB180" i="5"/>
  <c r="AE189" i="5"/>
  <c r="AD189" i="5"/>
  <c r="AB189" i="5"/>
  <c r="AE118" i="5"/>
  <c r="AD118" i="5"/>
  <c r="AB118" i="5"/>
  <c r="AE252" i="5"/>
  <c r="AD252" i="5"/>
  <c r="AB252" i="5"/>
  <c r="AE92" i="5"/>
  <c r="AD92" i="5"/>
  <c r="AB92" i="5"/>
  <c r="AE127" i="5"/>
  <c r="AD127" i="5"/>
  <c r="AB127" i="5"/>
  <c r="AE74" i="5"/>
  <c r="AD74" i="5"/>
  <c r="AB74" i="5"/>
  <c r="AE178" i="5"/>
  <c r="AD178" i="5"/>
  <c r="AB178" i="5"/>
  <c r="AE250" i="5"/>
  <c r="AD250" i="5"/>
  <c r="AB250" i="5"/>
  <c r="AE115" i="5"/>
  <c r="AD115" i="5"/>
  <c r="AB115" i="5"/>
  <c r="AE101" i="5"/>
  <c r="AD101" i="5"/>
  <c r="AB101" i="5"/>
  <c r="AE153" i="5"/>
  <c r="AD153" i="5"/>
  <c r="AB153" i="5"/>
  <c r="AE133" i="5"/>
  <c r="AD133" i="5"/>
  <c r="AB133" i="5"/>
  <c r="AE165" i="5"/>
  <c r="AD165" i="5"/>
  <c r="AB165" i="5"/>
  <c r="AE197" i="5"/>
  <c r="AD197" i="5"/>
  <c r="AB197" i="5"/>
  <c r="AE227" i="5"/>
  <c r="AD227" i="5"/>
  <c r="AB227" i="5"/>
  <c r="AE177" i="5"/>
  <c r="AD177" i="5"/>
  <c r="AB177" i="5"/>
  <c r="AE64" i="5"/>
  <c r="AD64" i="5"/>
  <c r="AB64" i="5"/>
  <c r="AE237" i="5"/>
  <c r="AD237" i="5"/>
  <c r="AB237" i="5"/>
  <c r="AE24" i="5"/>
  <c r="AD24" i="5"/>
  <c r="AB24" i="5"/>
  <c r="AE225" i="5"/>
  <c r="AD225" i="5"/>
  <c r="AB225" i="5"/>
  <c r="AE181" i="5"/>
  <c r="AD181" i="5"/>
  <c r="AB181" i="5"/>
  <c r="AE164" i="5"/>
  <c r="AD164" i="5"/>
  <c r="AB164" i="5"/>
  <c r="AE233" i="5"/>
  <c r="AD233" i="5"/>
  <c r="AB233" i="5"/>
  <c r="AE116" i="5"/>
  <c r="AD116" i="5"/>
  <c r="AB116" i="5"/>
  <c r="AE85" i="5"/>
  <c r="AD85" i="5"/>
  <c r="AB85" i="5"/>
  <c r="AE62" i="5"/>
  <c r="AD62" i="5"/>
  <c r="AB62" i="5"/>
  <c r="AE154" i="5"/>
  <c r="AD154" i="5"/>
  <c r="AB154" i="5"/>
  <c r="AE238" i="5"/>
  <c r="AD238" i="5"/>
  <c r="AB238" i="5"/>
  <c r="AE247" i="5"/>
  <c r="AD247" i="5"/>
  <c r="AB247" i="5"/>
  <c r="AE54" i="5"/>
  <c r="AD54" i="5"/>
  <c r="AB54" i="5"/>
  <c r="AE141" i="5"/>
  <c r="AD141" i="5"/>
  <c r="AB141" i="5"/>
  <c r="AE149" i="5"/>
  <c r="AD149" i="5"/>
  <c r="AB149" i="5"/>
  <c r="AE171" i="5"/>
  <c r="AD171" i="5"/>
  <c r="AB171" i="5"/>
  <c r="AE79" i="5"/>
  <c r="AD79" i="5"/>
  <c r="AB79" i="5"/>
  <c r="AE128" i="5"/>
  <c r="AD128" i="5"/>
  <c r="AB128" i="5"/>
  <c r="AE53" i="5"/>
  <c r="AD53" i="5"/>
  <c r="AB53" i="5"/>
  <c r="AE224" i="5"/>
  <c r="AD224" i="5"/>
  <c r="AB224" i="5"/>
  <c r="AE146" i="5"/>
  <c r="AD146" i="5"/>
  <c r="AB146" i="5"/>
  <c r="AE201" i="5"/>
  <c r="AD201" i="5"/>
  <c r="AB201" i="5"/>
  <c r="AE198" i="5"/>
  <c r="AD198" i="5"/>
  <c r="AB198" i="5"/>
  <c r="AE47" i="5"/>
  <c r="AD47" i="5"/>
  <c r="AB47" i="5"/>
  <c r="AE97" i="5"/>
  <c r="AD97" i="5"/>
  <c r="AB97" i="5"/>
  <c r="AE145" i="5"/>
  <c r="AD145" i="5"/>
  <c r="AB145" i="5"/>
  <c r="AE160" i="5"/>
  <c r="AD160" i="5"/>
  <c r="AB160" i="5"/>
  <c r="AE136" i="5"/>
  <c r="AD136" i="5"/>
  <c r="AB136" i="5"/>
  <c r="AE207" i="5"/>
  <c r="AD207" i="5"/>
  <c r="AB207" i="5"/>
  <c r="AE119" i="5"/>
  <c r="AD119" i="5"/>
  <c r="AB119" i="5"/>
  <c r="AE39" i="5"/>
  <c r="AD39" i="5"/>
  <c r="AB39" i="5"/>
  <c r="AE131" i="5"/>
  <c r="AD131" i="5"/>
  <c r="AB131" i="5"/>
  <c r="AE81" i="5"/>
  <c r="AD81" i="5"/>
  <c r="AB81" i="5"/>
  <c r="AE45" i="5"/>
  <c r="AD45" i="5"/>
  <c r="AB45" i="5"/>
  <c r="AE109" i="5"/>
  <c r="AD109" i="5"/>
  <c r="AB109" i="5"/>
  <c r="AE121" i="5"/>
  <c r="AD121" i="5"/>
  <c r="AB121" i="5"/>
  <c r="AE120" i="5"/>
  <c r="AD120" i="5"/>
  <c r="AB120" i="5"/>
  <c r="AE170" i="5"/>
  <c r="AD170" i="5"/>
  <c r="AB170" i="5"/>
  <c r="AE80" i="5"/>
  <c r="AD80" i="5"/>
  <c r="AB80" i="5"/>
  <c r="AE68" i="5"/>
  <c r="AD68" i="5"/>
  <c r="AB68" i="5"/>
  <c r="AE103" i="5"/>
  <c r="AD103" i="5"/>
  <c r="AB103" i="5"/>
  <c r="AE130" i="5"/>
  <c r="AD130" i="5"/>
  <c r="AB130" i="5"/>
  <c r="AE137" i="5"/>
  <c r="AD137" i="5"/>
  <c r="AB137" i="5"/>
  <c r="AE44" i="5"/>
  <c r="AD44" i="5"/>
  <c r="AB44" i="5"/>
  <c r="AE134" i="5"/>
  <c r="AD134" i="5"/>
  <c r="AB134" i="5"/>
  <c r="AE186" i="5"/>
  <c r="AD186" i="5"/>
  <c r="AB186" i="5"/>
  <c r="AE55" i="5"/>
  <c r="AD55" i="5"/>
  <c r="AB55" i="5"/>
  <c r="AE46" i="5"/>
  <c r="AD46" i="5"/>
  <c r="AB46" i="5"/>
  <c r="AE67" i="5"/>
  <c r="AD67" i="5"/>
  <c r="AB67" i="5"/>
  <c r="AE123" i="5"/>
  <c r="AD123" i="5"/>
  <c r="AB123" i="5"/>
  <c r="AE199" i="5"/>
  <c r="AD199" i="5"/>
  <c r="AB199" i="5"/>
  <c r="AE195" i="5"/>
  <c r="AD195" i="5"/>
  <c r="AB195" i="5"/>
  <c r="AE182" i="5"/>
  <c r="AD182" i="5"/>
  <c r="AB182" i="5"/>
  <c r="AE139" i="5"/>
  <c r="AD139" i="5"/>
  <c r="AB139" i="5"/>
  <c r="AE111" i="5"/>
  <c r="AD111" i="5"/>
  <c r="AB111" i="5"/>
  <c r="AE98" i="5"/>
  <c r="AD98" i="5"/>
  <c r="AB98" i="5"/>
  <c r="AE132" i="5"/>
  <c r="AD132" i="5"/>
  <c r="AB132" i="5"/>
  <c r="AE59" i="5"/>
  <c r="AD59" i="5"/>
  <c r="AB59" i="5"/>
  <c r="AE125" i="5"/>
  <c r="AD125" i="5"/>
  <c r="AB125" i="5"/>
  <c r="AE193" i="5"/>
  <c r="AD193" i="5"/>
  <c r="AB193" i="5"/>
  <c r="AE35" i="5"/>
  <c r="AD35" i="5"/>
  <c r="AB35" i="5"/>
  <c r="AE76" i="5"/>
  <c r="AD76" i="5"/>
  <c r="AB76" i="5"/>
  <c r="AE70" i="5"/>
  <c r="AD70" i="5"/>
  <c r="AB70" i="5"/>
  <c r="AE49" i="5"/>
  <c r="AD49" i="5"/>
  <c r="AB49" i="5"/>
  <c r="AE90" i="5"/>
  <c r="AD90" i="5"/>
  <c r="AB90" i="5"/>
  <c r="AE88" i="5"/>
  <c r="AD88" i="5"/>
  <c r="AB88" i="5"/>
  <c r="AE61" i="5"/>
  <c r="AD61" i="5"/>
  <c r="AB61" i="5"/>
  <c r="AE42" i="5"/>
  <c r="AD42" i="5"/>
  <c r="AB42" i="5"/>
  <c r="AE112" i="5"/>
  <c r="AD112" i="5"/>
  <c r="AB112" i="5"/>
  <c r="AE41" i="5"/>
  <c r="AD41" i="5"/>
  <c r="AB41" i="5"/>
  <c r="AE162" i="5"/>
  <c r="AD162" i="5"/>
  <c r="AB162" i="5"/>
  <c r="AE30" i="5"/>
  <c r="AD30" i="5"/>
  <c r="AB30" i="5"/>
  <c r="AE157" i="5"/>
  <c r="AD157" i="5"/>
  <c r="AB157" i="5"/>
  <c r="AE167" i="5"/>
  <c r="AD167" i="5"/>
  <c r="AB167" i="5"/>
  <c r="AE40" i="5"/>
  <c r="AD40" i="5"/>
  <c r="AB40" i="5"/>
  <c r="AE63" i="5"/>
  <c r="AD63" i="5"/>
  <c r="AB63" i="5"/>
  <c r="AE89" i="5"/>
  <c r="AD89" i="5"/>
  <c r="AB89" i="5"/>
  <c r="AE72" i="5"/>
  <c r="AD72" i="5"/>
  <c r="AB72" i="5"/>
  <c r="AE96" i="5"/>
  <c r="AD96" i="5"/>
  <c r="AB96" i="5"/>
  <c r="AE114" i="5"/>
  <c r="AD114" i="5"/>
  <c r="AB114" i="5"/>
  <c r="AE144" i="5"/>
  <c r="AD144" i="5"/>
  <c r="AB144" i="5"/>
  <c r="AE83" i="5"/>
  <c r="AD83" i="5"/>
  <c r="AB83" i="5"/>
  <c r="AE37" i="5"/>
  <c r="AD37" i="5"/>
  <c r="AB37" i="5"/>
  <c r="AE71" i="5"/>
  <c r="AD71" i="5"/>
  <c r="AB71" i="5"/>
  <c r="AE104" i="5"/>
  <c r="AD104" i="5"/>
  <c r="AB104" i="5"/>
  <c r="AE43" i="5"/>
  <c r="AD43" i="5"/>
  <c r="AB43" i="5"/>
  <c r="AE91" i="5"/>
  <c r="AD91" i="5"/>
  <c r="AB91" i="5"/>
  <c r="AE105" i="5"/>
  <c r="AD105" i="5"/>
  <c r="AB105" i="5"/>
  <c r="AE34" i="5"/>
  <c r="AD34" i="5"/>
  <c r="AB34" i="5"/>
  <c r="AE51" i="5"/>
  <c r="AD51" i="5"/>
  <c r="AB51" i="5"/>
  <c r="AE106" i="5"/>
  <c r="AD106" i="5"/>
  <c r="AB106" i="5"/>
  <c r="AE38" i="5"/>
  <c r="AD38" i="5"/>
  <c r="AB38" i="5"/>
  <c r="AE50" i="5"/>
  <c r="AD50" i="5"/>
  <c r="AB50" i="5"/>
  <c r="AE57" i="5"/>
  <c r="AD57" i="5"/>
  <c r="AB57" i="5"/>
  <c r="AE69" i="5"/>
  <c r="AD69" i="5"/>
  <c r="AB69" i="5"/>
  <c r="AE36" i="5"/>
  <c r="AD36" i="5"/>
  <c r="AB36" i="5"/>
  <c r="AE77" i="5"/>
  <c r="AD77" i="5"/>
  <c r="AB77" i="5"/>
  <c r="AE100" i="5"/>
  <c r="AD100" i="5"/>
  <c r="AB100" i="5"/>
  <c r="AE73" i="5"/>
  <c r="AD73" i="5"/>
  <c r="AB73" i="5"/>
  <c r="AE84" i="5"/>
  <c r="AD84" i="5"/>
  <c r="AB84" i="5"/>
  <c r="AE32" i="5"/>
  <c r="AD32" i="5"/>
  <c r="AB32" i="5"/>
  <c r="AE117" i="5"/>
  <c r="AD117" i="5"/>
  <c r="AB117" i="5"/>
  <c r="AE65" i="5"/>
  <c r="AD65" i="5"/>
  <c r="AB65" i="5"/>
  <c r="AE52" i="5"/>
  <c r="AD52" i="5"/>
  <c r="AB52" i="5"/>
  <c r="AE29" i="5"/>
  <c r="AD29" i="5"/>
  <c r="AB29" i="5"/>
  <c r="AE129" i="5"/>
  <c r="AD129" i="5"/>
  <c r="AB129" i="5"/>
  <c r="AE27" i="5"/>
  <c r="AD27" i="5"/>
  <c r="AB27" i="5"/>
  <c r="AE31" i="5"/>
  <c r="AD31" i="5"/>
  <c r="AB31" i="5"/>
  <c r="AE21" i="5"/>
  <c r="AD21" i="5"/>
  <c r="AB21" i="5"/>
  <c r="AE33" i="5"/>
  <c r="AD33" i="5"/>
  <c r="AB33" i="5"/>
  <c r="AE28" i="5"/>
  <c r="AD28" i="5"/>
  <c r="AB28" i="5"/>
  <c r="AE26" i="5"/>
  <c r="AD26" i="5"/>
  <c r="AB26" i="5"/>
  <c r="AE19" i="5"/>
  <c r="AD19" i="5"/>
  <c r="AB19" i="5"/>
  <c r="AE25" i="5"/>
  <c r="AD25" i="5"/>
  <c r="AB25" i="5"/>
  <c r="AE20" i="5"/>
  <c r="AD20" i="5"/>
  <c r="AB20" i="5"/>
  <c r="AE11" i="5"/>
  <c r="AD11" i="5"/>
  <c r="AB11" i="5"/>
  <c r="AE17" i="5"/>
  <c r="AD17" i="5"/>
  <c r="AB17" i="5"/>
  <c r="AE56" i="5"/>
  <c r="AD56" i="5"/>
  <c r="AB56" i="5"/>
  <c r="AE16" i="5"/>
  <c r="AD16" i="5"/>
  <c r="AB16" i="5"/>
  <c r="AE18" i="5"/>
  <c r="AD18" i="5"/>
  <c r="AB18" i="5"/>
  <c r="AE13" i="5"/>
  <c r="AD13" i="5"/>
  <c r="AB13" i="5"/>
  <c r="AE22" i="5"/>
  <c r="AD22" i="5"/>
  <c r="AB22" i="5"/>
  <c r="AE23" i="5"/>
  <c r="AD23" i="5"/>
  <c r="AB23" i="5"/>
  <c r="AE48" i="5"/>
  <c r="AD48" i="5"/>
  <c r="AB48" i="5"/>
  <c r="AE15" i="5"/>
  <c r="AD15" i="5"/>
  <c r="AB15" i="5"/>
  <c r="AE12" i="5"/>
  <c r="AD12" i="5"/>
  <c r="AB12" i="5"/>
  <c r="AE58" i="5"/>
  <c r="AD58" i="5"/>
  <c r="AB58" i="5"/>
  <c r="AE14" i="5"/>
  <c r="AD14" i="5"/>
  <c r="AB14" i="5"/>
  <c r="AE9" i="5"/>
  <c r="AD9" i="5"/>
  <c r="AB9" i="5"/>
  <c r="AE8" i="5"/>
  <c r="AD8" i="5"/>
  <c r="AB8" i="5"/>
  <c r="AE7" i="5"/>
  <c r="AD7" i="5"/>
  <c r="AB7" i="5"/>
  <c r="AE10" i="5"/>
  <c r="AD10" i="5"/>
  <c r="AB10" i="5"/>
  <c r="AE6" i="5"/>
  <c r="AD6" i="5"/>
  <c r="AB6" i="5"/>
  <c r="AQ14" i="1" l="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6" i="1"/>
  <c r="AQ97" i="1"/>
  <c r="AQ98" i="1"/>
  <c r="AQ99" i="1"/>
  <c r="AQ100" i="1"/>
  <c r="AQ101" i="1"/>
  <c r="AQ102" i="1"/>
  <c r="AQ103" i="1"/>
  <c r="AQ104" i="1"/>
  <c r="AQ105" i="1"/>
  <c r="AQ106" i="1"/>
  <c r="AQ107" i="1"/>
  <c r="AQ108" i="1"/>
  <c r="AQ109" i="1"/>
  <c r="AQ110" i="1"/>
  <c r="AQ111" i="1"/>
  <c r="AQ112" i="1"/>
  <c r="AQ113" i="1"/>
  <c r="AQ114" i="1"/>
  <c r="AQ115" i="1"/>
  <c r="AQ116" i="1"/>
  <c r="AQ117" i="1"/>
  <c r="AQ118" i="1"/>
  <c r="AQ119" i="1"/>
  <c r="AQ120" i="1"/>
  <c r="AQ121" i="1"/>
  <c r="AQ122" i="1"/>
  <c r="AQ123" i="1"/>
  <c r="AQ124" i="1"/>
  <c r="AQ125" i="1"/>
  <c r="AQ126" i="1"/>
  <c r="AQ127" i="1"/>
  <c r="AQ128" i="1"/>
  <c r="AQ129" i="1"/>
  <c r="AQ130" i="1"/>
  <c r="AQ131" i="1"/>
  <c r="AQ132" i="1"/>
  <c r="AQ133" i="1"/>
  <c r="AQ134" i="1"/>
  <c r="AQ135" i="1"/>
  <c r="AQ136" i="1"/>
  <c r="AQ137" i="1"/>
  <c r="AQ138" i="1"/>
  <c r="AQ139" i="1"/>
  <c r="AQ140" i="1"/>
  <c r="AQ141" i="1"/>
  <c r="AQ142" i="1"/>
  <c r="AQ143" i="1"/>
  <c r="AQ144" i="1"/>
  <c r="AQ145" i="1"/>
  <c r="AQ146" i="1"/>
  <c r="AQ147" i="1"/>
  <c r="AQ148" i="1"/>
  <c r="AQ149" i="1"/>
  <c r="AQ150" i="1"/>
  <c r="AQ151" i="1"/>
  <c r="AQ152" i="1"/>
  <c r="AQ153" i="1"/>
  <c r="AQ154" i="1"/>
  <c r="AQ155" i="1"/>
  <c r="AQ156" i="1"/>
  <c r="AQ157" i="1"/>
  <c r="AQ158" i="1"/>
  <c r="AQ159" i="1"/>
  <c r="AQ160" i="1"/>
  <c r="AQ161" i="1"/>
  <c r="AQ162" i="1"/>
  <c r="AQ163" i="1"/>
  <c r="AQ164" i="1"/>
  <c r="AQ165" i="1"/>
  <c r="AQ166" i="1"/>
  <c r="AQ167" i="1"/>
  <c r="AQ168" i="1"/>
  <c r="AQ169" i="1"/>
  <c r="AQ170" i="1"/>
  <c r="AQ171" i="1"/>
  <c r="AQ172" i="1"/>
  <c r="AQ173" i="1"/>
  <c r="AQ174" i="1"/>
  <c r="AQ175" i="1"/>
  <c r="AQ176" i="1"/>
  <c r="AQ177" i="1"/>
  <c r="AQ178" i="1"/>
  <c r="AQ179" i="1"/>
  <c r="AQ180" i="1"/>
  <c r="AQ181" i="1"/>
  <c r="AQ182" i="1"/>
  <c r="AQ183" i="1"/>
  <c r="AQ184" i="1"/>
  <c r="AQ185" i="1"/>
  <c r="AQ186" i="1"/>
  <c r="AQ187" i="1"/>
  <c r="AQ188" i="1"/>
  <c r="AQ189" i="1"/>
  <c r="AQ190" i="1"/>
  <c r="AQ191" i="1"/>
  <c r="AQ192" i="1"/>
  <c r="AQ193" i="1"/>
  <c r="AQ194" i="1"/>
  <c r="AQ195" i="1"/>
  <c r="AQ196" i="1"/>
  <c r="AQ197" i="1"/>
  <c r="AQ198" i="1"/>
  <c r="AQ199" i="1"/>
  <c r="AQ200" i="1"/>
  <c r="AQ201" i="1"/>
  <c r="AQ202" i="1"/>
  <c r="AQ203" i="1"/>
  <c r="AQ204" i="1"/>
  <c r="AQ205" i="1"/>
  <c r="AQ206" i="1"/>
  <c r="AQ207" i="1"/>
  <c r="AQ208" i="1"/>
  <c r="AQ209" i="1"/>
  <c r="AQ210" i="1"/>
  <c r="AQ211" i="1"/>
  <c r="AQ212" i="1"/>
  <c r="AQ213" i="1"/>
  <c r="AQ214" i="1"/>
  <c r="AQ215" i="1"/>
  <c r="AQ216" i="1"/>
  <c r="AQ217" i="1"/>
  <c r="AQ218" i="1"/>
  <c r="AQ219" i="1"/>
  <c r="AQ220" i="1"/>
  <c r="AQ221" i="1"/>
  <c r="AQ222" i="1"/>
  <c r="AQ223" i="1"/>
  <c r="AQ224" i="1"/>
  <c r="AQ225" i="1"/>
  <c r="AQ226" i="1"/>
  <c r="AQ227" i="1"/>
  <c r="AQ228" i="1"/>
  <c r="AQ229" i="1"/>
  <c r="AQ230" i="1"/>
  <c r="AQ231" i="1"/>
  <c r="AQ232" i="1"/>
  <c r="AQ233" i="1"/>
  <c r="AQ234" i="1"/>
  <c r="AQ235" i="1"/>
  <c r="AQ236" i="1"/>
  <c r="AQ237" i="1"/>
  <c r="AQ238" i="1"/>
  <c r="AQ239" i="1"/>
  <c r="AQ240" i="1"/>
  <c r="AQ241" i="1"/>
  <c r="AQ242" i="1"/>
  <c r="AQ243" i="1"/>
  <c r="AQ244" i="1"/>
  <c r="AQ245" i="1"/>
  <c r="AQ246" i="1"/>
  <c r="AQ247" i="1"/>
  <c r="AQ248" i="1"/>
  <c r="AQ249" i="1"/>
  <c r="AQ250" i="1"/>
  <c r="AQ251" i="1"/>
  <c r="AQ252" i="1"/>
  <c r="AQ253" i="1"/>
  <c r="AQ254" i="1"/>
  <c r="AQ255" i="1"/>
  <c r="AQ256" i="1"/>
  <c r="AQ257" i="1"/>
  <c r="AQ258" i="1"/>
  <c r="AQ259" i="1"/>
  <c r="AQ260" i="1"/>
  <c r="AQ261" i="1"/>
  <c r="AQ262" i="1"/>
  <c r="AQ263" i="1"/>
  <c r="AQ264" i="1"/>
  <c r="AQ265" i="1"/>
  <c r="AQ266" i="1"/>
  <c r="AQ267" i="1"/>
  <c r="AQ268" i="1"/>
  <c r="AQ269" i="1"/>
  <c r="AQ270" i="1"/>
  <c r="AQ271" i="1"/>
  <c r="AQ272" i="1"/>
  <c r="AQ273" i="1"/>
  <c r="AQ274" i="1"/>
  <c r="AQ275" i="1"/>
  <c r="AQ276" i="1"/>
  <c r="AQ277" i="1"/>
  <c r="AQ278" i="1"/>
  <c r="AQ279" i="1"/>
  <c r="AQ280" i="1"/>
  <c r="AQ281" i="1"/>
  <c r="AQ282" i="1"/>
  <c r="AQ283" i="1"/>
  <c r="AQ284" i="1"/>
  <c r="AQ285" i="1"/>
  <c r="AQ286" i="1"/>
  <c r="AQ287" i="1"/>
  <c r="AQ288" i="1"/>
  <c r="AQ289" i="1"/>
  <c r="AQ290" i="1"/>
  <c r="AQ291" i="1"/>
  <c r="AQ292" i="1"/>
  <c r="AQ293" i="1"/>
  <c r="AQ294" i="1"/>
  <c r="AQ295" i="1"/>
  <c r="AQ296" i="1"/>
  <c r="AQ297" i="1"/>
  <c r="AQ298" i="1"/>
  <c r="AQ299" i="1"/>
  <c r="AQ300" i="1"/>
  <c r="AQ301" i="1"/>
  <c r="AQ302" i="1"/>
  <c r="AQ303" i="1"/>
  <c r="AQ304" i="1"/>
  <c r="AQ305" i="1"/>
  <c r="AQ306" i="1"/>
  <c r="AQ307" i="1"/>
  <c r="AQ308" i="1"/>
  <c r="AQ309" i="1"/>
  <c r="AQ310" i="1"/>
  <c r="AQ311" i="1"/>
  <c r="AQ312" i="1"/>
  <c r="AQ313" i="1"/>
  <c r="AQ314" i="1"/>
  <c r="AQ315" i="1"/>
  <c r="AQ316" i="1"/>
  <c r="AQ317" i="1"/>
  <c r="AQ318" i="1"/>
  <c r="AQ319" i="1"/>
  <c r="AQ320" i="1"/>
  <c r="AQ321" i="1"/>
  <c r="AQ322" i="1"/>
  <c r="AQ323" i="1"/>
  <c r="AQ324" i="1"/>
  <c r="AQ325" i="1"/>
  <c r="AQ326" i="1"/>
  <c r="AQ327" i="1"/>
  <c r="AQ328" i="1"/>
  <c r="AQ329" i="1"/>
  <c r="AQ330" i="1"/>
  <c r="AQ331" i="1"/>
  <c r="AQ332" i="1"/>
  <c r="AQ333" i="1"/>
  <c r="AQ334" i="1"/>
  <c r="AQ335" i="1"/>
  <c r="AQ336" i="1"/>
  <c r="AQ337" i="1"/>
  <c r="AQ338" i="1"/>
  <c r="AQ339" i="1"/>
  <c r="AQ340" i="1"/>
  <c r="AQ341" i="1"/>
  <c r="AQ342" i="1"/>
  <c r="AQ343" i="1"/>
  <c r="AQ344" i="1"/>
  <c r="AQ345" i="1"/>
  <c r="AQ346" i="1"/>
  <c r="AQ347" i="1"/>
  <c r="AQ348" i="1"/>
  <c r="AQ349" i="1"/>
  <c r="AQ350" i="1"/>
  <c r="AQ351" i="1"/>
  <c r="AQ352" i="1"/>
  <c r="AQ353" i="1"/>
  <c r="AQ354" i="1"/>
  <c r="AQ355" i="1"/>
  <c r="AQ356" i="1"/>
  <c r="AQ357" i="1"/>
  <c r="AQ358" i="1"/>
  <c r="AQ359" i="1"/>
  <c r="AQ360" i="1"/>
  <c r="AQ361" i="1"/>
  <c r="AQ362" i="1"/>
  <c r="AQ363" i="1"/>
  <c r="AQ364" i="1"/>
  <c r="AQ365" i="1"/>
  <c r="AQ366" i="1"/>
  <c r="AQ367" i="1"/>
  <c r="AQ368" i="1"/>
  <c r="AQ369" i="1"/>
  <c r="AQ370" i="1"/>
  <c r="AQ371" i="1"/>
  <c r="AQ372" i="1"/>
  <c r="AQ373" i="1"/>
  <c r="AQ374" i="1"/>
  <c r="AQ375" i="1"/>
  <c r="AQ376" i="1"/>
  <c r="AQ377" i="1"/>
  <c r="AQ378" i="1"/>
  <c r="AQ379" i="1"/>
  <c r="AQ380" i="1"/>
  <c r="AQ381" i="1"/>
  <c r="AQ382" i="1"/>
  <c r="AQ383" i="1"/>
  <c r="AQ384" i="1"/>
  <c r="AQ385" i="1"/>
  <c r="AQ386" i="1"/>
  <c r="AQ387" i="1"/>
  <c r="AQ388" i="1"/>
  <c r="AQ389" i="1"/>
  <c r="AQ390" i="1"/>
  <c r="AQ391" i="1"/>
  <c r="AQ392" i="1"/>
  <c r="AQ393" i="1"/>
  <c r="AQ394" i="1"/>
  <c r="AQ395" i="1"/>
  <c r="AQ13" i="1"/>
  <c r="AL15" i="1"/>
  <c r="O15" i="1" s="1"/>
  <c r="R15" i="1" s="1"/>
  <c r="AL16" i="1"/>
  <c r="O16" i="1" s="1"/>
  <c r="R16" i="1" s="1"/>
  <c r="AL17" i="1"/>
  <c r="O17" i="1" s="1"/>
  <c r="R17" i="1" s="1"/>
  <c r="AL18" i="1"/>
  <c r="O18" i="1" s="1"/>
  <c r="R18" i="1" s="1"/>
  <c r="AL19" i="1"/>
  <c r="O19" i="1" s="1"/>
  <c r="R19" i="1" s="1"/>
  <c r="AL20" i="1"/>
  <c r="O20" i="1" s="1"/>
  <c r="R20" i="1" s="1"/>
  <c r="AL21" i="1"/>
  <c r="O21" i="1" s="1"/>
  <c r="R21" i="1" s="1"/>
  <c r="AL22" i="1"/>
  <c r="O22" i="1" s="1"/>
  <c r="R22" i="1" s="1"/>
  <c r="AL23" i="1"/>
  <c r="O23" i="1" s="1"/>
  <c r="R23" i="1" s="1"/>
  <c r="AL24" i="1"/>
  <c r="O24" i="1" s="1"/>
  <c r="R24" i="1" s="1"/>
  <c r="AL25" i="1"/>
  <c r="O25" i="1" s="1"/>
  <c r="R25" i="1" s="1"/>
  <c r="AL26" i="1"/>
  <c r="O26" i="1" s="1"/>
  <c r="R26" i="1" s="1"/>
  <c r="AL27" i="1"/>
  <c r="O27" i="1" s="1"/>
  <c r="R27" i="1" s="1"/>
  <c r="AL28" i="1"/>
  <c r="O28" i="1" s="1"/>
  <c r="R28" i="1" s="1"/>
  <c r="AL29" i="1"/>
  <c r="O29" i="1" s="1"/>
  <c r="R29" i="1" s="1"/>
  <c r="AL30" i="1"/>
  <c r="O30" i="1" s="1"/>
  <c r="R30" i="1" s="1"/>
  <c r="AL31" i="1"/>
  <c r="O31" i="1" s="1"/>
  <c r="R31" i="1" s="1"/>
  <c r="AL32" i="1"/>
  <c r="O32" i="1" s="1"/>
  <c r="R32" i="1" s="1"/>
  <c r="AL33" i="1"/>
  <c r="O33" i="1" s="1"/>
  <c r="R33" i="1" s="1"/>
  <c r="AL34" i="1"/>
  <c r="O34" i="1" s="1"/>
  <c r="R34" i="1" s="1"/>
  <c r="AL35" i="1"/>
  <c r="O35" i="1" s="1"/>
  <c r="R35" i="1" s="1"/>
  <c r="AL36" i="1"/>
  <c r="O36" i="1" s="1"/>
  <c r="R36" i="1" s="1"/>
  <c r="AL37" i="1"/>
  <c r="O37" i="1" s="1"/>
  <c r="R37" i="1" s="1"/>
  <c r="AL38" i="1"/>
  <c r="O38" i="1" s="1"/>
  <c r="R38" i="1" s="1"/>
  <c r="AL39" i="1"/>
  <c r="O39" i="1" s="1"/>
  <c r="R39" i="1" s="1"/>
  <c r="AL40" i="1"/>
  <c r="O40" i="1" s="1"/>
  <c r="R40" i="1" s="1"/>
  <c r="AL41" i="1"/>
  <c r="O41" i="1" s="1"/>
  <c r="R41" i="1" s="1"/>
  <c r="AL42" i="1"/>
  <c r="O42" i="1" s="1"/>
  <c r="R42" i="1" s="1"/>
  <c r="AL43" i="1"/>
  <c r="O43" i="1" s="1"/>
  <c r="R43" i="1" s="1"/>
  <c r="AL44" i="1"/>
  <c r="O44" i="1" s="1"/>
  <c r="R44" i="1" s="1"/>
  <c r="AL45" i="1"/>
  <c r="O45" i="1" s="1"/>
  <c r="R45" i="1" s="1"/>
  <c r="AL46" i="1"/>
  <c r="O46" i="1" s="1"/>
  <c r="R46" i="1" s="1"/>
  <c r="AL47" i="1"/>
  <c r="O47" i="1" s="1"/>
  <c r="R47" i="1" s="1"/>
  <c r="AL48" i="1"/>
  <c r="O48" i="1" s="1"/>
  <c r="R48" i="1" s="1"/>
  <c r="AL49" i="1"/>
  <c r="O49" i="1" s="1"/>
  <c r="R49" i="1" s="1"/>
  <c r="AL50" i="1"/>
  <c r="O50" i="1" s="1"/>
  <c r="R50" i="1" s="1"/>
  <c r="AL51" i="1"/>
  <c r="O51" i="1" s="1"/>
  <c r="R51" i="1" s="1"/>
  <c r="AL52" i="1"/>
  <c r="O52" i="1" s="1"/>
  <c r="R52" i="1" s="1"/>
  <c r="AL53" i="1"/>
  <c r="O53" i="1" s="1"/>
  <c r="R53" i="1" s="1"/>
  <c r="AL54" i="1"/>
  <c r="O54" i="1" s="1"/>
  <c r="R54" i="1" s="1"/>
  <c r="AL55" i="1"/>
  <c r="O55" i="1" s="1"/>
  <c r="R55" i="1" s="1"/>
  <c r="AL56" i="1"/>
  <c r="O56" i="1" s="1"/>
  <c r="R56" i="1" s="1"/>
  <c r="AL57" i="1"/>
  <c r="O57" i="1" s="1"/>
  <c r="R57" i="1" s="1"/>
  <c r="AL58" i="1"/>
  <c r="O58" i="1" s="1"/>
  <c r="R58" i="1" s="1"/>
  <c r="AL59" i="1"/>
  <c r="O59" i="1" s="1"/>
  <c r="R59" i="1" s="1"/>
  <c r="AL60" i="1"/>
  <c r="O60" i="1" s="1"/>
  <c r="R60" i="1" s="1"/>
  <c r="AL61" i="1"/>
  <c r="O61" i="1" s="1"/>
  <c r="R61" i="1" s="1"/>
  <c r="AL62" i="1"/>
  <c r="O62" i="1" s="1"/>
  <c r="R62" i="1" s="1"/>
  <c r="AL63" i="1"/>
  <c r="O63" i="1" s="1"/>
  <c r="R63" i="1" s="1"/>
  <c r="AL64" i="1"/>
  <c r="O64" i="1" s="1"/>
  <c r="R64" i="1" s="1"/>
  <c r="AL65" i="1"/>
  <c r="O65" i="1" s="1"/>
  <c r="R65" i="1" s="1"/>
  <c r="AL66" i="1"/>
  <c r="O66" i="1" s="1"/>
  <c r="R66" i="1" s="1"/>
  <c r="AL67" i="1"/>
  <c r="O67" i="1" s="1"/>
  <c r="R67" i="1" s="1"/>
  <c r="AL68" i="1"/>
  <c r="O68" i="1" s="1"/>
  <c r="R68" i="1" s="1"/>
  <c r="AL69" i="1"/>
  <c r="O69" i="1" s="1"/>
  <c r="R69" i="1" s="1"/>
  <c r="AL70" i="1"/>
  <c r="O70" i="1" s="1"/>
  <c r="R70" i="1" s="1"/>
  <c r="AL71" i="1"/>
  <c r="O71" i="1" s="1"/>
  <c r="R71" i="1" s="1"/>
  <c r="AL72" i="1"/>
  <c r="O72" i="1" s="1"/>
  <c r="R72" i="1" s="1"/>
  <c r="AL73" i="1"/>
  <c r="O73" i="1" s="1"/>
  <c r="R73" i="1" s="1"/>
  <c r="AL74" i="1"/>
  <c r="O74" i="1" s="1"/>
  <c r="R74" i="1" s="1"/>
  <c r="AL75" i="1"/>
  <c r="O75" i="1" s="1"/>
  <c r="R75" i="1" s="1"/>
  <c r="AL76" i="1"/>
  <c r="O76" i="1" s="1"/>
  <c r="R76" i="1" s="1"/>
  <c r="AL77" i="1"/>
  <c r="O77" i="1" s="1"/>
  <c r="R77" i="1" s="1"/>
  <c r="AL78" i="1"/>
  <c r="O78" i="1" s="1"/>
  <c r="R78" i="1" s="1"/>
  <c r="AL79" i="1"/>
  <c r="O79" i="1" s="1"/>
  <c r="R79" i="1" s="1"/>
  <c r="AL80" i="1"/>
  <c r="O80" i="1" s="1"/>
  <c r="R80" i="1" s="1"/>
  <c r="AL81" i="1"/>
  <c r="O81" i="1" s="1"/>
  <c r="R81" i="1" s="1"/>
  <c r="AL82" i="1"/>
  <c r="O82" i="1" s="1"/>
  <c r="R82" i="1" s="1"/>
  <c r="AL83" i="1"/>
  <c r="O83" i="1" s="1"/>
  <c r="R83" i="1" s="1"/>
  <c r="AL84" i="1"/>
  <c r="O84" i="1" s="1"/>
  <c r="R84" i="1" s="1"/>
  <c r="AL85" i="1"/>
  <c r="O85" i="1" s="1"/>
  <c r="R85" i="1" s="1"/>
  <c r="AL86" i="1"/>
  <c r="O86" i="1" s="1"/>
  <c r="R86" i="1" s="1"/>
  <c r="AL87" i="1"/>
  <c r="O87" i="1" s="1"/>
  <c r="R87" i="1" s="1"/>
  <c r="AL88" i="1"/>
  <c r="O88" i="1" s="1"/>
  <c r="R88" i="1" s="1"/>
  <c r="AL89" i="1"/>
  <c r="O89" i="1" s="1"/>
  <c r="R89" i="1" s="1"/>
  <c r="AL90" i="1"/>
  <c r="O90" i="1" s="1"/>
  <c r="R90" i="1" s="1"/>
  <c r="AL91" i="1"/>
  <c r="O91" i="1" s="1"/>
  <c r="R91" i="1" s="1"/>
  <c r="AL92" i="1"/>
  <c r="O92" i="1" s="1"/>
  <c r="R92" i="1" s="1"/>
  <c r="AL93" i="1"/>
  <c r="O93" i="1" s="1"/>
  <c r="R93" i="1" s="1"/>
  <c r="AL94" i="1"/>
  <c r="O94" i="1" s="1"/>
  <c r="R94" i="1" s="1"/>
  <c r="AL95" i="1"/>
  <c r="O95" i="1" s="1"/>
  <c r="R95" i="1" s="1"/>
  <c r="AL96" i="1"/>
  <c r="O96" i="1" s="1"/>
  <c r="R96" i="1" s="1"/>
  <c r="AL97" i="1"/>
  <c r="O97" i="1" s="1"/>
  <c r="R97" i="1" s="1"/>
  <c r="AL98" i="1"/>
  <c r="O98" i="1" s="1"/>
  <c r="R98" i="1" s="1"/>
  <c r="AL99" i="1"/>
  <c r="O99" i="1" s="1"/>
  <c r="R99" i="1" s="1"/>
  <c r="AL100" i="1"/>
  <c r="O100" i="1" s="1"/>
  <c r="R100" i="1" s="1"/>
  <c r="AL101" i="1"/>
  <c r="O101" i="1" s="1"/>
  <c r="R101" i="1" s="1"/>
  <c r="AL102" i="1"/>
  <c r="O102" i="1" s="1"/>
  <c r="R102" i="1" s="1"/>
  <c r="AL103" i="1"/>
  <c r="O103" i="1" s="1"/>
  <c r="R103" i="1" s="1"/>
  <c r="AL104" i="1"/>
  <c r="O104" i="1" s="1"/>
  <c r="R104" i="1" s="1"/>
  <c r="AL105" i="1"/>
  <c r="O105" i="1" s="1"/>
  <c r="R105" i="1" s="1"/>
  <c r="AL106" i="1"/>
  <c r="O106" i="1" s="1"/>
  <c r="R106" i="1" s="1"/>
  <c r="AL107" i="1"/>
  <c r="O107" i="1" s="1"/>
  <c r="R107" i="1" s="1"/>
  <c r="AL108" i="1"/>
  <c r="O108" i="1" s="1"/>
  <c r="R108" i="1" s="1"/>
  <c r="AL109" i="1"/>
  <c r="O109" i="1" s="1"/>
  <c r="R109" i="1" s="1"/>
  <c r="AL110" i="1"/>
  <c r="O110" i="1" s="1"/>
  <c r="R110" i="1" s="1"/>
  <c r="AL111" i="1"/>
  <c r="O111" i="1" s="1"/>
  <c r="R111" i="1" s="1"/>
  <c r="AL112" i="1"/>
  <c r="O112" i="1" s="1"/>
  <c r="R112" i="1" s="1"/>
  <c r="AL113" i="1"/>
  <c r="O113" i="1" s="1"/>
  <c r="R113" i="1" s="1"/>
  <c r="AL114" i="1"/>
  <c r="O114" i="1" s="1"/>
  <c r="R114" i="1" s="1"/>
  <c r="AL115" i="1"/>
  <c r="O115" i="1" s="1"/>
  <c r="R115" i="1" s="1"/>
  <c r="AL116" i="1"/>
  <c r="O116" i="1" s="1"/>
  <c r="R116" i="1" s="1"/>
  <c r="AL117" i="1"/>
  <c r="O117" i="1" s="1"/>
  <c r="R117" i="1" s="1"/>
  <c r="AL118" i="1"/>
  <c r="O118" i="1" s="1"/>
  <c r="R118" i="1" s="1"/>
  <c r="AL119" i="1"/>
  <c r="O119" i="1" s="1"/>
  <c r="R119" i="1" s="1"/>
  <c r="AL120" i="1"/>
  <c r="O120" i="1" s="1"/>
  <c r="R120" i="1" s="1"/>
  <c r="AL121" i="1"/>
  <c r="O121" i="1" s="1"/>
  <c r="R121" i="1" s="1"/>
  <c r="AL122" i="1"/>
  <c r="O122" i="1" s="1"/>
  <c r="R122" i="1" s="1"/>
  <c r="AL123" i="1"/>
  <c r="O123" i="1" s="1"/>
  <c r="R123" i="1" s="1"/>
  <c r="AL124" i="1"/>
  <c r="O124" i="1" s="1"/>
  <c r="R124" i="1" s="1"/>
  <c r="AL125" i="1"/>
  <c r="O125" i="1" s="1"/>
  <c r="R125" i="1" s="1"/>
  <c r="AL126" i="1"/>
  <c r="O126" i="1" s="1"/>
  <c r="R126" i="1" s="1"/>
  <c r="AL127" i="1"/>
  <c r="O127" i="1" s="1"/>
  <c r="R127" i="1" s="1"/>
  <c r="AL128" i="1"/>
  <c r="O128" i="1" s="1"/>
  <c r="R128" i="1" s="1"/>
  <c r="AL129" i="1"/>
  <c r="O129" i="1" s="1"/>
  <c r="R129" i="1" s="1"/>
  <c r="AL130" i="1"/>
  <c r="O130" i="1" s="1"/>
  <c r="R130" i="1" s="1"/>
  <c r="AL131" i="1"/>
  <c r="O131" i="1" s="1"/>
  <c r="R131" i="1" s="1"/>
  <c r="AL132" i="1"/>
  <c r="O132" i="1" s="1"/>
  <c r="R132" i="1" s="1"/>
  <c r="AL133" i="1"/>
  <c r="O133" i="1" s="1"/>
  <c r="R133" i="1" s="1"/>
  <c r="AL134" i="1"/>
  <c r="O134" i="1" s="1"/>
  <c r="R134" i="1" s="1"/>
  <c r="AL135" i="1"/>
  <c r="O135" i="1" s="1"/>
  <c r="R135" i="1" s="1"/>
  <c r="AL136" i="1"/>
  <c r="O136" i="1" s="1"/>
  <c r="R136" i="1" s="1"/>
  <c r="AL137" i="1"/>
  <c r="O137" i="1" s="1"/>
  <c r="R137" i="1" s="1"/>
  <c r="AL138" i="1"/>
  <c r="O138" i="1" s="1"/>
  <c r="R138" i="1" s="1"/>
  <c r="AL139" i="1"/>
  <c r="O139" i="1" s="1"/>
  <c r="R139" i="1" s="1"/>
  <c r="AL140" i="1"/>
  <c r="O140" i="1" s="1"/>
  <c r="R140" i="1" s="1"/>
  <c r="AL141" i="1"/>
  <c r="O141" i="1" s="1"/>
  <c r="R141" i="1" s="1"/>
  <c r="AL142" i="1"/>
  <c r="O142" i="1" s="1"/>
  <c r="R142" i="1" s="1"/>
  <c r="AL143" i="1"/>
  <c r="O143" i="1" s="1"/>
  <c r="R143" i="1" s="1"/>
  <c r="AL144" i="1"/>
  <c r="O144" i="1" s="1"/>
  <c r="R144" i="1" s="1"/>
  <c r="AL145" i="1"/>
  <c r="O145" i="1" s="1"/>
  <c r="R145" i="1" s="1"/>
  <c r="AL146" i="1"/>
  <c r="O146" i="1" s="1"/>
  <c r="R146" i="1" s="1"/>
  <c r="AL147" i="1"/>
  <c r="O147" i="1" s="1"/>
  <c r="R147" i="1" s="1"/>
  <c r="AL148" i="1"/>
  <c r="O148" i="1" s="1"/>
  <c r="R148" i="1" s="1"/>
  <c r="AL149" i="1"/>
  <c r="O149" i="1" s="1"/>
  <c r="R149" i="1" s="1"/>
  <c r="AL150" i="1"/>
  <c r="O150" i="1" s="1"/>
  <c r="R150" i="1" s="1"/>
  <c r="AL151" i="1"/>
  <c r="O151" i="1" s="1"/>
  <c r="R151" i="1" s="1"/>
  <c r="AL152" i="1"/>
  <c r="O152" i="1" s="1"/>
  <c r="R152" i="1" s="1"/>
  <c r="AL153" i="1"/>
  <c r="O153" i="1" s="1"/>
  <c r="R153" i="1" s="1"/>
  <c r="AL154" i="1"/>
  <c r="O154" i="1" s="1"/>
  <c r="R154" i="1" s="1"/>
  <c r="AL155" i="1"/>
  <c r="O155" i="1" s="1"/>
  <c r="R155" i="1" s="1"/>
  <c r="AL156" i="1"/>
  <c r="O156" i="1" s="1"/>
  <c r="R156" i="1" s="1"/>
  <c r="AL157" i="1"/>
  <c r="O157" i="1" s="1"/>
  <c r="R157" i="1" s="1"/>
  <c r="AL158" i="1"/>
  <c r="O158" i="1" s="1"/>
  <c r="R158" i="1" s="1"/>
  <c r="AL159" i="1"/>
  <c r="O159" i="1" s="1"/>
  <c r="R159" i="1" s="1"/>
  <c r="AL160" i="1"/>
  <c r="O160" i="1" s="1"/>
  <c r="R160" i="1" s="1"/>
  <c r="AL161" i="1"/>
  <c r="O161" i="1" s="1"/>
  <c r="R161" i="1" s="1"/>
  <c r="AL162" i="1"/>
  <c r="O162" i="1" s="1"/>
  <c r="R162" i="1" s="1"/>
  <c r="AL163" i="1"/>
  <c r="O163" i="1" s="1"/>
  <c r="R163" i="1" s="1"/>
  <c r="AL164" i="1"/>
  <c r="O164" i="1" s="1"/>
  <c r="R164" i="1" s="1"/>
  <c r="AL165" i="1"/>
  <c r="O165" i="1" s="1"/>
  <c r="R165" i="1" s="1"/>
  <c r="AL166" i="1"/>
  <c r="O166" i="1" s="1"/>
  <c r="R166" i="1" s="1"/>
  <c r="AL167" i="1"/>
  <c r="O167" i="1" s="1"/>
  <c r="R167" i="1" s="1"/>
  <c r="AL168" i="1"/>
  <c r="O168" i="1" s="1"/>
  <c r="R168" i="1" s="1"/>
  <c r="AL169" i="1"/>
  <c r="O169" i="1" s="1"/>
  <c r="R169" i="1" s="1"/>
  <c r="AL170" i="1"/>
  <c r="O170" i="1" s="1"/>
  <c r="R170" i="1" s="1"/>
  <c r="AL171" i="1"/>
  <c r="O171" i="1" s="1"/>
  <c r="R171" i="1" s="1"/>
  <c r="AL172" i="1"/>
  <c r="O172" i="1" s="1"/>
  <c r="R172" i="1" s="1"/>
  <c r="AL173" i="1"/>
  <c r="O173" i="1" s="1"/>
  <c r="R173" i="1" s="1"/>
  <c r="AL174" i="1"/>
  <c r="O174" i="1" s="1"/>
  <c r="R174" i="1" s="1"/>
  <c r="AL175" i="1"/>
  <c r="O175" i="1" s="1"/>
  <c r="R175" i="1" s="1"/>
  <c r="AL176" i="1"/>
  <c r="O176" i="1" s="1"/>
  <c r="R176" i="1" s="1"/>
  <c r="AL177" i="1"/>
  <c r="O177" i="1" s="1"/>
  <c r="R177" i="1" s="1"/>
  <c r="AL178" i="1"/>
  <c r="O178" i="1" s="1"/>
  <c r="R178" i="1" s="1"/>
  <c r="AL179" i="1"/>
  <c r="O179" i="1" s="1"/>
  <c r="R179" i="1" s="1"/>
  <c r="AL180" i="1"/>
  <c r="O180" i="1" s="1"/>
  <c r="R180" i="1" s="1"/>
  <c r="AL181" i="1"/>
  <c r="O181" i="1" s="1"/>
  <c r="R181" i="1" s="1"/>
  <c r="AL182" i="1"/>
  <c r="O182" i="1" s="1"/>
  <c r="R182" i="1" s="1"/>
  <c r="AL183" i="1"/>
  <c r="O183" i="1" s="1"/>
  <c r="R183" i="1" s="1"/>
  <c r="AL184" i="1"/>
  <c r="O184" i="1" s="1"/>
  <c r="R184" i="1" s="1"/>
  <c r="AL185" i="1"/>
  <c r="O185" i="1" s="1"/>
  <c r="R185" i="1" s="1"/>
  <c r="AL186" i="1"/>
  <c r="O186" i="1" s="1"/>
  <c r="R186" i="1" s="1"/>
  <c r="AL187" i="1"/>
  <c r="O187" i="1" s="1"/>
  <c r="R187" i="1" s="1"/>
  <c r="AL188" i="1"/>
  <c r="O188" i="1" s="1"/>
  <c r="R188" i="1" s="1"/>
  <c r="AL189" i="1"/>
  <c r="O189" i="1" s="1"/>
  <c r="R189" i="1" s="1"/>
  <c r="AL190" i="1"/>
  <c r="O190" i="1" s="1"/>
  <c r="R190" i="1" s="1"/>
  <c r="AL191" i="1"/>
  <c r="O191" i="1" s="1"/>
  <c r="R191" i="1" s="1"/>
  <c r="AL192" i="1"/>
  <c r="O192" i="1" s="1"/>
  <c r="R192" i="1" s="1"/>
  <c r="AL193" i="1"/>
  <c r="O193" i="1" s="1"/>
  <c r="R193" i="1" s="1"/>
  <c r="AL194" i="1"/>
  <c r="O194" i="1" s="1"/>
  <c r="R194" i="1" s="1"/>
  <c r="AL195" i="1"/>
  <c r="O195" i="1" s="1"/>
  <c r="R195" i="1" s="1"/>
  <c r="AL196" i="1"/>
  <c r="O196" i="1" s="1"/>
  <c r="R196" i="1" s="1"/>
  <c r="AL197" i="1"/>
  <c r="O197" i="1" s="1"/>
  <c r="R197" i="1" s="1"/>
  <c r="AL198" i="1"/>
  <c r="O198" i="1" s="1"/>
  <c r="R198" i="1" s="1"/>
  <c r="AL199" i="1"/>
  <c r="O199" i="1" s="1"/>
  <c r="R199" i="1" s="1"/>
  <c r="AL200" i="1"/>
  <c r="O200" i="1" s="1"/>
  <c r="R200" i="1" s="1"/>
  <c r="AL201" i="1"/>
  <c r="O201" i="1" s="1"/>
  <c r="R201" i="1" s="1"/>
  <c r="AL202" i="1"/>
  <c r="O202" i="1" s="1"/>
  <c r="R202" i="1" s="1"/>
  <c r="AL203" i="1"/>
  <c r="O203" i="1" s="1"/>
  <c r="R203" i="1" s="1"/>
  <c r="AL204" i="1"/>
  <c r="O204" i="1" s="1"/>
  <c r="R204" i="1" s="1"/>
  <c r="AL205" i="1"/>
  <c r="O205" i="1" s="1"/>
  <c r="R205" i="1" s="1"/>
  <c r="AL206" i="1"/>
  <c r="O206" i="1" s="1"/>
  <c r="R206" i="1" s="1"/>
  <c r="AL207" i="1"/>
  <c r="O207" i="1" s="1"/>
  <c r="R207" i="1" s="1"/>
  <c r="AL208" i="1"/>
  <c r="O208" i="1" s="1"/>
  <c r="R208" i="1" s="1"/>
  <c r="AL209" i="1"/>
  <c r="O209" i="1" s="1"/>
  <c r="R209" i="1" s="1"/>
  <c r="AL210" i="1"/>
  <c r="O210" i="1" s="1"/>
  <c r="R210" i="1" s="1"/>
  <c r="AL211" i="1"/>
  <c r="O211" i="1" s="1"/>
  <c r="R211" i="1" s="1"/>
  <c r="AL212" i="1"/>
  <c r="O212" i="1" s="1"/>
  <c r="R212" i="1" s="1"/>
  <c r="AL213" i="1"/>
  <c r="O213" i="1" s="1"/>
  <c r="R213" i="1" s="1"/>
  <c r="AL214" i="1"/>
  <c r="O214" i="1" s="1"/>
  <c r="R214" i="1" s="1"/>
  <c r="AL215" i="1"/>
  <c r="O215" i="1" s="1"/>
  <c r="R215" i="1" s="1"/>
  <c r="AL216" i="1"/>
  <c r="O216" i="1" s="1"/>
  <c r="R216" i="1" s="1"/>
  <c r="AL217" i="1"/>
  <c r="O217" i="1" s="1"/>
  <c r="R217" i="1" s="1"/>
  <c r="AL218" i="1"/>
  <c r="O218" i="1" s="1"/>
  <c r="R218" i="1" s="1"/>
  <c r="AL219" i="1"/>
  <c r="O219" i="1" s="1"/>
  <c r="R219" i="1" s="1"/>
  <c r="AL220" i="1"/>
  <c r="O220" i="1" s="1"/>
  <c r="R220" i="1" s="1"/>
  <c r="AL221" i="1"/>
  <c r="O221" i="1" s="1"/>
  <c r="R221" i="1" s="1"/>
  <c r="AL222" i="1"/>
  <c r="O222" i="1" s="1"/>
  <c r="R222" i="1" s="1"/>
  <c r="AL223" i="1"/>
  <c r="O223" i="1" s="1"/>
  <c r="R223" i="1" s="1"/>
  <c r="AL224" i="1"/>
  <c r="O224" i="1" s="1"/>
  <c r="R224" i="1" s="1"/>
  <c r="AL225" i="1"/>
  <c r="O225" i="1" s="1"/>
  <c r="R225" i="1" s="1"/>
  <c r="AL226" i="1"/>
  <c r="O226" i="1" s="1"/>
  <c r="R226" i="1" s="1"/>
  <c r="AL227" i="1"/>
  <c r="O227" i="1" s="1"/>
  <c r="R227" i="1" s="1"/>
  <c r="AL228" i="1"/>
  <c r="O228" i="1" s="1"/>
  <c r="R228" i="1" s="1"/>
  <c r="AL229" i="1"/>
  <c r="O229" i="1" s="1"/>
  <c r="R229" i="1" s="1"/>
  <c r="AL230" i="1"/>
  <c r="O230" i="1" s="1"/>
  <c r="R230" i="1" s="1"/>
  <c r="AL231" i="1"/>
  <c r="O231" i="1" s="1"/>
  <c r="R231" i="1" s="1"/>
  <c r="AL232" i="1"/>
  <c r="O232" i="1" s="1"/>
  <c r="R232" i="1" s="1"/>
  <c r="AL233" i="1"/>
  <c r="O233" i="1" s="1"/>
  <c r="R233" i="1" s="1"/>
  <c r="AL234" i="1"/>
  <c r="O234" i="1" s="1"/>
  <c r="R234" i="1" s="1"/>
  <c r="AL235" i="1"/>
  <c r="O235" i="1" s="1"/>
  <c r="R235" i="1" s="1"/>
  <c r="AL236" i="1"/>
  <c r="O236" i="1" s="1"/>
  <c r="R236" i="1" s="1"/>
  <c r="AL237" i="1"/>
  <c r="O237" i="1" s="1"/>
  <c r="R237" i="1" s="1"/>
  <c r="AL238" i="1"/>
  <c r="O238" i="1" s="1"/>
  <c r="R238" i="1" s="1"/>
  <c r="AL239" i="1"/>
  <c r="O239" i="1" s="1"/>
  <c r="R239" i="1" s="1"/>
  <c r="AL240" i="1"/>
  <c r="O240" i="1" s="1"/>
  <c r="R240" i="1" s="1"/>
  <c r="AL241" i="1"/>
  <c r="O241" i="1" s="1"/>
  <c r="R241" i="1" s="1"/>
  <c r="AL242" i="1"/>
  <c r="O242" i="1" s="1"/>
  <c r="R242" i="1" s="1"/>
  <c r="AL243" i="1"/>
  <c r="O243" i="1" s="1"/>
  <c r="R243" i="1" s="1"/>
  <c r="AL244" i="1"/>
  <c r="O244" i="1" s="1"/>
  <c r="R244" i="1" s="1"/>
  <c r="AL245" i="1"/>
  <c r="O245" i="1" s="1"/>
  <c r="R245" i="1" s="1"/>
  <c r="AL246" i="1"/>
  <c r="O246" i="1" s="1"/>
  <c r="R246" i="1" s="1"/>
  <c r="AL247" i="1"/>
  <c r="O247" i="1" s="1"/>
  <c r="R247" i="1" s="1"/>
  <c r="AL248" i="1"/>
  <c r="O248" i="1" s="1"/>
  <c r="R248" i="1" s="1"/>
  <c r="AL249" i="1"/>
  <c r="O249" i="1" s="1"/>
  <c r="R249" i="1" s="1"/>
  <c r="AL250" i="1"/>
  <c r="O250" i="1" s="1"/>
  <c r="R250" i="1" s="1"/>
  <c r="AL251" i="1"/>
  <c r="O251" i="1" s="1"/>
  <c r="R251" i="1" s="1"/>
  <c r="AL252" i="1"/>
  <c r="O252" i="1" s="1"/>
  <c r="R252" i="1" s="1"/>
  <c r="AL253" i="1"/>
  <c r="O253" i="1" s="1"/>
  <c r="R253" i="1" s="1"/>
  <c r="AL254" i="1"/>
  <c r="O254" i="1" s="1"/>
  <c r="R254" i="1" s="1"/>
  <c r="AL255" i="1"/>
  <c r="O255" i="1" s="1"/>
  <c r="R255" i="1" s="1"/>
  <c r="AL256" i="1"/>
  <c r="O256" i="1" s="1"/>
  <c r="R256" i="1" s="1"/>
  <c r="AL257" i="1"/>
  <c r="O257" i="1" s="1"/>
  <c r="R257" i="1" s="1"/>
  <c r="AL258" i="1"/>
  <c r="O258" i="1" s="1"/>
  <c r="R258" i="1" s="1"/>
  <c r="AL259" i="1"/>
  <c r="O259" i="1" s="1"/>
  <c r="R259" i="1" s="1"/>
  <c r="AL260" i="1"/>
  <c r="O260" i="1" s="1"/>
  <c r="R260" i="1" s="1"/>
  <c r="AL261" i="1"/>
  <c r="O261" i="1" s="1"/>
  <c r="R261" i="1" s="1"/>
  <c r="AL262" i="1"/>
  <c r="O262" i="1" s="1"/>
  <c r="R262" i="1" s="1"/>
  <c r="AL263" i="1"/>
  <c r="O263" i="1" s="1"/>
  <c r="R263" i="1" s="1"/>
  <c r="AL264" i="1"/>
  <c r="O264" i="1" s="1"/>
  <c r="R264" i="1" s="1"/>
  <c r="AL265" i="1"/>
  <c r="O265" i="1" s="1"/>
  <c r="R265" i="1" s="1"/>
  <c r="AL266" i="1"/>
  <c r="O266" i="1" s="1"/>
  <c r="R266" i="1" s="1"/>
  <c r="AL267" i="1"/>
  <c r="O267" i="1" s="1"/>
  <c r="R267" i="1" s="1"/>
  <c r="AL268" i="1"/>
  <c r="O268" i="1" s="1"/>
  <c r="R268" i="1" s="1"/>
  <c r="AL269" i="1"/>
  <c r="O269" i="1" s="1"/>
  <c r="R269" i="1" s="1"/>
  <c r="AL270" i="1"/>
  <c r="O270" i="1" s="1"/>
  <c r="R270" i="1" s="1"/>
  <c r="AL271" i="1"/>
  <c r="O271" i="1" s="1"/>
  <c r="R271" i="1" s="1"/>
  <c r="AL272" i="1"/>
  <c r="O272" i="1" s="1"/>
  <c r="R272" i="1" s="1"/>
  <c r="AL273" i="1"/>
  <c r="O273" i="1" s="1"/>
  <c r="R273" i="1" s="1"/>
  <c r="AL274" i="1"/>
  <c r="O274" i="1" s="1"/>
  <c r="R274" i="1" s="1"/>
  <c r="AL275" i="1"/>
  <c r="O275" i="1" s="1"/>
  <c r="R275" i="1" s="1"/>
  <c r="AL276" i="1"/>
  <c r="O276" i="1" s="1"/>
  <c r="R276" i="1" s="1"/>
  <c r="AL277" i="1"/>
  <c r="O277" i="1" s="1"/>
  <c r="R277" i="1" s="1"/>
  <c r="AL278" i="1"/>
  <c r="O278" i="1" s="1"/>
  <c r="R278" i="1" s="1"/>
  <c r="AL279" i="1"/>
  <c r="O279" i="1" s="1"/>
  <c r="R279" i="1" s="1"/>
  <c r="AL280" i="1"/>
  <c r="O280" i="1" s="1"/>
  <c r="R280" i="1" s="1"/>
  <c r="AL281" i="1"/>
  <c r="O281" i="1" s="1"/>
  <c r="R281" i="1" s="1"/>
  <c r="AL282" i="1"/>
  <c r="O282" i="1" s="1"/>
  <c r="R282" i="1" s="1"/>
  <c r="AL283" i="1"/>
  <c r="O283" i="1" s="1"/>
  <c r="R283" i="1" s="1"/>
  <c r="AL284" i="1"/>
  <c r="O284" i="1" s="1"/>
  <c r="R284" i="1" s="1"/>
  <c r="AL285" i="1"/>
  <c r="O285" i="1" s="1"/>
  <c r="R285" i="1" s="1"/>
  <c r="AL286" i="1"/>
  <c r="O286" i="1" s="1"/>
  <c r="R286" i="1" s="1"/>
  <c r="AL287" i="1"/>
  <c r="O287" i="1" s="1"/>
  <c r="R287" i="1" s="1"/>
  <c r="AL288" i="1"/>
  <c r="O288" i="1" s="1"/>
  <c r="R288" i="1" s="1"/>
  <c r="AL289" i="1"/>
  <c r="O289" i="1" s="1"/>
  <c r="R289" i="1" s="1"/>
  <c r="AL290" i="1"/>
  <c r="O290" i="1" s="1"/>
  <c r="R290" i="1" s="1"/>
  <c r="AL291" i="1"/>
  <c r="O291" i="1" s="1"/>
  <c r="R291" i="1" s="1"/>
  <c r="AL292" i="1"/>
  <c r="O292" i="1" s="1"/>
  <c r="R292" i="1" s="1"/>
  <c r="AL293" i="1"/>
  <c r="O293" i="1" s="1"/>
  <c r="R293" i="1" s="1"/>
  <c r="AL294" i="1"/>
  <c r="O294" i="1" s="1"/>
  <c r="R294" i="1" s="1"/>
  <c r="AL295" i="1"/>
  <c r="O295" i="1" s="1"/>
  <c r="R295" i="1" s="1"/>
  <c r="AL296" i="1"/>
  <c r="O296" i="1" s="1"/>
  <c r="R296" i="1" s="1"/>
  <c r="AL297" i="1"/>
  <c r="O297" i="1" s="1"/>
  <c r="R297" i="1" s="1"/>
  <c r="AL298" i="1"/>
  <c r="O298" i="1" s="1"/>
  <c r="R298" i="1" s="1"/>
  <c r="AL299" i="1"/>
  <c r="O299" i="1" s="1"/>
  <c r="R299" i="1" s="1"/>
  <c r="AL300" i="1"/>
  <c r="O300" i="1" s="1"/>
  <c r="R300" i="1" s="1"/>
  <c r="AL301" i="1"/>
  <c r="O301" i="1" s="1"/>
  <c r="R301" i="1" s="1"/>
  <c r="AL302" i="1"/>
  <c r="O302" i="1" s="1"/>
  <c r="R302" i="1" s="1"/>
  <c r="AL303" i="1"/>
  <c r="O303" i="1" s="1"/>
  <c r="R303" i="1" s="1"/>
  <c r="AL304" i="1"/>
  <c r="O304" i="1" s="1"/>
  <c r="R304" i="1" s="1"/>
  <c r="AL305" i="1"/>
  <c r="O305" i="1" s="1"/>
  <c r="R305" i="1" s="1"/>
  <c r="AL306" i="1"/>
  <c r="O306" i="1" s="1"/>
  <c r="R306" i="1" s="1"/>
  <c r="AL307" i="1"/>
  <c r="O307" i="1" s="1"/>
  <c r="R307" i="1" s="1"/>
  <c r="AL308" i="1"/>
  <c r="O308" i="1" s="1"/>
  <c r="R308" i="1" s="1"/>
  <c r="AL309" i="1"/>
  <c r="O309" i="1" s="1"/>
  <c r="R309" i="1" s="1"/>
  <c r="AL310" i="1"/>
  <c r="O310" i="1" s="1"/>
  <c r="R310" i="1" s="1"/>
  <c r="AL311" i="1"/>
  <c r="O311" i="1" s="1"/>
  <c r="R311" i="1" s="1"/>
  <c r="AL312" i="1"/>
  <c r="O312" i="1" s="1"/>
  <c r="R312" i="1" s="1"/>
  <c r="AL313" i="1"/>
  <c r="O313" i="1" s="1"/>
  <c r="R313" i="1" s="1"/>
  <c r="AL314" i="1"/>
  <c r="O314" i="1" s="1"/>
  <c r="R314" i="1" s="1"/>
  <c r="AL315" i="1"/>
  <c r="O315" i="1" s="1"/>
  <c r="R315" i="1" s="1"/>
  <c r="AL316" i="1"/>
  <c r="O316" i="1" s="1"/>
  <c r="R316" i="1" s="1"/>
  <c r="AL317" i="1"/>
  <c r="O317" i="1" s="1"/>
  <c r="R317" i="1" s="1"/>
  <c r="AL318" i="1"/>
  <c r="O318" i="1" s="1"/>
  <c r="R318" i="1" s="1"/>
  <c r="AL319" i="1"/>
  <c r="O319" i="1" s="1"/>
  <c r="R319" i="1" s="1"/>
  <c r="AL320" i="1"/>
  <c r="O320" i="1" s="1"/>
  <c r="R320" i="1" s="1"/>
  <c r="AL321" i="1"/>
  <c r="O321" i="1" s="1"/>
  <c r="R321" i="1" s="1"/>
  <c r="AL322" i="1"/>
  <c r="O322" i="1" s="1"/>
  <c r="R322" i="1" s="1"/>
  <c r="AL323" i="1"/>
  <c r="O323" i="1" s="1"/>
  <c r="R323" i="1" s="1"/>
  <c r="AL324" i="1"/>
  <c r="O324" i="1" s="1"/>
  <c r="R324" i="1" s="1"/>
  <c r="AL325" i="1"/>
  <c r="O325" i="1" s="1"/>
  <c r="R325" i="1" s="1"/>
  <c r="AL326" i="1"/>
  <c r="O326" i="1" s="1"/>
  <c r="R326" i="1" s="1"/>
  <c r="AL327" i="1"/>
  <c r="O327" i="1" s="1"/>
  <c r="R327" i="1" s="1"/>
  <c r="AL328" i="1"/>
  <c r="O328" i="1" s="1"/>
  <c r="R328" i="1" s="1"/>
  <c r="AL329" i="1"/>
  <c r="O329" i="1" s="1"/>
  <c r="R329" i="1" s="1"/>
  <c r="AL330" i="1"/>
  <c r="O330" i="1" s="1"/>
  <c r="R330" i="1" s="1"/>
  <c r="AL331" i="1"/>
  <c r="O331" i="1" s="1"/>
  <c r="R331" i="1" s="1"/>
  <c r="AL332" i="1"/>
  <c r="O332" i="1" s="1"/>
  <c r="R332" i="1" s="1"/>
  <c r="AL333" i="1"/>
  <c r="O333" i="1" s="1"/>
  <c r="R333" i="1" s="1"/>
  <c r="AL334" i="1"/>
  <c r="O334" i="1" s="1"/>
  <c r="R334" i="1" s="1"/>
  <c r="AL335" i="1"/>
  <c r="O335" i="1" s="1"/>
  <c r="R335" i="1" s="1"/>
  <c r="AL336" i="1"/>
  <c r="O336" i="1" s="1"/>
  <c r="R336" i="1" s="1"/>
  <c r="AL337" i="1"/>
  <c r="O337" i="1" s="1"/>
  <c r="R337" i="1" s="1"/>
  <c r="AL338" i="1"/>
  <c r="O338" i="1" s="1"/>
  <c r="R338" i="1" s="1"/>
  <c r="AL339" i="1"/>
  <c r="O339" i="1" s="1"/>
  <c r="R339" i="1" s="1"/>
  <c r="AL340" i="1"/>
  <c r="O340" i="1" s="1"/>
  <c r="R340" i="1" s="1"/>
  <c r="AL341" i="1"/>
  <c r="O341" i="1" s="1"/>
  <c r="R341" i="1" s="1"/>
  <c r="AL342" i="1"/>
  <c r="O342" i="1" s="1"/>
  <c r="R342" i="1" s="1"/>
  <c r="AL343" i="1"/>
  <c r="O343" i="1" s="1"/>
  <c r="R343" i="1" s="1"/>
  <c r="AL344" i="1"/>
  <c r="O344" i="1" s="1"/>
  <c r="R344" i="1" s="1"/>
  <c r="AL345" i="1"/>
  <c r="O345" i="1" s="1"/>
  <c r="R345" i="1" s="1"/>
  <c r="AL346" i="1"/>
  <c r="O346" i="1" s="1"/>
  <c r="R346" i="1" s="1"/>
  <c r="AL347" i="1"/>
  <c r="O347" i="1" s="1"/>
  <c r="R347" i="1" s="1"/>
  <c r="AL348" i="1"/>
  <c r="O348" i="1" s="1"/>
  <c r="R348" i="1" s="1"/>
  <c r="AL349" i="1"/>
  <c r="O349" i="1" s="1"/>
  <c r="R349" i="1" s="1"/>
  <c r="AL350" i="1"/>
  <c r="O350" i="1" s="1"/>
  <c r="R350" i="1" s="1"/>
  <c r="AL351" i="1"/>
  <c r="O351" i="1" s="1"/>
  <c r="R351" i="1" s="1"/>
  <c r="AL352" i="1"/>
  <c r="O352" i="1" s="1"/>
  <c r="R352" i="1" s="1"/>
  <c r="AL353" i="1"/>
  <c r="O353" i="1" s="1"/>
  <c r="R353" i="1" s="1"/>
  <c r="AL354" i="1"/>
  <c r="O354" i="1" s="1"/>
  <c r="R354" i="1" s="1"/>
  <c r="AL355" i="1"/>
  <c r="O355" i="1" s="1"/>
  <c r="R355" i="1" s="1"/>
  <c r="AL356" i="1"/>
  <c r="O356" i="1" s="1"/>
  <c r="R356" i="1" s="1"/>
  <c r="AL357" i="1"/>
  <c r="O357" i="1" s="1"/>
  <c r="R357" i="1" s="1"/>
  <c r="AL358" i="1"/>
  <c r="O358" i="1" s="1"/>
  <c r="R358" i="1" s="1"/>
  <c r="AL359" i="1"/>
  <c r="O359" i="1" s="1"/>
  <c r="R359" i="1" s="1"/>
  <c r="AL360" i="1"/>
  <c r="O360" i="1" s="1"/>
  <c r="R360" i="1" s="1"/>
  <c r="AL361" i="1"/>
  <c r="O361" i="1" s="1"/>
  <c r="R361" i="1" s="1"/>
  <c r="AL362" i="1"/>
  <c r="O362" i="1" s="1"/>
  <c r="R362" i="1" s="1"/>
  <c r="AL363" i="1"/>
  <c r="O363" i="1" s="1"/>
  <c r="R363" i="1" s="1"/>
  <c r="AL364" i="1"/>
  <c r="O364" i="1" s="1"/>
  <c r="R364" i="1" s="1"/>
  <c r="AL365" i="1"/>
  <c r="O365" i="1" s="1"/>
  <c r="R365" i="1" s="1"/>
  <c r="AL366" i="1"/>
  <c r="O366" i="1" s="1"/>
  <c r="R366" i="1" s="1"/>
  <c r="AL367" i="1"/>
  <c r="O367" i="1" s="1"/>
  <c r="R367" i="1" s="1"/>
  <c r="AL368" i="1"/>
  <c r="O368" i="1" s="1"/>
  <c r="R368" i="1" s="1"/>
  <c r="AL369" i="1"/>
  <c r="O369" i="1" s="1"/>
  <c r="R369" i="1" s="1"/>
  <c r="AL370" i="1"/>
  <c r="O370" i="1" s="1"/>
  <c r="R370" i="1" s="1"/>
  <c r="AL371" i="1"/>
  <c r="O371" i="1" s="1"/>
  <c r="R371" i="1" s="1"/>
  <c r="AL372" i="1"/>
  <c r="O372" i="1" s="1"/>
  <c r="R372" i="1" s="1"/>
  <c r="AL373" i="1"/>
  <c r="O373" i="1" s="1"/>
  <c r="R373" i="1" s="1"/>
  <c r="AL374" i="1"/>
  <c r="O374" i="1" s="1"/>
  <c r="R374" i="1" s="1"/>
  <c r="AL375" i="1"/>
  <c r="O375" i="1" s="1"/>
  <c r="R375" i="1" s="1"/>
  <c r="AL376" i="1"/>
  <c r="O376" i="1" s="1"/>
  <c r="R376" i="1" s="1"/>
  <c r="AL377" i="1"/>
  <c r="O377" i="1" s="1"/>
  <c r="R377" i="1" s="1"/>
  <c r="AL378" i="1"/>
  <c r="O378" i="1" s="1"/>
  <c r="R378" i="1" s="1"/>
  <c r="AL379" i="1"/>
  <c r="O379" i="1" s="1"/>
  <c r="R379" i="1" s="1"/>
  <c r="AL380" i="1"/>
  <c r="O380" i="1" s="1"/>
  <c r="R380" i="1" s="1"/>
  <c r="AL381" i="1"/>
  <c r="O381" i="1" s="1"/>
  <c r="R381" i="1" s="1"/>
  <c r="AL382" i="1"/>
  <c r="O382" i="1" s="1"/>
  <c r="R382" i="1" s="1"/>
  <c r="AL383" i="1"/>
  <c r="O383" i="1" s="1"/>
  <c r="R383" i="1" s="1"/>
  <c r="AL384" i="1"/>
  <c r="O384" i="1" s="1"/>
  <c r="R384" i="1" s="1"/>
  <c r="AL385" i="1"/>
  <c r="O385" i="1" s="1"/>
  <c r="R385" i="1" s="1"/>
  <c r="AL386" i="1"/>
  <c r="O386" i="1" s="1"/>
  <c r="R386" i="1" s="1"/>
  <c r="AL387" i="1"/>
  <c r="O387" i="1" s="1"/>
  <c r="R387" i="1" s="1"/>
  <c r="AL388" i="1"/>
  <c r="O388" i="1" s="1"/>
  <c r="R388" i="1" s="1"/>
  <c r="AL389" i="1"/>
  <c r="O389" i="1" s="1"/>
  <c r="R389" i="1" s="1"/>
  <c r="AL390" i="1"/>
  <c r="O390" i="1" s="1"/>
  <c r="R390" i="1" s="1"/>
  <c r="AL391" i="1"/>
  <c r="O391" i="1" s="1"/>
  <c r="R391" i="1" s="1"/>
  <c r="AL392" i="1"/>
  <c r="O392" i="1" s="1"/>
  <c r="R392" i="1" s="1"/>
  <c r="AL393" i="1"/>
  <c r="O393" i="1" s="1"/>
  <c r="R393" i="1" s="1"/>
  <c r="AL394" i="1"/>
  <c r="O394" i="1" s="1"/>
  <c r="R394" i="1" s="1"/>
  <c r="AL395" i="1"/>
  <c r="O395" i="1" s="1"/>
  <c r="R395" i="1" s="1"/>
  <c r="AL14" i="1"/>
  <c r="O14" i="1" s="1"/>
  <c r="R14" i="1" s="1"/>
  <c r="AL13" i="1"/>
  <c r="O13" i="1" s="1"/>
  <c r="R13" i="1" s="1"/>
  <c r="F80" i="2" l="1"/>
  <c r="F94" i="2" s="1"/>
  <c r="I80" i="2"/>
  <c r="I94" i="2" s="1"/>
  <c r="AG12" i="1" l="1"/>
  <c r="AP395" i="1" l="1"/>
  <c r="AO395" i="1"/>
  <c r="AH395" i="1"/>
  <c r="AG395" i="1"/>
  <c r="AP394" i="1"/>
  <c r="AO394" i="1"/>
  <c r="AH394" i="1"/>
  <c r="AG394" i="1"/>
  <c r="AP393" i="1"/>
  <c r="AO393" i="1"/>
  <c r="AH393" i="1"/>
  <c r="AG393" i="1"/>
  <c r="AP392" i="1"/>
  <c r="AO392" i="1"/>
  <c r="AH392" i="1"/>
  <c r="AG392" i="1"/>
  <c r="AP391" i="1"/>
  <c r="AO391" i="1"/>
  <c r="AH391" i="1"/>
  <c r="AG391" i="1"/>
  <c r="AP390" i="1"/>
  <c r="AO390" i="1"/>
  <c r="AH390" i="1"/>
  <c r="AG390" i="1"/>
  <c r="AP389" i="1"/>
  <c r="AO389" i="1"/>
  <c r="AH389" i="1"/>
  <c r="AG389" i="1"/>
  <c r="AP388" i="1"/>
  <c r="AO388" i="1"/>
  <c r="AH388" i="1"/>
  <c r="AG388" i="1"/>
  <c r="AP387" i="1"/>
  <c r="AO387" i="1"/>
  <c r="AH387" i="1"/>
  <c r="AG387" i="1"/>
  <c r="AP386" i="1"/>
  <c r="AO386" i="1"/>
  <c r="AH386" i="1"/>
  <c r="AG386" i="1"/>
  <c r="AP385" i="1"/>
  <c r="AO385" i="1"/>
  <c r="AH385" i="1"/>
  <c r="AG385" i="1"/>
  <c r="AP384" i="1"/>
  <c r="AO384" i="1"/>
  <c r="AH384" i="1"/>
  <c r="AG384" i="1"/>
  <c r="AP383" i="1"/>
  <c r="AO383" i="1"/>
  <c r="AH383" i="1"/>
  <c r="AG383" i="1"/>
  <c r="AP382" i="1"/>
  <c r="AO382" i="1"/>
  <c r="AH382" i="1"/>
  <c r="AG382" i="1"/>
  <c r="AP381" i="1"/>
  <c r="AO381" i="1"/>
  <c r="AH381" i="1"/>
  <c r="AG381" i="1"/>
  <c r="AP380" i="1"/>
  <c r="AO380" i="1"/>
  <c r="AH380" i="1"/>
  <c r="AG380" i="1"/>
  <c r="AP379" i="1"/>
  <c r="AO379" i="1"/>
  <c r="AH379" i="1"/>
  <c r="AG379" i="1"/>
  <c r="AP378" i="1"/>
  <c r="AO378" i="1"/>
  <c r="AH378" i="1"/>
  <c r="AG378" i="1"/>
  <c r="AP377" i="1"/>
  <c r="AO377" i="1"/>
  <c r="AH377" i="1"/>
  <c r="AG377" i="1"/>
  <c r="AP376" i="1"/>
  <c r="AO376" i="1"/>
  <c r="AH376" i="1"/>
  <c r="AG376" i="1"/>
  <c r="AP375" i="1"/>
  <c r="AO375" i="1"/>
  <c r="AH375" i="1"/>
  <c r="AG375" i="1"/>
  <c r="AP374" i="1"/>
  <c r="AO374" i="1"/>
  <c r="AH374" i="1"/>
  <c r="AG374" i="1"/>
  <c r="AP373" i="1"/>
  <c r="AO373" i="1"/>
  <c r="AH373" i="1"/>
  <c r="AG373" i="1"/>
  <c r="AP372" i="1"/>
  <c r="AO372" i="1"/>
  <c r="AH372" i="1"/>
  <c r="AG372" i="1"/>
  <c r="AP371" i="1"/>
  <c r="AO371" i="1"/>
  <c r="AH371" i="1"/>
  <c r="AG371" i="1"/>
  <c r="AP370" i="1"/>
  <c r="AO370" i="1"/>
  <c r="AH370" i="1"/>
  <c r="AG370" i="1"/>
  <c r="AP369" i="1"/>
  <c r="AO369" i="1"/>
  <c r="AH369" i="1"/>
  <c r="AG369" i="1"/>
  <c r="AP368" i="1"/>
  <c r="AO368" i="1"/>
  <c r="AH368" i="1"/>
  <c r="AG368" i="1"/>
  <c r="AP367" i="1"/>
  <c r="AO367" i="1"/>
  <c r="AH367" i="1"/>
  <c r="AG367" i="1"/>
  <c r="AP366" i="1"/>
  <c r="AO366" i="1"/>
  <c r="AH366" i="1"/>
  <c r="AG366" i="1"/>
  <c r="AP365" i="1"/>
  <c r="AO365" i="1"/>
  <c r="AH365" i="1"/>
  <c r="AG365" i="1"/>
  <c r="AP364" i="1"/>
  <c r="AO364" i="1"/>
  <c r="AH364" i="1"/>
  <c r="AG364" i="1"/>
  <c r="AP363" i="1"/>
  <c r="AO363" i="1"/>
  <c r="AH363" i="1"/>
  <c r="AG363" i="1"/>
  <c r="AP362" i="1"/>
  <c r="AO362" i="1"/>
  <c r="AH362" i="1"/>
  <c r="AG362" i="1"/>
  <c r="AP361" i="1"/>
  <c r="AO361" i="1"/>
  <c r="AH361" i="1"/>
  <c r="AG361" i="1"/>
  <c r="AP360" i="1"/>
  <c r="AO360" i="1"/>
  <c r="AH360" i="1"/>
  <c r="AG360" i="1"/>
  <c r="AP359" i="1"/>
  <c r="AO359" i="1"/>
  <c r="AH359" i="1"/>
  <c r="AG359" i="1"/>
  <c r="AP358" i="1"/>
  <c r="AO358" i="1"/>
  <c r="AH358" i="1"/>
  <c r="AG358" i="1"/>
  <c r="AP357" i="1"/>
  <c r="AO357" i="1"/>
  <c r="AH357" i="1"/>
  <c r="AG357" i="1"/>
  <c r="AP356" i="1"/>
  <c r="AO356" i="1"/>
  <c r="AH356" i="1"/>
  <c r="AG356" i="1"/>
  <c r="AP355" i="1"/>
  <c r="AO355" i="1"/>
  <c r="AH355" i="1"/>
  <c r="AG355" i="1"/>
  <c r="AP354" i="1"/>
  <c r="AO354" i="1"/>
  <c r="AH354" i="1"/>
  <c r="AG354" i="1"/>
  <c r="AP353" i="1"/>
  <c r="AO353" i="1"/>
  <c r="AH353" i="1"/>
  <c r="AG353" i="1"/>
  <c r="AP352" i="1"/>
  <c r="AO352" i="1"/>
  <c r="AH352" i="1"/>
  <c r="AG352" i="1"/>
  <c r="AP351" i="1"/>
  <c r="AO351" i="1"/>
  <c r="AH351" i="1"/>
  <c r="AG351" i="1"/>
  <c r="AP350" i="1"/>
  <c r="AO350" i="1"/>
  <c r="AH350" i="1"/>
  <c r="AG350" i="1"/>
  <c r="AP349" i="1"/>
  <c r="AO349" i="1"/>
  <c r="AH349" i="1"/>
  <c r="AG349" i="1"/>
  <c r="AP348" i="1"/>
  <c r="AO348" i="1"/>
  <c r="AH348" i="1"/>
  <c r="AG348" i="1"/>
  <c r="AP347" i="1"/>
  <c r="AO347" i="1"/>
  <c r="AH347" i="1"/>
  <c r="AG347" i="1"/>
  <c r="AP346" i="1"/>
  <c r="AO346" i="1"/>
  <c r="AH346" i="1"/>
  <c r="AG346" i="1"/>
  <c r="AP345" i="1"/>
  <c r="AO345" i="1"/>
  <c r="AH345" i="1"/>
  <c r="AG345" i="1"/>
  <c r="AP344" i="1"/>
  <c r="AO344" i="1"/>
  <c r="AH344" i="1"/>
  <c r="AG344" i="1"/>
  <c r="AP343" i="1"/>
  <c r="AO343" i="1"/>
  <c r="AH343" i="1"/>
  <c r="AG343" i="1"/>
  <c r="AP342" i="1"/>
  <c r="AO342" i="1"/>
  <c r="AH342" i="1"/>
  <c r="AG342" i="1"/>
  <c r="AP341" i="1"/>
  <c r="AO341" i="1"/>
  <c r="AH341" i="1"/>
  <c r="AG341" i="1"/>
  <c r="AP340" i="1"/>
  <c r="AO340" i="1"/>
  <c r="AH340" i="1"/>
  <c r="AG340" i="1"/>
  <c r="AP339" i="1"/>
  <c r="AO339" i="1"/>
  <c r="AH339" i="1"/>
  <c r="AG339" i="1"/>
  <c r="AP338" i="1"/>
  <c r="AO338" i="1"/>
  <c r="AH338" i="1"/>
  <c r="AG338" i="1"/>
  <c r="AP337" i="1"/>
  <c r="AO337" i="1"/>
  <c r="AH337" i="1"/>
  <c r="AG337" i="1"/>
  <c r="AP336" i="1"/>
  <c r="AO336" i="1"/>
  <c r="AH336" i="1"/>
  <c r="AG336" i="1"/>
  <c r="AP335" i="1"/>
  <c r="AO335" i="1"/>
  <c r="AH335" i="1"/>
  <c r="AG335" i="1"/>
  <c r="AP334" i="1"/>
  <c r="AO334" i="1"/>
  <c r="AH334" i="1"/>
  <c r="AG334" i="1"/>
  <c r="AP333" i="1"/>
  <c r="AO333" i="1"/>
  <c r="AH333" i="1"/>
  <c r="AG333" i="1"/>
  <c r="AP332" i="1"/>
  <c r="AO332" i="1"/>
  <c r="AH332" i="1"/>
  <c r="AG332" i="1"/>
  <c r="AP331" i="1"/>
  <c r="AO331" i="1"/>
  <c r="AH331" i="1"/>
  <c r="AG331" i="1"/>
  <c r="AP330" i="1"/>
  <c r="AO330" i="1"/>
  <c r="AH330" i="1"/>
  <c r="AG330" i="1"/>
  <c r="AP329" i="1"/>
  <c r="AO329" i="1"/>
  <c r="AH329" i="1"/>
  <c r="AG329" i="1"/>
  <c r="AP328" i="1"/>
  <c r="AO328" i="1"/>
  <c r="AH328" i="1"/>
  <c r="AG328" i="1"/>
  <c r="AP327" i="1"/>
  <c r="AO327" i="1"/>
  <c r="AH327" i="1"/>
  <c r="AG327" i="1"/>
  <c r="AP326" i="1"/>
  <c r="AO326" i="1"/>
  <c r="AH326" i="1"/>
  <c r="AG326" i="1"/>
  <c r="AP325" i="1"/>
  <c r="AO325" i="1"/>
  <c r="AH325" i="1"/>
  <c r="AG325" i="1"/>
  <c r="AP324" i="1"/>
  <c r="AO324" i="1"/>
  <c r="AH324" i="1"/>
  <c r="AG324" i="1"/>
  <c r="AP323" i="1"/>
  <c r="AO323" i="1"/>
  <c r="AH323" i="1"/>
  <c r="AG323" i="1"/>
  <c r="AP322" i="1"/>
  <c r="AO322" i="1"/>
  <c r="AH322" i="1"/>
  <c r="AG322" i="1"/>
  <c r="AP321" i="1"/>
  <c r="AO321" i="1"/>
  <c r="AH321" i="1"/>
  <c r="AG321" i="1"/>
  <c r="AP320" i="1"/>
  <c r="AO320" i="1"/>
  <c r="AH320" i="1"/>
  <c r="AG320" i="1"/>
  <c r="AP319" i="1"/>
  <c r="AO319" i="1"/>
  <c r="AH319" i="1"/>
  <c r="AG319" i="1"/>
  <c r="AP318" i="1"/>
  <c r="AO318" i="1"/>
  <c r="AH318" i="1"/>
  <c r="AG318" i="1"/>
  <c r="AP317" i="1"/>
  <c r="AO317" i="1"/>
  <c r="AH317" i="1"/>
  <c r="AG317" i="1"/>
  <c r="AP316" i="1"/>
  <c r="AO316" i="1"/>
  <c r="AH316" i="1"/>
  <c r="AG316" i="1"/>
  <c r="AP315" i="1"/>
  <c r="AO315" i="1"/>
  <c r="AH315" i="1"/>
  <c r="AG315" i="1"/>
  <c r="AP314" i="1"/>
  <c r="AO314" i="1"/>
  <c r="AH314" i="1"/>
  <c r="AG314" i="1"/>
  <c r="AP313" i="1"/>
  <c r="AO313" i="1"/>
  <c r="AH313" i="1"/>
  <c r="AG313" i="1"/>
  <c r="AP312" i="1"/>
  <c r="AO312" i="1"/>
  <c r="AH312" i="1"/>
  <c r="AG312" i="1"/>
  <c r="AP311" i="1"/>
  <c r="AO311" i="1"/>
  <c r="AH311" i="1"/>
  <c r="AG311" i="1"/>
  <c r="AP310" i="1"/>
  <c r="AO310" i="1"/>
  <c r="AH310" i="1"/>
  <c r="AG310" i="1"/>
  <c r="AP309" i="1"/>
  <c r="AO309" i="1"/>
  <c r="AH309" i="1"/>
  <c r="AG309" i="1"/>
  <c r="AP308" i="1"/>
  <c r="AO308" i="1"/>
  <c r="AH308" i="1"/>
  <c r="AG308" i="1"/>
  <c r="AP307" i="1"/>
  <c r="AO307" i="1"/>
  <c r="AH307" i="1"/>
  <c r="AG307" i="1"/>
  <c r="AP306" i="1"/>
  <c r="AO306" i="1"/>
  <c r="AH306" i="1"/>
  <c r="AG306" i="1"/>
  <c r="AP305" i="1"/>
  <c r="AO305" i="1"/>
  <c r="AH305" i="1"/>
  <c r="AG305" i="1"/>
  <c r="AP304" i="1"/>
  <c r="AO304" i="1"/>
  <c r="AH304" i="1"/>
  <c r="AG304" i="1"/>
  <c r="AP303" i="1"/>
  <c r="AO303" i="1"/>
  <c r="AH303" i="1"/>
  <c r="AG303" i="1"/>
  <c r="AP302" i="1"/>
  <c r="AO302" i="1"/>
  <c r="AH302" i="1"/>
  <c r="AG302" i="1"/>
  <c r="AP301" i="1"/>
  <c r="AO301" i="1"/>
  <c r="AH301" i="1"/>
  <c r="AG301" i="1"/>
  <c r="AP300" i="1"/>
  <c r="AO300" i="1"/>
  <c r="AH300" i="1"/>
  <c r="AG300" i="1"/>
  <c r="AP299" i="1"/>
  <c r="AO299" i="1"/>
  <c r="AH299" i="1"/>
  <c r="AG299" i="1"/>
  <c r="AP298" i="1"/>
  <c r="AO298" i="1"/>
  <c r="AH298" i="1"/>
  <c r="AG298" i="1"/>
  <c r="AP297" i="1"/>
  <c r="AO297" i="1"/>
  <c r="AH297" i="1"/>
  <c r="AG297" i="1"/>
  <c r="AP296" i="1"/>
  <c r="AO296" i="1"/>
  <c r="AH296" i="1"/>
  <c r="AG296" i="1"/>
  <c r="AP295" i="1"/>
  <c r="AO295" i="1"/>
  <c r="AH295" i="1"/>
  <c r="AG295" i="1"/>
  <c r="AP294" i="1"/>
  <c r="AO294" i="1"/>
  <c r="AH294" i="1"/>
  <c r="AG294" i="1"/>
  <c r="AP293" i="1"/>
  <c r="AO293" i="1"/>
  <c r="AH293" i="1"/>
  <c r="AG293" i="1"/>
  <c r="AP292" i="1"/>
  <c r="AO292" i="1"/>
  <c r="AH292" i="1"/>
  <c r="AG292" i="1"/>
  <c r="AP291" i="1"/>
  <c r="AO291" i="1"/>
  <c r="AH291" i="1"/>
  <c r="AG291" i="1"/>
  <c r="AP290" i="1"/>
  <c r="AO290" i="1"/>
  <c r="AH290" i="1"/>
  <c r="AG290" i="1"/>
  <c r="AP289" i="1"/>
  <c r="AO289" i="1"/>
  <c r="AH289" i="1"/>
  <c r="AG289" i="1"/>
  <c r="AP288" i="1"/>
  <c r="AO288" i="1"/>
  <c r="AH288" i="1"/>
  <c r="AG288" i="1"/>
  <c r="AP287" i="1"/>
  <c r="AO287" i="1"/>
  <c r="AH287" i="1"/>
  <c r="AG287" i="1"/>
  <c r="AP286" i="1"/>
  <c r="AO286" i="1"/>
  <c r="AH286" i="1"/>
  <c r="AG286" i="1"/>
  <c r="AP285" i="1"/>
  <c r="AO285" i="1"/>
  <c r="AH285" i="1"/>
  <c r="AG285" i="1"/>
  <c r="AP284" i="1"/>
  <c r="AO284" i="1"/>
  <c r="AH284" i="1"/>
  <c r="AG284" i="1"/>
  <c r="AP283" i="1"/>
  <c r="AO283" i="1"/>
  <c r="AH283" i="1"/>
  <c r="AG283" i="1"/>
  <c r="AP282" i="1"/>
  <c r="AO282" i="1"/>
  <c r="AH282" i="1"/>
  <c r="AG282" i="1"/>
  <c r="AP281" i="1"/>
  <c r="AO281" i="1"/>
  <c r="AH281" i="1"/>
  <c r="AG281" i="1"/>
  <c r="AP280" i="1"/>
  <c r="AO280" i="1"/>
  <c r="AH280" i="1"/>
  <c r="AG280" i="1"/>
  <c r="AP279" i="1"/>
  <c r="AO279" i="1"/>
  <c r="AH279" i="1"/>
  <c r="AG279" i="1"/>
  <c r="AP278" i="1"/>
  <c r="AO278" i="1"/>
  <c r="AH278" i="1"/>
  <c r="AG278" i="1"/>
  <c r="AP277" i="1"/>
  <c r="AO277" i="1"/>
  <c r="AH277" i="1"/>
  <c r="AG277" i="1"/>
  <c r="AP276" i="1"/>
  <c r="AO276" i="1"/>
  <c r="AH276" i="1"/>
  <c r="AG276" i="1"/>
  <c r="AP275" i="1"/>
  <c r="AO275" i="1"/>
  <c r="AH275" i="1"/>
  <c r="AG275" i="1"/>
  <c r="AP274" i="1"/>
  <c r="AO274" i="1"/>
  <c r="AH274" i="1"/>
  <c r="AG274" i="1"/>
  <c r="AP273" i="1"/>
  <c r="AO273" i="1"/>
  <c r="AH273" i="1"/>
  <c r="AG273" i="1"/>
  <c r="AP272" i="1"/>
  <c r="AO272" i="1"/>
  <c r="AH272" i="1"/>
  <c r="AG272" i="1"/>
  <c r="AP271" i="1"/>
  <c r="AO271" i="1"/>
  <c r="AH271" i="1"/>
  <c r="AG271" i="1"/>
  <c r="AP270" i="1"/>
  <c r="AO270" i="1"/>
  <c r="AH270" i="1"/>
  <c r="AG270" i="1"/>
  <c r="AP269" i="1"/>
  <c r="AO269" i="1"/>
  <c r="AH269" i="1"/>
  <c r="AG269" i="1"/>
  <c r="AP268" i="1"/>
  <c r="AO268" i="1"/>
  <c r="AH268" i="1"/>
  <c r="AG268" i="1"/>
  <c r="AP267" i="1"/>
  <c r="AO267" i="1"/>
  <c r="AH267" i="1"/>
  <c r="AG267" i="1"/>
  <c r="AP266" i="1"/>
  <c r="AO266" i="1"/>
  <c r="AH266" i="1"/>
  <c r="AG266" i="1"/>
  <c r="AP265" i="1"/>
  <c r="AO265" i="1"/>
  <c r="AH265" i="1"/>
  <c r="AG265" i="1"/>
  <c r="AP264" i="1"/>
  <c r="AO264" i="1"/>
  <c r="AH264" i="1"/>
  <c r="AG264" i="1"/>
  <c r="AP263" i="1"/>
  <c r="AO263" i="1"/>
  <c r="AH263" i="1"/>
  <c r="AG263" i="1"/>
  <c r="AP262" i="1"/>
  <c r="AO262" i="1"/>
  <c r="AH262" i="1"/>
  <c r="AG262" i="1"/>
  <c r="AP261" i="1"/>
  <c r="AO261" i="1"/>
  <c r="AH261" i="1"/>
  <c r="AG261" i="1"/>
  <c r="AP260" i="1"/>
  <c r="AO260" i="1"/>
  <c r="AH260" i="1"/>
  <c r="AG260" i="1"/>
  <c r="AP259" i="1"/>
  <c r="AO259" i="1"/>
  <c r="AH259" i="1"/>
  <c r="AG259" i="1"/>
  <c r="AP258" i="1"/>
  <c r="AO258" i="1"/>
  <c r="AH258" i="1"/>
  <c r="AG258" i="1"/>
  <c r="AP257" i="1"/>
  <c r="AO257" i="1"/>
  <c r="AH257" i="1"/>
  <c r="AG257" i="1"/>
  <c r="AP256" i="1"/>
  <c r="AO256" i="1"/>
  <c r="AH256" i="1"/>
  <c r="AG256" i="1"/>
  <c r="AP255" i="1"/>
  <c r="AO255" i="1"/>
  <c r="AH255" i="1"/>
  <c r="AG255" i="1"/>
  <c r="AP254" i="1"/>
  <c r="AO254" i="1"/>
  <c r="AH254" i="1"/>
  <c r="AG254" i="1"/>
  <c r="AP253" i="1"/>
  <c r="AO253" i="1"/>
  <c r="AH253" i="1"/>
  <c r="AG253" i="1"/>
  <c r="AP252" i="1"/>
  <c r="AO252" i="1"/>
  <c r="AH252" i="1"/>
  <c r="AG252" i="1"/>
  <c r="AP251" i="1"/>
  <c r="AO251" i="1"/>
  <c r="AH251" i="1"/>
  <c r="AG251" i="1"/>
  <c r="AP250" i="1"/>
  <c r="AO250" i="1"/>
  <c r="AH250" i="1"/>
  <c r="AG250" i="1"/>
  <c r="AP249" i="1"/>
  <c r="AO249" i="1"/>
  <c r="AH249" i="1"/>
  <c r="AG249" i="1"/>
  <c r="AP248" i="1"/>
  <c r="AO248" i="1"/>
  <c r="AH248" i="1"/>
  <c r="AG248" i="1"/>
  <c r="AP247" i="1"/>
  <c r="AO247" i="1"/>
  <c r="AH247" i="1"/>
  <c r="AG247" i="1"/>
  <c r="AP246" i="1"/>
  <c r="AO246" i="1"/>
  <c r="AH246" i="1"/>
  <c r="AG246" i="1"/>
  <c r="AP245" i="1"/>
  <c r="AO245" i="1"/>
  <c r="AH245" i="1"/>
  <c r="AG245" i="1"/>
  <c r="AP244" i="1"/>
  <c r="AO244" i="1"/>
  <c r="AH244" i="1"/>
  <c r="AG244" i="1"/>
  <c r="AP243" i="1"/>
  <c r="AO243" i="1"/>
  <c r="AH243" i="1"/>
  <c r="AG243" i="1"/>
  <c r="AP242" i="1"/>
  <c r="AO242" i="1"/>
  <c r="AH242" i="1"/>
  <c r="AG242" i="1"/>
  <c r="AP241" i="1"/>
  <c r="AO241" i="1"/>
  <c r="AH241" i="1"/>
  <c r="AG241" i="1"/>
  <c r="AP240" i="1"/>
  <c r="AO240" i="1"/>
  <c r="AH240" i="1"/>
  <c r="AG240" i="1"/>
  <c r="AP239" i="1"/>
  <c r="AO239" i="1"/>
  <c r="AH239" i="1"/>
  <c r="AG239" i="1"/>
  <c r="AP238" i="1"/>
  <c r="AO238" i="1"/>
  <c r="AH238" i="1"/>
  <c r="AG238" i="1"/>
  <c r="AP237" i="1"/>
  <c r="AO237" i="1"/>
  <c r="AH237" i="1"/>
  <c r="AG237" i="1"/>
  <c r="AP236" i="1"/>
  <c r="AO236" i="1"/>
  <c r="AH236" i="1"/>
  <c r="AG236" i="1"/>
  <c r="AP235" i="1"/>
  <c r="AO235" i="1"/>
  <c r="AH235" i="1"/>
  <c r="AG235" i="1"/>
  <c r="AP234" i="1"/>
  <c r="AO234" i="1"/>
  <c r="AH234" i="1"/>
  <c r="AG234" i="1"/>
  <c r="AP233" i="1"/>
  <c r="AO233" i="1"/>
  <c r="AH233" i="1"/>
  <c r="AG233" i="1"/>
  <c r="AP232" i="1"/>
  <c r="AO232" i="1"/>
  <c r="AH232" i="1"/>
  <c r="AG232" i="1"/>
  <c r="AP231" i="1"/>
  <c r="AO231" i="1"/>
  <c r="AH231" i="1"/>
  <c r="AG231" i="1"/>
  <c r="AP230" i="1"/>
  <c r="AO230" i="1"/>
  <c r="AH230" i="1"/>
  <c r="AG230" i="1"/>
  <c r="AP229" i="1"/>
  <c r="AO229" i="1"/>
  <c r="AH229" i="1"/>
  <c r="AG229" i="1"/>
  <c r="AP228" i="1"/>
  <c r="AO228" i="1"/>
  <c r="AH228" i="1"/>
  <c r="AG228" i="1"/>
  <c r="AP227" i="1"/>
  <c r="AO227" i="1"/>
  <c r="AH227" i="1"/>
  <c r="AG227" i="1"/>
  <c r="AP226" i="1"/>
  <c r="AO226" i="1"/>
  <c r="AH226" i="1"/>
  <c r="AG226" i="1"/>
  <c r="AP225" i="1"/>
  <c r="AO225" i="1"/>
  <c r="AH225" i="1"/>
  <c r="AG225" i="1"/>
  <c r="AP224" i="1"/>
  <c r="AO224" i="1"/>
  <c r="AH224" i="1"/>
  <c r="AG224" i="1"/>
  <c r="AP223" i="1"/>
  <c r="AO223" i="1"/>
  <c r="AH223" i="1"/>
  <c r="AG223" i="1"/>
  <c r="AP222" i="1"/>
  <c r="AO222" i="1"/>
  <c r="AH222" i="1"/>
  <c r="AG222" i="1"/>
  <c r="AP221" i="1"/>
  <c r="AO221" i="1"/>
  <c r="AH221" i="1"/>
  <c r="AG221" i="1"/>
  <c r="AP220" i="1"/>
  <c r="AO220" i="1"/>
  <c r="AH220" i="1"/>
  <c r="AG220" i="1"/>
  <c r="AP219" i="1"/>
  <c r="AO219" i="1"/>
  <c r="AH219" i="1"/>
  <c r="AG219" i="1"/>
  <c r="AP218" i="1"/>
  <c r="AO218" i="1"/>
  <c r="AH218" i="1"/>
  <c r="AG218" i="1"/>
  <c r="AP217" i="1"/>
  <c r="AO217" i="1"/>
  <c r="AH217" i="1"/>
  <c r="AG217" i="1"/>
  <c r="AP216" i="1"/>
  <c r="AO216" i="1"/>
  <c r="AH216" i="1"/>
  <c r="AG216" i="1"/>
  <c r="AP215" i="1"/>
  <c r="AO215" i="1"/>
  <c r="AH215" i="1"/>
  <c r="AG215" i="1"/>
  <c r="AP214" i="1"/>
  <c r="AO214" i="1"/>
  <c r="AH214" i="1"/>
  <c r="AG214" i="1"/>
  <c r="AP213" i="1"/>
  <c r="AO213" i="1"/>
  <c r="AH213" i="1"/>
  <c r="AG213" i="1"/>
  <c r="AP212" i="1"/>
  <c r="AO212" i="1"/>
  <c r="AH212" i="1"/>
  <c r="AG212" i="1"/>
  <c r="AP211" i="1"/>
  <c r="AO211" i="1"/>
  <c r="AH211" i="1"/>
  <c r="AG211" i="1"/>
  <c r="AP210" i="1"/>
  <c r="AO210" i="1"/>
  <c r="AH210" i="1"/>
  <c r="AG210" i="1"/>
  <c r="AP209" i="1"/>
  <c r="AO209" i="1"/>
  <c r="AH209" i="1"/>
  <c r="AG209" i="1"/>
  <c r="AP208" i="1"/>
  <c r="AO208" i="1"/>
  <c r="AH208" i="1"/>
  <c r="AG208" i="1"/>
  <c r="AP207" i="1"/>
  <c r="AO207" i="1"/>
  <c r="AH207" i="1"/>
  <c r="AG207" i="1"/>
  <c r="AP206" i="1"/>
  <c r="AO206" i="1"/>
  <c r="AH206" i="1"/>
  <c r="AG206" i="1"/>
  <c r="AP205" i="1"/>
  <c r="AO205" i="1"/>
  <c r="AH205" i="1"/>
  <c r="AG205" i="1"/>
  <c r="AP204" i="1"/>
  <c r="AO204" i="1"/>
  <c r="AH204" i="1"/>
  <c r="AG204" i="1"/>
  <c r="AP203" i="1"/>
  <c r="AO203" i="1"/>
  <c r="AH203" i="1"/>
  <c r="AG203" i="1"/>
  <c r="AP202" i="1"/>
  <c r="AO202" i="1"/>
  <c r="AH202" i="1"/>
  <c r="AG202" i="1"/>
  <c r="AP201" i="1"/>
  <c r="AO201" i="1"/>
  <c r="AH201" i="1"/>
  <c r="AG201" i="1"/>
  <c r="AP200" i="1"/>
  <c r="AO200" i="1"/>
  <c r="AH200" i="1"/>
  <c r="AG200" i="1"/>
  <c r="AP199" i="1"/>
  <c r="AO199" i="1"/>
  <c r="AH199" i="1"/>
  <c r="AG199" i="1"/>
  <c r="AP198" i="1"/>
  <c r="AO198" i="1"/>
  <c r="AH198" i="1"/>
  <c r="AG198" i="1"/>
  <c r="AP197" i="1"/>
  <c r="AO197" i="1"/>
  <c r="AH197" i="1"/>
  <c r="AG197" i="1"/>
  <c r="AP196" i="1"/>
  <c r="AO196" i="1"/>
  <c r="AH196" i="1"/>
  <c r="AG196" i="1"/>
  <c r="AP195" i="1"/>
  <c r="AO195" i="1"/>
  <c r="AH195" i="1"/>
  <c r="AG195" i="1"/>
  <c r="AP194" i="1"/>
  <c r="AO194" i="1"/>
  <c r="AH194" i="1"/>
  <c r="AG194" i="1"/>
  <c r="AP193" i="1"/>
  <c r="AO193" i="1"/>
  <c r="AH193" i="1"/>
  <c r="AG193" i="1"/>
  <c r="AP192" i="1"/>
  <c r="AO192" i="1"/>
  <c r="AH192" i="1"/>
  <c r="AG192" i="1"/>
  <c r="AP191" i="1"/>
  <c r="AO191" i="1"/>
  <c r="AH191" i="1"/>
  <c r="AG191" i="1"/>
  <c r="AP190" i="1"/>
  <c r="AO190" i="1"/>
  <c r="AH190" i="1"/>
  <c r="AG190" i="1"/>
  <c r="AP189" i="1"/>
  <c r="AO189" i="1"/>
  <c r="AH189" i="1"/>
  <c r="AG189" i="1"/>
  <c r="AP188" i="1"/>
  <c r="AO188" i="1"/>
  <c r="AH188" i="1"/>
  <c r="AG188" i="1"/>
  <c r="AP187" i="1"/>
  <c r="AO187" i="1"/>
  <c r="AH187" i="1"/>
  <c r="AG187" i="1"/>
  <c r="AP186" i="1"/>
  <c r="AO186" i="1"/>
  <c r="AH186" i="1"/>
  <c r="AG186" i="1"/>
  <c r="AP185" i="1"/>
  <c r="AO185" i="1"/>
  <c r="AH185" i="1"/>
  <c r="AG185" i="1"/>
  <c r="AP184" i="1"/>
  <c r="AO184" i="1"/>
  <c r="AH184" i="1"/>
  <c r="AG184" i="1"/>
  <c r="AP183" i="1"/>
  <c r="AO183" i="1"/>
  <c r="AH183" i="1"/>
  <c r="AG183" i="1"/>
  <c r="AP182" i="1"/>
  <c r="AO182" i="1"/>
  <c r="AH182" i="1"/>
  <c r="AG182" i="1"/>
  <c r="AP181" i="1"/>
  <c r="AO181" i="1"/>
  <c r="AH181" i="1"/>
  <c r="AG181" i="1"/>
  <c r="AP180" i="1"/>
  <c r="AO180" i="1"/>
  <c r="AH180" i="1"/>
  <c r="AG180" i="1"/>
  <c r="AP179" i="1"/>
  <c r="AO179" i="1"/>
  <c r="AH179" i="1"/>
  <c r="AG179" i="1"/>
  <c r="AP178" i="1"/>
  <c r="AO178" i="1"/>
  <c r="AH178" i="1"/>
  <c r="AG178" i="1"/>
  <c r="AP177" i="1"/>
  <c r="AO177" i="1"/>
  <c r="AH177" i="1"/>
  <c r="AG177" i="1"/>
  <c r="AP176" i="1"/>
  <c r="AO176" i="1"/>
  <c r="AH176" i="1"/>
  <c r="AG176" i="1"/>
  <c r="AP175" i="1"/>
  <c r="AO175" i="1"/>
  <c r="AH175" i="1"/>
  <c r="AG175" i="1"/>
  <c r="AP174" i="1"/>
  <c r="AO174" i="1"/>
  <c r="AH174" i="1"/>
  <c r="AG174" i="1"/>
  <c r="AP173" i="1"/>
  <c r="AO173" i="1"/>
  <c r="AH173" i="1"/>
  <c r="AG173" i="1"/>
  <c r="AP172" i="1"/>
  <c r="AO172" i="1"/>
  <c r="AH172" i="1"/>
  <c r="AG172" i="1"/>
  <c r="AP171" i="1"/>
  <c r="AO171" i="1"/>
  <c r="AH171" i="1"/>
  <c r="AG171" i="1"/>
  <c r="AP170" i="1"/>
  <c r="AO170" i="1"/>
  <c r="AH170" i="1"/>
  <c r="AG170" i="1"/>
  <c r="AP169" i="1"/>
  <c r="AO169" i="1"/>
  <c r="AH169" i="1"/>
  <c r="AG169" i="1"/>
  <c r="AP168" i="1"/>
  <c r="AO168" i="1"/>
  <c r="AH168" i="1"/>
  <c r="AG168" i="1"/>
  <c r="AP167" i="1"/>
  <c r="AO167" i="1"/>
  <c r="AH167" i="1"/>
  <c r="AG167" i="1"/>
  <c r="AP166" i="1"/>
  <c r="AO166" i="1"/>
  <c r="AH166" i="1"/>
  <c r="AG166" i="1"/>
  <c r="AP165" i="1"/>
  <c r="AO165" i="1"/>
  <c r="AH165" i="1"/>
  <c r="AG165" i="1"/>
  <c r="AP164" i="1"/>
  <c r="AO164" i="1"/>
  <c r="AH164" i="1"/>
  <c r="AG164" i="1"/>
  <c r="AP163" i="1"/>
  <c r="AO163" i="1"/>
  <c r="AH163" i="1"/>
  <c r="AG163" i="1"/>
  <c r="AP162" i="1"/>
  <c r="AO162" i="1"/>
  <c r="AH162" i="1"/>
  <c r="AG162" i="1"/>
  <c r="AP161" i="1"/>
  <c r="AO161" i="1"/>
  <c r="AH161" i="1"/>
  <c r="AG161" i="1"/>
  <c r="AP160" i="1"/>
  <c r="AO160" i="1"/>
  <c r="AH160" i="1"/>
  <c r="AG160" i="1"/>
  <c r="AP159" i="1"/>
  <c r="AO159" i="1"/>
  <c r="AH159" i="1"/>
  <c r="AG159" i="1"/>
  <c r="AP158" i="1"/>
  <c r="AO158" i="1"/>
  <c r="AH158" i="1"/>
  <c r="AG158" i="1"/>
  <c r="AP157" i="1"/>
  <c r="AO157" i="1"/>
  <c r="AH157" i="1"/>
  <c r="AG157" i="1"/>
  <c r="AP156" i="1"/>
  <c r="AO156" i="1"/>
  <c r="AH156" i="1"/>
  <c r="AG156" i="1"/>
  <c r="AP155" i="1"/>
  <c r="AO155" i="1"/>
  <c r="AH155" i="1"/>
  <c r="AG155" i="1"/>
  <c r="AP154" i="1"/>
  <c r="AO154" i="1"/>
  <c r="AH154" i="1"/>
  <c r="AG154" i="1"/>
  <c r="AP153" i="1"/>
  <c r="AO153" i="1"/>
  <c r="AH153" i="1"/>
  <c r="AG153" i="1"/>
  <c r="AP152" i="1"/>
  <c r="AO152" i="1"/>
  <c r="AH152" i="1"/>
  <c r="AG152" i="1"/>
  <c r="AP151" i="1"/>
  <c r="AO151" i="1"/>
  <c r="AH151" i="1"/>
  <c r="AG151" i="1"/>
  <c r="AP150" i="1"/>
  <c r="AO150" i="1"/>
  <c r="AH150" i="1"/>
  <c r="AG150" i="1"/>
  <c r="AP149" i="1"/>
  <c r="AO149" i="1"/>
  <c r="AH149" i="1"/>
  <c r="AG149" i="1"/>
  <c r="AP148" i="1"/>
  <c r="AO148" i="1"/>
  <c r="AH148" i="1"/>
  <c r="AG148" i="1"/>
  <c r="AP147" i="1"/>
  <c r="AO147" i="1"/>
  <c r="AH147" i="1"/>
  <c r="AG147" i="1"/>
  <c r="AP146" i="1"/>
  <c r="AO146" i="1"/>
  <c r="AH146" i="1"/>
  <c r="AG146" i="1"/>
  <c r="AP145" i="1"/>
  <c r="AO145" i="1"/>
  <c r="AH145" i="1"/>
  <c r="AG145" i="1"/>
  <c r="AP144" i="1"/>
  <c r="AO144" i="1"/>
  <c r="AH144" i="1"/>
  <c r="AG144" i="1"/>
  <c r="AP143" i="1"/>
  <c r="AO143" i="1"/>
  <c r="AH143" i="1"/>
  <c r="AG143" i="1"/>
  <c r="AP142" i="1"/>
  <c r="AO142" i="1"/>
  <c r="AH142" i="1"/>
  <c r="AG142" i="1"/>
  <c r="AP141" i="1"/>
  <c r="AO141" i="1"/>
  <c r="AH141" i="1"/>
  <c r="AG141" i="1"/>
  <c r="AP140" i="1"/>
  <c r="AO140" i="1"/>
  <c r="AH140" i="1"/>
  <c r="AG140" i="1"/>
  <c r="AP139" i="1"/>
  <c r="AO139" i="1"/>
  <c r="AH139" i="1"/>
  <c r="AG139" i="1"/>
  <c r="AP138" i="1"/>
  <c r="AO138" i="1"/>
  <c r="AH138" i="1"/>
  <c r="AG138" i="1"/>
  <c r="AP137" i="1"/>
  <c r="AO137" i="1"/>
  <c r="AH137" i="1"/>
  <c r="AG137" i="1"/>
  <c r="AP136" i="1"/>
  <c r="AO136" i="1"/>
  <c r="AH136" i="1"/>
  <c r="AG136" i="1"/>
  <c r="AP135" i="1"/>
  <c r="AO135" i="1"/>
  <c r="AH135" i="1"/>
  <c r="AG135" i="1"/>
  <c r="AP134" i="1"/>
  <c r="AO134" i="1"/>
  <c r="AH134" i="1"/>
  <c r="AG134" i="1"/>
  <c r="AP133" i="1"/>
  <c r="AO133" i="1"/>
  <c r="AH133" i="1"/>
  <c r="AG133" i="1"/>
  <c r="AP132" i="1"/>
  <c r="AO132" i="1"/>
  <c r="AH132" i="1"/>
  <c r="AG132" i="1"/>
  <c r="AP131" i="1"/>
  <c r="AO131" i="1"/>
  <c r="AH131" i="1"/>
  <c r="AG131" i="1"/>
  <c r="AP130" i="1"/>
  <c r="AO130" i="1"/>
  <c r="AH130" i="1"/>
  <c r="AG130" i="1"/>
  <c r="AP129" i="1"/>
  <c r="AO129" i="1"/>
  <c r="AH129" i="1"/>
  <c r="AG129" i="1"/>
  <c r="AP128" i="1"/>
  <c r="AO128" i="1"/>
  <c r="AH128" i="1"/>
  <c r="AG128" i="1"/>
  <c r="AP127" i="1"/>
  <c r="AO127" i="1"/>
  <c r="AH127" i="1"/>
  <c r="AG127" i="1"/>
  <c r="AP126" i="1"/>
  <c r="AO126" i="1"/>
  <c r="AH126" i="1"/>
  <c r="AG126" i="1"/>
  <c r="AP125" i="1"/>
  <c r="AO125" i="1"/>
  <c r="AH125" i="1"/>
  <c r="AG125" i="1"/>
  <c r="AP124" i="1"/>
  <c r="AO124" i="1"/>
  <c r="AH124" i="1"/>
  <c r="AG124" i="1"/>
  <c r="AP123" i="1"/>
  <c r="AO123" i="1"/>
  <c r="AH123" i="1"/>
  <c r="AG123" i="1"/>
  <c r="AP122" i="1"/>
  <c r="AO122" i="1"/>
  <c r="AH122" i="1"/>
  <c r="AG122" i="1"/>
  <c r="AP121" i="1"/>
  <c r="AO121" i="1"/>
  <c r="AH121" i="1"/>
  <c r="AG121" i="1"/>
  <c r="AP120" i="1"/>
  <c r="AO120" i="1"/>
  <c r="AH120" i="1"/>
  <c r="AG120" i="1"/>
  <c r="AP119" i="1"/>
  <c r="AO119" i="1"/>
  <c r="AH119" i="1"/>
  <c r="AG119" i="1"/>
  <c r="AP118" i="1"/>
  <c r="AO118" i="1"/>
  <c r="AH118" i="1"/>
  <c r="AG118" i="1"/>
  <c r="AP117" i="1"/>
  <c r="AO117" i="1"/>
  <c r="AH117" i="1"/>
  <c r="AG117" i="1"/>
  <c r="AP116" i="1"/>
  <c r="AO116" i="1"/>
  <c r="AH116" i="1"/>
  <c r="AG116" i="1"/>
  <c r="AP115" i="1"/>
  <c r="AO115" i="1"/>
  <c r="AH115" i="1"/>
  <c r="AG115" i="1"/>
  <c r="AP114" i="1"/>
  <c r="AO114" i="1"/>
  <c r="AH114" i="1"/>
  <c r="AG114" i="1"/>
  <c r="AP113" i="1"/>
  <c r="AO113" i="1"/>
  <c r="AH113" i="1"/>
  <c r="AG113" i="1"/>
  <c r="AP112" i="1"/>
  <c r="AO112" i="1"/>
  <c r="AH112" i="1"/>
  <c r="AG112" i="1"/>
  <c r="AP111" i="1"/>
  <c r="AO111" i="1"/>
  <c r="AH111" i="1"/>
  <c r="AG111" i="1"/>
  <c r="AP110" i="1"/>
  <c r="AO110" i="1"/>
  <c r="AH110" i="1"/>
  <c r="AG110" i="1"/>
  <c r="AP109" i="1"/>
  <c r="AO109" i="1"/>
  <c r="AH109" i="1"/>
  <c r="AG109" i="1"/>
  <c r="AP108" i="1"/>
  <c r="AO108" i="1"/>
  <c r="AH108" i="1"/>
  <c r="AG108" i="1"/>
  <c r="AP107" i="1"/>
  <c r="AO107" i="1"/>
  <c r="AH107" i="1"/>
  <c r="AG107" i="1"/>
  <c r="AP106" i="1"/>
  <c r="AO106" i="1"/>
  <c r="AH106" i="1"/>
  <c r="AG106" i="1"/>
  <c r="AP105" i="1"/>
  <c r="AO105" i="1"/>
  <c r="AH105" i="1"/>
  <c r="AG105" i="1"/>
  <c r="AP104" i="1"/>
  <c r="AO104" i="1"/>
  <c r="AH104" i="1"/>
  <c r="AG104" i="1"/>
  <c r="AP103" i="1"/>
  <c r="AO103" i="1"/>
  <c r="AH103" i="1"/>
  <c r="AG103" i="1"/>
  <c r="AP102" i="1"/>
  <c r="AO102" i="1"/>
  <c r="AH102" i="1"/>
  <c r="AG102" i="1"/>
  <c r="AP101" i="1"/>
  <c r="AO101" i="1"/>
  <c r="AH101" i="1"/>
  <c r="AG101" i="1"/>
  <c r="AP100" i="1"/>
  <c r="AO100" i="1"/>
  <c r="AH100" i="1"/>
  <c r="AG100" i="1"/>
  <c r="AP99" i="1"/>
  <c r="AO99" i="1"/>
  <c r="AH99" i="1"/>
  <c r="AG99" i="1"/>
  <c r="AP98" i="1"/>
  <c r="AO98" i="1"/>
  <c r="AH98" i="1"/>
  <c r="AG98" i="1"/>
  <c r="AP97" i="1"/>
  <c r="AO97" i="1"/>
  <c r="AH97" i="1"/>
  <c r="AG97" i="1"/>
  <c r="AP96" i="1"/>
  <c r="AO96" i="1"/>
  <c r="AH96" i="1"/>
  <c r="AG96" i="1"/>
  <c r="AP95" i="1"/>
  <c r="AO95" i="1"/>
  <c r="AH95" i="1"/>
  <c r="AG95" i="1"/>
  <c r="AP94" i="1"/>
  <c r="AO94" i="1"/>
  <c r="AH94" i="1"/>
  <c r="AG94" i="1"/>
  <c r="AP93" i="1"/>
  <c r="AO93" i="1"/>
  <c r="AH93" i="1"/>
  <c r="AG93" i="1"/>
  <c r="AP92" i="1"/>
  <c r="AO92" i="1"/>
  <c r="AH92" i="1"/>
  <c r="AG92" i="1"/>
  <c r="AP91" i="1"/>
  <c r="AO91" i="1"/>
  <c r="AH91" i="1"/>
  <c r="AG91" i="1"/>
  <c r="AP90" i="1"/>
  <c r="AO90" i="1"/>
  <c r="AH90" i="1"/>
  <c r="AG90" i="1"/>
  <c r="AP89" i="1"/>
  <c r="AO89" i="1"/>
  <c r="AH89" i="1"/>
  <c r="AG89" i="1"/>
  <c r="AP88" i="1"/>
  <c r="AO88" i="1"/>
  <c r="AH88" i="1"/>
  <c r="AG88" i="1"/>
  <c r="AP87" i="1"/>
  <c r="AO87" i="1"/>
  <c r="AH87" i="1"/>
  <c r="AG87" i="1"/>
  <c r="AP86" i="1"/>
  <c r="AO86" i="1"/>
  <c r="AH86" i="1"/>
  <c r="AG86" i="1"/>
  <c r="AP85" i="1"/>
  <c r="AO85" i="1"/>
  <c r="AH85" i="1"/>
  <c r="AG85" i="1"/>
  <c r="AP84" i="1"/>
  <c r="AO84" i="1"/>
  <c r="AH84" i="1"/>
  <c r="AG84" i="1"/>
  <c r="AP83" i="1"/>
  <c r="AO83" i="1"/>
  <c r="AH83" i="1"/>
  <c r="AG83" i="1"/>
  <c r="AP82" i="1"/>
  <c r="AO82" i="1"/>
  <c r="AH82" i="1"/>
  <c r="AG82" i="1"/>
  <c r="AP81" i="1"/>
  <c r="AO81" i="1"/>
  <c r="AH81" i="1"/>
  <c r="AG81" i="1"/>
  <c r="AP80" i="1"/>
  <c r="AO80" i="1"/>
  <c r="AH80" i="1"/>
  <c r="AG80" i="1"/>
  <c r="AP79" i="1"/>
  <c r="AO79" i="1"/>
  <c r="AH79" i="1"/>
  <c r="AG79" i="1"/>
  <c r="AP78" i="1"/>
  <c r="AO78" i="1"/>
  <c r="AH78" i="1"/>
  <c r="AG78" i="1"/>
  <c r="AP77" i="1"/>
  <c r="AO77" i="1"/>
  <c r="AH77" i="1"/>
  <c r="AG77" i="1"/>
  <c r="AP76" i="1"/>
  <c r="AO76" i="1"/>
  <c r="AH76" i="1"/>
  <c r="AG76" i="1"/>
  <c r="AP75" i="1"/>
  <c r="AO75" i="1"/>
  <c r="AH75" i="1"/>
  <c r="AG75" i="1"/>
  <c r="AP74" i="1"/>
  <c r="AO74" i="1"/>
  <c r="AH74" i="1"/>
  <c r="AG74" i="1"/>
  <c r="AP73" i="1"/>
  <c r="AO73" i="1"/>
  <c r="AH73" i="1"/>
  <c r="AG73" i="1"/>
  <c r="AP72" i="1"/>
  <c r="AO72" i="1"/>
  <c r="AH72" i="1"/>
  <c r="AG72" i="1"/>
  <c r="AP71" i="1"/>
  <c r="AO71" i="1"/>
  <c r="AH71" i="1"/>
  <c r="AG71" i="1"/>
  <c r="AP70" i="1"/>
  <c r="AO70" i="1"/>
  <c r="AH70" i="1"/>
  <c r="AG70" i="1"/>
  <c r="AP69" i="1"/>
  <c r="AO69" i="1"/>
  <c r="AH69" i="1"/>
  <c r="AG69" i="1"/>
  <c r="AP68" i="1"/>
  <c r="AO68" i="1"/>
  <c r="AH68" i="1"/>
  <c r="AG68" i="1"/>
  <c r="AP67" i="1"/>
  <c r="AO67" i="1"/>
  <c r="AH67" i="1"/>
  <c r="AG67" i="1"/>
  <c r="AP66" i="1"/>
  <c r="AO66" i="1"/>
  <c r="AH66" i="1"/>
  <c r="AG66" i="1"/>
  <c r="AP65" i="1"/>
  <c r="AO65" i="1"/>
  <c r="AH65" i="1"/>
  <c r="AG65" i="1"/>
  <c r="AP64" i="1"/>
  <c r="AO64" i="1"/>
  <c r="AH64" i="1"/>
  <c r="AG64" i="1"/>
  <c r="AP63" i="1"/>
  <c r="AO63" i="1"/>
  <c r="AH63" i="1"/>
  <c r="AG63" i="1"/>
  <c r="AP62" i="1"/>
  <c r="AO62" i="1"/>
  <c r="AH62" i="1"/>
  <c r="AG62" i="1"/>
  <c r="AP61" i="1"/>
  <c r="AO61" i="1"/>
  <c r="AH61" i="1"/>
  <c r="AG61" i="1"/>
  <c r="AP60" i="1"/>
  <c r="AO60" i="1"/>
  <c r="AH60" i="1"/>
  <c r="AG60" i="1"/>
  <c r="AP59" i="1"/>
  <c r="AO59" i="1"/>
  <c r="AH59" i="1"/>
  <c r="AG59" i="1"/>
  <c r="AP58" i="1"/>
  <c r="AO58" i="1"/>
  <c r="AH58" i="1"/>
  <c r="AG58" i="1"/>
  <c r="AP57" i="1"/>
  <c r="AO57" i="1"/>
  <c r="AH57" i="1"/>
  <c r="AG57" i="1"/>
  <c r="AP56" i="1"/>
  <c r="AO56" i="1"/>
  <c r="AH56" i="1"/>
  <c r="AG56" i="1"/>
  <c r="AP55" i="1"/>
  <c r="AO55" i="1"/>
  <c r="AH55" i="1"/>
  <c r="AG55" i="1"/>
  <c r="AP54" i="1"/>
  <c r="AO54" i="1"/>
  <c r="AH54" i="1"/>
  <c r="AG54" i="1"/>
  <c r="AP53" i="1"/>
  <c r="AO53" i="1"/>
  <c r="AH53" i="1"/>
  <c r="AG53" i="1"/>
  <c r="AP52" i="1"/>
  <c r="AO52" i="1"/>
  <c r="AH52" i="1"/>
  <c r="AG52" i="1"/>
  <c r="AP51" i="1"/>
  <c r="AO51" i="1"/>
  <c r="AH51" i="1"/>
  <c r="AG51" i="1"/>
  <c r="AP50" i="1"/>
  <c r="AO50" i="1"/>
  <c r="AH50" i="1"/>
  <c r="AG50" i="1"/>
  <c r="AP49" i="1"/>
  <c r="AO49" i="1"/>
  <c r="AH49" i="1"/>
  <c r="AG49" i="1"/>
  <c r="AP48" i="1"/>
  <c r="AO48" i="1"/>
  <c r="AH48" i="1"/>
  <c r="AG48" i="1"/>
  <c r="AP47" i="1"/>
  <c r="AO47" i="1"/>
  <c r="AH47" i="1"/>
  <c r="AG47" i="1"/>
  <c r="AP46" i="1"/>
  <c r="AO46" i="1"/>
  <c r="AH46" i="1"/>
  <c r="AG46" i="1"/>
  <c r="AP45" i="1"/>
  <c r="AO45" i="1"/>
  <c r="AH45" i="1"/>
  <c r="AG45" i="1"/>
  <c r="AP44" i="1"/>
  <c r="AO44" i="1"/>
  <c r="AH44" i="1"/>
  <c r="AG44" i="1"/>
  <c r="AP43" i="1"/>
  <c r="AO43" i="1"/>
  <c r="AH43" i="1"/>
  <c r="AG43" i="1"/>
  <c r="AP42" i="1"/>
  <c r="AO42" i="1"/>
  <c r="AH42" i="1"/>
  <c r="AG42" i="1"/>
  <c r="AP41" i="1"/>
  <c r="AO41" i="1"/>
  <c r="AH41" i="1"/>
  <c r="AG41" i="1"/>
  <c r="AP40" i="1"/>
  <c r="AO40" i="1"/>
  <c r="AH40" i="1"/>
  <c r="AG40" i="1"/>
  <c r="AP39" i="1"/>
  <c r="AO39" i="1"/>
  <c r="AH39" i="1"/>
  <c r="AG39" i="1"/>
  <c r="AP38" i="1"/>
  <c r="AO38" i="1"/>
  <c r="AH38" i="1"/>
  <c r="AG38" i="1"/>
  <c r="AP37" i="1"/>
  <c r="AO37" i="1"/>
  <c r="AH37" i="1"/>
  <c r="AG37" i="1"/>
  <c r="AP36" i="1"/>
  <c r="AO36" i="1"/>
  <c r="AH36" i="1"/>
  <c r="AG36" i="1"/>
  <c r="AP35" i="1"/>
  <c r="AO35" i="1"/>
  <c r="AH35" i="1"/>
  <c r="AG35" i="1"/>
  <c r="AP34" i="1"/>
  <c r="AO34" i="1"/>
  <c r="AH34" i="1"/>
  <c r="AG34" i="1"/>
  <c r="AP33" i="1"/>
  <c r="AO33" i="1"/>
  <c r="AH33" i="1"/>
  <c r="AG33" i="1"/>
  <c r="AP32" i="1"/>
  <c r="AO32" i="1"/>
  <c r="AH32" i="1"/>
  <c r="AG32" i="1"/>
  <c r="AP31" i="1"/>
  <c r="AO31" i="1"/>
  <c r="AH31" i="1"/>
  <c r="AG31" i="1"/>
  <c r="AP30" i="1"/>
  <c r="AO30" i="1"/>
  <c r="AH30" i="1"/>
  <c r="AG30" i="1"/>
  <c r="AP29" i="1"/>
  <c r="AO29" i="1"/>
  <c r="AH29" i="1"/>
  <c r="AG29" i="1"/>
  <c r="AP28" i="1"/>
  <c r="AO28" i="1"/>
  <c r="AH28" i="1"/>
  <c r="AG28" i="1"/>
  <c r="AP27" i="1"/>
  <c r="AO27" i="1"/>
  <c r="AH27" i="1"/>
  <c r="AG27" i="1"/>
  <c r="AP26" i="1"/>
  <c r="AO26" i="1"/>
  <c r="AH26" i="1"/>
  <c r="AG26" i="1"/>
  <c r="AP25" i="1"/>
  <c r="AO25" i="1"/>
  <c r="AH25" i="1"/>
  <c r="AG25" i="1"/>
  <c r="AP24" i="1"/>
  <c r="AO24" i="1"/>
  <c r="AH24" i="1"/>
  <c r="AG24" i="1"/>
  <c r="AP23" i="1"/>
  <c r="AO23" i="1"/>
  <c r="AH23" i="1"/>
  <c r="AG23" i="1"/>
  <c r="AP22" i="1"/>
  <c r="AO22" i="1"/>
  <c r="AH22" i="1"/>
  <c r="AG22" i="1"/>
  <c r="AP21" i="1"/>
  <c r="AO21" i="1"/>
  <c r="AH21" i="1"/>
  <c r="AG21" i="1"/>
  <c r="AP20" i="1"/>
  <c r="AO20" i="1"/>
  <c r="AH20" i="1"/>
  <c r="AG20" i="1"/>
  <c r="AP19" i="1"/>
  <c r="AO19" i="1"/>
  <c r="AH19" i="1"/>
  <c r="AG19" i="1"/>
  <c r="AP18" i="1"/>
  <c r="AO18" i="1"/>
  <c r="AH18" i="1"/>
  <c r="AG18" i="1"/>
  <c r="AP17" i="1"/>
  <c r="AO17" i="1"/>
  <c r="AH17" i="1"/>
  <c r="AG17" i="1"/>
  <c r="AP16" i="1"/>
  <c r="AO16" i="1"/>
  <c r="AH16" i="1"/>
  <c r="AG16" i="1"/>
  <c r="AP15" i="1"/>
  <c r="AO15" i="1"/>
  <c r="AH15" i="1"/>
  <c r="AG15" i="1"/>
  <c r="AP14" i="1"/>
  <c r="AO14" i="1"/>
  <c r="AH14" i="1"/>
  <c r="AG14" i="1"/>
  <c r="AO13" i="1"/>
  <c r="AH13" i="1"/>
  <c r="AG13" i="1"/>
  <c r="AP11" i="1"/>
  <c r="AO11" i="1"/>
  <c r="AH11" i="1"/>
  <c r="AG11" i="1"/>
  <c r="AP9" i="1"/>
  <c r="AO9" i="1"/>
  <c r="AH9" i="1"/>
  <c r="AG9" i="1"/>
  <c r="AP8" i="1"/>
  <c r="AO8" i="1"/>
  <c r="AH8" i="1"/>
  <c r="AG8" i="1"/>
  <c r="E325" i="3"/>
  <c r="C325" i="3"/>
  <c r="E324" i="3"/>
  <c r="C324" i="3"/>
  <c r="E323" i="3"/>
  <c r="C323" i="3"/>
  <c r="E322" i="3"/>
  <c r="C322" i="3"/>
  <c r="E321" i="3"/>
  <c r="C321" i="3"/>
  <c r="E320" i="3"/>
  <c r="C320" i="3"/>
  <c r="E319" i="3"/>
  <c r="C319" i="3"/>
  <c r="E318" i="3"/>
  <c r="C318" i="3"/>
  <c r="E317" i="3"/>
  <c r="C317" i="3"/>
  <c r="E316" i="3"/>
  <c r="C316" i="3"/>
  <c r="E315" i="3"/>
  <c r="C315" i="3"/>
  <c r="E314" i="3"/>
  <c r="C314" i="3"/>
  <c r="E313" i="3"/>
  <c r="C313" i="3"/>
  <c r="E312" i="3"/>
  <c r="C312" i="3"/>
  <c r="E311" i="3"/>
  <c r="C311" i="3"/>
  <c r="E310" i="3"/>
  <c r="C310" i="3"/>
  <c r="E309" i="3"/>
  <c r="C309" i="3"/>
  <c r="E308" i="3"/>
  <c r="C308" i="3"/>
  <c r="E307" i="3"/>
  <c r="C307" i="3"/>
  <c r="E306" i="3"/>
  <c r="C306" i="3"/>
  <c r="E305" i="3"/>
  <c r="C305" i="3"/>
  <c r="E304" i="3"/>
  <c r="C304" i="3"/>
  <c r="E303" i="3"/>
  <c r="C303" i="3"/>
  <c r="E302" i="3"/>
  <c r="C302" i="3"/>
  <c r="E301" i="3"/>
  <c r="C301" i="3"/>
  <c r="E300" i="3"/>
  <c r="C300" i="3"/>
  <c r="E299" i="3"/>
  <c r="C299" i="3"/>
  <c r="E298" i="3"/>
  <c r="C298" i="3"/>
  <c r="E297" i="3"/>
  <c r="C297" i="3"/>
  <c r="E296" i="3"/>
  <c r="C296" i="3"/>
  <c r="E295" i="3"/>
  <c r="C295" i="3"/>
  <c r="E294" i="3"/>
  <c r="C294" i="3"/>
  <c r="E293" i="3"/>
  <c r="C293" i="3"/>
  <c r="E292" i="3"/>
  <c r="C292" i="3"/>
  <c r="E291" i="3"/>
  <c r="C291" i="3"/>
  <c r="E290" i="3"/>
  <c r="C290" i="3"/>
  <c r="E289" i="3"/>
  <c r="C289" i="3"/>
  <c r="E288" i="3"/>
  <c r="C288" i="3"/>
  <c r="E287" i="3"/>
  <c r="C287" i="3"/>
  <c r="E286" i="3"/>
  <c r="C286" i="3"/>
  <c r="E285" i="3"/>
  <c r="C285" i="3"/>
  <c r="E284" i="3"/>
  <c r="C284" i="3"/>
  <c r="E283" i="3"/>
  <c r="C283" i="3"/>
  <c r="E282" i="3"/>
  <c r="C282" i="3"/>
  <c r="E281" i="3"/>
  <c r="C281" i="3"/>
  <c r="E280" i="3"/>
  <c r="C280" i="3"/>
  <c r="E279" i="3"/>
  <c r="C279" i="3"/>
  <c r="E278" i="3"/>
  <c r="C278" i="3"/>
  <c r="E277" i="3"/>
  <c r="C277" i="3"/>
  <c r="E276" i="3"/>
  <c r="C276" i="3"/>
  <c r="E275" i="3"/>
  <c r="C275" i="3"/>
  <c r="E274" i="3"/>
  <c r="C274" i="3"/>
  <c r="E273" i="3"/>
  <c r="C273" i="3"/>
  <c r="E272" i="3"/>
  <c r="C272" i="3"/>
  <c r="E271" i="3"/>
  <c r="C271" i="3"/>
  <c r="E270" i="3"/>
  <c r="C270" i="3"/>
  <c r="E269" i="3"/>
  <c r="C269" i="3"/>
  <c r="E268" i="3"/>
  <c r="C268" i="3"/>
  <c r="E267" i="3"/>
  <c r="C267" i="3"/>
  <c r="E266" i="3"/>
  <c r="C266" i="3"/>
  <c r="E265" i="3"/>
  <c r="C265" i="3"/>
  <c r="E264" i="3"/>
  <c r="C264" i="3"/>
  <c r="E263" i="3"/>
  <c r="C263" i="3"/>
  <c r="E262" i="3"/>
  <c r="C262" i="3"/>
  <c r="E261" i="3"/>
  <c r="C261" i="3"/>
  <c r="E260" i="3"/>
  <c r="C260" i="3"/>
  <c r="E259" i="3"/>
  <c r="C259" i="3"/>
  <c r="E258" i="3"/>
  <c r="C258" i="3"/>
  <c r="E257" i="3"/>
  <c r="C257" i="3"/>
  <c r="E256" i="3"/>
  <c r="C256" i="3"/>
  <c r="E255" i="3"/>
  <c r="C255" i="3"/>
  <c r="E254" i="3"/>
  <c r="C254" i="3"/>
  <c r="E253" i="3"/>
  <c r="C253" i="3"/>
  <c r="E252" i="3"/>
  <c r="C252" i="3"/>
  <c r="E251" i="3"/>
  <c r="C251" i="3"/>
  <c r="E250" i="3"/>
  <c r="C250" i="3"/>
  <c r="E249" i="3"/>
  <c r="C249" i="3"/>
  <c r="E248" i="3"/>
  <c r="C248" i="3"/>
  <c r="E247" i="3"/>
  <c r="C247" i="3"/>
  <c r="E246" i="3"/>
  <c r="C246" i="3"/>
  <c r="E245" i="3"/>
  <c r="C245" i="3"/>
  <c r="E244" i="3"/>
  <c r="C244" i="3"/>
  <c r="E243" i="3"/>
  <c r="C243" i="3"/>
  <c r="E242" i="3"/>
  <c r="C242" i="3"/>
  <c r="E241" i="3"/>
  <c r="C241" i="3"/>
  <c r="E240" i="3"/>
  <c r="C240" i="3"/>
  <c r="E239" i="3"/>
  <c r="C239" i="3"/>
  <c r="E238" i="3"/>
  <c r="C238" i="3"/>
  <c r="E237" i="3"/>
  <c r="C237" i="3"/>
  <c r="E236" i="3"/>
  <c r="C236" i="3"/>
  <c r="E235" i="3"/>
  <c r="C235" i="3"/>
  <c r="E234" i="3"/>
  <c r="C234" i="3"/>
  <c r="E233" i="3"/>
  <c r="C233" i="3"/>
  <c r="E232" i="3"/>
  <c r="C232" i="3"/>
  <c r="E231" i="3"/>
  <c r="C231" i="3"/>
  <c r="E230" i="3"/>
  <c r="C230" i="3"/>
  <c r="E229" i="3"/>
  <c r="C229" i="3"/>
  <c r="E228" i="3"/>
  <c r="C228" i="3"/>
  <c r="E227" i="3"/>
  <c r="C227" i="3"/>
  <c r="E226" i="3"/>
  <c r="C226" i="3"/>
  <c r="E225" i="3"/>
  <c r="C225" i="3"/>
  <c r="E224" i="3"/>
  <c r="C224" i="3"/>
  <c r="E223" i="3"/>
  <c r="C223" i="3"/>
  <c r="E222" i="3"/>
  <c r="C222" i="3"/>
  <c r="E221" i="3"/>
  <c r="C221" i="3"/>
  <c r="E220" i="3"/>
  <c r="C220" i="3"/>
  <c r="E219" i="3"/>
  <c r="C219" i="3"/>
  <c r="E218" i="3"/>
  <c r="C218" i="3"/>
  <c r="E217" i="3"/>
  <c r="C217" i="3"/>
  <c r="E216" i="3"/>
  <c r="C216" i="3"/>
  <c r="E215" i="3"/>
  <c r="C215" i="3"/>
  <c r="E214" i="3"/>
  <c r="C214" i="3"/>
  <c r="E213" i="3"/>
  <c r="C213" i="3"/>
  <c r="E212" i="3"/>
  <c r="C212" i="3"/>
  <c r="E211" i="3"/>
  <c r="C211" i="3"/>
  <c r="E210" i="3"/>
  <c r="C210" i="3"/>
  <c r="E209" i="3"/>
  <c r="C209" i="3"/>
  <c r="E208" i="3"/>
  <c r="C208" i="3"/>
  <c r="E207" i="3"/>
  <c r="C207" i="3"/>
  <c r="E206" i="3"/>
  <c r="C206" i="3"/>
  <c r="E205" i="3"/>
  <c r="C205" i="3"/>
  <c r="E204" i="3"/>
  <c r="C204" i="3"/>
  <c r="E203" i="3"/>
  <c r="C203" i="3"/>
  <c r="E202" i="3"/>
  <c r="C202" i="3"/>
  <c r="E201" i="3"/>
  <c r="C201" i="3"/>
  <c r="E200" i="3"/>
  <c r="C200" i="3"/>
  <c r="E199" i="3"/>
  <c r="C199" i="3"/>
  <c r="E198" i="3"/>
  <c r="C198" i="3"/>
  <c r="E197" i="3"/>
  <c r="C197" i="3"/>
  <c r="E196" i="3"/>
  <c r="C196" i="3"/>
  <c r="E195" i="3"/>
  <c r="C195" i="3"/>
  <c r="E194" i="3"/>
  <c r="C194" i="3"/>
  <c r="E193" i="3"/>
  <c r="C193" i="3"/>
  <c r="E192" i="3"/>
  <c r="C192" i="3"/>
  <c r="E191" i="3"/>
  <c r="C191" i="3"/>
  <c r="E190" i="3"/>
  <c r="C190" i="3"/>
  <c r="E189" i="3"/>
  <c r="C189" i="3"/>
  <c r="E188" i="3"/>
  <c r="C188" i="3"/>
  <c r="E187" i="3"/>
  <c r="C187" i="3"/>
  <c r="E186" i="3"/>
  <c r="C186" i="3"/>
  <c r="E185" i="3"/>
  <c r="C185" i="3"/>
  <c r="E184" i="3"/>
  <c r="C184" i="3"/>
  <c r="E183" i="3"/>
  <c r="C183" i="3"/>
  <c r="E182" i="3"/>
  <c r="C182" i="3"/>
  <c r="E181" i="3"/>
  <c r="C181" i="3"/>
  <c r="E180" i="3"/>
  <c r="C180" i="3"/>
  <c r="E179" i="3"/>
  <c r="C179" i="3"/>
  <c r="E178" i="3"/>
  <c r="C178" i="3"/>
  <c r="E177" i="3"/>
  <c r="C177" i="3"/>
  <c r="E176" i="3"/>
  <c r="C176" i="3"/>
  <c r="E175" i="3"/>
  <c r="C175" i="3"/>
  <c r="E174" i="3"/>
  <c r="C174" i="3"/>
  <c r="E173" i="3"/>
  <c r="C173" i="3"/>
  <c r="E172" i="3"/>
  <c r="C172" i="3"/>
  <c r="E171" i="3"/>
  <c r="C171" i="3"/>
  <c r="E170" i="3"/>
  <c r="C170" i="3"/>
  <c r="E169" i="3"/>
  <c r="C169" i="3"/>
  <c r="E168" i="3"/>
  <c r="C168" i="3"/>
  <c r="E167" i="3"/>
  <c r="C167" i="3"/>
  <c r="E166" i="3"/>
  <c r="C166" i="3"/>
  <c r="E165" i="3"/>
  <c r="C165" i="3"/>
  <c r="E164" i="3"/>
  <c r="C164" i="3"/>
  <c r="E163" i="3"/>
  <c r="C163" i="3"/>
  <c r="E162" i="3"/>
  <c r="C162" i="3"/>
  <c r="E161" i="3"/>
  <c r="C161" i="3"/>
  <c r="E160" i="3"/>
  <c r="C160" i="3"/>
  <c r="E159" i="3"/>
  <c r="C159" i="3"/>
  <c r="E158" i="3"/>
  <c r="C158" i="3"/>
  <c r="E157" i="3"/>
  <c r="C157" i="3"/>
  <c r="E156" i="3"/>
  <c r="C156" i="3"/>
  <c r="E155" i="3"/>
  <c r="C155" i="3"/>
  <c r="E154" i="3"/>
  <c r="C154" i="3"/>
  <c r="E153" i="3"/>
  <c r="C153" i="3"/>
  <c r="E152" i="3"/>
  <c r="C152" i="3"/>
  <c r="E151" i="3"/>
  <c r="C151" i="3"/>
  <c r="E150" i="3"/>
  <c r="C150" i="3"/>
  <c r="E149" i="3"/>
  <c r="C149" i="3"/>
  <c r="E148" i="3"/>
  <c r="C148" i="3"/>
  <c r="E147" i="3"/>
  <c r="C147" i="3"/>
  <c r="E146" i="3"/>
  <c r="C146" i="3"/>
  <c r="E145" i="3"/>
  <c r="C145" i="3"/>
  <c r="E144" i="3"/>
  <c r="C144" i="3"/>
  <c r="E143" i="3"/>
  <c r="C143" i="3"/>
  <c r="E142" i="3"/>
  <c r="C142" i="3"/>
  <c r="E141" i="3"/>
  <c r="C141" i="3"/>
  <c r="E140" i="3"/>
  <c r="C140" i="3"/>
  <c r="E139" i="3"/>
  <c r="C139" i="3"/>
  <c r="E138" i="3"/>
  <c r="C138" i="3"/>
  <c r="E137" i="3"/>
  <c r="C137" i="3"/>
  <c r="E136" i="3"/>
  <c r="C136" i="3"/>
  <c r="E135" i="3"/>
  <c r="C135" i="3"/>
  <c r="E134" i="3"/>
  <c r="C134" i="3"/>
  <c r="E133" i="3"/>
  <c r="C133" i="3"/>
  <c r="E132" i="3"/>
  <c r="C132" i="3"/>
  <c r="E131" i="3"/>
  <c r="C131" i="3"/>
  <c r="E130" i="3"/>
  <c r="C130" i="3"/>
  <c r="E129" i="3"/>
  <c r="C129" i="3"/>
  <c r="E128" i="3"/>
  <c r="C128" i="3"/>
  <c r="E127" i="3"/>
  <c r="C127" i="3"/>
  <c r="E126" i="3"/>
  <c r="C126" i="3"/>
  <c r="E125" i="3"/>
  <c r="C125" i="3"/>
  <c r="E124" i="3"/>
  <c r="C124" i="3"/>
  <c r="E123" i="3"/>
  <c r="C123" i="3"/>
  <c r="E122" i="3"/>
  <c r="C122" i="3"/>
  <c r="E121" i="3"/>
  <c r="C121" i="3"/>
  <c r="E120" i="3"/>
  <c r="C120" i="3"/>
  <c r="E119" i="3"/>
  <c r="C119" i="3"/>
  <c r="E118" i="3"/>
  <c r="C118" i="3"/>
  <c r="E117" i="3"/>
  <c r="C117" i="3"/>
  <c r="E116" i="3"/>
  <c r="C116" i="3"/>
  <c r="E115" i="3"/>
  <c r="C115" i="3"/>
  <c r="E114" i="3"/>
  <c r="C114" i="3"/>
  <c r="E113" i="3"/>
  <c r="C113" i="3"/>
  <c r="E112" i="3"/>
  <c r="C112" i="3"/>
  <c r="E111" i="3"/>
  <c r="C111" i="3"/>
  <c r="E110" i="3"/>
  <c r="C110" i="3"/>
  <c r="E109" i="3"/>
  <c r="C109" i="3"/>
  <c r="E108" i="3"/>
  <c r="C108" i="3"/>
  <c r="E107" i="3"/>
  <c r="C107" i="3"/>
  <c r="E106" i="3"/>
  <c r="C106" i="3"/>
  <c r="E105" i="3"/>
  <c r="C105" i="3"/>
  <c r="E104" i="3"/>
  <c r="C104" i="3"/>
  <c r="E103" i="3"/>
  <c r="C103" i="3"/>
  <c r="E102" i="3"/>
  <c r="C102" i="3"/>
  <c r="E101" i="3"/>
  <c r="C101" i="3"/>
  <c r="E100" i="3"/>
  <c r="C100" i="3"/>
  <c r="E99" i="3"/>
  <c r="C99" i="3"/>
  <c r="E98" i="3"/>
  <c r="C98" i="3"/>
  <c r="E97" i="3"/>
  <c r="C97" i="3"/>
  <c r="E96" i="3"/>
  <c r="C96" i="3"/>
  <c r="E95" i="3"/>
  <c r="C95" i="3"/>
  <c r="E94" i="3"/>
  <c r="C94" i="3"/>
  <c r="E93" i="3"/>
  <c r="C93" i="3"/>
  <c r="E92" i="3"/>
  <c r="C92" i="3"/>
  <c r="E91" i="3"/>
  <c r="C91" i="3"/>
  <c r="E90" i="3"/>
  <c r="C90" i="3"/>
  <c r="E89" i="3"/>
  <c r="C89" i="3"/>
  <c r="E88" i="3"/>
  <c r="C88" i="3"/>
  <c r="E87" i="3"/>
  <c r="C87" i="3"/>
  <c r="E86" i="3"/>
  <c r="C86" i="3"/>
  <c r="E85" i="3"/>
  <c r="C85" i="3"/>
  <c r="E84" i="3"/>
  <c r="C84" i="3"/>
  <c r="E83" i="3"/>
  <c r="C83" i="3"/>
  <c r="E82" i="3"/>
  <c r="C82" i="3"/>
  <c r="E81" i="3"/>
  <c r="C81" i="3"/>
  <c r="E80" i="3"/>
  <c r="C80" i="3"/>
  <c r="E79" i="3"/>
  <c r="C79" i="3"/>
  <c r="E78" i="3"/>
  <c r="C78" i="3"/>
  <c r="E77" i="3"/>
  <c r="C77" i="3"/>
  <c r="E76" i="3"/>
  <c r="C76" i="3"/>
  <c r="E75" i="3"/>
  <c r="C75" i="3"/>
  <c r="E74" i="3"/>
  <c r="C74" i="3"/>
  <c r="E73" i="3"/>
  <c r="C73" i="3"/>
  <c r="E72" i="3"/>
  <c r="C72" i="3"/>
  <c r="E71" i="3"/>
  <c r="C71" i="3"/>
  <c r="E70" i="3"/>
  <c r="C70" i="3"/>
  <c r="E69" i="3"/>
  <c r="C69" i="3"/>
  <c r="E68" i="3"/>
  <c r="C68" i="3"/>
  <c r="E67" i="3"/>
  <c r="C67" i="3"/>
  <c r="E66" i="3"/>
  <c r="C66" i="3"/>
  <c r="E65" i="3"/>
  <c r="C65" i="3"/>
  <c r="E64" i="3"/>
  <c r="C64" i="3"/>
  <c r="E63" i="3"/>
  <c r="C63" i="3"/>
  <c r="E62" i="3"/>
  <c r="C62" i="3"/>
  <c r="E61" i="3"/>
  <c r="C61" i="3"/>
  <c r="E60" i="3"/>
  <c r="C60" i="3"/>
  <c r="E59" i="3"/>
  <c r="C59" i="3"/>
  <c r="E58" i="3"/>
  <c r="C58" i="3"/>
  <c r="E57" i="3"/>
  <c r="C57" i="3"/>
  <c r="E56" i="3"/>
  <c r="C56" i="3"/>
  <c r="E54" i="3"/>
  <c r="C54" i="3"/>
  <c r="E53" i="3"/>
  <c r="C53" i="3"/>
  <c r="E52" i="3"/>
  <c r="C52" i="3"/>
  <c r="E51" i="3"/>
  <c r="C51" i="3"/>
  <c r="E50" i="3"/>
  <c r="C50" i="3"/>
  <c r="E49" i="3"/>
  <c r="C49" i="3"/>
  <c r="E48" i="3"/>
  <c r="C48" i="3"/>
  <c r="E47" i="3"/>
  <c r="C47" i="3"/>
  <c r="E46" i="3"/>
  <c r="C46" i="3"/>
  <c r="E45" i="3"/>
  <c r="C45" i="3"/>
  <c r="E44" i="3"/>
  <c r="C44" i="3"/>
  <c r="E43" i="3"/>
  <c r="C43" i="3"/>
  <c r="E42" i="3"/>
  <c r="C42" i="3"/>
  <c r="E41" i="3"/>
  <c r="C41" i="3"/>
  <c r="E40" i="3"/>
  <c r="C40" i="3"/>
  <c r="E39" i="3"/>
  <c r="C39" i="3"/>
  <c r="E38" i="3"/>
  <c r="C38" i="3"/>
  <c r="E37" i="3"/>
  <c r="C37" i="3"/>
  <c r="E36" i="3"/>
  <c r="C36" i="3"/>
  <c r="E35" i="3"/>
  <c r="C35" i="3"/>
  <c r="E34" i="3"/>
  <c r="C34" i="3"/>
  <c r="E33" i="3"/>
  <c r="C33" i="3"/>
  <c r="E32" i="3"/>
  <c r="C32" i="3"/>
  <c r="E31" i="3"/>
  <c r="C31" i="3"/>
  <c r="E30" i="3"/>
  <c r="C30" i="3"/>
  <c r="E29" i="3"/>
  <c r="C29" i="3"/>
  <c r="E28" i="3"/>
  <c r="C28" i="3"/>
  <c r="E27" i="3"/>
  <c r="C27" i="3"/>
  <c r="E26" i="3"/>
  <c r="C26" i="3"/>
  <c r="E25" i="3"/>
  <c r="C25" i="3"/>
  <c r="E24" i="3"/>
  <c r="C24" i="3"/>
  <c r="E23" i="3"/>
  <c r="C23" i="3"/>
  <c r="E22" i="3"/>
  <c r="C22" i="3"/>
  <c r="E21" i="3"/>
  <c r="C21" i="3"/>
  <c r="E20" i="3"/>
  <c r="C20" i="3"/>
  <c r="E19" i="3"/>
  <c r="C19" i="3"/>
  <c r="E18" i="3"/>
  <c r="C18" i="3"/>
  <c r="E17" i="3"/>
  <c r="C17" i="3"/>
  <c r="E16" i="3"/>
  <c r="C16" i="3"/>
  <c r="E15" i="3"/>
  <c r="C15" i="3"/>
  <c r="E14" i="3"/>
  <c r="C14" i="3"/>
  <c r="E13" i="3"/>
  <c r="C13" i="3"/>
  <c r="E12" i="3"/>
  <c r="C12" i="3"/>
  <c r="E11" i="3"/>
  <c r="C11" i="3"/>
  <c r="E10" i="3"/>
  <c r="C10" i="3"/>
  <c r="E9" i="3"/>
  <c r="C9" i="3"/>
  <c r="E8" i="3"/>
  <c r="C8" i="3"/>
  <c r="E7" i="3"/>
  <c r="C7" i="3"/>
  <c r="E6" i="3"/>
  <c r="C6" i="3"/>
  <c r="E5" i="3"/>
  <c r="C5" i="3"/>
  <c r="E4" i="3"/>
  <c r="C4" i="3"/>
  <c r="E3" i="3"/>
  <c r="C3" i="3"/>
  <c r="E2" i="3"/>
  <c r="C2" i="3"/>
  <c r="C9" i="2" s="1"/>
  <c r="AS8" i="1" l="1"/>
  <c r="AS368" i="1"/>
  <c r="AS101" i="1"/>
  <c r="F9" i="2"/>
  <c r="B44" i="2" s="1"/>
  <c r="B43" i="2"/>
  <c r="B33" i="2"/>
  <c r="B21" i="2"/>
  <c r="B24" i="2"/>
  <c r="I11" i="2"/>
  <c r="I12" i="2"/>
  <c r="I13" i="2"/>
  <c r="C65" i="2"/>
  <c r="B17" i="2" l="1"/>
  <c r="B31" i="2"/>
  <c r="B39" i="2"/>
  <c r="B34" i="2"/>
  <c r="B25" i="2"/>
  <c r="B22" i="2"/>
  <c r="B5" i="2"/>
  <c r="C80" i="2"/>
  <c r="C94" i="2" s="1"/>
  <c r="G65" i="2"/>
  <c r="G80" i="2" s="1"/>
  <c r="G94" i="2" s="1"/>
  <c r="E64" i="2"/>
  <c r="D64" i="2"/>
  <c r="I14" i="2"/>
  <c r="C82" i="2"/>
  <c r="C68" i="2"/>
  <c r="C84" i="2"/>
  <c r="C71" i="2"/>
  <c r="C86" i="2" s="1"/>
  <c r="C67" i="2"/>
  <c r="C83" i="2"/>
  <c r="C69" i="2"/>
  <c r="D82" i="2" l="1"/>
  <c r="D84" i="2"/>
  <c r="D69" i="2"/>
  <c r="D83" i="2"/>
  <c r="D68" i="2"/>
  <c r="D67" i="2"/>
  <c r="E84" i="2"/>
  <c r="E83" i="2"/>
  <c r="E69" i="2"/>
  <c r="E67" i="2"/>
  <c r="E82" i="2"/>
  <c r="E68" i="2"/>
  <c r="E71" i="2"/>
  <c r="E86" i="2" s="1"/>
  <c r="C76" i="2"/>
  <c r="C91" i="2"/>
  <c r="D71" i="2"/>
  <c r="D86" i="2" s="1"/>
  <c r="D65" i="2"/>
  <c r="D80" i="2" s="1"/>
  <c r="D94" i="2" s="1"/>
  <c r="C90" i="2"/>
  <c r="E65" i="2"/>
  <c r="E80" i="2" s="1"/>
  <c r="E94" i="2" s="1"/>
  <c r="C89" i="2"/>
  <c r="C75" i="2"/>
  <c r="C74" i="2"/>
  <c r="C97" i="2"/>
  <c r="C96" i="2"/>
  <c r="C70" i="2"/>
  <c r="C85" i="2"/>
  <c r="C95" i="2"/>
  <c r="H65" i="2"/>
  <c r="H80" i="2" s="1"/>
  <c r="H94" i="2" s="1"/>
  <c r="G82" i="2"/>
  <c r="G68" i="2"/>
  <c r="G67" i="2"/>
  <c r="G83" i="2"/>
  <c r="G69" i="2"/>
  <c r="G84" i="2"/>
  <c r="G71" i="2"/>
  <c r="G86" i="2" s="1"/>
  <c r="D97" i="2" l="1"/>
  <c r="E95" i="2"/>
  <c r="D70" i="2"/>
  <c r="D91" i="2"/>
  <c r="E96" i="2"/>
  <c r="D96" i="2"/>
  <c r="D95" i="2"/>
  <c r="E97" i="2"/>
  <c r="E85" i="2"/>
  <c r="E70" i="2"/>
  <c r="E77" i="2" s="1"/>
  <c r="D85" i="2"/>
  <c r="D98" i="2" s="1"/>
  <c r="E75" i="2"/>
  <c r="E91" i="2"/>
  <c r="D90" i="2"/>
  <c r="E89" i="2"/>
  <c r="E90" i="2"/>
  <c r="D75" i="2"/>
  <c r="E74" i="2"/>
  <c r="E76" i="2"/>
  <c r="D89" i="2"/>
  <c r="D76" i="2"/>
  <c r="G89" i="2"/>
  <c r="G91" i="2"/>
  <c r="G90" i="2"/>
  <c r="D74" i="2"/>
  <c r="C92" i="2"/>
  <c r="C77" i="2"/>
  <c r="G74" i="2"/>
  <c r="G76" i="2"/>
  <c r="G75" i="2"/>
  <c r="G97" i="2"/>
  <c r="G95" i="2"/>
  <c r="G96" i="2"/>
  <c r="G85" i="2"/>
  <c r="H83" i="2"/>
  <c r="H69" i="2"/>
  <c r="H67" i="2"/>
  <c r="H82" i="2"/>
  <c r="H71" i="2"/>
  <c r="H86" i="2" s="1"/>
  <c r="H68" i="2"/>
  <c r="H84" i="2"/>
  <c r="G70" i="2"/>
  <c r="C98" i="2"/>
  <c r="D13" i="2" l="1"/>
  <c r="E98" i="2"/>
  <c r="F89" i="2"/>
  <c r="F90" i="2"/>
  <c r="F91" i="2"/>
  <c r="D92" i="2"/>
  <c r="F75" i="2"/>
  <c r="D11" i="2"/>
  <c r="C43" i="2" s="1"/>
  <c r="F74" i="2"/>
  <c r="E92" i="2"/>
  <c r="G92" i="2"/>
  <c r="F76" i="2"/>
  <c r="D12" i="2"/>
  <c r="D43" i="2" s="1"/>
  <c r="H89" i="2"/>
  <c r="G11" i="2" s="1"/>
  <c r="D77" i="2"/>
  <c r="F77" i="2" s="1"/>
  <c r="H75" i="2"/>
  <c r="F12" i="2" s="1"/>
  <c r="H91" i="2"/>
  <c r="G13" i="2" s="1"/>
  <c r="H90" i="2"/>
  <c r="G12" i="2" s="1"/>
  <c r="H76" i="2"/>
  <c r="F13" i="2" s="1"/>
  <c r="G77" i="2"/>
  <c r="H74" i="2"/>
  <c r="I74" i="2" s="1"/>
  <c r="H97" i="2"/>
  <c r="H95" i="2"/>
  <c r="G98" i="2"/>
  <c r="H96" i="2"/>
  <c r="H85" i="2"/>
  <c r="H70" i="2"/>
  <c r="C33" i="2" l="1"/>
  <c r="E43" i="2"/>
  <c r="F92" i="2"/>
  <c r="F98" i="2" s="1"/>
  <c r="I89" i="2"/>
  <c r="I91" i="2"/>
  <c r="F32" i="2" s="1"/>
  <c r="I90" i="2"/>
  <c r="D14" i="2"/>
  <c r="C21" i="2"/>
  <c r="I75" i="2"/>
  <c r="I76" i="2"/>
  <c r="H77" i="2"/>
  <c r="I77" i="2" s="1"/>
  <c r="F11" i="2"/>
  <c r="C25" i="2" s="1"/>
  <c r="H92" i="2"/>
  <c r="I92" i="2" s="1"/>
  <c r="C44" i="2"/>
  <c r="H12" i="2"/>
  <c r="D44" i="2"/>
  <c r="C34" i="2"/>
  <c r="E44" i="2"/>
  <c r="H13" i="2"/>
  <c r="H98" i="2"/>
  <c r="F14" i="2" l="1"/>
  <c r="I98" i="2"/>
  <c r="C22" i="2"/>
  <c r="D21" i="2" s="1"/>
  <c r="E22" i="2" s="1"/>
  <c r="F18" i="2" s="1"/>
  <c r="H11" i="2"/>
  <c r="G14" i="2"/>
  <c r="H14" i="2" l="1"/>
  <c r="C13" i="2"/>
  <c r="E13" i="2" s="1"/>
  <c r="C11" i="2"/>
  <c r="C24" i="2" s="1"/>
  <c r="D24" i="2" s="1"/>
  <c r="E25" i="2" s="1"/>
  <c r="C12" i="2"/>
  <c r="E12" i="2" s="1"/>
  <c r="E11" i="2" l="1"/>
  <c r="C14" i="2"/>
  <c r="E14" i="2" l="1"/>
  <c r="B47" i="2" s="1"/>
  <c r="AP13" i="1" l="1"/>
</calcChain>
</file>

<file path=xl/sharedStrings.xml><?xml version="1.0" encoding="utf-8"?>
<sst xmlns="http://schemas.openxmlformats.org/spreadsheetml/2006/main" count="6346" uniqueCount="1140">
  <si>
    <t>2014-15 Revenue Spending Power estimates PER HEAD</t>
  </si>
  <si>
    <t>2013-14</t>
  </si>
  <si>
    <t>2014-15</t>
  </si>
  <si>
    <t>Local Authority</t>
  </si>
  <si>
    <t>Population</t>
  </si>
  <si>
    <t>2013-14 Council Tax Requirement excluding parish precepts</t>
  </si>
  <si>
    <t>Start-up Funding Assessment (adjusted) 2013-14</t>
  </si>
  <si>
    <r>
      <t>minus Council Tax Support Funding to Parishes 2013-14</t>
    </r>
    <r>
      <rPr>
        <vertAlign val="superscript"/>
        <sz val="10"/>
        <rFont val="Arial"/>
        <family val="2"/>
      </rPr>
      <t>1</t>
    </r>
  </si>
  <si>
    <t>Adjusted SFA</t>
  </si>
  <si>
    <t>Government funded Spending Power</t>
  </si>
  <si>
    <t>Estimated 2013-14 Revenue Spending Power</t>
  </si>
  <si>
    <r>
      <t>Estimated 2014-15 Council Tax Requirement excluding parish precepts</t>
    </r>
    <r>
      <rPr>
        <vertAlign val="superscript"/>
        <sz val="10"/>
        <rFont val="Arial"/>
        <family val="2"/>
      </rPr>
      <t>3</t>
    </r>
  </si>
  <si>
    <t>Settlement Funding Assessment 2014-15</t>
  </si>
  <si>
    <r>
      <t>Settlement Funding Assessment: Adjustment 2014-15</t>
    </r>
    <r>
      <rPr>
        <vertAlign val="superscript"/>
        <sz val="10"/>
        <rFont val="Arial"/>
        <family val="2"/>
      </rPr>
      <t>4</t>
    </r>
  </si>
  <si>
    <t xml:space="preserve">Estimated 2014-15 Revenue Spending Power </t>
  </si>
  <si>
    <t>£m</t>
  </si>
  <si>
    <t>England</t>
  </si>
  <si>
    <t>England except the GLA</t>
  </si>
  <si>
    <t>Greater London Authority</t>
  </si>
  <si>
    <t>Adur</t>
  </si>
  <si>
    <t>Allerdale</t>
  </si>
  <si>
    <t>Amber Valley</t>
  </si>
  <si>
    <t>Arun</t>
  </si>
  <si>
    <t>Ashfield</t>
  </si>
  <si>
    <t>Ashford</t>
  </si>
  <si>
    <t>Avon Fire Authority</t>
  </si>
  <si>
    <t>Aylesbury Vale</t>
  </si>
  <si>
    <t>Babergh</t>
  </si>
  <si>
    <t>Barking and Dagenham</t>
  </si>
  <si>
    <t>Barnet</t>
  </si>
  <si>
    <t>Barnsley</t>
  </si>
  <si>
    <t>Barrow-in-Furness</t>
  </si>
  <si>
    <t>Basildon</t>
  </si>
  <si>
    <t>Basingstoke and Deane</t>
  </si>
  <si>
    <t>Bassetlaw</t>
  </si>
  <si>
    <t>Bath &amp; North East Somerset</t>
  </si>
  <si>
    <t>Bedford</t>
  </si>
  <si>
    <t>Bedfordshire Fire Authority</t>
  </si>
  <si>
    <t>Berkshire Fire Authority</t>
  </si>
  <si>
    <t>Bexley</t>
  </si>
  <si>
    <t>Birmingham</t>
  </si>
  <si>
    <t>Blaby</t>
  </si>
  <si>
    <t>Blackburn with Darwen</t>
  </si>
  <si>
    <t>Blackpool</t>
  </si>
  <si>
    <t>Bolsover</t>
  </si>
  <si>
    <t>Bolton</t>
  </si>
  <si>
    <t>Boston</t>
  </si>
  <si>
    <t>Bournemouth</t>
  </si>
  <si>
    <t>Bracknell Forest</t>
  </si>
  <si>
    <t>Bradford</t>
  </si>
  <si>
    <t>Braintree</t>
  </si>
  <si>
    <t>Breckland</t>
  </si>
  <si>
    <t>Brent</t>
  </si>
  <si>
    <t>Brentwood</t>
  </si>
  <si>
    <t>Brighton &amp; Hove</t>
  </si>
  <si>
    <t>Bristol</t>
  </si>
  <si>
    <t>Broadland</t>
  </si>
  <si>
    <t>Bromley</t>
  </si>
  <si>
    <t>Bromsgrove</t>
  </si>
  <si>
    <t>Broxbourne</t>
  </si>
  <si>
    <t>Broxtowe</t>
  </si>
  <si>
    <t>Buckinghamshire</t>
  </si>
  <si>
    <t>Buckinghamshire Fire Authority</t>
  </si>
  <si>
    <t>Burnley</t>
  </si>
  <si>
    <t>Bury</t>
  </si>
  <si>
    <t>Calderdale</t>
  </si>
  <si>
    <t>Cambridge</t>
  </si>
  <si>
    <t>Cambridgeshire</t>
  </si>
  <si>
    <t>Cambridgeshire Fire Authority</t>
  </si>
  <si>
    <t>Camden</t>
  </si>
  <si>
    <t>Cannock Chase</t>
  </si>
  <si>
    <t>Canterbury</t>
  </si>
  <si>
    <t>Carlisle</t>
  </si>
  <si>
    <t>Castle Point</t>
  </si>
  <si>
    <t>Central Bedfordshire</t>
  </si>
  <si>
    <t>Charnwood</t>
  </si>
  <si>
    <t>Chelmsford</t>
  </si>
  <si>
    <t>Cheltenham</t>
  </si>
  <si>
    <t>Cherwell</t>
  </si>
  <si>
    <t>Cheshire East</t>
  </si>
  <si>
    <t>Cheshire Fire Authority</t>
  </si>
  <si>
    <t>Chesterfield</t>
  </si>
  <si>
    <t>Chichester</t>
  </si>
  <si>
    <t>Chiltern</t>
  </si>
  <si>
    <t>Chorley</t>
  </si>
  <si>
    <t>Christchurch</t>
  </si>
  <si>
    <t>City of London</t>
  </si>
  <si>
    <t>Cleveland Fire Authority</t>
  </si>
  <si>
    <t>Colchester</t>
  </si>
  <si>
    <t>Copeland</t>
  </si>
  <si>
    <t>Corby</t>
  </si>
  <si>
    <t>Cornwall</t>
  </si>
  <si>
    <t>Cotswold</t>
  </si>
  <si>
    <t>Coventry</t>
  </si>
  <si>
    <t>Craven</t>
  </si>
  <si>
    <t>Crawley</t>
  </si>
  <si>
    <t>Croydon</t>
  </si>
  <si>
    <t>Cumbria</t>
  </si>
  <si>
    <t>Dacorum</t>
  </si>
  <si>
    <t>Darlington</t>
  </si>
  <si>
    <t>Dartford</t>
  </si>
  <si>
    <t>Daventry</t>
  </si>
  <si>
    <t>Derby</t>
  </si>
  <si>
    <t>Derbyshire</t>
  </si>
  <si>
    <t>Derbyshire Dales</t>
  </si>
  <si>
    <t>Derbyshire Fire Authority</t>
  </si>
  <si>
    <t>Devon</t>
  </si>
  <si>
    <t>Devon &amp; Somerset Fire Authority</t>
  </si>
  <si>
    <t>Doncaster</t>
  </si>
  <si>
    <t>Dorset</t>
  </si>
  <si>
    <t>Dorset Fire Authority</t>
  </si>
  <si>
    <t>Dover</t>
  </si>
  <si>
    <t>Dudley</t>
  </si>
  <si>
    <t>Durham</t>
  </si>
  <si>
    <t>Durham Fire Authority</t>
  </si>
  <si>
    <t>Ealing</t>
  </si>
  <si>
    <t>East Cambridgeshire</t>
  </si>
  <si>
    <t>East Devon</t>
  </si>
  <si>
    <t>East Dorset</t>
  </si>
  <si>
    <t>East Hampshire</t>
  </si>
  <si>
    <t>East Hertfordshire</t>
  </si>
  <si>
    <t>East Lindsey</t>
  </si>
  <si>
    <t>East Northamptonshire</t>
  </si>
  <si>
    <t>East Riding of Yorkshire</t>
  </si>
  <si>
    <t>East Staffordshire</t>
  </si>
  <si>
    <t>East Sussex</t>
  </si>
  <si>
    <t>East Sussex Fire Authority</t>
  </si>
  <si>
    <t>Eastbourne</t>
  </si>
  <si>
    <t>Eastleigh</t>
  </si>
  <si>
    <t>Eden</t>
  </si>
  <si>
    <t>Elmbridge</t>
  </si>
  <si>
    <t>Enfield</t>
  </si>
  <si>
    <t>Epping Forest</t>
  </si>
  <si>
    <t>Epsom and Ewell</t>
  </si>
  <si>
    <t>Erewash</t>
  </si>
  <si>
    <t>Essex</t>
  </si>
  <si>
    <t>Essex Fire Authority</t>
  </si>
  <si>
    <t>Exeter</t>
  </si>
  <si>
    <t>Fareham</t>
  </si>
  <si>
    <t>Fenland</t>
  </si>
  <si>
    <t>Forest Heath</t>
  </si>
  <si>
    <t>Forest of Dean</t>
  </si>
  <si>
    <t>Fylde</t>
  </si>
  <si>
    <t>Gateshead</t>
  </si>
  <si>
    <t>Gedling</t>
  </si>
  <si>
    <t>Gloucester</t>
  </si>
  <si>
    <t>Gloucestershire</t>
  </si>
  <si>
    <t>Gosport</t>
  </si>
  <si>
    <t>Gravesham</t>
  </si>
  <si>
    <t>Great Yarmouth</t>
  </si>
  <si>
    <t>Greater Manchester Fire</t>
  </si>
  <si>
    <t>Greenwich</t>
  </si>
  <si>
    <t>Guildford</t>
  </si>
  <si>
    <t>Hackney</t>
  </si>
  <si>
    <t>Halton</t>
  </si>
  <si>
    <t>Hambleton</t>
  </si>
  <si>
    <t>Hammersmith and Fulham</t>
  </si>
  <si>
    <t>Hampshire</t>
  </si>
  <si>
    <t>Hampshire Fire Authority</t>
  </si>
  <si>
    <t>Harborough</t>
  </si>
  <si>
    <t>Haringey</t>
  </si>
  <si>
    <t>Harlow</t>
  </si>
  <si>
    <t>Harrogate</t>
  </si>
  <si>
    <t>Harrow</t>
  </si>
  <si>
    <t>Hart</t>
  </si>
  <si>
    <t>Hartlepool</t>
  </si>
  <si>
    <t>Hastings</t>
  </si>
  <si>
    <t>Havant</t>
  </si>
  <si>
    <t>Havering</t>
  </si>
  <si>
    <t>Hereford and Worcester Fire Authority</t>
  </si>
  <si>
    <t>Hertfordshire</t>
  </si>
  <si>
    <t>Hertsmere</t>
  </si>
  <si>
    <t>High Peak</t>
  </si>
  <si>
    <t>Hillingdon</t>
  </si>
  <si>
    <t>Hinckley and Bosworth</t>
  </si>
  <si>
    <t>Horsham</t>
  </si>
  <si>
    <t>Hounslow</t>
  </si>
  <si>
    <t>Humberside Fire Authority</t>
  </si>
  <si>
    <t>Huntingdonshire</t>
  </si>
  <si>
    <t>Hyndburn</t>
  </si>
  <si>
    <t>Ipswich</t>
  </si>
  <si>
    <t>Isle of Wight Council</t>
  </si>
  <si>
    <t>Isles of Scilly</t>
  </si>
  <si>
    <t>Islington</t>
  </si>
  <si>
    <t>Kensington and Chelsea</t>
  </si>
  <si>
    <t>Kent</t>
  </si>
  <si>
    <t>Kent Fire Authority</t>
  </si>
  <si>
    <t>Kettering</t>
  </si>
  <si>
    <t>King's Lynn and West Norfolk</t>
  </si>
  <si>
    <t>Kingston upon Hull</t>
  </si>
  <si>
    <t>Kingston upon Thames</t>
  </si>
  <si>
    <t>Kirklees</t>
  </si>
  <si>
    <t>Knowsley</t>
  </si>
  <si>
    <t>Lambeth</t>
  </si>
  <si>
    <t>Lancashire</t>
  </si>
  <si>
    <t>Lancashire Fire Authority</t>
  </si>
  <si>
    <t>Lancaster</t>
  </si>
  <si>
    <t>Leeds</t>
  </si>
  <si>
    <t>Leicester</t>
  </si>
  <si>
    <t>Leicestershire</t>
  </si>
  <si>
    <t>Leicestershire Fire Authority</t>
  </si>
  <si>
    <t>Lewes</t>
  </si>
  <si>
    <t>Lewisham</t>
  </si>
  <si>
    <t>Lichfield</t>
  </si>
  <si>
    <t>Lincoln</t>
  </si>
  <si>
    <t>Lincolnshire</t>
  </si>
  <si>
    <t>Liverpool</t>
  </si>
  <si>
    <t>Luton</t>
  </si>
  <si>
    <t>Maidstone</t>
  </si>
  <si>
    <t>Maldon</t>
  </si>
  <si>
    <t>Malvern Hills</t>
  </si>
  <si>
    <t>Manchester</t>
  </si>
  <si>
    <t>Mansfield</t>
  </si>
  <si>
    <t>Melton</t>
  </si>
  <si>
    <t>Mendip</t>
  </si>
  <si>
    <t>Merseyside Fire</t>
  </si>
  <si>
    <t>Merton</t>
  </si>
  <si>
    <t>Mid Devon</t>
  </si>
  <si>
    <t>Mid Suffolk</t>
  </si>
  <si>
    <t>Mid Sussex</t>
  </si>
  <si>
    <t>Milton Keynes</t>
  </si>
  <si>
    <t>Mole Valley</t>
  </si>
  <si>
    <t>New Forest</t>
  </si>
  <si>
    <t>Newark and Sherwood</t>
  </si>
  <si>
    <t>Newcastle upon Tyne</t>
  </si>
  <si>
    <t>Newcastle-under-Lyme</t>
  </si>
  <si>
    <t>Newham</t>
  </si>
  <si>
    <t>Norfolk</t>
  </si>
  <si>
    <t>North Devon</t>
  </si>
  <si>
    <t>North Dorset</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</si>
  <si>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</si>
  <si>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</si>
  <si>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</si>
  <si>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</si>
  <si>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</si>
  <si>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</si>
  <si>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</si>
  <si>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</si>
  <si>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</si>
  <si>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</si>
  <si>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 Yorkshire</t>
  </si>
  <si>
    <t>North Yorkshire Fire Authority</t>
  </si>
  <si>
    <t>Northampton</t>
  </si>
  <si>
    <t>Northamptonshire</t>
  </si>
  <si>
    <t>Northumberland</t>
  </si>
  <si>
    <t>Norwich</t>
  </si>
  <si>
    <t>Nottingham</t>
  </si>
  <si>
    <t>Nottinghamshire</t>
  </si>
  <si>
    <t>Nottinghamshire Fire Authority</t>
  </si>
  <si>
    <t>Nuneaton and Bedworth</t>
  </si>
  <si>
    <t>Oadby and Wigston</t>
  </si>
  <si>
    <t>Oldham</t>
  </si>
  <si>
    <t>Oxford</t>
  </si>
  <si>
    <t>Oxfordshire</t>
  </si>
  <si>
    <t>Pendle</t>
  </si>
  <si>
    <t>Peterborough</t>
  </si>
  <si>
    <t>Plymouth</t>
  </si>
  <si>
    <t>Poole</t>
  </si>
  <si>
    <t>Portsmouth</t>
  </si>
  <si>
    <t>Preston</t>
  </si>
  <si>
    <t>Purbeck</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</si>
  <si>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</si>
  <si>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</si>
  <si>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</si>
  <si>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</si>
  <si>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</si>
  <si>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</si>
  <si>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</si>
  <si>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</si>
  <si>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</si>
  <si>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</si>
  <si>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</si>
  <si>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</si>
  <si>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</si>
  <si>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</si>
  <si>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</si>
  <si>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</si>
  <si>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</si>
  <si>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</si>
  <si>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</si>
  <si>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</si>
  <si>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</si>
  <si>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</si>
  <si>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</si>
  <si>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</si>
  <si>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</si>
  <si>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</si>
  <si>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</si>
  <si>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Shepway</t>
  </si>
  <si>
    <t>Shropshire</t>
  </si>
  <si>
    <t>Shropshire Fire Authority</t>
  </si>
  <si>
    <t>Slough</t>
  </si>
  <si>
    <t>Solihull</t>
  </si>
  <si>
    <t>Somerset</t>
  </si>
  <si>
    <t>South Bucks</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</si>
  <si>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</si>
  <si>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</si>
  <si>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</si>
  <si>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</si>
  <si>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</si>
  <si>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</si>
  <si>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</si>
  <si>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</si>
  <si>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</si>
  <si>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</si>
  <si>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</si>
  <si>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</si>
  <si>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</si>
  <si>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</si>
  <si>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 Yorkshire Fire</t>
  </si>
  <si>
    <t>Southampton</t>
  </si>
  <si>
    <t>Southend-on-Sea</t>
  </si>
  <si>
    <t>Southwark</t>
  </si>
  <si>
    <t>Spelthorne</t>
  </si>
  <si>
    <t>St Albans</t>
  </si>
  <si>
    <t>St Edmundsbury</t>
  </si>
  <si>
    <t>St Helens</t>
  </si>
  <si>
    <t>Stafford</t>
  </si>
  <si>
    <t>Staffordshire</t>
  </si>
  <si>
    <t>Staffordshire Fire Authority</t>
  </si>
  <si>
    <t>Staffordshire Moorlands</t>
  </si>
  <si>
    <t>Stevenage</t>
  </si>
  <si>
    <t>Stockport</t>
  </si>
  <si>
    <t>Stockton-on-Tees</t>
  </si>
  <si>
    <t>Stoke-on-Trent</t>
  </si>
  <si>
    <t>Stratford-on-Avon</t>
  </si>
  <si>
    <t>Stroud</t>
  </si>
  <si>
    <t>Suffolk</t>
  </si>
  <si>
    <t>Suffolk Coastal</t>
  </si>
  <si>
    <t>Sunderland</t>
  </si>
  <si>
    <t>Surrey</t>
  </si>
  <si>
    <t>Surrey Heath</t>
  </si>
  <si>
    <t>Sutton</t>
  </si>
  <si>
    <t>Swale</t>
  </si>
  <si>
    <t>Swindon</t>
  </si>
  <si>
    <t>Tameside</t>
  </si>
  <si>
    <t>Tamworth</t>
  </si>
  <si>
    <t>Tandridge</t>
  </si>
  <si>
    <t>Taunton Deane</t>
  </si>
  <si>
    <t>Teignbridge</t>
  </si>
  <si>
    <t>Telford and the Wrekin</t>
  </si>
  <si>
    <t>Tendring</t>
  </si>
  <si>
    <t>Test Valley</t>
  </si>
  <si>
    <t>Tewkesbury</t>
  </si>
  <si>
    <t>Thanet</t>
  </si>
  <si>
    <t>Three Rivers</t>
  </si>
  <si>
    <t>Thurrock</t>
  </si>
  <si>
    <t>Tonbridge and Malling</t>
  </si>
  <si>
    <t>Torbay</t>
  </si>
  <si>
    <t>Torridge</t>
  </si>
  <si>
    <t>Tower Hamlets</t>
  </si>
  <si>
    <t>Trafford</t>
  </si>
  <si>
    <t>Tunbridge Wells</t>
  </si>
  <si>
    <t>Tyne and Wear Fire</t>
  </si>
  <si>
    <t>Uttlesford</t>
  </si>
  <si>
    <t>Vale of White Horse</t>
  </si>
  <si>
    <t>Wakefield</t>
  </si>
  <si>
    <t>Walsall</t>
  </si>
  <si>
    <t>Waltham Forest</t>
  </si>
  <si>
    <t>Wandsworth</t>
  </si>
  <si>
    <t>Warrington</t>
  </si>
  <si>
    <t>Warwick</t>
  </si>
  <si>
    <t>Warwickshire</t>
  </si>
  <si>
    <t>Watford</t>
  </si>
  <si>
    <t>Waveney</t>
  </si>
  <si>
    <t>Waverley</t>
  </si>
  <si>
    <t>Wealden</t>
  </si>
  <si>
    <t>Wellingborough</t>
  </si>
  <si>
    <t>Welwyn Hatfield</t>
  </si>
  <si>
    <t>West Berkshire</t>
  </si>
  <si>
    <t>West Devon</t>
  </si>
  <si>
    <t>West Dorset</t>
  </si>
  <si>
    <t>West Lancashire</t>
  </si>
  <si>
    <t>West Lindsey</t>
  </si>
  <si>
    <t>West Midlands Fire</t>
  </si>
  <si>
    <t>West Oxfordshire</t>
  </si>
  <si>
    <t>West Somerset</t>
  </si>
  <si>
    <t>West Sussex</t>
  </si>
  <si>
    <t>West Yorkshire Fire</t>
  </si>
  <si>
    <t>Westminster</t>
  </si>
  <si>
    <t>Weymouth and Portland</t>
  </si>
  <si>
    <t>Wigan</t>
  </si>
  <si>
    <t>Wiltshire</t>
  </si>
  <si>
    <t>Wiltshire Fire Authority</t>
  </si>
  <si>
    <t>Winchester</t>
  </si>
  <si>
    <t>Windsor and Maidenhead</t>
  </si>
  <si>
    <t>Wirral</t>
  </si>
  <si>
    <t>Woking</t>
  </si>
  <si>
    <t>Wokingham</t>
  </si>
  <si>
    <t>Wolverhampton</t>
  </si>
  <si>
    <t>Worcester</t>
  </si>
  <si>
    <t>Worcestershire</t>
  </si>
  <si>
    <t>Worthing</t>
  </si>
  <si>
    <t>Wychavon</t>
  </si>
  <si>
    <t>Wycombe</t>
  </si>
  <si>
    <t>Wyre</t>
  </si>
  <si>
    <t>Wyre Forest</t>
  </si>
  <si>
    <t>York</t>
  </si>
  <si>
    <t>minus Council Tax Support Funding to Parishes 2013-141</t>
  </si>
  <si>
    <t>Estimated 2014-15 Council Tax Requirement excluding parish precepts3</t>
  </si>
  <si>
    <t>Settlement Funding Assessment: Adjustment 2014-154</t>
  </si>
  <si>
    <t>GLA - Fire Authority</t>
  </si>
  <si>
    <t>Medway</t>
  </si>
  <si>
    <t>MP:</t>
  </si>
  <si>
    <t>Settlement Funding Assessment</t>
  </si>
  <si>
    <t>Other Grants</t>
  </si>
  <si>
    <t>Spending Power</t>
  </si>
  <si>
    <t>2013/14</t>
  </si>
  <si>
    <t>2014/15</t>
  </si>
  <si>
    <t>Change</t>
  </si>
  <si>
    <t>Aidan Burley</t>
  </si>
  <si>
    <t>Alan Beith</t>
  </si>
  <si>
    <t>Alan Duncan</t>
  </si>
  <si>
    <t>Alan Haselhurst</t>
  </si>
  <si>
    <t>Alan Johnson</t>
  </si>
  <si>
    <t>Kingston Upon Hull</t>
  </si>
  <si>
    <t>Alex Cunningham</t>
  </si>
  <si>
    <t>Alistair Burt</t>
  </si>
  <si>
    <t>Alok Sharma</t>
  </si>
  <si>
    <t>Amber Rudd</t>
  </si>
  <si>
    <t>Andrew Bingham</t>
  </si>
  <si>
    <t>Andrew Bridgen</t>
  </si>
  <si>
    <t>Andrew George</t>
  </si>
  <si>
    <t>Andrew Griffiths</t>
  </si>
  <si>
    <t>Andrew Jones</t>
  </si>
  <si>
    <t>Andrew Lansley</t>
  </si>
  <si>
    <t>Andrew Miller</t>
  </si>
  <si>
    <t>Cheshire West &amp; Chester</t>
  </si>
  <si>
    <t>Andrew Murrison</t>
  </si>
  <si>
    <t>Andrew Percy</t>
  </si>
  <si>
    <t>Andrew Robathan</t>
  </si>
  <si>
    <t>Andrew Selous</t>
  </si>
  <si>
    <t>Andrew Turner</t>
  </si>
  <si>
    <t>Andrew Tyrie</t>
  </si>
  <si>
    <t>Anne Main</t>
  </si>
  <si>
    <t>Anne McIntosh</t>
  </si>
  <si>
    <t>Anne Milton</t>
  </si>
  <si>
    <t>Anne-Marie Morris</t>
  </si>
  <si>
    <t>Annette Brooke</t>
  </si>
  <si>
    <t>Ben Wallace</t>
  </si>
  <si>
    <t>Bernard Jenkin</t>
  </si>
  <si>
    <t>Bill Cash</t>
  </si>
  <si>
    <t>Bill Wiggin</t>
  </si>
  <si>
    <t>Herefordshire</t>
  </si>
  <si>
    <t>Bob Russell</t>
  </si>
  <si>
    <t>Brandon Lewis</t>
  </si>
  <si>
    <t>Brian Binley</t>
  </si>
  <si>
    <t>Brooks Newmark</t>
  </si>
  <si>
    <t>Caroline Nokes</t>
  </si>
  <si>
    <t>Charles Hendry</t>
  </si>
  <si>
    <t>Charlie Elphicke</t>
  </si>
  <si>
    <t>Cheryl Gillan</t>
  </si>
  <si>
    <t>Chloe Smith</t>
  </si>
  <si>
    <t>Chris Grayling</t>
  </si>
  <si>
    <t>Chris Heaton-Harris</t>
  </si>
  <si>
    <t xml:space="preserve">Chris Heaton-Harris </t>
  </si>
  <si>
    <t>Chris White</t>
  </si>
  <si>
    <t>Christopher Chope</t>
  </si>
  <si>
    <t>Christopher John Pincher</t>
  </si>
  <si>
    <t>Claire Perry</t>
  </si>
  <si>
    <t>Damian Hinds</t>
  </si>
  <si>
    <t>Damian Howard Green</t>
  </si>
  <si>
    <t>Damian Noel Thomas Collins</t>
  </si>
  <si>
    <t>Dan Byles</t>
  </si>
  <si>
    <t>Dan Rogerson</t>
  </si>
  <si>
    <t>Daniel Kawczynski</t>
  </si>
  <si>
    <t>Daniel Poulter</t>
  </si>
  <si>
    <t>David Cameron</t>
  </si>
  <si>
    <t>David Davis</t>
  </si>
  <si>
    <t>David Gauke</t>
  </si>
  <si>
    <t>David Heath</t>
  </si>
  <si>
    <t>David Laws</t>
  </si>
  <si>
    <t>David Lidington</t>
  </si>
  <si>
    <t>David Morris</t>
  </si>
  <si>
    <t>David Ruffley</t>
  </si>
  <si>
    <t>David Rutley</t>
  </si>
  <si>
    <t>David Tredinnick</t>
  </si>
  <si>
    <t>David Wright</t>
  </si>
  <si>
    <t>Dennis Skinner</t>
  </si>
  <si>
    <t>Desmond Swayne</t>
  </si>
  <si>
    <t>Dominic Grieve</t>
  </si>
  <si>
    <t>Don Foster</t>
  </si>
  <si>
    <t>Douglas Carswell</t>
  </si>
  <si>
    <t>Duncan Hames</t>
  </si>
  <si>
    <t>Ed Vaizey</t>
  </si>
  <si>
    <t>Edward Garnier</t>
  </si>
  <si>
    <t>Edward Leigh</t>
  </si>
  <si>
    <t>Edward Timpson</t>
  </si>
  <si>
    <t>Eleanor Laing</t>
  </si>
  <si>
    <t>Elizabeth Truss</t>
  </si>
  <si>
    <t>Eric Ollerenshaw</t>
  </si>
  <si>
    <t>Eric Pickles</t>
  </si>
  <si>
    <t>Fiona Bruce</t>
  </si>
  <si>
    <t>Francis Maude</t>
  </si>
  <si>
    <t>Gareth Johnson</t>
  </si>
  <si>
    <t>Gary Streeter</t>
  </si>
  <si>
    <t>Gavin Shuker</t>
  </si>
  <si>
    <t>Gavin Williamson</t>
  </si>
  <si>
    <t>Geoffrey Clifton-Brown</t>
  </si>
  <si>
    <t>Geoffrey Cox</t>
  </si>
  <si>
    <t>George Eustice</t>
  </si>
  <si>
    <t>George Freeman</t>
  </si>
  <si>
    <t>George Hollingbery</t>
  </si>
  <si>
    <t>George Osborne</t>
  </si>
  <si>
    <t>George Young</t>
  </si>
  <si>
    <t>Gerald Howarth</t>
  </si>
  <si>
    <t>Gordon Henderson</t>
  </si>
  <si>
    <t>Graham Evans</t>
  </si>
  <si>
    <t>Graham Stuart</t>
  </si>
  <si>
    <t>Grahame Morris</t>
  </si>
  <si>
    <t>Helen Goodman</t>
  </si>
  <si>
    <t>Greg Clark</t>
  </si>
  <si>
    <t>Greg Knight</t>
  </si>
  <si>
    <t>Gregory Barker</t>
  </si>
  <si>
    <t>Guy Opperman</t>
  </si>
  <si>
    <t>Harriett Baldwin</t>
  </si>
  <si>
    <t xml:space="preserve">Heather Wheeler </t>
  </si>
  <si>
    <t>Helen Grant</t>
  </si>
  <si>
    <t>Henry Bellingham</t>
  </si>
  <si>
    <t>Hugh Robertson</t>
  </si>
  <si>
    <t>Hugo Swire</t>
  </si>
  <si>
    <t>Iain Wright</t>
  </si>
  <si>
    <t>Ian Lavery</t>
  </si>
  <si>
    <t>Ian Liddell-Grainger</t>
  </si>
  <si>
    <t>Ian Swales</t>
  </si>
  <si>
    <t>Middlesborough</t>
  </si>
  <si>
    <t>Jacob Rees-Mogg</t>
  </si>
  <si>
    <t>James Arbuthnot</t>
  </si>
  <si>
    <t>James Clappison</t>
  </si>
  <si>
    <t>James Gray</t>
  </si>
  <si>
    <t>James Wharton</t>
  </si>
  <si>
    <t>Jamie Reed</t>
  </si>
  <si>
    <t>Jenny Chapman</t>
  </si>
  <si>
    <t>Jeremy Browne</t>
  </si>
  <si>
    <t>Jeremy Hunt</t>
  </si>
  <si>
    <t>Jeremy Lefroy</t>
  </si>
  <si>
    <t>Jeremy Wright</t>
  </si>
  <si>
    <t xml:space="preserve">Jeremy Wright </t>
  </si>
  <si>
    <t>Jesse Norman</t>
  </si>
  <si>
    <t>Joan Walley</t>
  </si>
  <si>
    <t>John Bercow</t>
  </si>
  <si>
    <t>John Glen</t>
  </si>
  <si>
    <t>John Hayes</t>
  </si>
  <si>
    <t>John Howell</t>
  </si>
  <si>
    <t>John Mann</t>
  </si>
  <si>
    <t>John Penrose</t>
  </si>
  <si>
    <t>John Redwood</t>
  </si>
  <si>
    <t>John Stanley</t>
  </si>
  <si>
    <t xml:space="preserve">John Stanley </t>
  </si>
  <si>
    <t>John Stevenson</t>
  </si>
  <si>
    <t>John Whittingdale</t>
  </si>
  <si>
    <t>John Woodcock</t>
  </si>
  <si>
    <t>Jonathan Djanogly</t>
  </si>
  <si>
    <t>Jonathan Lord</t>
  </si>
  <si>
    <t>Julian Lewis</t>
  </si>
  <si>
    <t>Julian Smith</t>
  </si>
  <si>
    <t>Justin Tomlinson</t>
  </si>
  <si>
    <t>Karen Bradley</t>
  </si>
  <si>
    <t>Karen Lumley</t>
  </si>
  <si>
    <t>Karl McCartney</t>
  </si>
  <si>
    <t>Keith Simpson</t>
  </si>
  <si>
    <t>Kenneth Clarke</t>
  </si>
  <si>
    <t>Kevan Jones</t>
  </si>
  <si>
    <t>Laura Sandys</t>
  </si>
  <si>
    <t>Laurence Robertson</t>
  </si>
  <si>
    <t>Liam Fox</t>
  </si>
  <si>
    <t>Lindsay Hoyle</t>
  </si>
  <si>
    <t>Lorraine Fullbrook</t>
  </si>
  <si>
    <t>Maria Miller</t>
  </si>
  <si>
    <t>Mark Garnier</t>
  </si>
  <si>
    <t>Mark Harper</t>
  </si>
  <si>
    <t>Mark Menzies</t>
  </si>
  <si>
    <t>Mark Pawsey</t>
  </si>
  <si>
    <t>Mark Pritchard</t>
  </si>
  <si>
    <t>Mark Simmonds</t>
  </si>
  <si>
    <t>Mark Spencer</t>
  </si>
  <si>
    <t>Martin Vickers</t>
  </si>
  <si>
    <t>Matthew Hancock</t>
  </si>
  <si>
    <t>Mel Stride</t>
  </si>
  <si>
    <t>Michael Fabricant</t>
  </si>
  <si>
    <t>Michael Fallon</t>
  </si>
  <si>
    <t>Michael Gove</t>
  </si>
  <si>
    <t>Mike Penning</t>
  </si>
  <si>
    <t>Nadhim Zahawi</t>
  </si>
  <si>
    <t>Nadine Dorries</t>
  </si>
  <si>
    <t>Natascha Engel</t>
  </si>
  <si>
    <t>Neil Carmichael</t>
  </si>
  <si>
    <t>Neil Parish</t>
  </si>
  <si>
    <t>Nic Dakin</t>
  </si>
  <si>
    <t>Nicholas Boles</t>
  </si>
  <si>
    <t>Nicholas Soames</t>
  </si>
  <si>
    <t>Nick Harvey</t>
  </si>
  <si>
    <t>Nick Herbert</t>
  </si>
  <si>
    <t>Nicola Blackwood</t>
  </si>
  <si>
    <t>Nigel Adams</t>
  </si>
  <si>
    <t>Nigel Evans</t>
  </si>
  <si>
    <t>Nigel Mills</t>
  </si>
  <si>
    <t>Norman Baker</t>
  </si>
  <si>
    <t>Norman Lamb</t>
  </si>
  <si>
    <t>Oliver Heald</t>
  </si>
  <si>
    <t>Oliver Letwin</t>
  </si>
  <si>
    <t>Owen Paterson</t>
  </si>
  <si>
    <t>Pat Glass</t>
  </si>
  <si>
    <t>Patrick McLoughlin</t>
  </si>
  <si>
    <t>Patrick Mercer</t>
  </si>
  <si>
    <t>Paul Beresford</t>
  </si>
  <si>
    <t>Pauline Latham</t>
  </si>
  <si>
    <t xml:space="preserve">Peter Aldous </t>
  </si>
  <si>
    <t>Peter Bone</t>
  </si>
  <si>
    <t>Peter Lilley</t>
  </si>
  <si>
    <t>Peter Luff</t>
  </si>
  <si>
    <t>Peter Tapsell</t>
  </si>
  <si>
    <t>Phil Wilson</t>
  </si>
  <si>
    <t>Philip Dunne</t>
  </si>
  <si>
    <t>Philip Hollobone</t>
  </si>
  <si>
    <t>Priti Patel</t>
  </si>
  <si>
    <t>Richard Bacon</t>
  </si>
  <si>
    <t>Richard Benyon</t>
  </si>
  <si>
    <t>Richard Drax</t>
  </si>
  <si>
    <t xml:space="preserve">Richard Fuller </t>
  </si>
  <si>
    <t>Robert Buckland</t>
  </si>
  <si>
    <t>Robert Goodwill</t>
  </si>
  <si>
    <t>Robert Halfon</t>
  </si>
  <si>
    <t>Robert Walter</t>
  </si>
  <si>
    <t>Roberta Blackman-Woods</t>
  </si>
  <si>
    <t>Ronnie Campbell</t>
  </si>
  <si>
    <t>Rory Stewart</t>
  </si>
  <si>
    <t>Rosie Cooper</t>
  </si>
  <si>
    <t>Sam Gyimah</t>
  </si>
  <si>
    <t>Sarah Newton</t>
  </si>
  <si>
    <t>Sarah Wollaston</t>
  </si>
  <si>
    <t>Shailesh Vara</t>
  </si>
  <si>
    <t>Sheryll Murray</t>
  </si>
  <si>
    <t>Simon Kirby</t>
  </si>
  <si>
    <t>Simon Wright</t>
  </si>
  <si>
    <t>Stephen Barclay</t>
  </si>
  <si>
    <t>Stephen Dorrell</t>
  </si>
  <si>
    <t>Stephen Gilbert</t>
  </si>
  <si>
    <t>Stephen Lloyd</t>
  </si>
  <si>
    <t>Stephen McPartland</t>
  </si>
  <si>
    <t>Stephen Mosley</t>
  </si>
  <si>
    <t>Stephen O'Brien</t>
  </si>
  <si>
    <t>Stephen Phillips</t>
  </si>
  <si>
    <t>Steve Baker</t>
  </si>
  <si>
    <t>Steve Brine</t>
  </si>
  <si>
    <t>Tessa Munt</t>
  </si>
  <si>
    <t>Therese Coffey</t>
  </si>
  <si>
    <t>Tim Farron</t>
  </si>
  <si>
    <t>Tim Yeo</t>
  </si>
  <si>
    <t>Tom Blenkinsop</t>
  </si>
  <si>
    <t>Tony Baldry</t>
  </si>
  <si>
    <t>Tony Cunningham</t>
  </si>
  <si>
    <t xml:space="preserve">Tracey Crouch </t>
  </si>
  <si>
    <t>William Cash</t>
  </si>
  <si>
    <t>William Hague</t>
  </si>
  <si>
    <t>Mel Stride - West Devon</t>
  </si>
  <si>
    <t>DEVON</t>
  </si>
  <si>
    <t>2014-15 Revenue Spending Power estimates</t>
  </si>
  <si>
    <t>GLA</t>
  </si>
  <si>
    <t>R570</t>
  </si>
  <si>
    <t>SD</t>
  </si>
  <si>
    <t>PU</t>
  </si>
  <si>
    <t>S</t>
  </si>
  <si>
    <t>R285</t>
  </si>
  <si>
    <t>PR</t>
  </si>
  <si>
    <t>R</t>
  </si>
  <si>
    <t>R46</t>
  </si>
  <si>
    <t>SR</t>
  </si>
  <si>
    <t>R52</t>
  </si>
  <si>
    <t>R286</t>
  </si>
  <si>
    <t>R229</t>
  </si>
  <si>
    <t>R157</t>
  </si>
  <si>
    <t>SFIR</t>
  </si>
  <si>
    <t>Fir</t>
  </si>
  <si>
    <t>F</t>
  </si>
  <si>
    <t>R950</t>
  </si>
  <si>
    <t>R17</t>
  </si>
  <si>
    <t>R262</t>
  </si>
  <si>
    <t>OLB</t>
  </si>
  <si>
    <t>U</t>
  </si>
  <si>
    <t>R383</t>
  </si>
  <si>
    <t>R384</t>
  </si>
  <si>
    <t>MD</t>
  </si>
  <si>
    <t>R349</t>
  </si>
  <si>
    <t>R47</t>
  </si>
  <si>
    <t>R94</t>
  </si>
  <si>
    <t>R114</t>
  </si>
  <si>
    <t>R230</t>
  </si>
  <si>
    <t>UNITARY</t>
  </si>
  <si>
    <t>R602</t>
  </si>
  <si>
    <t>R679</t>
  </si>
  <si>
    <t>R954</t>
  </si>
  <si>
    <t>R964</t>
  </si>
  <si>
    <t>R385</t>
  </si>
  <si>
    <t>R358</t>
  </si>
  <si>
    <t>R185</t>
  </si>
  <si>
    <t>R659</t>
  </si>
  <si>
    <t>R660</t>
  </si>
  <si>
    <t>R53</t>
  </si>
  <si>
    <t>R334</t>
  </si>
  <si>
    <t>R194</t>
  </si>
  <si>
    <t>R622</t>
  </si>
  <si>
    <t>R642</t>
  </si>
  <si>
    <t>R365</t>
  </si>
  <si>
    <t>R95</t>
  </si>
  <si>
    <t>R201</t>
  </si>
  <si>
    <t>R386</t>
  </si>
  <si>
    <t>R96</t>
  </si>
  <si>
    <t>R625</t>
  </si>
  <si>
    <t>R603</t>
  </si>
  <si>
    <t>R202</t>
  </si>
  <si>
    <t>R387</t>
  </si>
  <si>
    <t>R127</t>
  </si>
  <si>
    <t>R136</t>
  </si>
  <si>
    <t>R231</t>
  </si>
  <si>
    <t>SC</t>
  </si>
  <si>
    <t>R633</t>
  </si>
  <si>
    <t>R955</t>
  </si>
  <si>
    <t>R173</t>
  </si>
  <si>
    <t>R335</t>
  </si>
  <si>
    <t>R366</t>
  </si>
  <si>
    <t>R22</t>
  </si>
  <si>
    <t>R663</t>
  </si>
  <si>
    <t>R965</t>
  </si>
  <si>
    <t>ILB</t>
  </si>
  <si>
    <t>R371</t>
  </si>
  <si>
    <t>R253</t>
  </si>
  <si>
    <t>R158</t>
  </si>
  <si>
    <t>R48</t>
  </si>
  <si>
    <t>R97</t>
  </si>
  <si>
    <t>R680</t>
  </si>
  <si>
    <t>R186</t>
  </si>
  <si>
    <t>R98</t>
  </si>
  <si>
    <t>R108</t>
  </si>
  <si>
    <t>R237</t>
  </si>
  <si>
    <t>R677</t>
  </si>
  <si>
    <t>R966</t>
  </si>
  <si>
    <t>R678</t>
  </si>
  <si>
    <t>R54</t>
  </si>
  <si>
    <t>R287</t>
  </si>
  <si>
    <t>R19</t>
  </si>
  <si>
    <t>R174</t>
  </si>
  <si>
    <t>R72</t>
  </si>
  <si>
    <t>CITY</t>
  </si>
  <si>
    <t>R370</t>
  </si>
  <si>
    <t>R951</t>
  </si>
  <si>
    <t>R99</t>
  </si>
  <si>
    <t>R49</t>
  </si>
  <si>
    <t>R208</t>
  </si>
  <si>
    <t>R672</t>
  </si>
  <si>
    <t>R109</t>
  </si>
  <si>
    <t>R359</t>
  </si>
  <si>
    <t>R221</t>
  </si>
  <si>
    <t>R288</t>
  </si>
  <si>
    <t>R388</t>
  </si>
  <si>
    <t>R412</t>
  </si>
  <si>
    <t>R137</t>
  </si>
  <si>
    <t>R624</t>
  </si>
  <si>
    <t>R159</t>
  </si>
  <si>
    <t>R209</t>
  </si>
  <si>
    <t>R621</t>
  </si>
  <si>
    <t>R634</t>
  </si>
  <si>
    <t>R60</t>
  </si>
  <si>
    <t>R956</t>
  </si>
  <si>
    <t>R665</t>
  </si>
  <si>
    <t>R751</t>
  </si>
  <si>
    <t>R350</t>
  </si>
  <si>
    <t>R635</t>
  </si>
  <si>
    <t>R957</t>
  </si>
  <si>
    <t>R160</t>
  </si>
  <si>
    <t>R360</t>
  </si>
  <si>
    <t>R673</t>
  </si>
  <si>
    <t>R958</t>
  </si>
  <si>
    <t>R389</t>
  </si>
  <si>
    <t>R23</t>
  </si>
  <si>
    <t>R61</t>
  </si>
  <si>
    <t>R78</t>
  </si>
  <si>
    <t>R115</t>
  </si>
  <si>
    <t>R138</t>
  </si>
  <si>
    <t>R195</t>
  </si>
  <si>
    <t>R210</t>
  </si>
  <si>
    <t>R610</t>
  </si>
  <si>
    <t>R254</t>
  </si>
  <si>
    <t>R637</t>
  </si>
  <si>
    <t>R959</t>
  </si>
  <si>
    <t>R88</t>
  </si>
  <si>
    <t>R116</t>
  </si>
  <si>
    <t>R50</t>
  </si>
  <si>
    <t>R269</t>
  </si>
  <si>
    <t>R390</t>
  </si>
  <si>
    <t>R100</t>
  </si>
  <si>
    <t>R270</t>
  </si>
  <si>
    <t>R56</t>
  </si>
  <si>
    <t>R666</t>
  </si>
  <si>
    <t>R968</t>
  </si>
  <si>
    <t>R62</t>
  </si>
  <si>
    <t>R117</t>
  </si>
  <si>
    <t>R24</t>
  </si>
  <si>
    <t>R263</t>
  </si>
  <si>
    <t>R110</t>
  </si>
  <si>
    <t>R175</t>
  </si>
  <si>
    <t>R353</t>
  </si>
  <si>
    <t>R232</t>
  </si>
  <si>
    <t>R111</t>
  </si>
  <si>
    <t>R419</t>
  </si>
  <si>
    <t>R118</t>
  </si>
  <si>
    <t>R162</t>
  </si>
  <si>
    <t>R203</t>
  </si>
  <si>
    <t>FIR</t>
  </si>
  <si>
    <t>R301</t>
  </si>
  <si>
    <t>R372</t>
  </si>
  <si>
    <t>R271</t>
  </si>
  <si>
    <t>R373</t>
  </si>
  <si>
    <t>R650</t>
  </si>
  <si>
    <t>R222</t>
  </si>
  <si>
    <t>R374</t>
  </si>
  <si>
    <t>R638</t>
  </si>
  <si>
    <t>R960</t>
  </si>
  <si>
    <t>R187</t>
  </si>
  <si>
    <t>R391</t>
  </si>
  <si>
    <t>R101</t>
  </si>
  <si>
    <t>R614</t>
  </si>
  <si>
    <t>R392</t>
  </si>
  <si>
    <t>R119</t>
  </si>
  <si>
    <t>R606</t>
  </si>
  <si>
    <t>R89</t>
  </si>
  <si>
    <t>R120</t>
  </si>
  <si>
    <t>R393</t>
  </si>
  <si>
    <t>R969</t>
  </si>
  <si>
    <t>R656</t>
  </si>
  <si>
    <t>R422</t>
  </si>
  <si>
    <t>R139</t>
  </si>
  <si>
    <t>R57</t>
  </si>
  <si>
    <t>R394</t>
  </si>
  <si>
    <t>R188</t>
  </si>
  <si>
    <t>R289</t>
  </si>
  <si>
    <t>R395</t>
  </si>
  <si>
    <t>R952</t>
  </si>
  <si>
    <t>R648</t>
  </si>
  <si>
    <t>R176</t>
  </si>
  <si>
    <t>R264</t>
  </si>
  <si>
    <t>R601</t>
  </si>
  <si>
    <t>SCILLY</t>
  </si>
  <si>
    <t>R403</t>
  </si>
  <si>
    <t>R375</t>
  </si>
  <si>
    <t>R376</t>
  </si>
  <si>
    <t>R667</t>
  </si>
  <si>
    <t>R970</t>
  </si>
  <si>
    <t>R211</t>
  </si>
  <si>
    <t>R207</t>
  </si>
  <si>
    <t>R611</t>
  </si>
  <si>
    <t>R396</t>
  </si>
  <si>
    <t>R367</t>
  </si>
  <si>
    <t>R344</t>
  </si>
  <si>
    <t>R377</t>
  </si>
  <si>
    <t>R668</t>
  </si>
  <si>
    <t>R971</t>
  </si>
  <si>
    <t>R177</t>
  </si>
  <si>
    <t>R368</t>
  </si>
  <si>
    <t>R628</t>
  </si>
  <si>
    <t>R639</t>
  </si>
  <si>
    <t>R961</t>
  </si>
  <si>
    <t>R91</t>
  </si>
  <si>
    <t>R378</t>
  </si>
  <si>
    <t>R255</t>
  </si>
  <si>
    <t>R196</t>
  </si>
  <si>
    <t>R428</t>
  </si>
  <si>
    <t>R345</t>
  </si>
  <si>
    <t>R619</t>
  </si>
  <si>
    <t>R163</t>
  </si>
  <si>
    <t>R102</t>
  </si>
  <si>
    <t>R657</t>
  </si>
  <si>
    <t>R336</t>
  </si>
  <si>
    <t>R233</t>
  </si>
  <si>
    <t>R658</t>
  </si>
  <si>
    <t>R190</t>
  </si>
  <si>
    <t>R248</t>
  </si>
  <si>
    <t>R302</t>
  </si>
  <si>
    <t>R397</t>
  </si>
  <si>
    <t>R67</t>
  </si>
  <si>
    <t>R265</t>
  </si>
  <si>
    <t>R290</t>
  </si>
  <si>
    <t>R607</t>
  </si>
  <si>
    <t>R620</t>
  </si>
  <si>
    <t>R272</t>
  </si>
  <si>
    <t>R121</t>
  </si>
  <si>
    <t>R234</t>
  </si>
  <si>
    <t>R354</t>
  </si>
  <si>
    <t>R256</t>
  </si>
  <si>
    <t>R398</t>
  </si>
  <si>
    <t>R429</t>
  </si>
  <si>
    <t>R63</t>
  </si>
  <si>
    <t>R73</t>
  </si>
  <si>
    <t>R58</t>
  </si>
  <si>
    <t>R612</t>
  </si>
  <si>
    <t>R140</t>
  </si>
  <si>
    <t>R197</t>
  </si>
  <si>
    <t>R613</t>
  </si>
  <si>
    <t>R204</t>
  </si>
  <si>
    <t>R605</t>
  </si>
  <si>
    <t>R355</t>
  </si>
  <si>
    <t>R280</t>
  </si>
  <si>
    <t>R191</t>
  </si>
  <si>
    <t>R618</t>
  </si>
  <si>
    <t>R953</t>
  </si>
  <si>
    <t>R212</t>
  </si>
  <si>
    <t>R430</t>
  </si>
  <si>
    <t>R674</t>
  </si>
  <si>
    <t>R205</t>
  </si>
  <si>
    <t>R661</t>
  </si>
  <si>
    <t>R669</t>
  </si>
  <si>
    <t>R972</t>
  </si>
  <si>
    <t>R281</t>
  </si>
  <si>
    <t>R192</t>
  </si>
  <si>
    <t>R337</t>
  </si>
  <si>
    <t>R238</t>
  </si>
  <si>
    <t>R434</t>
  </si>
  <si>
    <t>R178</t>
  </si>
  <si>
    <t>R649</t>
  </si>
  <si>
    <t>R652</t>
  </si>
  <si>
    <t>R623</t>
  </si>
  <si>
    <t>R626</t>
  </si>
  <si>
    <t>R179</t>
  </si>
  <si>
    <t>R75</t>
  </si>
  <si>
    <t>R644</t>
  </si>
  <si>
    <t>R399</t>
  </si>
  <si>
    <t>R608</t>
  </si>
  <si>
    <t>R131</t>
  </si>
  <si>
    <t>R273</t>
  </si>
  <si>
    <t>R180</t>
  </si>
  <si>
    <t>R400</t>
  </si>
  <si>
    <t>R224</t>
  </si>
  <si>
    <t>R338</t>
  </si>
  <si>
    <t>R103</t>
  </si>
  <si>
    <t>R181</t>
  </si>
  <si>
    <t>R92</t>
  </si>
  <si>
    <t>R351</t>
  </si>
  <si>
    <t>R282</t>
  </si>
  <si>
    <t>R274</t>
  </si>
  <si>
    <t>R236</t>
  </si>
  <si>
    <t>R123</t>
  </si>
  <si>
    <t>R629</t>
  </si>
  <si>
    <t>R615</t>
  </si>
  <si>
    <t>R339</t>
  </si>
  <si>
    <t>R361</t>
  </si>
  <si>
    <t>R226</t>
  </si>
  <si>
    <t>R249</t>
  </si>
  <si>
    <t>R347</t>
  </si>
  <si>
    <t>R616</t>
  </si>
  <si>
    <t>R165</t>
  </si>
  <si>
    <t>R352</t>
  </si>
  <si>
    <t>R166</t>
  </si>
  <si>
    <t>R675</t>
  </si>
  <si>
    <t>R973</t>
  </si>
  <si>
    <t>R645</t>
  </si>
  <si>
    <t>R362</t>
  </si>
  <si>
    <t>R436</t>
  </si>
  <si>
    <t>R18</t>
  </si>
  <si>
    <t>R27</t>
  </si>
  <si>
    <t>R59</t>
  </si>
  <si>
    <t>R604</t>
  </si>
  <si>
    <t>R65</t>
  </si>
  <si>
    <t>R198</t>
  </si>
  <si>
    <t>R199</t>
  </si>
  <si>
    <t>R51</t>
  </si>
  <si>
    <t>R206</t>
  </si>
  <si>
    <t>R213</t>
  </si>
  <si>
    <t>R239</t>
  </si>
  <si>
    <t>R182</t>
  </si>
  <si>
    <t>R252</t>
  </si>
  <si>
    <t>R257</t>
  </si>
  <si>
    <t>R356</t>
  </si>
  <si>
    <t>R303</t>
  </si>
  <si>
    <t xml:space="preserve">South Yorkshire Fire </t>
  </si>
  <si>
    <t>R627</t>
  </si>
  <si>
    <t>R654</t>
  </si>
  <si>
    <t>R379</t>
  </si>
  <si>
    <t>R275</t>
  </si>
  <si>
    <t>R141</t>
  </si>
  <si>
    <t>R266</t>
  </si>
  <si>
    <t>R346</t>
  </si>
  <si>
    <t>R258</t>
  </si>
  <si>
    <t>R640</t>
  </si>
  <si>
    <t>R962</t>
  </si>
  <si>
    <t>R259</t>
  </si>
  <si>
    <t>R142</t>
  </si>
  <si>
    <t>R340</t>
  </si>
  <si>
    <t>R609</t>
  </si>
  <si>
    <t>R630</t>
  </si>
  <si>
    <t>R283</t>
  </si>
  <si>
    <t>R112</t>
  </si>
  <si>
    <t>R438</t>
  </si>
  <si>
    <t>R267</t>
  </si>
  <si>
    <t>R357</t>
  </si>
  <si>
    <t>R439</t>
  </si>
  <si>
    <t>R276</t>
  </si>
  <si>
    <t>R401</t>
  </si>
  <si>
    <t>R167</t>
  </si>
  <si>
    <t>R631</t>
  </si>
  <si>
    <t>R341</t>
  </si>
  <si>
    <t>R261</t>
  </si>
  <si>
    <t>R277</t>
  </si>
  <si>
    <t>R250</t>
  </si>
  <si>
    <t>R66</t>
  </si>
  <si>
    <t>R662</t>
  </si>
  <si>
    <t>R105</t>
  </si>
  <si>
    <t>R125</t>
  </si>
  <si>
    <t>R113</t>
  </si>
  <si>
    <t>R168</t>
  </si>
  <si>
    <t>R143</t>
  </si>
  <si>
    <t>R655</t>
  </si>
  <si>
    <t>R169</t>
  </si>
  <si>
    <t>R653</t>
  </si>
  <si>
    <t>R69</t>
  </si>
  <si>
    <t>R380</t>
  </si>
  <si>
    <t>R342</t>
  </si>
  <si>
    <t>R170</t>
  </si>
  <si>
    <t>R304</t>
  </si>
  <si>
    <t>R107</t>
  </si>
  <si>
    <t>R240</t>
  </si>
  <si>
    <t>R369</t>
  </si>
  <si>
    <t>R363</t>
  </si>
  <si>
    <t>R402</t>
  </si>
  <si>
    <t>R381</t>
  </si>
  <si>
    <t>R651</t>
  </si>
  <si>
    <t>R284</t>
  </si>
  <si>
    <t>R440</t>
  </si>
  <si>
    <t>R144</t>
  </si>
  <si>
    <t>R268</t>
  </si>
  <si>
    <t>R278</t>
  </si>
  <si>
    <t>R93</t>
  </si>
  <si>
    <t>R214</t>
  </si>
  <si>
    <t>R145</t>
  </si>
  <si>
    <t>R643</t>
  </si>
  <si>
    <t>R70</t>
  </si>
  <si>
    <t>R76</t>
  </si>
  <si>
    <t>R183</t>
  </si>
  <si>
    <t>R200</t>
  </si>
  <si>
    <t>R305</t>
  </si>
  <si>
    <t>R241</t>
  </si>
  <si>
    <t>R251</t>
  </si>
  <si>
    <t>R441</t>
  </si>
  <si>
    <t>R306</t>
  </si>
  <si>
    <t>R382</t>
  </si>
  <si>
    <t>R77</t>
  </si>
  <si>
    <t>R343</t>
  </si>
  <si>
    <t>R676</t>
  </si>
  <si>
    <t>R963</t>
  </si>
  <si>
    <t>R126</t>
  </si>
  <si>
    <t>R646</t>
  </si>
  <si>
    <t>R348</t>
  </si>
  <si>
    <t>R279</t>
  </si>
  <si>
    <t>R647</t>
  </si>
  <si>
    <t>R364</t>
  </si>
  <si>
    <t>R133</t>
  </si>
  <si>
    <t>R671</t>
  </si>
  <si>
    <t>R291</t>
  </si>
  <si>
    <t>R134</t>
  </si>
  <si>
    <t>R21</t>
  </si>
  <si>
    <t>R184</t>
  </si>
  <si>
    <t>R135</t>
  </si>
  <si>
    <t>R617</t>
  </si>
  <si>
    <t>GLA - Fire</t>
  </si>
  <si>
    <t>Total</t>
  </si>
  <si>
    <t>Council Tax</t>
  </si>
  <si>
    <t>Change - 14/15 compared with 13/14</t>
  </si>
  <si>
    <t xml:space="preserve"> </t>
  </si>
  <si>
    <t>SFA</t>
  </si>
  <si>
    <t>Gap</t>
  </si>
  <si>
    <t>Analysis of Local Government Finance Settlement for 2014/15</t>
  </si>
  <si>
    <t>BREAKDOWN OF                                        SPENDING POWER</t>
  </si>
  <si>
    <t>per head</t>
  </si>
  <si>
    <t>£ million</t>
  </si>
  <si>
    <t>How the figures are calculated</t>
  </si>
  <si>
    <t>Adjusted 2013-14</t>
  </si>
  <si>
    <t>Efficiency Support Grant 2013-14</t>
  </si>
  <si>
    <t>Commons Registration Authorities 2013-14</t>
  </si>
  <si>
    <t>Inshore Fisheries Conservation Authorities 2013-14</t>
  </si>
  <si>
    <t>Lead Local Flood Authorities 2013-14</t>
  </si>
  <si>
    <t>Local Welfare Provision Grant 2013-14</t>
  </si>
  <si>
    <t>Fire Revenue Grant (FireLink and New Dimension elements) 2013-14</t>
  </si>
  <si>
    <t>Community Right to Challenge 2013-14</t>
  </si>
  <si>
    <t>Community Right to Bid 2013-14</t>
  </si>
  <si>
    <t>New Homes Bonus 2013-14</t>
  </si>
  <si>
    <r>
      <t>New Homes Bonus: Returned Funding 2013-14</t>
    </r>
    <r>
      <rPr>
        <vertAlign val="superscript"/>
        <sz val="10"/>
        <rFont val="Arial"/>
        <family val="2"/>
      </rPr>
      <t>2</t>
    </r>
  </si>
  <si>
    <t>Housing Benefit Adminastration Subsidy 2013-14</t>
  </si>
  <si>
    <t>Council Tax Support New Burdens Funding 2013-14</t>
  </si>
  <si>
    <t>LA Social Housing Fraud 2013-14</t>
  </si>
  <si>
    <t>City of London Offset 2013-14</t>
  </si>
  <si>
    <t>Transport for London 2013-14</t>
  </si>
  <si>
    <t>Local Reform and Community Voices DH revenue grant 2013-14</t>
  </si>
  <si>
    <t>Public Health Grant 2013-14 (Ring-fenced)</t>
  </si>
  <si>
    <t>NHS funding to support social care and benefit health 2013-14</t>
  </si>
  <si>
    <t>Commons Registration Authorities 2014-15</t>
  </si>
  <si>
    <t>Inshore Fisheries Conservation Authorities 2014-15</t>
  </si>
  <si>
    <t>Lead Local Flood Authorities 2014-15</t>
  </si>
  <si>
    <t>Local Welfare Provision Grant 2014-15</t>
  </si>
  <si>
    <t>Fire Revenue Grant (FireLink and New Dimension elements) 2014-15</t>
  </si>
  <si>
    <t>Community Right to Challenge 2014-15</t>
  </si>
  <si>
    <t>Community Right to Bid 2014-15</t>
  </si>
  <si>
    <r>
      <t>Indicative CT Freeze 2014-15 2014-15</t>
    </r>
    <r>
      <rPr>
        <vertAlign val="superscript"/>
        <sz val="10"/>
        <rFont val="Arial"/>
        <family val="2"/>
      </rPr>
      <t>5</t>
    </r>
  </si>
  <si>
    <t>Provisional New Homes Bonus 2014-15</t>
  </si>
  <si>
    <r>
      <t>New Homes Bonus: Returned Funding 2014-15</t>
    </r>
    <r>
      <rPr>
        <vertAlign val="superscript"/>
        <sz val="10"/>
        <rFont val="Arial"/>
        <family val="2"/>
      </rPr>
      <t>2</t>
    </r>
  </si>
  <si>
    <t>Localised Council Tax Support and Housing Benefit Adminastration Subsidy 2014-15</t>
  </si>
  <si>
    <t>Indicative Council Tax Support New Burdens Funding 2014-15</t>
  </si>
  <si>
    <t>LA Social Housing Fraud 2014-15</t>
  </si>
  <si>
    <t xml:space="preserve">City of London Offset 2014-15 </t>
  </si>
  <si>
    <t>Transport for London 2014-15</t>
  </si>
  <si>
    <t>Local Reform and Community Voices DH revenue grant 2014-15</t>
  </si>
  <si>
    <t>Public Health Grant 2014-15 (Ring-fenced)</t>
  </si>
  <si>
    <t>NHS funding to support social care and benefit health 2014-15</t>
  </si>
  <si>
    <r>
      <t>Efficiency Support Grant 2014-15</t>
    </r>
    <r>
      <rPr>
        <vertAlign val="superscript"/>
        <sz val="10"/>
        <rFont val="Arial"/>
        <family val="2"/>
      </rPr>
      <t>6</t>
    </r>
  </si>
  <si>
    <t>Change in estimated 'revenue spending power' 2014-15</t>
  </si>
  <si>
    <t>%</t>
  </si>
  <si>
    <t xml:space="preserve">Herefordshire </t>
  </si>
  <si>
    <t xml:space="preserve">Medway </t>
  </si>
  <si>
    <t>Council tax support funding for parishes, this funding is assumed to be constant at the level estimated in 2013-14.</t>
  </si>
  <si>
    <t>New Homes Bonus: Returned funding is the element of the SFA topslice for New Homes Bonus that is returned to local authorities distributed as per 2013-14 SUFA allocations.</t>
  </si>
  <si>
    <t>The council tax requirement figures for 2014-15 has been estimated by assuming the historic growth rate in local authority tax bases continues and that there are no increases in Council Tax levels.</t>
  </si>
  <si>
    <t>Estimated value of Section 31 grants to compensate local authorities for the cost of capping the business rates multiplier in 14-15 announced at Autumn Statement 2013.</t>
  </si>
  <si>
    <t xml:space="preserve">Indicative Council Tax Freeze Grant 14-15 has been estimated by assuming historic growth rate in local authority tax bases continues and that there is 100% take up of the grant. </t>
  </si>
  <si>
    <t>Efficiency Support Grant in 2014-15 is dependent on local authority's performance. It is capped so that no local authority should receive a spending power reduction of more than 6.9%. For local authorities that received Efficiency Support Grant in 2013-14 they will not get less than their 2013-14 amount in 2014-15.</t>
  </si>
  <si>
    <t>The GLA and the City of London have an element of police funding within their spending power calculations.</t>
  </si>
  <si>
    <t>Spending Power per Dwelling: English Local Authorities - both tiers plus fire - 2014/15</t>
  </si>
  <si>
    <t>Ranked from lowest Total Spending Power</t>
  </si>
  <si>
    <t>County</t>
  </si>
  <si>
    <t>Fire</t>
  </si>
  <si>
    <t>Total for Area</t>
  </si>
  <si>
    <t>Dwellings</t>
  </si>
  <si>
    <t>The 2014/15 Local Government Finance Settlement has done very little to address the significant disparity in Local Government funding between predominantly urban and rural areas. The Rural Services Network will continue to press the Government to reduce the fifty percent differential in Formula Grant acknowledged in 2013/14 by 10 percentage points over a five year period.</t>
  </si>
  <si>
    <t>The tables below show the exact figures for each of the areas shown in the graphs - these figures come from DCLG spreadsheets which are available at https://www.gov.uk/government/collections/final-local-government-finance-settlement-england-2014-to-2015</t>
  </si>
  <si>
    <t>Mike Thornton</t>
  </si>
  <si>
    <t>Jim Paice</t>
  </si>
  <si>
    <t>Andy Sawford</t>
  </si>
  <si>
    <t xml:space="preserve">Michael Fabricant </t>
  </si>
  <si>
    <t xml:space="preserve">Mark Prisk </t>
  </si>
  <si>
    <t>Settlement Funding Assessment (SFA)</t>
  </si>
  <si>
    <t>Sajid Javid</t>
  </si>
  <si>
    <t>Andrea Leadsam</t>
  </si>
  <si>
    <t>Aidan Burley - Cannock Chase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</si>
</sst>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000"/>
    <numFmt numFmtId="165" formatCode="_-* #,##0_-;\-* #,##0_-;_-* &quot;-&quot;??_-;_-@_-"/>
    <numFmt numFmtId="166" formatCode="#,##0.000"/>
    <numFmt numFmtId="167" formatCode="#,##0.0000"/>
    <numFmt numFmtId="168" formatCode="0.00000"/>
    <numFmt numFmtId="169" formatCode="#,##0.000000"/>
    <numFmt numFmtId="170" formatCode="#,##0.00000000000000"/>
  </numFmts>
  <fonts count="2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b/>
      <sz val="12"/>
      <name val="Arial"/>
      <family val="2"/>
    </font>
    <font>
      <sz val="10"/>
      <color indexed="9"/>
      <name val="Arial"/>
      <family val="2"/>
    </font>
    <font>
      <b/>
      <sz val="10"/>
      <name val="Arial"/>
      <family val="2"/>
    </font>
    <font>
      <vertAlign val="superscript"/>
      <sz val="10"/>
      <name val="Arial"/>
      <family val="2"/>
    </font>
    <font>
      <sz val="11"/>
      <name val="Calibri"/>
      <family val="2"/>
      <scheme val="minor"/>
    </font>
    <font>
      <sz val="10"/>
      <color theme="1"/>
      <name val="Arial"/>
      <family val="2"/>
    </font>
    <font>
      <sz val="12"/>
      <color indexed="8"/>
      <name val="Arial"/>
      <family val="2"/>
    </font>
    <font>
      <sz val="10"/>
      <color theme="1"/>
      <name val="Calibri"/>
      <family val="2"/>
      <scheme val="minor"/>
    </font>
    <font>
      <b/>
      <sz val="14"/>
      <color theme="0"/>
      <name val="Calibri"/>
      <family val="2"/>
      <scheme val="minor"/>
    </font>
    <font>
      <b/>
      <sz val="20"/>
      <color theme="1"/>
      <name val="Calibri"/>
      <family val="2"/>
      <scheme val="minor"/>
    </font>
    <font>
      <b/>
      <sz val="14"/>
      <color theme="1"/>
      <name val="Calibri"/>
      <family val="2"/>
      <scheme val="minor"/>
    </font>
    <font>
      <sz val="10"/>
      <name val="Arial"/>
    </font>
    <font>
      <sz val="10"/>
      <color indexed="9"/>
      <name val="Arial"/>
    </font>
    <font>
      <vertAlign val="superscript"/>
      <sz val="10"/>
      <name val="Arial"/>
    </font>
  </fonts>
  <fills count="17">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rgb="FF002060"/>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rgb="FF92D050"/>
        <bgColor indexed="64"/>
      </patternFill>
    </fill>
    <fill>
      <patternFill patternType="solid">
        <fgColor theme="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79998168889431442"/>
        <bgColor indexed="64"/>
      </patternFill>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auto="1"/>
      </top>
      <bottom style="thin">
        <color auto="1"/>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auto="1"/>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xf numFmtId="0" fontId="17" fillId="0" borderId="0"/>
  </cellStyleXfs>
  <cellXfs count="259">
    <xf numFmtId="0" fontId="0" fillId="0" borderId="0" xfId="0"/>
    <xf numFmtId="164" fontId="0" fillId="2" borderId="0" xfId="0" applyNumberFormat="1" applyFill="1" applyBorder="1"/>
    <xf numFmtId="165" fontId="5" fillId="2" borderId="0" xfId="1" applyNumberFormat="1" applyFont="1" applyFill="1" applyBorder="1"/>
    <xf numFmtId="0" fontId="6" fillId="2" borderId="0" xfId="0" applyFont="1" applyFill="1"/>
    <xf numFmtId="164" fontId="7" fillId="2" borderId="0" xfId="0" applyNumberFormat="1" applyFont="1" applyFill="1" applyBorder="1"/>
    <xf numFmtId="164" fontId="8" fillId="2" borderId="0" xfId="0" quotePrefix="1" applyNumberFormat="1" applyFont="1" applyFill="1" applyBorder="1"/>
    <xf numFmtId="164" fontId="5" fillId="2" borderId="4" xfId="0" applyNumberFormat="1" applyFont="1" applyFill="1" applyBorder="1" applyAlignment="1">
      <alignment vertical="top" wrapText="1"/>
    </xf>
    <xf numFmtId="165" fontId="5" fillId="2" borderId="4" xfId="1" applyNumberFormat="1" applyFont="1" applyFill="1" applyBorder="1" applyAlignment="1">
      <alignment vertical="top" wrapText="1"/>
    </xf>
    <xf numFmtId="164" fontId="5" fillId="2" borderId="4" xfId="0" applyNumberFormat="1" applyFont="1" applyFill="1" applyBorder="1" applyAlignment="1">
      <alignment horizontal="right" vertical="top" wrapText="1"/>
    </xf>
    <xf numFmtId="166" fontId="0" fillId="2" borderId="4" xfId="0" applyNumberFormat="1" applyFill="1" applyBorder="1" applyAlignment="1">
      <alignment horizontal="right" vertical="top" wrapText="1"/>
    </xf>
    <xf numFmtId="164" fontId="5" fillId="2" borderId="4" xfId="0" quotePrefix="1" applyNumberFormat="1" applyFont="1" applyFill="1" applyBorder="1" applyAlignment="1">
      <alignment horizontal="left" vertical="top" wrapText="1"/>
    </xf>
    <xf numFmtId="164" fontId="5" fillId="2" borderId="5" xfId="0" applyNumberFormat="1" applyFont="1" applyFill="1" applyBorder="1" applyAlignment="1">
      <alignment horizontal="center" vertical="top" wrapText="1"/>
    </xf>
    <xf numFmtId="165" fontId="5" fillId="2" borderId="5" xfId="1" applyNumberFormat="1" applyFont="1" applyFill="1" applyBorder="1" applyAlignment="1">
      <alignment horizontal="center" vertical="top" wrapText="1"/>
    </xf>
    <xf numFmtId="164" fontId="5" fillId="2" borderId="5" xfId="0" applyNumberFormat="1" applyFont="1" applyFill="1" applyBorder="1" applyAlignment="1">
      <alignment horizontal="right" vertical="top" wrapText="1"/>
    </xf>
    <xf numFmtId="164" fontId="5" fillId="2" borderId="6" xfId="0" applyNumberFormat="1" applyFont="1" applyFill="1" applyBorder="1" applyAlignment="1">
      <alignment horizontal="right" vertical="top" wrapText="1"/>
    </xf>
    <xf numFmtId="164" fontId="5" fillId="2" borderId="0" xfId="0" applyNumberFormat="1" applyFont="1" applyFill="1" applyBorder="1" applyAlignment="1">
      <alignment horizontal="center" vertical="top" wrapText="1"/>
    </xf>
    <xf numFmtId="165" fontId="5" fillId="2" borderId="0" xfId="1" applyNumberFormat="1" applyFont="1" applyFill="1" applyBorder="1" applyAlignment="1">
      <alignment horizontal="center" vertical="top" wrapText="1"/>
    </xf>
    <xf numFmtId="164" fontId="5" fillId="2" borderId="0" xfId="0" applyNumberFormat="1" applyFont="1" applyFill="1" applyBorder="1" applyAlignment="1">
      <alignment horizontal="right" vertical="top" wrapText="1"/>
    </xf>
    <xf numFmtId="164" fontId="5" fillId="2" borderId="7" xfId="0" applyNumberFormat="1" applyFont="1" applyFill="1" applyBorder="1" applyAlignment="1">
      <alignment horizontal="right" vertical="top" wrapText="1"/>
    </xf>
    <xf numFmtId="166" fontId="0" fillId="2" borderId="0" xfId="0" applyNumberFormat="1" applyFill="1" applyBorder="1"/>
    <xf numFmtId="167" fontId="0" fillId="2" borderId="0" xfId="0" applyNumberFormat="1" applyFill="1" applyBorder="1"/>
    <xf numFmtId="164" fontId="0" fillId="2" borderId="0" xfId="0" applyNumberFormat="1" applyFill="1"/>
    <xf numFmtId="165" fontId="10" fillId="2" borderId="0" xfId="1" applyNumberFormat="1" applyFont="1" applyFill="1" applyAlignment="1">
      <alignment horizontal="right"/>
    </xf>
    <xf numFmtId="4" fontId="0" fillId="2" borderId="0" xfId="0" applyNumberFormat="1" applyFill="1"/>
    <xf numFmtId="164" fontId="5" fillId="2" borderId="0" xfId="0" applyNumberFormat="1" applyFont="1" applyFill="1" applyBorder="1" applyAlignment="1">
      <alignment vertical="top" wrapText="1"/>
    </xf>
    <xf numFmtId="165" fontId="5" fillId="2" borderId="0" xfId="1" applyNumberFormat="1" applyFont="1" applyFill="1" applyBorder="1" applyAlignment="1">
      <alignment vertical="top" wrapText="1"/>
    </xf>
    <xf numFmtId="164" fontId="5" fillId="2" borderId="0" xfId="0" applyNumberFormat="1" applyFont="1" applyFill="1" applyBorder="1" applyAlignment="1">
      <alignment horizontal="left" vertical="top" wrapText="1"/>
    </xf>
    <xf numFmtId="164" fontId="5" fillId="2" borderId="7" xfId="0" applyNumberFormat="1" applyFont="1" applyFill="1" applyBorder="1" applyAlignment="1">
      <alignment horizontal="left" vertical="top" wrapText="1"/>
    </xf>
    <xf numFmtId="164" fontId="5" fillId="2" borderId="0" xfId="0" applyNumberFormat="1" applyFont="1" applyFill="1"/>
    <xf numFmtId="164" fontId="0" fillId="0" borderId="0" xfId="0" applyNumberFormat="1" applyFill="1" applyBorder="1"/>
    <xf numFmtId="165" fontId="0" fillId="0" borderId="0" xfId="1" applyNumberFormat="1" applyFont="1" applyFill="1" applyBorder="1"/>
    <xf numFmtId="165" fontId="0" fillId="0" borderId="0" xfId="1" applyNumberFormat="1" applyFont="1" applyBorder="1"/>
    <xf numFmtId="4" fontId="0" fillId="3" borderId="0" xfId="0" applyNumberFormat="1" applyFill="1"/>
    <xf numFmtId="0" fontId="0" fillId="0" borderId="0" xfId="0" applyFill="1"/>
    <xf numFmtId="0" fontId="0" fillId="4" borderId="0" xfId="0" applyFill="1"/>
    <xf numFmtId="164" fontId="0" fillId="0" borderId="0" xfId="0" applyNumberFormat="1" applyBorder="1"/>
    <xf numFmtId="164" fontId="0" fillId="3" borderId="0" xfId="0" applyNumberFormat="1" applyFill="1" applyBorder="1"/>
    <xf numFmtId="0" fontId="6" fillId="3" borderId="0" xfId="0" applyFont="1" applyFill="1"/>
    <xf numFmtId="164" fontId="7" fillId="3" borderId="0" xfId="0" applyNumberFormat="1" applyFont="1" applyFill="1" applyBorder="1"/>
    <xf numFmtId="164" fontId="8" fillId="3" borderId="0" xfId="0" quotePrefix="1" applyNumberFormat="1" applyFont="1" applyFill="1" applyBorder="1"/>
    <xf numFmtId="164" fontId="0" fillId="0" borderId="0" xfId="0" applyNumberFormat="1" applyBorder="1" applyAlignment="1">
      <alignment wrapText="1"/>
    </xf>
    <xf numFmtId="164" fontId="5" fillId="3" borderId="4" xfId="0" applyNumberFormat="1" applyFont="1" applyFill="1" applyBorder="1" applyAlignment="1">
      <alignment vertical="top" wrapText="1"/>
    </xf>
    <xf numFmtId="164" fontId="5" fillId="3" borderId="4" xfId="0" applyNumberFormat="1" applyFont="1" applyFill="1" applyBorder="1" applyAlignment="1">
      <alignment horizontal="right" vertical="top" wrapText="1"/>
    </xf>
    <xf numFmtId="166" fontId="0" fillId="3" borderId="4" xfId="0" applyNumberFormat="1" applyFill="1" applyBorder="1" applyAlignment="1">
      <alignment horizontal="right" vertical="top" wrapText="1"/>
    </xf>
    <xf numFmtId="164" fontId="5" fillId="3" borderId="4" xfId="0" quotePrefix="1" applyNumberFormat="1" applyFont="1" applyFill="1" applyBorder="1" applyAlignment="1">
      <alignment horizontal="left" vertical="top" wrapText="1"/>
    </xf>
    <xf numFmtId="164" fontId="0" fillId="0" borderId="0" xfId="0" applyNumberFormat="1" applyBorder="1" applyAlignment="1">
      <alignment horizontal="center" wrapText="1"/>
    </xf>
    <xf numFmtId="164" fontId="5" fillId="3" borderId="5" xfId="0" applyNumberFormat="1" applyFont="1" applyFill="1" applyBorder="1" applyAlignment="1">
      <alignment horizontal="center" vertical="top" wrapText="1"/>
    </xf>
    <xf numFmtId="164" fontId="5" fillId="3" borderId="5" xfId="0" applyNumberFormat="1" applyFont="1" applyFill="1" applyBorder="1" applyAlignment="1">
      <alignment horizontal="right" vertical="top" wrapText="1"/>
    </xf>
    <xf numFmtId="164" fontId="5" fillId="3" borderId="6" xfId="0" applyNumberFormat="1" applyFont="1" applyFill="1" applyBorder="1" applyAlignment="1">
      <alignment horizontal="right" vertical="top" wrapText="1"/>
    </xf>
    <xf numFmtId="164" fontId="5" fillId="3" borderId="0" xfId="0" applyNumberFormat="1" applyFont="1" applyFill="1" applyBorder="1" applyAlignment="1">
      <alignment horizontal="center" vertical="top" wrapText="1"/>
    </xf>
    <xf numFmtId="164" fontId="5" fillId="3" borderId="0" xfId="0" applyNumberFormat="1" applyFont="1" applyFill="1" applyBorder="1" applyAlignment="1">
      <alignment horizontal="right" vertical="top" wrapText="1"/>
    </xf>
    <xf numFmtId="164" fontId="5" fillId="3" borderId="7" xfId="0" applyNumberFormat="1" applyFont="1" applyFill="1" applyBorder="1" applyAlignment="1">
      <alignment horizontal="right" vertical="top" wrapText="1"/>
    </xf>
    <xf numFmtId="166" fontId="0" fillId="3" borderId="0" xfId="0" applyNumberFormat="1" applyFill="1" applyBorder="1"/>
    <xf numFmtId="167" fontId="0" fillId="3" borderId="0" xfId="0" applyNumberFormat="1" applyFill="1" applyBorder="1"/>
    <xf numFmtId="164" fontId="0" fillId="0" borderId="0" xfId="0" applyNumberFormat="1"/>
    <xf numFmtId="164" fontId="0" fillId="3" borderId="0" xfId="0" applyNumberFormat="1" applyFill="1"/>
    <xf numFmtId="3" fontId="9" fillId="3" borderId="0" xfId="0" applyNumberFormat="1" applyFont="1" applyFill="1"/>
    <xf numFmtId="166" fontId="0" fillId="3" borderId="0" xfId="0" applyNumberFormat="1" applyFill="1"/>
    <xf numFmtId="166" fontId="0" fillId="3" borderId="7" xfId="0" applyNumberFormat="1" applyFill="1" applyBorder="1"/>
    <xf numFmtId="164" fontId="5" fillId="3" borderId="0" xfId="0" applyNumberFormat="1" applyFont="1" applyFill="1" applyBorder="1" applyAlignment="1">
      <alignment vertical="top" wrapText="1"/>
    </xf>
    <xf numFmtId="164" fontId="5" fillId="3" borderId="0" xfId="0" applyNumberFormat="1" applyFont="1" applyFill="1" applyBorder="1" applyAlignment="1">
      <alignment horizontal="left" vertical="top" wrapText="1"/>
    </xf>
    <xf numFmtId="164" fontId="5" fillId="3" borderId="7" xfId="0" applyNumberFormat="1" applyFont="1" applyFill="1" applyBorder="1" applyAlignment="1">
      <alignment horizontal="left" vertical="top" wrapText="1"/>
    </xf>
    <xf numFmtId="0" fontId="11" fillId="0" borderId="0" xfId="0" applyFont="1" applyFill="1"/>
    <xf numFmtId="0" fontId="5" fillId="0" borderId="0" xfId="3" applyFont="1" applyFill="1"/>
    <xf numFmtId="0" fontId="13" fillId="0" borderId="0" xfId="0" applyFont="1" applyFill="1"/>
    <xf numFmtId="2" fontId="0" fillId="0" borderId="0" xfId="0" applyNumberFormat="1"/>
    <xf numFmtId="0" fontId="0" fillId="0" borderId="0" xfId="0"/>
    <xf numFmtId="2" fontId="0" fillId="7" borderId="0" xfId="0" applyNumberFormat="1" applyFill="1"/>
    <xf numFmtId="10" fontId="0" fillId="7" borderId="0" xfId="2" applyNumberFormat="1" applyFont="1" applyFill="1"/>
    <xf numFmtId="2" fontId="0" fillId="5" borderId="0" xfId="0" applyNumberFormat="1" applyFill="1"/>
    <xf numFmtId="10" fontId="0" fillId="5" borderId="0" xfId="2" applyNumberFormat="1" applyFont="1" applyFill="1"/>
    <xf numFmtId="2" fontId="0" fillId="3" borderId="0" xfId="0" applyNumberFormat="1" applyFill="1"/>
    <xf numFmtId="10" fontId="0" fillId="3" borderId="0" xfId="2" applyNumberFormat="1" applyFont="1" applyFill="1"/>
    <xf numFmtId="2" fontId="0" fillId="9" borderId="0" xfId="0" applyNumberFormat="1" applyFill="1"/>
    <xf numFmtId="10" fontId="0" fillId="9" borderId="0" xfId="2" applyNumberFormat="1" applyFont="1" applyFill="1"/>
    <xf numFmtId="2" fontId="4" fillId="10" borderId="0" xfId="0" applyNumberFormat="1" applyFont="1" applyFill="1"/>
    <xf numFmtId="10" fontId="4" fillId="10" borderId="0" xfId="2" applyNumberFormat="1" applyFont="1" applyFill="1"/>
    <xf numFmtId="2" fontId="4" fillId="8" borderId="0" xfId="0" applyNumberFormat="1" applyFont="1" applyFill="1"/>
    <xf numFmtId="10" fontId="4" fillId="8" borderId="0" xfId="2" applyNumberFormat="1" applyFont="1" applyFill="1"/>
    <xf numFmtId="0" fontId="3" fillId="2" borderId="9" xfId="0" applyFont="1" applyFill="1" applyBorder="1" applyAlignment="1">
      <alignment horizontal="right"/>
    </xf>
    <xf numFmtId="2" fontId="3" fillId="2" borderId="2" xfId="0" applyNumberFormat="1" applyFont="1" applyFill="1" applyBorder="1"/>
    <xf numFmtId="10" fontId="3" fillId="2" borderId="2" xfId="2" applyNumberFormat="1" applyFont="1" applyFill="1" applyBorder="1"/>
    <xf numFmtId="0" fontId="0" fillId="0" borderId="0" xfId="0" applyAlignment="1">
      <alignment horizontal="left"/>
    </xf>
    <xf numFmtId="0" fontId="0" fillId="0" borderId="0" xfId="0" applyAlignment="1">
      <alignment vertical="center" wrapText="1"/>
    </xf>
    <xf numFmtId="0" fontId="0" fillId="0" borderId="2" xfId="0" applyBorder="1"/>
    <xf numFmtId="0" fontId="0" fillId="0" borderId="0" xfId="0" applyAlignment="1">
      <alignment horizontal="left" vertical="center" wrapText="1"/>
    </xf>
    <xf numFmtId="10" fontId="3" fillId="0" borderId="0" xfId="2" applyNumberFormat="1" applyFont="1" applyFill="1" applyBorder="1"/>
    <xf numFmtId="0" fontId="4" fillId="0" borderId="0" xfId="0" applyFont="1" applyFill="1" applyBorder="1" applyAlignment="1">
      <alignment horizontal="right"/>
    </xf>
    <xf numFmtId="2" fontId="4" fillId="0" borderId="0" xfId="0" applyNumberFormat="1" applyFont="1" applyFill="1" applyBorder="1"/>
    <xf numFmtId="0" fontId="4" fillId="0" borderId="0" xfId="0" applyFont="1"/>
    <xf numFmtId="10" fontId="0" fillId="0" borderId="0" xfId="2" applyNumberFormat="1" applyFont="1" applyAlignment="1">
      <alignment horizontal="left"/>
    </xf>
    <xf numFmtId="2" fontId="3" fillId="12" borderId="2" xfId="0" applyNumberFormat="1" applyFont="1" applyFill="1" applyBorder="1"/>
    <xf numFmtId="10" fontId="3" fillId="12" borderId="2" xfId="2" applyNumberFormat="1" applyFont="1" applyFill="1" applyBorder="1"/>
    <xf numFmtId="164" fontId="0" fillId="0" borderId="8" xfId="0" applyNumberFormat="1" applyBorder="1"/>
    <xf numFmtId="0" fontId="3" fillId="12" borderId="9" xfId="0" applyFont="1" applyFill="1" applyBorder="1" applyAlignment="1">
      <alignment horizontal="right"/>
    </xf>
    <xf numFmtId="43" fontId="0" fillId="12" borderId="8" xfId="0" applyNumberFormat="1" applyFill="1" applyBorder="1"/>
    <xf numFmtId="43" fontId="3" fillId="12" borderId="8" xfId="0" applyNumberFormat="1" applyFont="1" applyFill="1" applyBorder="1"/>
    <xf numFmtId="0" fontId="3" fillId="0" borderId="0" xfId="0" applyFont="1"/>
    <xf numFmtId="0" fontId="2" fillId="13" borderId="13" xfId="0" applyFont="1" applyFill="1" applyBorder="1" applyAlignment="1">
      <alignment horizontal="left"/>
    </xf>
    <xf numFmtId="0" fontId="2" fillId="13" borderId="0" xfId="0" applyFont="1" applyFill="1" applyBorder="1" applyAlignment="1">
      <alignment horizontal="center" wrapText="1"/>
    </xf>
    <xf numFmtId="0" fontId="2" fillId="13" borderId="0" xfId="0" applyFont="1" applyFill="1" applyBorder="1" applyAlignment="1">
      <alignment horizontal="center"/>
    </xf>
    <xf numFmtId="0" fontId="2" fillId="13" borderId="7" xfId="0" applyFont="1" applyFill="1" applyBorder="1" applyAlignment="1">
      <alignment horizontal="center"/>
    </xf>
    <xf numFmtId="0" fontId="0" fillId="0" borderId="13" xfId="0" applyBorder="1"/>
    <xf numFmtId="164" fontId="0" fillId="0" borderId="7" xfId="0" applyNumberFormat="1" applyBorder="1"/>
    <xf numFmtId="0" fontId="0" fillId="0" borderId="0" xfId="0" applyBorder="1" applyAlignment="1">
      <alignment horizontal="right"/>
    </xf>
    <xf numFmtId="0" fontId="0" fillId="0" borderId="7" xfId="0" applyBorder="1" applyAlignment="1">
      <alignment horizontal="right"/>
    </xf>
    <xf numFmtId="43" fontId="0" fillId="0" borderId="0" xfId="0" applyNumberFormat="1" applyBorder="1"/>
    <xf numFmtId="43" fontId="0" fillId="0" borderId="7" xfId="0" applyNumberFormat="1" applyBorder="1"/>
    <xf numFmtId="0" fontId="0" fillId="0" borderId="0" xfId="0" applyBorder="1"/>
    <xf numFmtId="0" fontId="0" fillId="0" borderId="7" xfId="0" applyBorder="1"/>
    <xf numFmtId="43" fontId="0" fillId="9" borderId="0" xfId="0" applyNumberFormat="1" applyFill="1" applyBorder="1"/>
    <xf numFmtId="43" fontId="3" fillId="9" borderId="0" xfId="0" applyNumberFormat="1" applyFont="1" applyFill="1" applyBorder="1"/>
    <xf numFmtId="43" fontId="0" fillId="3" borderId="0" xfId="0" applyNumberFormat="1" applyFill="1" applyBorder="1"/>
    <xf numFmtId="43" fontId="3" fillId="3" borderId="0" xfId="0" applyNumberFormat="1" applyFont="1" applyFill="1" applyBorder="1"/>
    <xf numFmtId="0" fontId="0" fillId="0" borderId="14" xfId="0" applyBorder="1"/>
    <xf numFmtId="0" fontId="15" fillId="0" borderId="10" xfId="0" applyFont="1" applyBorder="1" applyAlignment="1">
      <alignment horizontal="center" vertical="center"/>
    </xf>
    <xf numFmtId="0" fontId="2" fillId="13" borderId="0" xfId="0" applyFont="1" applyFill="1" applyBorder="1"/>
    <xf numFmtId="0" fontId="2" fillId="13" borderId="7" xfId="0" applyFont="1" applyFill="1" applyBorder="1"/>
    <xf numFmtId="0" fontId="2" fillId="13" borderId="13" xfId="0" applyFont="1" applyFill="1" applyBorder="1"/>
    <xf numFmtId="165" fontId="0" fillId="0" borderId="0" xfId="0" applyNumberFormat="1" applyBorder="1"/>
    <xf numFmtId="43" fontId="0" fillId="7" borderId="0" xfId="0" applyNumberFormat="1" applyFill="1" applyBorder="1"/>
    <xf numFmtId="43" fontId="3" fillId="7" borderId="7" xfId="0" applyNumberFormat="1" applyFont="1" applyFill="1" applyBorder="1"/>
    <xf numFmtId="43" fontId="0" fillId="5" borderId="0" xfId="0" applyNumberFormat="1" applyFill="1" applyBorder="1"/>
    <xf numFmtId="43" fontId="3" fillId="5" borderId="7" xfId="0" applyNumberFormat="1" applyFont="1" applyFill="1" applyBorder="1"/>
    <xf numFmtId="43" fontId="0" fillId="2" borderId="8" xfId="0" applyNumberFormat="1" applyFill="1" applyBorder="1"/>
    <xf numFmtId="43" fontId="3" fillId="2" borderId="15" xfId="0" applyNumberFormat="1" applyFont="1" applyFill="1" applyBorder="1"/>
    <xf numFmtId="0" fontId="0" fillId="2" borderId="11" xfId="0"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2" xfId="0" applyFont="1" applyFill="1" applyBorder="1" applyAlignment="1">
      <alignment horizontal="center" vertical="center"/>
    </xf>
    <xf numFmtId="0" fontId="0" fillId="12" borderId="11" xfId="0" applyFill="1" applyBorder="1" applyAlignment="1">
      <alignment horizontal="center" vertical="center" wrapText="1"/>
    </xf>
    <xf numFmtId="0" fontId="3" fillId="12" borderId="11" xfId="0" applyFont="1" applyFill="1" applyBorder="1" applyAlignment="1">
      <alignment horizontal="center" vertical="center"/>
    </xf>
    <xf numFmtId="0" fontId="3" fillId="12" borderId="11" xfId="0" applyFont="1" applyFill="1" applyBorder="1" applyAlignment="1">
      <alignment horizontal="center" vertical="center" wrapText="1"/>
    </xf>
    <xf numFmtId="0" fontId="14" fillId="0" borderId="0" xfId="0" applyFont="1" applyFill="1" applyAlignment="1">
      <alignment horizontal="center"/>
    </xf>
    <xf numFmtId="10" fontId="0" fillId="12" borderId="8" xfId="2" applyNumberFormat="1" applyFont="1" applyFill="1" applyBorder="1"/>
    <xf numFmtId="10" fontId="3" fillId="12" borderId="8" xfId="2" applyNumberFormat="1" applyFont="1" applyFill="1" applyBorder="1"/>
    <xf numFmtId="10" fontId="0" fillId="3" borderId="0" xfId="2" applyNumberFormat="1" applyFont="1" applyFill="1" applyBorder="1"/>
    <xf numFmtId="10" fontId="0" fillId="9" borderId="0" xfId="2" applyNumberFormat="1" applyFont="1" applyFill="1" applyBorder="1"/>
    <xf numFmtId="10" fontId="0" fillId="5" borderId="0" xfId="2" applyNumberFormat="1" applyFont="1" applyFill="1" applyBorder="1"/>
    <xf numFmtId="10" fontId="0" fillId="7" borderId="0" xfId="2" applyNumberFormat="1" applyFont="1" applyFill="1" applyBorder="1"/>
    <xf numFmtId="10" fontId="0" fillId="2" borderId="8" xfId="2" applyNumberFormat="1" applyFont="1" applyFill="1" applyBorder="1"/>
    <xf numFmtId="10" fontId="3" fillId="2" borderId="15" xfId="2" applyNumberFormat="1" applyFont="1" applyFill="1" applyBorder="1"/>
    <xf numFmtId="0" fontId="16" fillId="0" borderId="16" xfId="0" applyFont="1" applyBorder="1" applyAlignment="1">
      <alignment horizontal="center" vertical="center" wrapText="1"/>
    </xf>
    <xf numFmtId="0" fontId="0" fillId="12" borderId="8"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5" xfId="0" applyFill="1" applyBorder="1" applyAlignment="1">
      <alignment horizontal="center" vertical="center" wrapText="1"/>
    </xf>
    <xf numFmtId="43" fontId="4" fillId="10" borderId="0" xfId="0" applyNumberFormat="1" applyFont="1" applyFill="1" applyBorder="1"/>
    <xf numFmtId="43" fontId="2" fillId="10" borderId="0" xfId="0" applyNumberFormat="1" applyFont="1" applyFill="1" applyBorder="1"/>
    <xf numFmtId="43" fontId="4" fillId="8" borderId="0" xfId="0" applyNumberFormat="1" applyFont="1" applyFill="1" applyBorder="1"/>
    <xf numFmtId="43" fontId="2" fillId="8" borderId="7" xfId="0" applyNumberFormat="1" applyFont="1" applyFill="1" applyBorder="1"/>
    <xf numFmtId="43" fontId="4" fillId="0" borderId="0" xfId="0" applyNumberFormat="1" applyFont="1" applyBorder="1"/>
    <xf numFmtId="10" fontId="4" fillId="10" borderId="0" xfId="2" applyNumberFormat="1" applyFont="1" applyFill="1" applyBorder="1"/>
    <xf numFmtId="10" fontId="4" fillId="8" borderId="0" xfId="2" applyNumberFormat="1" applyFont="1" applyFill="1" applyBorder="1"/>
    <xf numFmtId="0" fontId="0" fillId="0" borderId="0" xfId="0" applyFill="1" applyBorder="1"/>
    <xf numFmtId="2" fontId="3" fillId="0" borderId="0" xfId="0" applyNumberFormat="1" applyFont="1" applyFill="1" applyBorder="1"/>
    <xf numFmtId="0" fontId="4" fillId="0" borderId="0" xfId="0" applyFont="1" applyFill="1" applyBorder="1" applyAlignment="1">
      <alignment horizontal="center"/>
    </xf>
    <xf numFmtId="164" fontId="17" fillId="0" borderId="0" xfId="4" applyNumberFormat="1" applyBorder="1"/>
    <xf numFmtId="0" fontId="6" fillId="0" borderId="0" xfId="4" applyFont="1" applyFill="1"/>
    <xf numFmtId="164" fontId="17" fillId="0" borderId="0" xfId="4" applyNumberFormat="1" applyFill="1" applyBorder="1"/>
    <xf numFmtId="164" fontId="18" fillId="0" borderId="0" xfId="4" applyNumberFormat="1" applyFont="1" applyFill="1" applyBorder="1"/>
    <xf numFmtId="10" fontId="17" fillId="0" borderId="0" xfId="4" applyNumberFormat="1" applyFill="1" applyBorder="1"/>
    <xf numFmtId="164" fontId="8" fillId="0" borderId="0" xfId="4" quotePrefix="1" applyNumberFormat="1" applyFont="1" applyFill="1" applyBorder="1"/>
    <xf numFmtId="164" fontId="17" fillId="0" borderId="0" xfId="4" applyNumberFormat="1" applyBorder="1" applyAlignment="1">
      <alignment wrapText="1"/>
    </xf>
    <xf numFmtId="164" fontId="5" fillId="0" borderId="4" xfId="4" applyNumberFormat="1" applyFont="1" applyBorder="1" applyAlignment="1">
      <alignment vertical="top" wrapText="1"/>
    </xf>
    <xf numFmtId="164" fontId="5" fillId="0" borderId="4" xfId="4" applyNumberFormat="1" applyFont="1" applyBorder="1" applyAlignment="1">
      <alignment horizontal="right" vertical="top" wrapText="1"/>
    </xf>
    <xf numFmtId="164" fontId="5" fillId="0" borderId="4" xfId="4" applyNumberFormat="1" applyFont="1" applyFill="1" applyBorder="1" applyAlignment="1">
      <alignment horizontal="right" vertical="top" wrapText="1"/>
    </xf>
    <xf numFmtId="166" fontId="17" fillId="0" borderId="4" xfId="4" applyNumberFormat="1" applyFill="1" applyBorder="1" applyAlignment="1">
      <alignment horizontal="right" vertical="top" wrapText="1"/>
    </xf>
    <xf numFmtId="164" fontId="5" fillId="0" borderId="4" xfId="4" quotePrefix="1" applyNumberFormat="1" applyFont="1" applyFill="1" applyBorder="1" applyAlignment="1">
      <alignment horizontal="left" vertical="top" wrapText="1"/>
    </xf>
    <xf numFmtId="164" fontId="17" fillId="0" borderId="4" xfId="4" applyNumberFormat="1" applyFill="1" applyBorder="1" applyAlignment="1">
      <alignment horizontal="right"/>
    </xf>
    <xf numFmtId="164" fontId="5" fillId="0" borderId="17" xfId="4" applyNumberFormat="1" applyFont="1" applyBorder="1"/>
    <xf numFmtId="164" fontId="5" fillId="0" borderId="0" xfId="4" applyNumberFormat="1" applyFont="1" applyBorder="1" applyAlignment="1">
      <alignment horizontal="left" vertical="top" wrapText="1"/>
    </xf>
    <xf numFmtId="164" fontId="5" fillId="0" borderId="0" xfId="4" applyNumberFormat="1" applyFont="1" applyFill="1" applyBorder="1" applyAlignment="1">
      <alignment horizontal="left" vertical="top" wrapText="1"/>
    </xf>
    <xf numFmtId="164" fontId="17" fillId="0" borderId="0" xfId="4" applyNumberFormat="1" applyBorder="1" applyAlignment="1">
      <alignment horizontal="center" wrapText="1"/>
    </xf>
    <xf numFmtId="164" fontId="5" fillId="0" borderId="5" xfId="4" applyNumberFormat="1" applyFont="1" applyBorder="1" applyAlignment="1">
      <alignment horizontal="center" vertical="top" wrapText="1"/>
    </xf>
    <xf numFmtId="164" fontId="5" fillId="0" borderId="5" xfId="4" applyNumberFormat="1" applyFont="1" applyBorder="1" applyAlignment="1">
      <alignment horizontal="right" vertical="top" wrapText="1"/>
    </xf>
    <xf numFmtId="164" fontId="5" fillId="0" borderId="5" xfId="4" applyNumberFormat="1" applyFont="1" applyFill="1" applyBorder="1" applyAlignment="1">
      <alignment horizontal="right" vertical="top" wrapText="1"/>
    </xf>
    <xf numFmtId="164" fontId="5" fillId="0" borderId="6" xfId="4" applyNumberFormat="1" applyFont="1" applyFill="1" applyBorder="1" applyAlignment="1">
      <alignment horizontal="right" vertical="top" wrapText="1"/>
    </xf>
    <xf numFmtId="10" fontId="5" fillId="0" borderId="5" xfId="4" applyNumberFormat="1" applyFont="1" applyFill="1" applyBorder="1" applyAlignment="1">
      <alignment horizontal="right" vertical="top" wrapText="1"/>
    </xf>
    <xf numFmtId="164" fontId="17" fillId="0" borderId="5" xfId="4" applyNumberFormat="1" applyFill="1" applyBorder="1" applyAlignment="1">
      <alignment horizontal="right"/>
    </xf>
    <xf numFmtId="164" fontId="5" fillId="0" borderId="5" xfId="4" applyNumberFormat="1" applyFont="1" applyBorder="1" applyAlignment="1">
      <alignment horizontal="center"/>
    </xf>
    <xf numFmtId="164" fontId="5" fillId="0" borderId="0" xfId="4" applyNumberFormat="1" applyFont="1" applyBorder="1" applyAlignment="1">
      <alignment horizontal="center"/>
    </xf>
    <xf numFmtId="164" fontId="17" fillId="0" borderId="0" xfId="4" applyNumberFormat="1" applyBorder="1" applyAlignment="1">
      <alignment horizontal="center"/>
    </xf>
    <xf numFmtId="164" fontId="5" fillId="0" borderId="0" xfId="4" applyNumberFormat="1" applyFont="1" applyBorder="1" applyAlignment="1">
      <alignment horizontal="center" vertical="top" wrapText="1"/>
    </xf>
    <xf numFmtId="164" fontId="5" fillId="0" borderId="0" xfId="4" applyNumberFormat="1" applyFont="1" applyBorder="1" applyAlignment="1">
      <alignment horizontal="right" vertical="top" wrapText="1"/>
    </xf>
    <xf numFmtId="164" fontId="5" fillId="0" borderId="0" xfId="4" applyNumberFormat="1" applyFont="1" applyFill="1" applyBorder="1" applyAlignment="1">
      <alignment horizontal="right" vertical="top" wrapText="1"/>
    </xf>
    <xf numFmtId="164" fontId="5" fillId="0" borderId="7" xfId="4" applyNumberFormat="1" applyFont="1" applyFill="1" applyBorder="1" applyAlignment="1">
      <alignment horizontal="right" vertical="top" wrapText="1"/>
    </xf>
    <xf numFmtId="10" fontId="5" fillId="0" borderId="0" xfId="4" applyNumberFormat="1" applyFont="1" applyFill="1" applyBorder="1" applyAlignment="1">
      <alignment horizontal="right" vertical="top" wrapText="1"/>
    </xf>
    <xf numFmtId="164" fontId="17" fillId="0" borderId="0" xfId="4" applyNumberFormat="1" applyFill="1" applyBorder="1" applyAlignment="1">
      <alignment horizontal="right"/>
    </xf>
    <xf numFmtId="166" fontId="17" fillId="0" borderId="0" xfId="4" applyNumberFormat="1" applyBorder="1"/>
    <xf numFmtId="166" fontId="17" fillId="0" borderId="0" xfId="4" applyNumberFormat="1" applyFill="1" applyBorder="1"/>
    <xf numFmtId="167" fontId="17" fillId="0" borderId="0" xfId="4" applyNumberFormat="1" applyBorder="1"/>
    <xf numFmtId="164" fontId="17" fillId="0" borderId="0" xfId="4" applyNumberFormat="1"/>
    <xf numFmtId="3" fontId="19" fillId="0" borderId="0" xfId="4" applyNumberFormat="1" applyFont="1"/>
    <xf numFmtId="166" fontId="17" fillId="0" borderId="0" xfId="4" applyNumberFormat="1"/>
    <xf numFmtId="166" fontId="17" fillId="0" borderId="7" xfId="4" applyNumberFormat="1" applyFill="1" applyBorder="1"/>
    <xf numFmtId="164" fontId="5" fillId="0" borderId="0" xfId="4" applyNumberFormat="1" applyFont="1" applyBorder="1"/>
    <xf numFmtId="164" fontId="5" fillId="0" borderId="0" xfId="4" applyNumberFormat="1" applyFont="1" applyBorder="1" applyAlignment="1">
      <alignment vertical="top" wrapText="1"/>
    </xf>
    <xf numFmtId="164" fontId="5" fillId="0" borderId="0" xfId="4" applyNumberFormat="1" applyFont="1" applyFill="1" applyBorder="1" applyAlignment="1">
      <alignment vertical="top" wrapText="1"/>
    </xf>
    <xf numFmtId="164" fontId="5" fillId="0" borderId="7" xfId="4" applyNumberFormat="1" applyFont="1" applyFill="1" applyBorder="1" applyAlignment="1">
      <alignment horizontal="left" vertical="top" wrapText="1"/>
    </xf>
    <xf numFmtId="10" fontId="5" fillId="0" borderId="0" xfId="4" applyNumberFormat="1" applyFont="1" applyFill="1" applyBorder="1" applyAlignment="1">
      <alignment horizontal="left" vertical="top" wrapText="1"/>
    </xf>
    <xf numFmtId="10" fontId="17" fillId="0" borderId="0" xfId="4" applyNumberFormat="1" applyBorder="1"/>
    <xf numFmtId="164" fontId="8" fillId="0" borderId="0" xfId="4" applyNumberFormat="1" applyFont="1" applyBorder="1"/>
    <xf numFmtId="164" fontId="17" fillId="0" borderId="7" xfId="4" applyNumberFormat="1" applyFill="1" applyBorder="1"/>
    <xf numFmtId="1" fontId="17" fillId="0" borderId="0" xfId="4" applyNumberFormat="1" applyBorder="1" applyAlignment="1">
      <alignment horizontal="center"/>
    </xf>
    <xf numFmtId="1" fontId="17" fillId="0" borderId="0" xfId="4" applyNumberFormat="1" applyFill="1" applyBorder="1" applyAlignment="1">
      <alignment horizontal="center"/>
    </xf>
    <xf numFmtId="1" fontId="17" fillId="0" borderId="0" xfId="4" applyNumberFormat="1" applyFill="1" applyBorder="1" applyAlignment="1">
      <alignment horizontal="center" vertical="top"/>
    </xf>
    <xf numFmtId="164" fontId="17" fillId="0" borderId="0" xfId="4" applyNumberFormat="1" applyFill="1"/>
    <xf numFmtId="168" fontId="5" fillId="2" borderId="0" xfId="0" applyNumberFormat="1" applyFont="1" applyFill="1" applyBorder="1" applyAlignment="1">
      <alignment vertical="top" wrapText="1"/>
    </xf>
    <xf numFmtId="166" fontId="0" fillId="0" borderId="0" xfId="0" applyNumberFormat="1"/>
    <xf numFmtId="169" fontId="0" fillId="3" borderId="0" xfId="0" applyNumberFormat="1" applyFill="1" applyBorder="1"/>
    <xf numFmtId="170" fontId="0" fillId="0" borderId="0" xfId="0" applyNumberFormat="1"/>
    <xf numFmtId="0" fontId="8" fillId="0" borderId="0" xfId="4" applyFont="1"/>
    <xf numFmtId="0" fontId="17" fillId="0" borderId="0" xfId="4"/>
    <xf numFmtId="2" fontId="17" fillId="0" borderId="0" xfId="4" applyNumberFormat="1"/>
    <xf numFmtId="164" fontId="8" fillId="2" borderId="0" xfId="4" quotePrefix="1" applyNumberFormat="1" applyFont="1" applyFill="1" applyBorder="1"/>
    <xf numFmtId="164" fontId="5" fillId="2" borderId="4" xfId="4" applyNumberFormat="1" applyFont="1" applyFill="1" applyBorder="1" applyAlignment="1">
      <alignment horizontal="right" vertical="top" wrapText="1"/>
    </xf>
    <xf numFmtId="166" fontId="17" fillId="2" borderId="4" xfId="4" applyNumberFormat="1" applyFill="1" applyBorder="1" applyAlignment="1">
      <alignment horizontal="right" vertical="top" wrapText="1"/>
    </xf>
    <xf numFmtId="164" fontId="5" fillId="2" borderId="4" xfId="4" quotePrefix="1" applyNumberFormat="1" applyFont="1" applyFill="1" applyBorder="1" applyAlignment="1">
      <alignment horizontal="left" vertical="top" wrapText="1"/>
    </xf>
    <xf numFmtId="2" fontId="5" fillId="2" borderId="4" xfId="4" applyNumberFormat="1" applyFont="1" applyFill="1" applyBorder="1" applyAlignment="1">
      <alignment horizontal="right" vertical="top" wrapText="1"/>
    </xf>
    <xf numFmtId="2" fontId="5" fillId="14" borderId="4" xfId="4" applyNumberFormat="1" applyFont="1" applyFill="1" applyBorder="1" applyAlignment="1">
      <alignment horizontal="right" vertical="top" wrapText="1"/>
    </xf>
    <xf numFmtId="2" fontId="5" fillId="15" borderId="4" xfId="4" applyNumberFormat="1" applyFont="1" applyFill="1" applyBorder="1" applyAlignment="1">
      <alignment horizontal="right" vertical="top" wrapText="1"/>
    </xf>
    <xf numFmtId="2" fontId="17" fillId="16" borderId="4" xfId="4" applyNumberFormat="1" applyFill="1" applyBorder="1" applyAlignment="1">
      <alignment horizontal="right" vertical="top" wrapText="1"/>
    </xf>
    <xf numFmtId="2" fontId="17" fillId="16" borderId="0" xfId="4" applyNumberFormat="1" applyFill="1" applyAlignment="1">
      <alignment vertical="top" wrapText="1"/>
    </xf>
    <xf numFmtId="2" fontId="17" fillId="2" borderId="0" xfId="4" applyNumberFormat="1" applyFill="1"/>
    <xf numFmtId="2" fontId="17" fillId="14" borderId="0" xfId="4" applyNumberFormat="1" applyFill="1"/>
    <xf numFmtId="2" fontId="17" fillId="15" borderId="0" xfId="4" applyNumberFormat="1" applyFill="1"/>
    <xf numFmtId="2" fontId="17" fillId="16" borderId="0" xfId="4" applyNumberFormat="1" applyFill="1"/>
    <xf numFmtId="0" fontId="5" fillId="0" borderId="0" xfId="4" applyFont="1"/>
    <xf numFmtId="164" fontId="8" fillId="2" borderId="1" xfId="4" quotePrefix="1" applyNumberFormat="1" applyFont="1" applyFill="1" applyBorder="1" applyAlignment="1">
      <alignment horizontal="center"/>
    </xf>
    <xf numFmtId="164" fontId="8" fillId="2" borderId="2" xfId="4" quotePrefix="1" applyNumberFormat="1" applyFont="1" applyFill="1" applyBorder="1" applyAlignment="1">
      <alignment horizontal="center"/>
    </xf>
    <xf numFmtId="164" fontId="8" fillId="2" borderId="3" xfId="4" quotePrefix="1" applyNumberFormat="1" applyFont="1" applyFill="1" applyBorder="1" applyAlignment="1">
      <alignment horizontal="center"/>
    </xf>
    <xf numFmtId="2" fontId="8" fillId="2" borderId="17" xfId="4" quotePrefix="1" applyNumberFormat="1" applyFont="1" applyFill="1" applyBorder="1" applyAlignment="1">
      <alignment horizontal="center"/>
    </xf>
    <xf numFmtId="2" fontId="8" fillId="2" borderId="0" xfId="4" quotePrefix="1" applyNumberFormat="1" applyFont="1" applyFill="1" applyBorder="1" applyAlignment="1">
      <alignment horizontal="center"/>
    </xf>
    <xf numFmtId="164" fontId="8" fillId="2" borderId="1" xfId="0" quotePrefix="1" applyNumberFormat="1" applyFont="1" applyFill="1" applyBorder="1" applyAlignment="1">
      <alignment horizontal="center"/>
    </xf>
    <xf numFmtId="164" fontId="8" fillId="2" borderId="2" xfId="0" quotePrefix="1" applyNumberFormat="1" applyFont="1" applyFill="1" applyBorder="1" applyAlignment="1">
      <alignment horizontal="center"/>
    </xf>
    <xf numFmtId="164" fontId="8" fillId="2" borderId="3" xfId="0" quotePrefix="1" applyNumberFormat="1" applyFont="1" applyFill="1" applyBorder="1" applyAlignment="1">
      <alignment horizontal="center"/>
    </xf>
    <xf numFmtId="164" fontId="8" fillId="3" borderId="1" xfId="0" quotePrefix="1" applyNumberFormat="1" applyFont="1" applyFill="1" applyBorder="1" applyAlignment="1">
      <alignment horizontal="center"/>
    </xf>
    <xf numFmtId="164" fontId="8" fillId="3" borderId="2" xfId="0" quotePrefix="1" applyNumberFormat="1" applyFont="1" applyFill="1" applyBorder="1" applyAlignment="1">
      <alignment horizontal="center"/>
    </xf>
    <xf numFmtId="164" fontId="8" fillId="3" borderId="3" xfId="0" quotePrefix="1" applyNumberFormat="1" applyFont="1" applyFill="1" applyBorder="1" applyAlignment="1">
      <alignment horizontal="center"/>
    </xf>
    <xf numFmtId="0" fontId="14" fillId="6" borderId="0" xfId="0" applyFont="1" applyFill="1" applyAlignment="1">
      <alignment horizontal="center"/>
    </xf>
    <xf numFmtId="0" fontId="0" fillId="0" borderId="0" xfId="0" applyAlignment="1">
      <alignment horizontal="left" vertical="top" wrapText="1"/>
    </xf>
    <xf numFmtId="0" fontId="3" fillId="11" borderId="0" xfId="0" applyFont="1" applyFill="1" applyAlignment="1">
      <alignment horizontal="left"/>
    </xf>
    <xf numFmtId="0" fontId="3" fillId="0" borderId="0" xfId="0" applyFont="1" applyBorder="1" applyAlignment="1">
      <alignment horizontal="center" wrapText="1"/>
    </xf>
    <xf numFmtId="0" fontId="3" fillId="0" borderId="9" xfId="0" applyFont="1" applyBorder="1" applyAlignment="1">
      <alignment horizontal="center" wrapText="1"/>
    </xf>
    <xf numFmtId="0" fontId="2" fillId="6" borderId="0" xfId="0" applyFont="1" applyFill="1" applyAlignment="1">
      <alignment horizontal="left"/>
    </xf>
    <xf numFmtId="0" fontId="0" fillId="0" borderId="0" xfId="0" applyFont="1" applyAlignment="1">
      <alignment horizontal="left" wrapText="1"/>
    </xf>
    <xf numFmtId="0" fontId="0" fillId="0" borderId="0" xfId="0" applyAlignment="1">
      <alignment horizontal="center" wrapText="1"/>
    </xf>
    <xf numFmtId="0" fontId="3" fillId="2" borderId="0" xfId="0" applyFont="1" applyFill="1" applyBorder="1" applyAlignment="1">
      <alignment horizontal="center"/>
    </xf>
    <xf numFmtId="0" fontId="3" fillId="12" borderId="0" xfId="0" applyFont="1" applyFill="1" applyBorder="1" applyAlignment="1">
      <alignment horizontal="center"/>
    </xf>
    <xf numFmtId="0" fontId="0" fillId="0" borderId="0" xfId="0" applyAlignment="1">
      <alignment horizontal="left" vertical="center" wrapText="1"/>
    </xf>
    <xf numFmtId="0" fontId="0" fillId="0" borderId="0" xfId="0" applyAlignment="1">
      <alignment horizontal="left" wrapText="1"/>
    </xf>
    <xf numFmtId="164" fontId="17" fillId="0" borderId="0" xfId="4" applyNumberFormat="1" applyFill="1" applyBorder="1" applyAlignment="1">
      <alignment wrapText="1"/>
    </xf>
    <xf numFmtId="0" fontId="17" fillId="0" borderId="0" xfId="4" applyAlignment="1">
      <alignment wrapText="1"/>
    </xf>
    <xf numFmtId="164" fontId="17" fillId="0" borderId="0" xfId="4" applyNumberFormat="1" applyBorder="1" applyAlignment="1">
      <alignment wrapText="1"/>
    </xf>
    <xf numFmtId="164" fontId="8" fillId="0" borderId="1" xfId="4" applyNumberFormat="1" applyFont="1" applyFill="1" applyBorder="1" applyAlignment="1">
      <alignment horizontal="center"/>
    </xf>
    <xf numFmtId="164" fontId="8" fillId="0" borderId="2" xfId="4" quotePrefix="1" applyNumberFormat="1" applyFont="1" applyFill="1" applyBorder="1" applyAlignment="1">
      <alignment horizontal="center"/>
    </xf>
    <xf numFmtId="164" fontId="8" fillId="0" borderId="3" xfId="4" quotePrefix="1" applyNumberFormat="1" applyFont="1" applyFill="1" applyBorder="1" applyAlignment="1">
      <alignment horizontal="center"/>
    </xf>
    <xf numFmtId="164" fontId="8" fillId="0" borderId="1" xfId="4" quotePrefix="1" applyNumberFormat="1" applyFont="1" applyBorder="1" applyAlignment="1">
      <alignment horizontal="center"/>
    </xf>
    <xf numFmtId="164" fontId="8" fillId="0" borderId="2" xfId="4" quotePrefix="1" applyNumberFormat="1" applyFont="1" applyBorder="1" applyAlignment="1">
      <alignment horizontal="center"/>
    </xf>
    <xf numFmtId="164" fontId="8" fillId="0" borderId="3" xfId="4" quotePrefix="1" applyNumberFormat="1" applyFont="1" applyBorder="1" applyAlignment="1">
      <alignment horizontal="center"/>
    </xf>
  </cellXfs>
  <cellStyles count="5">
    <cellStyle name="Comma" xfId="1" builtinId="3"/>
    <cellStyle name="Normal" xfId="0" builtinId="0"/>
    <cellStyle name="Normal 2" xfId="3"/>
    <cellStyle name="Normal 3" xfId="4"/>
    <cellStyle name="Percent" xfId="2" builtinId="5"/>
  </cellStyles>
  <dxfs count="4">
    <dxf>
      <fill>
        <patternFill>
          <bgColor indexed="11"/>
        </patternFill>
      </fill>
    </dxf>
    <dxf>
      <fill>
        <patternFill>
          <bgColor theme="1" tint="0.499984740745262"/>
        </patternFill>
      </fill>
    </dxf>
    <dxf>
      <fill>
        <patternFill>
          <bgColor theme="9" tint="0.39994506668294322"/>
        </patternFill>
      </fill>
    </dxf>
    <dxf>
      <fill>
        <patternFill>
          <bgColor rgb="FF00B050"/>
        </patternFill>
      </fill>
    </dxf>
  </dxfs>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1"/>
          <c:order val="1"/>
          <c:tx>
            <c:strRef>
              <c:f>Graph!$C$20</c:f>
              <c:strCache>
                <c:ptCount val="1"/>
                <c:pt idx="0">
                  <c:v>SFA</c:v>
                </c:pt>
              </c:strCache>
            </c:strRef>
          </c:tx>
          <c:spPr>
            <a:solidFill>
              <a:schemeClr val="accent2"/>
            </a:solidFill>
            <a:ln>
              <a:solidFill>
                <a:schemeClr val="accent6">
                  <a:lumMod val="40000"/>
                  <a:lumOff val="60000"/>
                </a:schemeClr>
              </a:solidFill>
            </a:ln>
            <a:effectLst/>
          </c:spPr>
          <c:invertIfNegative val="0"/>
          <c:dPt>
            <c:idx val="0"/>
            <c:invertIfNegative val="0"/>
            <c:bubble3D val="0"/>
            <c:spPr>
              <a:solidFill>
                <a:schemeClr val="accent6">
                  <a:lumMod val="60000"/>
                  <a:lumOff val="40000"/>
                </a:schemeClr>
              </a:solidFill>
              <a:ln>
                <a:solidFill>
                  <a:schemeClr val="accent6">
                    <a:lumMod val="40000"/>
                    <a:lumOff val="60000"/>
                  </a:schemeClr>
                </a:solidFill>
              </a:ln>
              <a:effectLst/>
            </c:spPr>
          </c:dPt>
          <c:dPt>
            <c:idx val="1"/>
            <c:invertIfNegative val="0"/>
            <c:bubble3D val="0"/>
            <c:spPr>
              <a:solidFill>
                <a:schemeClr val="accent1">
                  <a:lumMod val="60000"/>
                  <a:lumOff val="40000"/>
                </a:schemeClr>
              </a:solidFill>
              <a:ln>
                <a:solidFill>
                  <a:schemeClr val="accent1">
                    <a:lumMod val="60000"/>
                    <a:lumOff val="40000"/>
                  </a:schemeClr>
                </a:solidFill>
              </a:ln>
              <a:effectLst/>
            </c:spPr>
          </c:dPt>
          <c:dPt>
            <c:idx val="3"/>
            <c:invertIfNegative val="0"/>
            <c:bubble3D val="0"/>
            <c:spPr>
              <a:solidFill>
                <a:schemeClr val="accent6">
                  <a:lumMod val="60000"/>
                  <a:lumOff val="40000"/>
                </a:schemeClr>
              </a:solidFill>
              <a:ln>
                <a:solidFill>
                  <a:schemeClr val="accent6">
                    <a:lumMod val="40000"/>
                    <a:lumOff val="60000"/>
                  </a:schemeClr>
                </a:solidFill>
              </a:ln>
              <a:effectLst/>
            </c:spPr>
          </c:dPt>
          <c:dPt>
            <c:idx val="4"/>
            <c:invertIfNegative val="0"/>
            <c:bubble3D val="0"/>
            <c:spPr>
              <a:solidFill>
                <a:schemeClr val="accent1">
                  <a:lumMod val="60000"/>
                  <a:lumOff val="40000"/>
                </a:schemeClr>
              </a:solidFill>
              <a:ln>
                <a:solidFill>
                  <a:schemeClr val="accent1">
                    <a:lumMod val="60000"/>
                    <a:lumOff val="40000"/>
                  </a:schemeClr>
                </a:solidFill>
              </a:ln>
              <a:effectLst/>
            </c:spPr>
          </c:dPt>
          <c:dLbls>
            <c:numFmt formatCode="&quot;£&quot;#,##0.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Graph!$B$21:$B$25</c:f>
              <c:strCache>
                <c:ptCount val="5"/>
                <c:pt idx="0">
                  <c:v>Cannock Chase</c:v>
                </c:pt>
                <c:pt idx="1">
                  <c:v>Stoke-on-Trent</c:v>
                </c:pt>
                <c:pt idx="3">
                  <c:v>Cannock Chase</c:v>
                </c:pt>
                <c:pt idx="4">
                  <c:v>Stoke-on-Trent</c:v>
                </c:pt>
              </c:strCache>
            </c:strRef>
          </c:cat>
          <c:val>
            <c:numRef>
              <c:f>Graph!$C$21:$C$26</c:f>
              <c:numCache>
                <c:formatCode>0.00</c:formatCode>
                <c:ptCount val="6"/>
                <c:pt idx="0">
                  <c:v>315.31645827598715</c:v>
                </c:pt>
                <c:pt idx="1">
                  <c:v>596.31683248636512</c:v>
                </c:pt>
                <c:pt idx="3">
                  <c:v>347.14244986004769</c:v>
                </c:pt>
                <c:pt idx="4">
                  <c:v>656.50262582579103</c:v>
                </c:pt>
              </c:numCache>
            </c:numRef>
          </c:val>
        </c:ser>
        <c:ser>
          <c:idx val="2"/>
          <c:order val="2"/>
          <c:tx>
            <c:strRef>
              <c:f>Graph!$D$20</c:f>
              <c:strCache>
                <c:ptCount val="1"/>
                <c:pt idx="0">
                  <c:v>Gap</c:v>
                </c:pt>
              </c:strCache>
            </c:strRef>
          </c:tx>
          <c:spPr>
            <a:noFill/>
            <a:ln>
              <a:solidFill>
                <a:schemeClr val="accent6">
                  <a:lumMod val="40000"/>
                  <a:lumOff val="60000"/>
                </a:schemeClr>
              </a:solidFill>
            </a:ln>
            <a:effectLst/>
          </c:spPr>
          <c:invertIfNegative val="0"/>
          <c:dLbls>
            <c:dLbl>
              <c:idx val="0"/>
              <c:layout/>
              <c:tx>
                <c:strRef>
                  <c:f>Graph!$E$22</c:f>
                  <c:strCache>
                    <c:ptCount val="1"/>
                    <c:pt idx="0">
                      <c:v>89.12%</c:v>
                    </c:pt>
                  </c:strCache>
                </c:strRef>
              </c:tx>
              <c:showLegendKey val="0"/>
              <c:showVal val="1"/>
              <c:showCatName val="0"/>
              <c:showSerName val="0"/>
              <c:showPercent val="0"/>
              <c:showBubbleSize val="0"/>
              <c:extLst>
                <c:ext xmlns:c15="http://schemas.microsoft.com/office/drawing/2012/chart" uri="{CE6537A1-D6FC-4f65-9D91-7224C49458BB}">
                  <c15:layout/>
                  <c15:dlblFieldTable>
                    <c15:dlblFTEntry>
                      <c15:txfldGUID>{C96B410E-7666-49BE-8ED6-7D1CAFE425BD}</c15:txfldGUID>
                      <c15:f>Graph!$E$22</c15:f>
                      <c15:dlblFieldTableCache>
                        <c:ptCount val="1"/>
                        <c:pt idx="0">
                          <c:v>89.12%</c:v>
                        </c:pt>
                      </c15:dlblFieldTableCache>
                    </c15:dlblFTEntry>
                  </c15:dlblFieldTable>
                  <c15:showDataLabelsRange val="0"/>
                </c:ext>
              </c:extLst>
            </c:dLbl>
            <c:dLbl>
              <c:idx val="1"/>
              <c:delete val="1"/>
              <c:extLst>
                <c:ext xmlns:c15="http://schemas.microsoft.com/office/drawing/2012/chart" uri="{CE6537A1-D6FC-4f65-9D91-7224C49458BB}"/>
              </c:extLst>
            </c:dLbl>
            <c:dLbl>
              <c:idx val="3"/>
              <c:layout/>
              <c:tx>
                <c:strRef>
                  <c:f>Graph!$E$25</c:f>
                  <c:strCache>
                    <c:ptCount val="1"/>
                    <c:pt idx="0">
                      <c:v>89.12%</c:v>
                    </c:pt>
                  </c:strCache>
                </c:strRef>
              </c:tx>
              <c:showLegendKey val="0"/>
              <c:showVal val="1"/>
              <c:showCatName val="0"/>
              <c:showSerName val="0"/>
              <c:showPercent val="0"/>
              <c:showBubbleSize val="0"/>
              <c:extLst>
                <c:ext xmlns:c15="http://schemas.microsoft.com/office/drawing/2012/chart" uri="{CE6537A1-D6FC-4f65-9D91-7224C49458BB}">
                  <c15:layout/>
                  <c15:dlblFieldTable>
                    <c15:dlblFTEntry>
                      <c15:txfldGUID>{87729174-FB18-4AB8-94EF-8F39418B8F8D}</c15:txfldGUID>
                      <c15:f>Graph!$E$25</c15:f>
                      <c15:dlblFieldTableCache>
                        <c:ptCount val="1"/>
                        <c:pt idx="0">
                          <c:v>89.12%</c:v>
                        </c:pt>
                      </c15:dlblFieldTableCache>
                    </c15:dlblFTEntry>
                  </c15:dlblFieldTable>
                  <c15:showDataLabelsRange val="0"/>
                </c:ext>
              </c:extLst>
            </c:dLbl>
            <c:dLbl>
              <c:idx val="4"/>
              <c:delete val="1"/>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Graph!$B$21:$B$25</c:f>
              <c:strCache>
                <c:ptCount val="5"/>
                <c:pt idx="0">
                  <c:v>Cannock Chase</c:v>
                </c:pt>
                <c:pt idx="1">
                  <c:v>Stoke-on-Trent</c:v>
                </c:pt>
                <c:pt idx="3">
                  <c:v>Cannock Chase</c:v>
                </c:pt>
                <c:pt idx="4">
                  <c:v>Stoke-on-Trent</c:v>
                </c:pt>
              </c:strCache>
            </c:strRef>
          </c:cat>
          <c:val>
            <c:numRef>
              <c:f>Graph!$D$21:$D$26</c:f>
              <c:numCache>
                <c:formatCode>0.00</c:formatCode>
                <c:ptCount val="6"/>
                <c:pt idx="0">
                  <c:v>281.00037421037797</c:v>
                </c:pt>
                <c:pt idx="1">
                  <c:v>0</c:v>
                </c:pt>
                <c:pt idx="3">
                  <c:v>309.36017596574334</c:v>
                </c:pt>
                <c:pt idx="4">
                  <c:v>0</c:v>
                </c:pt>
              </c:numCache>
            </c:numRef>
          </c:val>
        </c:ser>
        <c:dLbls>
          <c:showLegendKey val="0"/>
          <c:showVal val="0"/>
          <c:showCatName val="0"/>
          <c:showSerName val="0"/>
          <c:showPercent val="0"/>
          <c:showBubbleSize val="0"/>
        </c:dLbls>
        <c:gapWidth val="50"/>
        <c:overlap val="100"/>
        <c:axId val="423742808"/>
        <c:axId val="98272480"/>
        <c:extLst>
          <c:ext xmlns:c15="http://schemas.microsoft.com/office/drawing/2012/chart" uri="{02D57815-91ED-43cb-92C2-25804820EDAC}">
            <c15:filteredBarSeries>
              <c15:ser>
                <c:idx val="0"/>
                <c:order val="0"/>
                <c:tx>
                  <c:strRef>
                    <c:extLst>
                      <c:ext uri="{02D57815-91ED-43cb-92C2-25804820EDAC}">
                        <c15:formulaRef>
                          <c15:sqref>Graph!$B$20</c15:sqref>
                        </c15:formulaRef>
                      </c:ext>
                    </c:extLst>
                    <c:strCache>
                      <c:ptCount val="1"/>
                      <c:pt idx="0">
                        <c:v> </c:v>
                      </c:pt>
                    </c:strCache>
                  </c:strRef>
                </c:tx>
                <c:spPr>
                  <a:solidFill>
                    <a:schemeClr val="accent1"/>
                  </a:solidFill>
                  <a:ln>
                    <a:noFill/>
                  </a:ln>
                  <a:effectLst/>
                </c:spPr>
                <c:invertIfNegative val="0"/>
                <c:cat>
                  <c:strRef>
                    <c:extLst>
                      <c:ext uri="{02D57815-91ED-43cb-92C2-25804820EDAC}">
                        <c15:formulaRef>
                          <c15:sqref>Graph!$B$21:$B$25</c15:sqref>
                        </c15:formulaRef>
                      </c:ext>
                    </c:extLst>
                    <c:strCache>
                      <c:ptCount val="5"/>
                      <c:pt idx="0">
                        <c:v>Cannock Chase</c:v>
                      </c:pt>
                      <c:pt idx="1">
                        <c:v>Stoke-on-Trent</c:v>
                      </c:pt>
                      <c:pt idx="3">
                        <c:v>Cannock Chase</c:v>
                      </c:pt>
                      <c:pt idx="4">
                        <c:v>Stoke-on-Trent</c:v>
                      </c:pt>
                    </c:strCache>
                  </c:strRef>
                </c:cat>
                <c:val>
                  <c:numRef>
                    <c:extLst>
                      <c:ext uri="{02D57815-91ED-43cb-92C2-25804820EDAC}">
                        <c15:formulaRef>
                          <c15:sqref>Graph!$B$21:$B$26</c15:sqref>
                        </c15:formulaRef>
                      </c:ext>
                    </c:extLst>
                    <c:numCache>
                      <c:formatCode>General</c:formatCode>
                      <c:ptCount val="6"/>
                      <c:pt idx="0">
                        <c:v>0</c:v>
                      </c:pt>
                      <c:pt idx="1">
                        <c:v>0</c:v>
                      </c:pt>
                      <c:pt idx="3">
                        <c:v>0</c:v>
                      </c:pt>
                      <c:pt idx="4">
                        <c:v>0</c:v>
                      </c:pt>
                    </c:numCache>
                  </c:numRef>
                </c:val>
              </c15:ser>
            </c15:filteredBarSeries>
          </c:ext>
        </c:extLst>
      </c:barChart>
      <c:catAx>
        <c:axId val="4237428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8272480"/>
        <c:crosses val="autoZero"/>
        <c:auto val="1"/>
        <c:lblAlgn val="ctr"/>
        <c:lblOffset val="100"/>
        <c:noMultiLvlLbl val="0"/>
      </c:catAx>
      <c:valAx>
        <c:axId val="98272480"/>
        <c:scaling>
          <c:orientation val="minMax"/>
        </c:scaling>
        <c:delete val="1"/>
        <c:axPos val="b"/>
        <c:numFmt formatCode="0.00" sourceLinked="1"/>
        <c:majorTickMark val="none"/>
        <c:minorTickMark val="none"/>
        <c:tickLblPos val="none"/>
        <c:crossAx val="4237428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111" l="0.70000000000000062" r="0.70000000000000062" t="0.750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739652397826341"/>
          <c:y val="0.16479420188646368"/>
          <c:w val="0.63877027767700589"/>
          <c:h val="0.74531805163001175"/>
        </c:manualLayout>
      </c:layout>
      <c:barChart>
        <c:barDir val="bar"/>
        <c:grouping val="stacked"/>
        <c:varyColors val="0"/>
        <c:ser>
          <c:idx val="0"/>
          <c:order val="0"/>
          <c:spPr>
            <a:solidFill>
              <a:schemeClr val="accent1"/>
            </a:solidFill>
            <a:ln>
              <a:solidFill>
                <a:schemeClr val="accent1">
                  <a:lumMod val="75000"/>
                </a:schemeClr>
              </a:solidFill>
            </a:ln>
            <a:effectLst/>
          </c:spPr>
          <c:invertIfNegative val="0"/>
          <c:dPt>
            <c:idx val="0"/>
            <c:invertIfNegative val="0"/>
            <c:bubble3D val="0"/>
            <c:spPr>
              <a:solidFill>
                <a:schemeClr val="accent6">
                  <a:lumMod val="75000"/>
                </a:schemeClr>
              </a:solidFill>
              <a:ln>
                <a:solidFill>
                  <a:schemeClr val="accent6">
                    <a:lumMod val="75000"/>
                  </a:schemeClr>
                </a:solidFill>
              </a:ln>
              <a:effectLst/>
            </c:spPr>
          </c:dPt>
          <c:dPt>
            <c:idx val="1"/>
            <c:invertIfNegative val="0"/>
            <c:bubble3D val="0"/>
            <c:spPr>
              <a:solidFill>
                <a:schemeClr val="accent1">
                  <a:lumMod val="75000"/>
                </a:schemeClr>
              </a:solidFill>
              <a:ln>
                <a:solidFill>
                  <a:schemeClr val="accent1">
                    <a:lumMod val="75000"/>
                  </a:schemeClr>
                </a:solidFill>
              </a:ln>
              <a:effectLst/>
            </c:spPr>
          </c:dPt>
          <c:dLbls>
            <c:dLbl>
              <c:idx val="0"/>
              <c:dLblPos val="inBase"/>
              <c:showLegendKey val="0"/>
              <c:showVal val="1"/>
              <c:showCatName val="0"/>
              <c:showSerName val="0"/>
              <c:showPercent val="0"/>
              <c:showBubbleSize val="0"/>
              <c:extLst>
                <c:ext xmlns:c15="http://schemas.microsoft.com/office/drawing/2012/chart" uri="{CE6537A1-D6FC-4f65-9D91-7224C49458BB}"/>
              </c:extLst>
            </c:dLbl>
            <c:dLbl>
              <c:idx val="1"/>
              <c:dLblPos val="inBase"/>
              <c:showLegendKey val="0"/>
              <c:showVal val="1"/>
              <c:showCatName val="0"/>
              <c:showSerName val="0"/>
              <c:showPercent val="0"/>
              <c:showBubbleSize val="0"/>
              <c:extLst>
                <c:ext xmlns:c15="http://schemas.microsoft.com/office/drawing/2012/chart" uri="{CE6537A1-D6FC-4f65-9D91-7224C49458BB}"/>
              </c:extLst>
            </c:dLbl>
            <c:numFmt formatCode="&quot;£&quot;#,##0.00" sourceLinked="0"/>
            <c:spPr>
              <a:noFill/>
              <a:ln>
                <a:noFill/>
              </a:ln>
              <a:effectLst/>
            </c:spPr>
            <c:txPr>
              <a:bodyPr rot="0" spcFirstLastPara="1" vertOverflow="ellipsis" vert="horz" wrap="square" lIns="38100" tIns="19050" rIns="38100" bIns="19050" anchor="ctr" anchorCtr="0">
                <a:spAutoFit/>
              </a:bodyPr>
              <a:lstStyle/>
              <a:p>
                <a:pPr algn="l">
                  <a:defRPr sz="1050" b="1" i="0" u="none" strike="noStrike" kern="1200" baseline="0">
                    <a:solidFill>
                      <a:schemeClr val="bg1"/>
                    </a:solidFill>
                    <a:latin typeface="+mn-lt"/>
                    <a:ea typeface="+mn-ea"/>
                    <a:cs typeface="+mn-cs"/>
                  </a:defRPr>
                </a:pPr>
                <a:endParaRPr lang="en-US"/>
              </a:p>
            </c:txPr>
            <c:dLblPos val="inBase"/>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Graph!$B$33:$B$34</c:f>
              <c:strCache>
                <c:ptCount val="2"/>
                <c:pt idx="0">
                  <c:v>Cannock Chase</c:v>
                </c:pt>
                <c:pt idx="1">
                  <c:v>Stoke-on-Trent</c:v>
                </c:pt>
              </c:strCache>
            </c:strRef>
          </c:cat>
          <c:val>
            <c:numRef>
              <c:f>Graph!$C$33:$C$34</c:f>
              <c:numCache>
                <c:formatCode>0.00</c:formatCode>
                <c:ptCount val="2"/>
                <c:pt idx="0">
                  <c:v>384.79959214303744</c:v>
                </c:pt>
                <c:pt idx="1">
                  <c:v>286.14329505461382</c:v>
                </c:pt>
              </c:numCache>
            </c:numRef>
          </c:val>
        </c:ser>
        <c:dLbls>
          <c:showLegendKey val="0"/>
          <c:showVal val="0"/>
          <c:showCatName val="0"/>
          <c:showSerName val="0"/>
          <c:showPercent val="0"/>
          <c:showBubbleSize val="0"/>
        </c:dLbls>
        <c:gapWidth val="50"/>
        <c:overlap val="100"/>
        <c:axId val="244132664"/>
        <c:axId val="425086744"/>
      </c:barChart>
      <c:catAx>
        <c:axId val="2441326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5086744"/>
        <c:crosses val="autoZero"/>
        <c:auto val="1"/>
        <c:lblAlgn val="ctr"/>
        <c:lblOffset val="100"/>
        <c:noMultiLvlLbl val="0"/>
      </c:catAx>
      <c:valAx>
        <c:axId val="425086744"/>
        <c:scaling>
          <c:orientation val="minMax"/>
          <c:min val="0"/>
        </c:scaling>
        <c:delete val="1"/>
        <c:axPos val="b"/>
        <c:numFmt formatCode="0.00" sourceLinked="1"/>
        <c:majorTickMark val="out"/>
        <c:minorTickMark val="none"/>
        <c:tickLblPos val="none"/>
        <c:crossAx val="2441326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111" l="0.70000000000000062" r="0.70000000000000062" t="0.750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Graph!$C$42</c:f>
              <c:strCache>
                <c:ptCount val="1"/>
                <c:pt idx="0">
                  <c:v>SFA</c:v>
                </c:pt>
              </c:strCache>
            </c:strRef>
          </c:tx>
          <c:spPr>
            <a:solidFill>
              <a:schemeClr val="accent1"/>
            </a:solidFill>
            <a:ln>
              <a:noFill/>
            </a:ln>
            <a:effectLst/>
          </c:spPr>
          <c:invertIfNegative val="0"/>
          <c:dPt>
            <c:idx val="0"/>
            <c:invertIfNegative val="0"/>
            <c:bubble3D val="0"/>
            <c:spPr>
              <a:solidFill>
                <a:schemeClr val="accent6">
                  <a:lumMod val="60000"/>
                  <a:lumOff val="40000"/>
                </a:schemeClr>
              </a:solidFill>
              <a:ln>
                <a:solidFill>
                  <a:srgbClr val="008000"/>
                </a:solidFill>
              </a:ln>
              <a:effectLst/>
            </c:spPr>
          </c:dPt>
          <c:dPt>
            <c:idx val="1"/>
            <c:invertIfNegative val="0"/>
            <c:bubble3D val="0"/>
            <c:spPr>
              <a:solidFill>
                <a:schemeClr val="accent1">
                  <a:lumMod val="60000"/>
                  <a:lumOff val="40000"/>
                </a:schemeClr>
              </a:solidFill>
              <a:ln>
                <a:solidFill>
                  <a:srgbClr val="002060"/>
                </a:solidFill>
              </a:ln>
              <a:effectLst/>
            </c:spPr>
          </c:dPt>
          <c:dLbls>
            <c:numFmt formatCode="&quot;£&quot;#,##0.00" sourceLinked="0"/>
            <c:spPr>
              <a:noFill/>
              <a:ln>
                <a:noFill/>
              </a:ln>
              <a:effectLst/>
            </c:spPr>
            <c:txPr>
              <a:bodyPr rot="0" spcFirstLastPara="1" vertOverflow="ellipsis" vert="horz" wrap="square" lIns="38100" tIns="19050" rIns="38100" bIns="19050" anchor="ctr" anchorCtr="0">
                <a:spAutoFit/>
              </a:bodyPr>
              <a:lstStyle/>
              <a:p>
                <a:pPr algn="ctr">
                  <a:defRPr sz="1050" b="1" i="0" u="none" strike="noStrike" kern="1200" baseline="0">
                    <a:solidFill>
                      <a:sysClr val="windowText" lastClr="000000"/>
                    </a:solidFill>
                    <a:latin typeface="+mn-lt"/>
                    <a:ea typeface="+mn-ea"/>
                    <a:cs typeface="+mn-cs"/>
                  </a:defRPr>
                </a:pPr>
                <a:endParaRPr lang="en-US"/>
              </a:p>
            </c:txPr>
            <c:dLblPos val="inBase"/>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Graph!$B$43:$B$44</c:f>
              <c:strCache>
                <c:ptCount val="2"/>
                <c:pt idx="0">
                  <c:v>Cannock Chase</c:v>
                </c:pt>
                <c:pt idx="1">
                  <c:v>Stoke-on-Trent</c:v>
                </c:pt>
              </c:strCache>
            </c:strRef>
          </c:cat>
          <c:val>
            <c:numRef>
              <c:f>Graph!$C$43:$C$44</c:f>
              <c:numCache>
                <c:formatCode>0.00</c:formatCode>
                <c:ptCount val="2"/>
                <c:pt idx="0">
                  <c:v>315.31645827598715</c:v>
                </c:pt>
                <c:pt idx="1">
                  <c:v>596.31683248636512</c:v>
                </c:pt>
              </c:numCache>
            </c:numRef>
          </c:val>
        </c:ser>
        <c:ser>
          <c:idx val="1"/>
          <c:order val="1"/>
          <c:tx>
            <c:strRef>
              <c:f>Graph!$D$42</c:f>
              <c:strCache>
                <c:ptCount val="1"/>
                <c:pt idx="0">
                  <c:v>Other Grants</c:v>
                </c:pt>
              </c:strCache>
            </c:strRef>
          </c:tx>
          <c:spPr>
            <a:solidFill>
              <a:schemeClr val="accent2"/>
            </a:solidFill>
            <a:ln>
              <a:noFill/>
            </a:ln>
            <a:effectLst/>
          </c:spPr>
          <c:invertIfNegative val="0"/>
          <c:dPt>
            <c:idx val="0"/>
            <c:invertIfNegative val="0"/>
            <c:bubble3D val="0"/>
            <c:spPr>
              <a:solidFill>
                <a:schemeClr val="accent6">
                  <a:lumMod val="20000"/>
                  <a:lumOff val="80000"/>
                </a:schemeClr>
              </a:solidFill>
              <a:ln>
                <a:solidFill>
                  <a:srgbClr val="008000"/>
                </a:solidFill>
              </a:ln>
              <a:effectLst/>
            </c:spPr>
          </c:dPt>
          <c:dPt>
            <c:idx val="1"/>
            <c:invertIfNegative val="0"/>
            <c:bubble3D val="0"/>
            <c:spPr>
              <a:solidFill>
                <a:schemeClr val="accent1">
                  <a:lumMod val="20000"/>
                  <a:lumOff val="80000"/>
                </a:schemeClr>
              </a:solidFill>
              <a:ln>
                <a:solidFill>
                  <a:srgbClr val="002060"/>
                </a:solidFill>
              </a:ln>
              <a:effectLst/>
            </c:spPr>
          </c:dPt>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Graph!$B$43:$B$44</c:f>
              <c:strCache>
                <c:ptCount val="2"/>
                <c:pt idx="0">
                  <c:v>Cannock Chase</c:v>
                </c:pt>
                <c:pt idx="1">
                  <c:v>Stoke-on-Trent</c:v>
                </c:pt>
              </c:strCache>
            </c:strRef>
          </c:cat>
          <c:val>
            <c:numRef>
              <c:f>Graph!$D$43:$D$44</c:f>
              <c:numCache>
                <c:formatCode>0.00</c:formatCode>
                <c:ptCount val="2"/>
                <c:pt idx="0">
                  <c:v>86.012604966622561</c:v>
                </c:pt>
                <c:pt idx="1">
                  <c:v>134.38465297306252</c:v>
                </c:pt>
              </c:numCache>
            </c:numRef>
          </c:val>
        </c:ser>
        <c:ser>
          <c:idx val="2"/>
          <c:order val="2"/>
          <c:tx>
            <c:strRef>
              <c:f>Graph!$E$42</c:f>
              <c:strCache>
                <c:ptCount val="1"/>
                <c:pt idx="0">
                  <c:v>Council Tax</c:v>
                </c:pt>
              </c:strCache>
            </c:strRef>
          </c:tx>
          <c:spPr>
            <a:solidFill>
              <a:schemeClr val="accent3"/>
            </a:solidFill>
            <a:ln>
              <a:noFill/>
            </a:ln>
            <a:effectLst/>
          </c:spPr>
          <c:invertIfNegative val="0"/>
          <c:dPt>
            <c:idx val="0"/>
            <c:invertIfNegative val="0"/>
            <c:bubble3D val="0"/>
            <c:spPr>
              <a:solidFill>
                <a:schemeClr val="accent6">
                  <a:lumMod val="75000"/>
                </a:schemeClr>
              </a:solidFill>
              <a:ln>
                <a:solidFill>
                  <a:srgbClr val="008000"/>
                </a:solidFill>
              </a:ln>
              <a:effectLst/>
            </c:spPr>
          </c:dPt>
          <c:dPt>
            <c:idx val="1"/>
            <c:invertIfNegative val="0"/>
            <c:bubble3D val="0"/>
            <c:spPr>
              <a:solidFill>
                <a:schemeClr val="accent1">
                  <a:lumMod val="75000"/>
                </a:schemeClr>
              </a:solidFill>
              <a:ln>
                <a:solidFill>
                  <a:srgbClr val="002060"/>
                </a:solidFill>
              </a:ln>
              <a:effectLst/>
            </c:spPr>
          </c:dPt>
          <c:dLbls>
            <c:numFmt formatCode="&quot;£&quot;#,##0.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en-US"/>
              </a:p>
            </c:txPr>
            <c:dLblPos val="inBase"/>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Graph!$B$43:$B$44</c:f>
              <c:strCache>
                <c:ptCount val="2"/>
                <c:pt idx="0">
                  <c:v>Cannock Chase</c:v>
                </c:pt>
                <c:pt idx="1">
                  <c:v>Stoke-on-Trent</c:v>
                </c:pt>
              </c:strCache>
            </c:strRef>
          </c:cat>
          <c:val>
            <c:numRef>
              <c:f>Graph!$E$43:$E$44</c:f>
              <c:numCache>
                <c:formatCode>0.00</c:formatCode>
                <c:ptCount val="2"/>
                <c:pt idx="0">
                  <c:v>384.79959214303744</c:v>
                </c:pt>
                <c:pt idx="1">
                  <c:v>286.14329505461382</c:v>
                </c:pt>
              </c:numCache>
            </c:numRef>
          </c:val>
        </c:ser>
        <c:dLbls>
          <c:showLegendKey val="0"/>
          <c:showVal val="0"/>
          <c:showCatName val="0"/>
          <c:showSerName val="0"/>
          <c:showPercent val="0"/>
          <c:showBubbleSize val="0"/>
        </c:dLbls>
        <c:gapWidth val="50"/>
        <c:overlap val="100"/>
        <c:axId val="425057768"/>
        <c:axId val="425007336"/>
      </c:barChart>
      <c:catAx>
        <c:axId val="425057768"/>
        <c:scaling>
          <c:orientation val="minMax"/>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425007336"/>
        <c:crosses val="autoZero"/>
        <c:auto val="1"/>
        <c:lblAlgn val="ctr"/>
        <c:lblOffset val="100"/>
        <c:noMultiLvlLbl val="0"/>
      </c:catAx>
      <c:valAx>
        <c:axId val="425007336"/>
        <c:scaling>
          <c:orientation val="minMax"/>
        </c:scaling>
        <c:delete val="1"/>
        <c:axPos val="b"/>
        <c:numFmt formatCode="0.00" sourceLinked="1"/>
        <c:majorTickMark val="none"/>
        <c:minorTickMark val="none"/>
        <c:tickLblPos val="none"/>
        <c:crossAx val="4250577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111" l="0.70000000000000062" r="0.70000000000000062" t="0.75000000000000111"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xdr:colOff>
      <xdr:row>17</xdr:row>
      <xdr:rowOff>38101</xdr:rowOff>
    </xdr:from>
    <xdr:to>
      <xdr:col>4</xdr:col>
      <xdr:colOff>685801</xdr:colOff>
      <xdr:row>27</xdr:row>
      <xdr:rowOff>180975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952500</xdr:colOff>
      <xdr:row>17</xdr:row>
      <xdr:rowOff>152400</xdr:rowOff>
    </xdr:from>
    <xdr:to>
      <xdr:col>2</xdr:col>
      <xdr:colOff>581025</xdr:colOff>
      <xdr:row>19</xdr:row>
      <xdr:rowOff>133350</xdr:rowOff>
    </xdr:to>
    <xdr:sp macro="" textlink="">
      <xdr:nvSpPr>
        <xdr:cNvPr id="3" name="TextBox 2"/>
        <xdr:cNvSpPr txBox="1"/>
      </xdr:nvSpPr>
      <xdr:spPr>
        <a:xfrm>
          <a:off x="1104900" y="3467100"/>
          <a:ext cx="1647825"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t>2013/14</a:t>
          </a:r>
        </a:p>
      </xdr:txBody>
    </xdr:sp>
    <xdr:clientData/>
  </xdr:twoCellAnchor>
  <xdr:twoCellAnchor>
    <xdr:from>
      <xdr:col>1</xdr:col>
      <xdr:colOff>942975</xdr:colOff>
      <xdr:row>22</xdr:row>
      <xdr:rowOff>95250</xdr:rowOff>
    </xdr:from>
    <xdr:to>
      <xdr:col>2</xdr:col>
      <xdr:colOff>571500</xdr:colOff>
      <xdr:row>23</xdr:row>
      <xdr:rowOff>142875</xdr:rowOff>
    </xdr:to>
    <xdr:sp macro="" textlink="">
      <xdr:nvSpPr>
        <xdr:cNvPr id="4" name="TextBox 3"/>
        <xdr:cNvSpPr txBox="1"/>
      </xdr:nvSpPr>
      <xdr:spPr>
        <a:xfrm>
          <a:off x="1095375" y="3524250"/>
          <a:ext cx="164782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t>2014/15</a:t>
          </a:r>
        </a:p>
      </xdr:txBody>
    </xdr:sp>
    <xdr:clientData/>
  </xdr:twoCellAnchor>
  <xdr:twoCellAnchor>
    <xdr:from>
      <xdr:col>1</xdr:col>
      <xdr:colOff>4762</xdr:colOff>
      <xdr:row>31</xdr:row>
      <xdr:rowOff>28576</xdr:rowOff>
    </xdr:from>
    <xdr:to>
      <xdr:col>4</xdr:col>
      <xdr:colOff>685800</xdr:colOff>
      <xdr:row>35</xdr:row>
      <xdr:rowOff>114300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14286</xdr:colOff>
      <xdr:row>39</xdr:row>
      <xdr:rowOff>66675</xdr:rowOff>
    </xdr:from>
    <xdr:to>
      <xdr:col>8</xdr:col>
      <xdr:colOff>800100</xdr:colOff>
      <xdr:row>45</xdr:row>
      <xdr:rowOff>85725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19050</xdr:colOff>
      <xdr:row>25</xdr:row>
      <xdr:rowOff>76200</xdr:rowOff>
    </xdr:from>
    <xdr:to>
      <xdr:col>8</xdr:col>
      <xdr:colOff>628650</xdr:colOff>
      <xdr:row>27</xdr:row>
      <xdr:rowOff>123825</xdr:rowOff>
    </xdr:to>
    <xdr:sp macro="" textlink="">
      <xdr:nvSpPr>
        <xdr:cNvPr id="8" name="TextBox 7"/>
        <xdr:cNvSpPr txBox="1"/>
      </xdr:nvSpPr>
      <xdr:spPr>
        <a:xfrm>
          <a:off x="4533900" y="4724400"/>
          <a:ext cx="2952750" cy="428625"/>
        </a:xfrm>
        <a:prstGeom prst="rect">
          <a:avLst/>
        </a:prstGeom>
        <a:solidFill>
          <a:schemeClr val="lt1"/>
        </a:solidFill>
        <a:ln w="9525" cmpd="sng">
          <a:solidFill>
            <a:schemeClr val="accent6">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The percentage in the white area shows the difference in SFA per head between the two authorities</a:t>
          </a:r>
        </a:p>
      </xdr:txBody>
    </xdr:sp>
    <xdr:clientData/>
  </xdr:twoCellAnchor>
  <xdr:twoCellAnchor editAs="oneCell">
    <xdr:from>
      <xdr:col>1</xdr:col>
      <xdr:colOff>247651</xdr:colOff>
      <xdr:row>51</xdr:row>
      <xdr:rowOff>16899</xdr:rowOff>
    </xdr:from>
    <xdr:to>
      <xdr:col>1</xdr:col>
      <xdr:colOff>1685925</xdr:colOff>
      <xdr:row>55</xdr:row>
      <xdr:rowOff>114997</xdr:rowOff>
    </xdr:to>
    <xdr:pic>
      <xdr:nvPicPr>
        <xdr:cNvPr id="10" name="Picture 9"/>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00051" y="9046599"/>
          <a:ext cx="1438274" cy="860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airer%20Funding%20Campaign/2014/Final%20Settlement%20Analysis%202014%20-%202015/Final%20MP%20Graphs%20to%20send%20out/Copy%20of%20Spending_Power_2014-15_supporting_information_final_settleme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airer%20Funding%20Campaign/2014/Final%20Settlement%20Analysis%202014%20-%202015/forJulybriefi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nbates/Dropbox/MPs%20201314/rural-analysis%20(dw%20changed%20print%20area%20george%20you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drop-down"/>
      <sheetName val="Summary LA - 14-15"/>
      <sheetName val="ESSSA"/>
      <sheetName val="ERtFT"/>
      <sheetName val="CT freeze 13-14"/>
    </sheetNames>
    <sheetDataSet>
      <sheetData sheetId="0">
        <row r="57">
          <cell r="B57" t="str">
            <v>England</v>
          </cell>
        </row>
        <row r="58">
          <cell r="B58" t="str">
            <v>England except the GLA</v>
          </cell>
        </row>
        <row r="60">
          <cell r="B60" t="str">
            <v>Adur</v>
          </cell>
        </row>
        <row r="61">
          <cell r="B61" t="str">
            <v>Allerdale</v>
          </cell>
        </row>
        <row r="62">
          <cell r="B62" t="str">
            <v>Amber Valley</v>
          </cell>
        </row>
        <row r="63">
          <cell r="B63" t="str">
            <v>Arun</v>
          </cell>
        </row>
        <row r="64">
          <cell r="B64" t="str">
            <v>Ashfield</v>
          </cell>
        </row>
        <row r="65">
          <cell r="B65" t="str">
            <v>Ashford</v>
          </cell>
        </row>
        <row r="66">
          <cell r="B66" t="str">
            <v>Avon Fire Authority</v>
          </cell>
        </row>
        <row r="67">
          <cell r="B67" t="str">
            <v>Aylesbury Vale</v>
          </cell>
        </row>
        <row r="68">
          <cell r="B68" t="str">
            <v>Babergh</v>
          </cell>
        </row>
        <row r="69">
          <cell r="B69" t="str">
            <v>Barking and Dagenham</v>
          </cell>
        </row>
        <row r="70">
          <cell r="B70" t="str">
            <v>Barnet</v>
          </cell>
        </row>
        <row r="71">
          <cell r="B71" t="str">
            <v>Barnsley</v>
          </cell>
        </row>
        <row r="72">
          <cell r="B72" t="str">
            <v>Barrow-in-Furness</v>
          </cell>
        </row>
        <row r="73">
          <cell r="B73" t="str">
            <v>Basildon</v>
          </cell>
        </row>
        <row r="74">
          <cell r="B74" t="str">
            <v>Basingstoke and Deane</v>
          </cell>
        </row>
        <row r="75">
          <cell r="B75" t="str">
            <v>Bassetlaw</v>
          </cell>
        </row>
        <row r="76">
          <cell r="B76" t="str">
            <v>Bath &amp; North East Somerset</v>
          </cell>
        </row>
        <row r="77">
          <cell r="B77" t="str">
            <v>Bedford</v>
          </cell>
        </row>
        <row r="78">
          <cell r="B78" t="str">
            <v>Bedfordshire Fire Authority</v>
          </cell>
        </row>
        <row r="79">
          <cell r="B79" t="str">
            <v>Berkshire Fire Authority</v>
          </cell>
        </row>
        <row r="80">
          <cell r="B80" t="str">
            <v>Bexley</v>
          </cell>
        </row>
        <row r="81">
          <cell r="B81" t="str">
            <v>Birmingham</v>
          </cell>
        </row>
        <row r="82">
          <cell r="B82" t="str">
            <v>Blaby</v>
          </cell>
        </row>
        <row r="83">
          <cell r="B83" t="str">
            <v>Blackburn with Darwen</v>
          </cell>
        </row>
        <row r="84">
          <cell r="B84" t="str">
            <v>Blackpool</v>
          </cell>
        </row>
        <row r="85">
          <cell r="B85" t="str">
            <v>Bolsover</v>
          </cell>
        </row>
        <row r="86">
          <cell r="B86" t="str">
            <v>Bolton</v>
          </cell>
        </row>
        <row r="87">
          <cell r="B87" t="str">
            <v>Boston</v>
          </cell>
        </row>
        <row r="88">
          <cell r="B88" t="str">
            <v>Bournemouth</v>
          </cell>
        </row>
        <row r="89">
          <cell r="B89" t="str">
            <v>Bracknell Forest</v>
          </cell>
        </row>
        <row r="90">
          <cell r="B90" t="str">
            <v>Bradford</v>
          </cell>
        </row>
        <row r="91">
          <cell r="B91" t="str">
            <v>Braintree</v>
          </cell>
        </row>
        <row r="92">
          <cell r="B92" t="str">
            <v>Breckland</v>
          </cell>
        </row>
        <row r="93">
          <cell r="B93" t="str">
            <v>Brent</v>
          </cell>
        </row>
        <row r="94">
          <cell r="B94" t="str">
            <v>Brentwood</v>
          </cell>
        </row>
        <row r="95">
          <cell r="B95" t="str">
            <v>Brighton &amp; Hove</v>
          </cell>
        </row>
        <row r="96">
          <cell r="B96" t="str">
            <v>Bristol</v>
          </cell>
        </row>
        <row r="97">
          <cell r="B97" t="str">
            <v>Broadland</v>
          </cell>
        </row>
        <row r="98">
          <cell r="B98" t="str">
            <v>Bromley</v>
          </cell>
        </row>
        <row r="99">
          <cell r="B99" t="str">
            <v>Bromsgrove</v>
          </cell>
        </row>
        <row r="100">
          <cell r="B100" t="str">
            <v>Broxbourne</v>
          </cell>
        </row>
        <row r="101">
          <cell r="B101" t="str">
            <v>Broxtowe</v>
          </cell>
        </row>
        <row r="102">
          <cell r="B102" t="str">
            <v>Buckinghamshire</v>
          </cell>
        </row>
        <row r="103">
          <cell r="B103" t="str">
            <v>Buckinghamshire Fire Authority</v>
          </cell>
        </row>
        <row r="104">
          <cell r="B104" t="str">
            <v>Burnley</v>
          </cell>
        </row>
        <row r="105">
          <cell r="B105" t="str">
            <v>Calderdale</v>
          </cell>
        </row>
        <row r="106">
          <cell r="B106" t="str">
            <v>Cambridge</v>
          </cell>
        </row>
        <row r="107">
          <cell r="B107" t="str">
            <v>Cambridgeshire</v>
          </cell>
        </row>
        <row r="108">
          <cell r="B108" t="str">
            <v>Cambridgeshire Fire Authority</v>
          </cell>
        </row>
        <row r="109">
          <cell r="B109" t="str">
            <v>Camden</v>
          </cell>
        </row>
        <row r="110">
          <cell r="B110" t="str">
            <v>Cannock Chase</v>
          </cell>
        </row>
        <row r="111">
          <cell r="B111" t="str">
            <v>Canterbury</v>
          </cell>
        </row>
        <row r="112">
          <cell r="B112" t="str">
            <v>Carlisle</v>
          </cell>
        </row>
        <row r="113">
          <cell r="B113" t="str">
            <v>Castle Point</v>
          </cell>
        </row>
        <row r="114">
          <cell r="B114" t="str">
            <v>Central Bedfordshire</v>
          </cell>
        </row>
        <row r="115">
          <cell r="B115" t="str">
            <v>Charnwood</v>
          </cell>
        </row>
        <row r="116">
          <cell r="B116" t="str">
            <v>Chelmsford</v>
          </cell>
        </row>
        <row r="117">
          <cell r="B117" t="str">
            <v>Cheltenham</v>
          </cell>
        </row>
        <row r="118">
          <cell r="B118" t="str">
            <v>Cherwell</v>
          </cell>
        </row>
        <row r="119">
          <cell r="B119" t="str">
            <v>Cheshire East</v>
          </cell>
        </row>
        <row r="120">
          <cell r="B120" t="str">
            <v>Cheshire Fire Authority</v>
          </cell>
        </row>
        <row r="121">
          <cell r="B121" t="str">
            <v>Cheshire West and Chester</v>
          </cell>
        </row>
        <row r="122">
          <cell r="B122" t="str">
            <v>Chesterfield</v>
          </cell>
        </row>
        <row r="123">
          <cell r="B123" t="str">
            <v>Chichester</v>
          </cell>
        </row>
        <row r="124">
          <cell r="B124" t="str">
            <v>Chiltern</v>
          </cell>
        </row>
        <row r="125">
          <cell r="B125" t="str">
            <v>Chorley</v>
          </cell>
        </row>
        <row r="126">
          <cell r="B126" t="str">
            <v>Christchurch</v>
          </cell>
        </row>
        <row r="127">
          <cell r="B127" t="str">
            <v>City of London</v>
          </cell>
        </row>
        <row r="128">
          <cell r="B128" t="str">
            <v>Cleveland Fire Authority</v>
          </cell>
        </row>
        <row r="129">
          <cell r="B129" t="str">
            <v>Colchester</v>
          </cell>
        </row>
        <row r="130">
          <cell r="B130" t="str">
            <v>Copeland</v>
          </cell>
        </row>
        <row r="131">
          <cell r="B131" t="str">
            <v>Corby</v>
          </cell>
        </row>
        <row r="132">
          <cell r="B132" t="str">
            <v>Cornwall</v>
          </cell>
        </row>
        <row r="133">
          <cell r="B133" t="str">
            <v>Cotswold</v>
          </cell>
        </row>
        <row r="134">
          <cell r="B134" t="str">
            <v>Coventry</v>
          </cell>
        </row>
        <row r="135">
          <cell r="B135" t="str">
            <v>Craven</v>
          </cell>
        </row>
        <row r="136">
          <cell r="B136" t="str">
            <v>Crawley</v>
          </cell>
        </row>
        <row r="137">
          <cell r="B137" t="str">
            <v>Croydon</v>
          </cell>
        </row>
        <row r="138">
          <cell r="B138" t="str">
            <v>Cumbria</v>
          </cell>
        </row>
        <row r="139">
          <cell r="B139" t="str">
            <v>Dacorum</v>
          </cell>
        </row>
        <row r="140">
          <cell r="B140" t="str">
            <v>Darlington</v>
          </cell>
        </row>
        <row r="141">
          <cell r="B141" t="str">
            <v>Dartford</v>
          </cell>
        </row>
        <row r="142">
          <cell r="B142" t="str">
            <v>Daventry</v>
          </cell>
        </row>
        <row r="143">
          <cell r="B143" t="str">
            <v>Derby</v>
          </cell>
        </row>
        <row r="144">
          <cell r="B144" t="str">
            <v>Derbyshire</v>
          </cell>
        </row>
        <row r="145">
          <cell r="B145" t="str">
            <v>Derbyshire Dales</v>
          </cell>
        </row>
        <row r="146">
          <cell r="B146" t="str">
            <v>Derbyshire Fire Authority</v>
          </cell>
        </row>
        <row r="147">
          <cell r="B147" t="str">
            <v>Devon</v>
          </cell>
        </row>
        <row r="148">
          <cell r="B148" t="str">
            <v>Devon &amp; Somerset Fire Authority</v>
          </cell>
        </row>
        <row r="149">
          <cell r="B149" t="str">
            <v>Doncaster</v>
          </cell>
        </row>
        <row r="150">
          <cell r="B150" t="str">
            <v>Dorset</v>
          </cell>
        </row>
        <row r="151">
          <cell r="B151" t="str">
            <v>Dorset Fire Authority</v>
          </cell>
        </row>
        <row r="152">
          <cell r="B152" t="str">
            <v>Dover</v>
          </cell>
        </row>
        <row r="153">
          <cell r="B153" t="str">
            <v>Dudley</v>
          </cell>
        </row>
        <row r="154">
          <cell r="B154" t="str">
            <v>Durham</v>
          </cell>
        </row>
        <row r="155">
          <cell r="B155" t="str">
            <v>Durham Fire Authority</v>
          </cell>
        </row>
        <row r="156">
          <cell r="B156" t="str">
            <v>Ealing</v>
          </cell>
        </row>
        <row r="157">
          <cell r="B157" t="str">
            <v>East Cambridgeshire</v>
          </cell>
        </row>
        <row r="158">
          <cell r="B158" t="str">
            <v>East Devon</v>
          </cell>
        </row>
        <row r="159">
          <cell r="B159" t="str">
            <v>East Dorset</v>
          </cell>
        </row>
        <row r="160">
          <cell r="B160" t="str">
            <v>East Hampshire</v>
          </cell>
        </row>
        <row r="161">
          <cell r="B161" t="str">
            <v>East Hertfordshire</v>
          </cell>
        </row>
        <row r="162">
          <cell r="B162" t="str">
            <v>East Lindsey</v>
          </cell>
        </row>
        <row r="163">
          <cell r="B163" t="str">
            <v>East Northamptonshire</v>
          </cell>
        </row>
        <row r="164">
          <cell r="B164" t="str">
            <v>East Riding of Yorkshire</v>
          </cell>
        </row>
        <row r="165">
          <cell r="B165" t="str">
            <v>East Staffordshire</v>
          </cell>
        </row>
        <row r="166">
          <cell r="B166" t="str">
            <v>East Sussex</v>
          </cell>
        </row>
        <row r="167">
          <cell r="B167" t="str">
            <v>East Sussex Fire Authority</v>
          </cell>
        </row>
        <row r="168">
          <cell r="B168" t="str">
            <v>Eastbourne</v>
          </cell>
        </row>
        <row r="169">
          <cell r="B169" t="str">
            <v>Eastleigh</v>
          </cell>
        </row>
        <row r="170">
          <cell r="B170" t="str">
            <v>Eden</v>
          </cell>
        </row>
        <row r="171">
          <cell r="B171" t="str">
            <v>Elmbridge</v>
          </cell>
        </row>
        <row r="172">
          <cell r="B172" t="str">
            <v>Enfield</v>
          </cell>
        </row>
        <row r="173">
          <cell r="B173" t="str">
            <v>Epping Forest</v>
          </cell>
        </row>
        <row r="174">
          <cell r="B174" t="str">
            <v>Epsom and Ewell</v>
          </cell>
        </row>
        <row r="175">
          <cell r="B175" t="str">
            <v>Erewash</v>
          </cell>
        </row>
        <row r="176">
          <cell r="B176" t="str">
            <v>Essex</v>
          </cell>
        </row>
        <row r="177">
          <cell r="B177" t="str">
            <v>Essex Fire Authority</v>
          </cell>
        </row>
        <row r="178">
          <cell r="B178" t="str">
            <v>Exeter</v>
          </cell>
        </row>
        <row r="179">
          <cell r="B179" t="str">
            <v>Fareham</v>
          </cell>
        </row>
        <row r="180">
          <cell r="B180" t="str">
            <v>Fenland</v>
          </cell>
        </row>
        <row r="181">
          <cell r="B181" t="str">
            <v>Forest Heath</v>
          </cell>
        </row>
        <row r="182">
          <cell r="B182" t="str">
            <v>Forest of Dean</v>
          </cell>
        </row>
        <row r="183">
          <cell r="B183" t="str">
            <v>Fylde</v>
          </cell>
        </row>
        <row r="184">
          <cell r="B184" t="str">
            <v>Gateshead</v>
          </cell>
        </row>
        <row r="185">
          <cell r="B185" t="str">
            <v>Gedling</v>
          </cell>
        </row>
        <row r="186">
          <cell r="B186" t="str">
            <v>Gloucester</v>
          </cell>
        </row>
        <row r="187">
          <cell r="B187" t="str">
            <v>Gloucestershire</v>
          </cell>
        </row>
        <row r="188">
          <cell r="B188" t="str">
            <v>Gosport</v>
          </cell>
        </row>
        <row r="189">
          <cell r="B189" t="str">
            <v>Gravesham</v>
          </cell>
        </row>
        <row r="190">
          <cell r="B190" t="str">
            <v>Great Yarmouth</v>
          </cell>
        </row>
        <row r="191">
          <cell r="B191" t="str">
            <v>Greater London Authority</v>
          </cell>
        </row>
        <row r="192">
          <cell r="B192" t="str">
            <v>Greater Manchester Fire</v>
          </cell>
        </row>
        <row r="193">
          <cell r="B193" t="str">
            <v>Greenwich</v>
          </cell>
        </row>
        <row r="194">
          <cell r="B194" t="str">
            <v>Guildford</v>
          </cell>
        </row>
        <row r="195">
          <cell r="B195" t="str">
            <v>Hackney</v>
          </cell>
        </row>
        <row r="196">
          <cell r="B196" t="str">
            <v>Halton</v>
          </cell>
        </row>
        <row r="197">
          <cell r="B197" t="str">
            <v>Hambleton</v>
          </cell>
        </row>
        <row r="198">
          <cell r="B198" t="str">
            <v>Hammersmith and Fulham</v>
          </cell>
        </row>
        <row r="199">
          <cell r="B199" t="str">
            <v>Hampshire</v>
          </cell>
        </row>
        <row r="200">
          <cell r="B200" t="str">
            <v>Hampshire Fire Authority</v>
          </cell>
        </row>
        <row r="201">
          <cell r="B201" t="str">
            <v>Harborough</v>
          </cell>
        </row>
        <row r="202">
          <cell r="B202" t="str">
            <v>Haringey</v>
          </cell>
        </row>
        <row r="203">
          <cell r="B203" t="str">
            <v>Harlow</v>
          </cell>
        </row>
        <row r="204">
          <cell r="B204" t="str">
            <v>Harrogate</v>
          </cell>
        </row>
        <row r="205">
          <cell r="B205" t="str">
            <v>Harrow</v>
          </cell>
        </row>
        <row r="206">
          <cell r="B206" t="str">
            <v>Hart</v>
          </cell>
        </row>
        <row r="207">
          <cell r="B207" t="str">
            <v>Hartlepool</v>
          </cell>
        </row>
        <row r="208">
          <cell r="B208" t="str">
            <v>Hastings</v>
          </cell>
        </row>
        <row r="209">
          <cell r="B209" t="str">
            <v>Havant</v>
          </cell>
        </row>
        <row r="210">
          <cell r="B210" t="str">
            <v>Havering</v>
          </cell>
        </row>
        <row r="211">
          <cell r="B211" t="str">
            <v>Hereford and Worcester Fire Authority</v>
          </cell>
        </row>
        <row r="212">
          <cell r="B212" t="str">
            <v xml:space="preserve">Herefordshire </v>
          </cell>
        </row>
        <row r="213">
          <cell r="B213" t="str">
            <v>Hertfordshire</v>
          </cell>
        </row>
        <row r="214">
          <cell r="B214" t="str">
            <v>Hertsmere</v>
          </cell>
        </row>
        <row r="215">
          <cell r="B215" t="str">
            <v>High Peak</v>
          </cell>
        </row>
        <row r="216">
          <cell r="B216" t="str">
            <v>Hillingdon</v>
          </cell>
        </row>
        <row r="217">
          <cell r="B217" t="str">
            <v>Hinckley and Bosworth</v>
          </cell>
        </row>
        <row r="218">
          <cell r="B218" t="str">
            <v>Horsham</v>
          </cell>
        </row>
        <row r="219">
          <cell r="B219" t="str">
            <v>Hounslow</v>
          </cell>
        </row>
        <row r="220">
          <cell r="B220" t="str">
            <v>Humberside Fire Authority</v>
          </cell>
        </row>
        <row r="221">
          <cell r="B221" t="str">
            <v>Huntingdonshire</v>
          </cell>
        </row>
        <row r="222">
          <cell r="B222" t="str">
            <v>Hyndburn</v>
          </cell>
        </row>
        <row r="223">
          <cell r="B223" t="str">
            <v>Ipswich</v>
          </cell>
        </row>
        <row r="224">
          <cell r="B224" t="str">
            <v>Isle of Wight Council</v>
          </cell>
        </row>
        <row r="225">
          <cell r="B225" t="str">
            <v>Isles of Scilly</v>
          </cell>
        </row>
        <row r="226">
          <cell r="B226" t="str">
            <v>Islington</v>
          </cell>
        </row>
        <row r="227">
          <cell r="B227" t="str">
            <v>Kensington and Chelsea</v>
          </cell>
        </row>
        <row r="228">
          <cell r="B228" t="str">
            <v>Kent</v>
          </cell>
        </row>
        <row r="229">
          <cell r="B229" t="str">
            <v>Kent Fire Authority</v>
          </cell>
        </row>
        <row r="230">
          <cell r="B230" t="str">
            <v>Kettering</v>
          </cell>
        </row>
        <row r="231">
          <cell r="B231" t="str">
            <v>King's Lynn and West Norfolk</v>
          </cell>
        </row>
        <row r="232">
          <cell r="B232" t="str">
            <v>Kingston upon Hull</v>
          </cell>
        </row>
        <row r="233">
          <cell r="B233" t="str">
            <v>Kingston upon Thames</v>
          </cell>
        </row>
        <row r="234">
          <cell r="B234" t="str">
            <v>Kirklees</v>
          </cell>
        </row>
        <row r="235">
          <cell r="B235" t="str">
            <v>Knowsley</v>
          </cell>
        </row>
        <row r="236">
          <cell r="B236" t="str">
            <v>Lambeth</v>
          </cell>
        </row>
        <row r="237">
          <cell r="B237" t="str">
            <v>Lancashire</v>
          </cell>
        </row>
        <row r="238">
          <cell r="B238" t="str">
            <v>Lancashire Fire Authority</v>
          </cell>
        </row>
        <row r="239">
          <cell r="B239" t="str">
            <v>Lancaster</v>
          </cell>
        </row>
        <row r="240">
          <cell r="B240" t="str">
            <v>Leeds</v>
          </cell>
        </row>
        <row r="241">
          <cell r="B241" t="str">
            <v>Leicester</v>
          </cell>
        </row>
        <row r="242">
          <cell r="B242" t="str">
            <v>Leicestershire</v>
          </cell>
        </row>
        <row r="243">
          <cell r="B243" t="str">
            <v>Leicestershire Fire Authority</v>
          </cell>
        </row>
        <row r="244">
          <cell r="B244" t="str">
            <v>Lewes</v>
          </cell>
        </row>
        <row r="245">
          <cell r="B245" t="str">
            <v>Lewisham</v>
          </cell>
        </row>
        <row r="246">
          <cell r="B246" t="str">
            <v>Lichfield</v>
          </cell>
        </row>
        <row r="247">
          <cell r="B247" t="str">
            <v>Lincoln</v>
          </cell>
        </row>
        <row r="248">
          <cell r="B248" t="str">
            <v>Lincolnshire</v>
          </cell>
        </row>
        <row r="249">
          <cell r="B249" t="str">
            <v>Liverpool</v>
          </cell>
        </row>
        <row r="250">
          <cell r="B250" t="str">
            <v>Luton</v>
          </cell>
        </row>
        <row r="251">
          <cell r="B251" t="str">
            <v>Maidstone</v>
          </cell>
        </row>
        <row r="252">
          <cell r="B252" t="str">
            <v>Maldon</v>
          </cell>
        </row>
        <row r="253">
          <cell r="B253" t="str">
            <v>Malvern Hills</v>
          </cell>
        </row>
        <row r="254">
          <cell r="B254" t="str">
            <v>Manchester</v>
          </cell>
        </row>
        <row r="255">
          <cell r="B255" t="str">
            <v>Mansfield</v>
          </cell>
        </row>
        <row r="256">
          <cell r="B256" t="str">
            <v xml:space="preserve">Medway </v>
          </cell>
        </row>
        <row r="257">
          <cell r="B257" t="str">
            <v>Melton</v>
          </cell>
        </row>
        <row r="258">
          <cell r="B258" t="str">
            <v>Mendip</v>
          </cell>
        </row>
        <row r="259">
          <cell r="B259" t="str">
            <v xml:space="preserve">Merseyside Fire </v>
          </cell>
        </row>
        <row r="260">
          <cell r="B260" t="str">
            <v>Merton</v>
          </cell>
        </row>
        <row r="261">
          <cell r="B261" t="str">
            <v>Mid Devon</v>
          </cell>
        </row>
        <row r="262">
          <cell r="B262" t="str">
            <v>Mid Suffolk</v>
          </cell>
        </row>
        <row r="263">
          <cell r="B263" t="str">
            <v>Mid Sussex</v>
          </cell>
        </row>
        <row r="264">
          <cell r="B264" t="str">
            <v>Middlesbrough</v>
          </cell>
        </row>
        <row r="265">
          <cell r="B265" t="str">
            <v>Milton Keynes</v>
          </cell>
        </row>
        <row r="266">
          <cell r="B266" t="str">
            <v>Mole Valley</v>
          </cell>
        </row>
        <row r="267">
          <cell r="B267" t="str">
            <v>New Forest</v>
          </cell>
        </row>
        <row r="268">
          <cell r="B268" t="str">
            <v>Newark and Sherwood</v>
          </cell>
        </row>
        <row r="269">
          <cell r="B269" t="str">
            <v>Newcastle upon Tyne</v>
          </cell>
        </row>
        <row r="270">
          <cell r="B270" t="str">
            <v>Newcastle-under-Lyme</v>
          </cell>
        </row>
        <row r="271">
          <cell r="B271" t="str">
            <v>Newham</v>
          </cell>
        </row>
        <row r="272">
          <cell r="B272" t="str">
            <v>Norfolk</v>
          </cell>
        </row>
        <row r="273">
          <cell r="B273" t="str">
            <v>North Devon</v>
          </cell>
        </row>
        <row r="274">
          <cell r="B274" t="str">
            <v>North Dorset</v>
          </cell>
        </row>
        <row r="275">
          <cell r="B275" t="str">
            <v>North East Derbyshire</v>
          </cell>
        </row>
        <row r="276">
          <cell r="B276" t="str">
            <v>North East Lincolnshire</v>
          </cell>
        </row>
        <row r="277">
          <cell r="B277" t="str">
            <v>North Hertfordshire</v>
          </cell>
        </row>
        <row r="278">
          <cell r="B278" t="str">
            <v>North Kesteven</v>
          </cell>
        </row>
        <row r="279">
          <cell r="B279" t="str">
            <v>North Lincolnshire</v>
          </cell>
        </row>
        <row r="280">
          <cell r="B280" t="str">
            <v>North Norfolk</v>
          </cell>
        </row>
        <row r="281">
          <cell r="B281" t="str">
            <v>North Somerset</v>
          </cell>
        </row>
        <row r="282">
          <cell r="B282" t="str">
            <v>North Tyneside</v>
          </cell>
        </row>
        <row r="283">
          <cell r="B283" t="str">
            <v>North Warwickshire</v>
          </cell>
        </row>
        <row r="284">
          <cell r="B284" t="str">
            <v>North West Leicestershire</v>
          </cell>
        </row>
        <row r="285">
          <cell r="B285" t="str">
            <v>North Yorkshire</v>
          </cell>
        </row>
        <row r="286">
          <cell r="B286" t="str">
            <v>North Yorkshire Fire Authority</v>
          </cell>
        </row>
        <row r="287">
          <cell r="B287" t="str">
            <v>Northampton</v>
          </cell>
        </row>
        <row r="288">
          <cell r="B288" t="str">
            <v>Northamptonshire</v>
          </cell>
        </row>
        <row r="289">
          <cell r="B289" t="str">
            <v>Northumberland</v>
          </cell>
        </row>
        <row r="290">
          <cell r="B290" t="str">
            <v>Norwich</v>
          </cell>
        </row>
        <row r="291">
          <cell r="B291" t="str">
            <v>Nottingham</v>
          </cell>
        </row>
        <row r="292">
          <cell r="B292" t="str">
            <v>Nottinghamshire</v>
          </cell>
        </row>
        <row r="293">
          <cell r="B293" t="str">
            <v>Nottinghamshire Fire Authority</v>
          </cell>
        </row>
        <row r="294">
          <cell r="B294" t="str">
            <v>Nuneaton and Bedworth</v>
          </cell>
        </row>
        <row r="295">
          <cell r="B295" t="str">
            <v>Oadby and Wigston</v>
          </cell>
        </row>
        <row r="296">
          <cell r="B296" t="str">
            <v>Oldham</v>
          </cell>
        </row>
        <row r="297">
          <cell r="B297" t="str">
            <v>Oxford</v>
          </cell>
        </row>
        <row r="298">
          <cell r="B298" t="str">
            <v>Oxfordshire</v>
          </cell>
        </row>
        <row r="299">
          <cell r="B299" t="str">
            <v>Pendle</v>
          </cell>
        </row>
        <row r="300">
          <cell r="B300" t="str">
            <v>Peterborough</v>
          </cell>
        </row>
        <row r="301">
          <cell r="B301" t="str">
            <v>Plymouth</v>
          </cell>
        </row>
        <row r="302">
          <cell r="B302" t="str">
            <v>Poole</v>
          </cell>
        </row>
        <row r="303">
          <cell r="B303" t="str">
            <v>Portsmouth</v>
          </cell>
        </row>
        <row r="304">
          <cell r="B304" t="str">
            <v>Preston</v>
          </cell>
        </row>
        <row r="305">
          <cell r="B305" t="str">
            <v>Purbeck</v>
          </cell>
        </row>
        <row r="306">
          <cell r="B306" t="str">
            <v>Reading</v>
          </cell>
        </row>
        <row r="307">
          <cell r="B307" t="str">
            <v>Redbridge</v>
          </cell>
        </row>
        <row r="308">
          <cell r="B308" t="str">
            <v>Redcar and Cleveland</v>
          </cell>
        </row>
        <row r="309">
          <cell r="B309" t="str">
            <v>Redditch</v>
          </cell>
        </row>
        <row r="310">
          <cell r="B310" t="str">
            <v>Reigate and Banstead</v>
          </cell>
        </row>
        <row r="311">
          <cell r="B311" t="str">
            <v>Ribble Valley</v>
          </cell>
        </row>
        <row r="312">
          <cell r="B312" t="str">
            <v>Richmond upon Thames</v>
          </cell>
        </row>
        <row r="313">
          <cell r="B313" t="str">
            <v>Richmondshire</v>
          </cell>
        </row>
        <row r="314">
          <cell r="B314" t="str">
            <v>Rochdale</v>
          </cell>
        </row>
        <row r="315">
          <cell r="B315" t="str">
            <v>Rochford</v>
          </cell>
        </row>
        <row r="316">
          <cell r="B316" t="str">
            <v>Rossendale</v>
          </cell>
        </row>
        <row r="317">
          <cell r="B317" t="str">
            <v>Rother</v>
          </cell>
        </row>
        <row r="318">
          <cell r="B318" t="str">
            <v>Rotherham</v>
          </cell>
        </row>
        <row r="319">
          <cell r="B319" t="str">
            <v>Rugby</v>
          </cell>
        </row>
        <row r="320">
          <cell r="B320" t="str">
            <v>Runnymede</v>
          </cell>
        </row>
        <row r="321">
          <cell r="B321" t="str">
            <v>Rushcliffe</v>
          </cell>
        </row>
        <row r="322">
          <cell r="B322" t="str">
            <v>Rushmoor</v>
          </cell>
        </row>
        <row r="323">
          <cell r="B323" t="str">
            <v>Rutland</v>
          </cell>
        </row>
        <row r="324">
          <cell r="B324" t="str">
            <v>Ryedale</v>
          </cell>
        </row>
        <row r="325">
          <cell r="B325" t="str">
            <v>Salford</v>
          </cell>
        </row>
        <row r="326">
          <cell r="B326" t="str">
            <v>Sandwell</v>
          </cell>
        </row>
        <row r="327">
          <cell r="B327" t="str">
            <v>Scarborough</v>
          </cell>
        </row>
        <row r="328">
          <cell r="B328" t="str">
            <v>Sedgemoor</v>
          </cell>
        </row>
        <row r="329">
          <cell r="B329" t="str">
            <v>Sefton</v>
          </cell>
        </row>
        <row r="330">
          <cell r="B330" t="str">
            <v>Selby</v>
          </cell>
        </row>
        <row r="331">
          <cell r="B331" t="str">
            <v>Sevenoaks</v>
          </cell>
        </row>
        <row r="332">
          <cell r="B332" t="str">
            <v>Sheffield</v>
          </cell>
        </row>
        <row r="333">
          <cell r="B333" t="str">
            <v>Shepway</v>
          </cell>
        </row>
        <row r="334">
          <cell r="B334" t="str">
            <v>Shropshire</v>
          </cell>
        </row>
        <row r="335">
          <cell r="B335" t="str">
            <v>Shropshire Fire Authority</v>
          </cell>
        </row>
        <row r="336">
          <cell r="B336" t="str">
            <v>Slough</v>
          </cell>
        </row>
        <row r="337">
          <cell r="B337" t="str">
            <v>Solihull</v>
          </cell>
        </row>
        <row r="338">
          <cell r="B338" t="str">
            <v>Somerset</v>
          </cell>
        </row>
        <row r="339">
          <cell r="B339" t="str">
            <v>South Bucks</v>
          </cell>
        </row>
        <row r="340">
          <cell r="B340" t="str">
            <v>South Cambridgeshire</v>
          </cell>
        </row>
        <row r="341">
          <cell r="B341" t="str">
            <v>South Derbyshire</v>
          </cell>
        </row>
        <row r="342">
          <cell r="B342" t="str">
            <v>South Gloucestershire</v>
          </cell>
        </row>
        <row r="343">
          <cell r="B343" t="str">
            <v>South Hams</v>
          </cell>
        </row>
        <row r="344">
          <cell r="B344" t="str">
            <v>South Holland</v>
          </cell>
        </row>
        <row r="345">
          <cell r="B345" t="str">
            <v>South Kesteven</v>
          </cell>
        </row>
        <row r="346">
          <cell r="B346" t="str">
            <v>South Lakeland</v>
          </cell>
        </row>
        <row r="347">
          <cell r="B347" t="str">
            <v>South Norfolk</v>
          </cell>
        </row>
        <row r="348">
          <cell r="B348" t="str">
            <v>South Northamptonshire</v>
          </cell>
        </row>
        <row r="349">
          <cell r="B349" t="str">
            <v>South Oxfordshire</v>
          </cell>
        </row>
        <row r="350">
          <cell r="B350" t="str">
            <v>South Ribble</v>
          </cell>
        </row>
        <row r="351">
          <cell r="B351" t="str">
            <v>South Somerset</v>
          </cell>
        </row>
        <row r="352">
          <cell r="B352" t="str">
            <v>South Staffordshire</v>
          </cell>
        </row>
        <row r="353">
          <cell r="B353" t="str">
            <v>South Tyneside</v>
          </cell>
        </row>
        <row r="354">
          <cell r="B354" t="str">
            <v xml:space="preserve">South Yorkshire Fire </v>
          </cell>
        </row>
        <row r="355">
          <cell r="B355" t="str">
            <v>Southampton</v>
          </cell>
        </row>
        <row r="356">
          <cell r="B356" t="str">
            <v>Southend-on-Sea</v>
          </cell>
        </row>
        <row r="357">
          <cell r="B357" t="str">
            <v>Southwark</v>
          </cell>
        </row>
        <row r="358">
          <cell r="B358" t="str">
            <v>Spelthorne</v>
          </cell>
        </row>
        <row r="359">
          <cell r="B359" t="str">
            <v>St Albans</v>
          </cell>
        </row>
        <row r="360">
          <cell r="B360" t="str">
            <v>St Edmundsbury</v>
          </cell>
        </row>
        <row r="361">
          <cell r="B361" t="str">
            <v>St Helens</v>
          </cell>
        </row>
        <row r="362">
          <cell r="B362" t="str">
            <v>Stafford</v>
          </cell>
        </row>
        <row r="363">
          <cell r="B363" t="str">
            <v>Staffordshire</v>
          </cell>
        </row>
        <row r="364">
          <cell r="B364" t="str">
            <v>Staffordshire Fire Authority</v>
          </cell>
        </row>
        <row r="365">
          <cell r="B365" t="str">
            <v>Staffordshire Moorlands</v>
          </cell>
        </row>
        <row r="366">
          <cell r="B366" t="str">
            <v>Stevenage</v>
          </cell>
        </row>
        <row r="367">
          <cell r="B367" t="str">
            <v>Stockport</v>
          </cell>
        </row>
        <row r="368">
          <cell r="B368" t="str">
            <v>Stockton-on-Tees</v>
          </cell>
        </row>
        <row r="369">
          <cell r="B369" t="str">
            <v>Stoke-on-Trent</v>
          </cell>
        </row>
        <row r="370">
          <cell r="B370" t="str">
            <v>Stratford-on-Avon</v>
          </cell>
        </row>
        <row r="371">
          <cell r="B371" t="str">
            <v>Stroud</v>
          </cell>
        </row>
        <row r="372">
          <cell r="B372" t="str">
            <v>Suffolk</v>
          </cell>
        </row>
        <row r="373">
          <cell r="B373" t="str">
            <v>Suffolk Coastal</v>
          </cell>
        </row>
        <row r="374">
          <cell r="B374" t="str">
            <v>Sunderland</v>
          </cell>
        </row>
        <row r="375">
          <cell r="B375" t="str">
            <v>Surrey</v>
          </cell>
        </row>
        <row r="376">
          <cell r="B376" t="str">
            <v>Surrey Heath</v>
          </cell>
        </row>
        <row r="377">
          <cell r="B377" t="str">
            <v>Sutton</v>
          </cell>
        </row>
        <row r="378">
          <cell r="B378" t="str">
            <v>Swale</v>
          </cell>
        </row>
        <row r="379">
          <cell r="B379" t="str">
            <v>Swindon</v>
          </cell>
        </row>
        <row r="380">
          <cell r="B380" t="str">
            <v>Tameside</v>
          </cell>
        </row>
        <row r="381">
          <cell r="B381" t="str">
            <v>Tamworth</v>
          </cell>
        </row>
        <row r="382">
          <cell r="B382" t="str">
            <v>Tandridge</v>
          </cell>
        </row>
        <row r="383">
          <cell r="B383" t="str">
            <v>Taunton Deane</v>
          </cell>
        </row>
        <row r="384">
          <cell r="B384" t="str">
            <v>Teignbridge</v>
          </cell>
        </row>
        <row r="385">
          <cell r="B385" t="str">
            <v>Telford and the Wrekin</v>
          </cell>
        </row>
        <row r="386">
          <cell r="B386" t="str">
            <v>Tendring</v>
          </cell>
        </row>
        <row r="387">
          <cell r="B387" t="str">
            <v>Test Valley</v>
          </cell>
        </row>
        <row r="388">
          <cell r="B388" t="str">
            <v>Tewkesbury</v>
          </cell>
        </row>
        <row r="389">
          <cell r="B389" t="str">
            <v>Thanet</v>
          </cell>
        </row>
        <row r="390">
          <cell r="B390" t="str">
            <v>Three Rivers</v>
          </cell>
        </row>
        <row r="391">
          <cell r="B391" t="str">
            <v>Thurrock</v>
          </cell>
        </row>
        <row r="392">
          <cell r="B392" t="str">
            <v>Tonbridge and Malling</v>
          </cell>
        </row>
        <row r="393">
          <cell r="B393" t="str">
            <v>Torbay</v>
          </cell>
        </row>
        <row r="394">
          <cell r="B394" t="str">
            <v>Torridge</v>
          </cell>
        </row>
        <row r="395">
          <cell r="B395" t="str">
            <v>Tower Hamlets</v>
          </cell>
        </row>
        <row r="396">
          <cell r="B396" t="str">
            <v>Trafford</v>
          </cell>
        </row>
        <row r="397">
          <cell r="B397" t="str">
            <v>Tunbridge Wells</v>
          </cell>
        </row>
        <row r="398">
          <cell r="B398" t="str">
            <v>Tyne and Wear Fire</v>
          </cell>
        </row>
        <row r="399">
          <cell r="B399" t="str">
            <v>Uttlesford</v>
          </cell>
        </row>
        <row r="400">
          <cell r="B400" t="str">
            <v>Vale of White Horse</v>
          </cell>
        </row>
        <row r="401">
          <cell r="B401" t="str">
            <v>Wakefield</v>
          </cell>
        </row>
        <row r="402">
          <cell r="B402" t="str">
            <v>Walsall</v>
          </cell>
        </row>
        <row r="403">
          <cell r="B403" t="str">
            <v>Waltham Forest</v>
          </cell>
        </row>
        <row r="404">
          <cell r="B404" t="str">
            <v>Wandsworth</v>
          </cell>
        </row>
        <row r="405">
          <cell r="B405" t="str">
            <v>Warrington</v>
          </cell>
        </row>
        <row r="406">
          <cell r="B406" t="str">
            <v>Warwick</v>
          </cell>
        </row>
        <row r="407">
          <cell r="B407" t="str">
            <v>Warwickshire</v>
          </cell>
        </row>
        <row r="408">
          <cell r="B408" t="str">
            <v>Watford</v>
          </cell>
        </row>
        <row r="409">
          <cell r="B409" t="str">
            <v>Waveney</v>
          </cell>
        </row>
        <row r="410">
          <cell r="B410" t="str">
            <v>Waverley</v>
          </cell>
        </row>
        <row r="411">
          <cell r="B411" t="str">
            <v>Wealden</v>
          </cell>
        </row>
        <row r="412">
          <cell r="B412" t="str">
            <v>Wellingborough</v>
          </cell>
        </row>
        <row r="413">
          <cell r="B413" t="str">
            <v>Welwyn Hatfield</v>
          </cell>
        </row>
        <row r="414">
          <cell r="B414" t="str">
            <v>West Berkshire</v>
          </cell>
        </row>
        <row r="415">
          <cell r="B415" t="str">
            <v>West Devon</v>
          </cell>
        </row>
        <row r="416">
          <cell r="B416" t="str">
            <v>West Dorset</v>
          </cell>
        </row>
        <row r="417">
          <cell r="B417" t="str">
            <v>West Lancashire</v>
          </cell>
        </row>
        <row r="418">
          <cell r="B418" t="str">
            <v>West Lindsey</v>
          </cell>
        </row>
        <row r="419">
          <cell r="B419" t="str">
            <v>West Midlands Fire</v>
          </cell>
        </row>
        <row r="420">
          <cell r="B420" t="str">
            <v>West Oxfordshire</v>
          </cell>
        </row>
        <row r="421">
          <cell r="B421" t="str">
            <v>West Somerset</v>
          </cell>
        </row>
        <row r="422">
          <cell r="B422" t="str">
            <v>West Sussex</v>
          </cell>
        </row>
        <row r="423">
          <cell r="B423" t="str">
            <v>West Yorkshire Fire</v>
          </cell>
        </row>
        <row r="424">
          <cell r="B424" t="str">
            <v>Westminster</v>
          </cell>
        </row>
        <row r="425">
          <cell r="B425" t="str">
            <v>Weymouth and Portland</v>
          </cell>
        </row>
        <row r="426">
          <cell r="B426" t="str">
            <v>Wigan</v>
          </cell>
        </row>
        <row r="427">
          <cell r="B427" t="str">
            <v>Wiltshire</v>
          </cell>
        </row>
        <row r="428">
          <cell r="B428" t="str">
            <v>Wiltshire Fire Authority</v>
          </cell>
        </row>
        <row r="429">
          <cell r="B429" t="str">
            <v>Winchester</v>
          </cell>
        </row>
        <row r="430">
          <cell r="B430" t="str">
            <v>Windsor and Maidenhead</v>
          </cell>
        </row>
        <row r="431">
          <cell r="B431" t="str">
            <v>Wirral</v>
          </cell>
        </row>
        <row r="432">
          <cell r="B432" t="str">
            <v>Woking</v>
          </cell>
        </row>
        <row r="433">
          <cell r="B433" t="str">
            <v>Wokingham</v>
          </cell>
        </row>
        <row r="434">
          <cell r="B434" t="str">
            <v>Wolverhampton</v>
          </cell>
        </row>
        <row r="435">
          <cell r="B435" t="str">
            <v>Worcester</v>
          </cell>
        </row>
        <row r="436">
          <cell r="B436" t="str">
            <v>Worcestershire</v>
          </cell>
        </row>
        <row r="437">
          <cell r="B437" t="str">
            <v>Worthing</v>
          </cell>
        </row>
        <row r="438">
          <cell r="B438" t="str">
            <v>Wychavon</v>
          </cell>
        </row>
        <row r="439">
          <cell r="B439" t="str">
            <v>Wycombe</v>
          </cell>
        </row>
        <row r="440">
          <cell r="B440" t="str">
            <v>Wyre</v>
          </cell>
        </row>
        <row r="441">
          <cell r="B441" t="str">
            <v>Wyre Forest</v>
          </cell>
        </row>
        <row r="442">
          <cell r="B442" t="str">
            <v>York</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nk-SP"/>
      <sheetName val="Summary LA 14 - 15F"/>
      <sheetName val="GLA-Fire"/>
      <sheetName val="Sheet4"/>
      <sheetName val="Sheet2"/>
      <sheetName val="ESSSA"/>
      <sheetName val="ERtFT"/>
      <sheetName val="CT freeze 13-14"/>
    </sheetNames>
    <sheetDataSet>
      <sheetData sheetId="0" refreshError="1"/>
      <sheetData sheetId="1" refreshError="1"/>
      <sheetData sheetId="2" refreshError="1"/>
      <sheetData sheetId="3" refreshError="1"/>
      <sheetData sheetId="4">
        <row r="2">
          <cell r="C2" t="str">
            <v>Adur</v>
          </cell>
          <cell r="D2" t="str">
            <v>Large Urban Districts</v>
          </cell>
          <cell r="E2" t="str">
            <v>PU</v>
          </cell>
        </row>
        <row r="3">
          <cell r="C3" t="str">
            <v>Allerdale</v>
          </cell>
          <cell r="D3" t="str">
            <v>Rural-80 Districts</v>
          </cell>
          <cell r="E3" t="str">
            <v>PR</v>
          </cell>
        </row>
        <row r="4">
          <cell r="C4" t="str">
            <v>Amber Valley</v>
          </cell>
          <cell r="D4" t="str">
            <v>Significant Rural Districts</v>
          </cell>
          <cell r="E4" t="str">
            <v>SR</v>
          </cell>
        </row>
        <row r="5">
          <cell r="C5" t="str">
            <v>Arun</v>
          </cell>
          <cell r="D5" t="str">
            <v>Large Urban Districts</v>
          </cell>
          <cell r="E5" t="str">
            <v>PU</v>
          </cell>
        </row>
        <row r="6">
          <cell r="C6" t="str">
            <v>Ashfield</v>
          </cell>
          <cell r="D6" t="str">
            <v>Other Urban Districts</v>
          </cell>
          <cell r="E6" t="str">
            <v>PU</v>
          </cell>
        </row>
        <row r="7">
          <cell r="C7" t="str">
            <v>Ashford</v>
          </cell>
          <cell r="D7" t="str">
            <v>Significant Rural Districts</v>
          </cell>
          <cell r="E7" t="str">
            <v>SR</v>
          </cell>
        </row>
        <row r="8">
          <cell r="C8" t="str">
            <v>Avon Fire Authority</v>
          </cell>
          <cell r="D8" t="str">
            <v>Urban Fire</v>
          </cell>
          <cell r="E8" t="str">
            <v>Fir</v>
          </cell>
        </row>
        <row r="9">
          <cell r="C9" t="str">
            <v>Aylesbury Vale</v>
          </cell>
          <cell r="D9" t="str">
            <v>Rural-50 Districts</v>
          </cell>
          <cell r="E9" t="str">
            <v>PR</v>
          </cell>
        </row>
        <row r="10">
          <cell r="C10" t="str">
            <v>Babergh</v>
          </cell>
          <cell r="D10" t="str">
            <v>Rural-80 Districts</v>
          </cell>
          <cell r="E10" t="str">
            <v>PR</v>
          </cell>
        </row>
        <row r="11">
          <cell r="C11" t="str">
            <v>Barking and Dagenham</v>
          </cell>
          <cell r="D11" t="str">
            <v>Major Urban L</v>
          </cell>
          <cell r="E11" t="str">
            <v>PU</v>
          </cell>
        </row>
        <row r="12">
          <cell r="C12" t="str">
            <v>Barnet</v>
          </cell>
          <cell r="D12" t="str">
            <v>Major Urban L</v>
          </cell>
          <cell r="E12" t="str">
            <v>PU</v>
          </cell>
        </row>
        <row r="13">
          <cell r="C13" t="str">
            <v>Barnsley</v>
          </cell>
          <cell r="D13" t="str">
            <v>Other Urban Met</v>
          </cell>
          <cell r="E13" t="str">
            <v>PU</v>
          </cell>
        </row>
        <row r="14">
          <cell r="C14" t="str">
            <v>Barrow-in-Furness</v>
          </cell>
          <cell r="D14" t="str">
            <v>Other Urban Districts</v>
          </cell>
          <cell r="E14" t="str">
            <v>PU</v>
          </cell>
        </row>
        <row r="15">
          <cell r="C15" t="str">
            <v>Basildon</v>
          </cell>
          <cell r="D15" t="str">
            <v>Other Urban Districts</v>
          </cell>
          <cell r="E15" t="str">
            <v>PU</v>
          </cell>
        </row>
        <row r="16">
          <cell r="C16" t="str">
            <v>Basingstoke and Deane</v>
          </cell>
          <cell r="D16" t="str">
            <v>Significant Rural Districts</v>
          </cell>
          <cell r="E16" t="str">
            <v>SR</v>
          </cell>
        </row>
        <row r="17">
          <cell r="C17" t="str">
            <v>Bassetlaw</v>
          </cell>
          <cell r="D17" t="str">
            <v>Rural-50 Districts</v>
          </cell>
          <cell r="E17" t="str">
            <v>PR</v>
          </cell>
        </row>
        <row r="18">
          <cell r="C18" t="str">
            <v>Bath &amp; North East Somerset</v>
          </cell>
          <cell r="D18" t="str">
            <v>Significant Rural Unitary</v>
          </cell>
          <cell r="E18" t="str">
            <v>SR</v>
          </cell>
        </row>
        <row r="19">
          <cell r="C19" t="str">
            <v>Bedford</v>
          </cell>
          <cell r="D19" t="str">
            <v>Significant Rural Unitary</v>
          </cell>
          <cell r="E19" t="str">
            <v>SR</v>
          </cell>
        </row>
        <row r="20">
          <cell r="C20" t="str">
            <v>Bedfordshire Fire Authority</v>
          </cell>
          <cell r="D20" t="str">
            <v>Significant Rural Fire</v>
          </cell>
          <cell r="E20" t="str">
            <v>Fir</v>
          </cell>
        </row>
        <row r="21">
          <cell r="C21" t="str">
            <v>Berkshire Fire Authority</v>
          </cell>
          <cell r="D21" t="str">
            <v>Urban Fire</v>
          </cell>
          <cell r="E21" t="str">
            <v>Fir</v>
          </cell>
        </row>
        <row r="22">
          <cell r="C22" t="str">
            <v>Bexley</v>
          </cell>
          <cell r="D22" t="str">
            <v>Major Urban L</v>
          </cell>
          <cell r="E22" t="str">
            <v>PU</v>
          </cell>
        </row>
        <row r="23">
          <cell r="C23" t="str">
            <v>Birmingham</v>
          </cell>
          <cell r="D23" t="str">
            <v>Major Urban Met</v>
          </cell>
          <cell r="E23" t="str">
            <v>PU</v>
          </cell>
        </row>
        <row r="24">
          <cell r="C24" t="str">
            <v>Blaby</v>
          </cell>
          <cell r="D24" t="str">
            <v>Large Urban Districts</v>
          </cell>
          <cell r="E24" t="str">
            <v>PU</v>
          </cell>
        </row>
        <row r="25">
          <cell r="C25" t="str">
            <v>Blackburn with Darwen</v>
          </cell>
          <cell r="D25" t="str">
            <v>Other Urban Unitary</v>
          </cell>
          <cell r="E25" t="str">
            <v>PU</v>
          </cell>
        </row>
        <row r="26">
          <cell r="C26" t="str">
            <v>Blackpool</v>
          </cell>
          <cell r="D26" t="str">
            <v>Large Urban Unitary</v>
          </cell>
          <cell r="E26" t="str">
            <v>PU</v>
          </cell>
        </row>
        <row r="27">
          <cell r="C27" t="str">
            <v>Bolsover</v>
          </cell>
          <cell r="D27" t="str">
            <v>Significant Rural Districts</v>
          </cell>
          <cell r="E27" t="str">
            <v>SR</v>
          </cell>
        </row>
        <row r="28">
          <cell r="C28" t="str">
            <v>Bolton</v>
          </cell>
          <cell r="D28" t="str">
            <v>Major Urban Met</v>
          </cell>
          <cell r="E28" t="str">
            <v>PU</v>
          </cell>
        </row>
        <row r="29">
          <cell r="C29" t="str">
            <v>Boston</v>
          </cell>
          <cell r="D29" t="str">
            <v>Significant Rural Districts</v>
          </cell>
          <cell r="E29" t="str">
            <v>SR</v>
          </cell>
        </row>
        <row r="30">
          <cell r="C30" t="str">
            <v>Bournemouth</v>
          </cell>
          <cell r="D30" t="str">
            <v>Large Urban Unitary</v>
          </cell>
          <cell r="E30" t="str">
            <v>PU</v>
          </cell>
        </row>
        <row r="31">
          <cell r="C31" t="str">
            <v>Bracknell Forest</v>
          </cell>
          <cell r="D31" t="str">
            <v>Large Urban Unitary</v>
          </cell>
          <cell r="E31" t="str">
            <v>PU</v>
          </cell>
        </row>
        <row r="32">
          <cell r="C32" t="str">
            <v>Bradford</v>
          </cell>
          <cell r="D32" t="str">
            <v>Major Urban Met</v>
          </cell>
          <cell r="E32" t="str">
            <v>PU</v>
          </cell>
        </row>
        <row r="33">
          <cell r="C33" t="str">
            <v>Braintree</v>
          </cell>
          <cell r="D33" t="str">
            <v>Rural-50 Districts</v>
          </cell>
          <cell r="E33" t="str">
            <v>PR</v>
          </cell>
        </row>
        <row r="34">
          <cell r="C34" t="str">
            <v>Breckland</v>
          </cell>
          <cell r="D34" t="str">
            <v>Rural-80 Districts</v>
          </cell>
          <cell r="E34" t="str">
            <v>PR</v>
          </cell>
        </row>
        <row r="35">
          <cell r="C35" t="str">
            <v>Brent</v>
          </cell>
          <cell r="D35" t="str">
            <v>Major Urban L</v>
          </cell>
          <cell r="E35" t="str">
            <v>PU</v>
          </cell>
        </row>
        <row r="36">
          <cell r="C36" t="str">
            <v>Brentwood</v>
          </cell>
          <cell r="D36" t="str">
            <v>Significant Rural Districts</v>
          </cell>
          <cell r="E36" t="str">
            <v>SR</v>
          </cell>
        </row>
        <row r="37">
          <cell r="C37" t="str">
            <v>Brighton &amp; Hove</v>
          </cell>
          <cell r="D37" t="str">
            <v>Large Urban Unitary</v>
          </cell>
          <cell r="E37" t="str">
            <v>PU</v>
          </cell>
        </row>
        <row r="38">
          <cell r="C38" t="str">
            <v>Bristol</v>
          </cell>
          <cell r="D38" t="str">
            <v>Large Urban Unitary</v>
          </cell>
          <cell r="E38" t="str">
            <v>PU</v>
          </cell>
        </row>
        <row r="39">
          <cell r="C39" t="str">
            <v>Broadland</v>
          </cell>
          <cell r="D39" t="str">
            <v>Significant Rural Districts</v>
          </cell>
          <cell r="E39" t="str">
            <v>SR</v>
          </cell>
        </row>
        <row r="40">
          <cell r="C40" t="str">
            <v>Bromley</v>
          </cell>
          <cell r="D40" t="str">
            <v>Major Urban L</v>
          </cell>
          <cell r="E40" t="str">
            <v>PU</v>
          </cell>
        </row>
        <row r="41">
          <cell r="C41" t="str">
            <v>Bromsgrove</v>
          </cell>
          <cell r="D41" t="str">
            <v>Significant Rural Districts</v>
          </cell>
          <cell r="E41" t="str">
            <v>SR</v>
          </cell>
        </row>
        <row r="42">
          <cell r="C42" t="str">
            <v>Broxbourne</v>
          </cell>
          <cell r="D42" t="str">
            <v>Major Urban Districts</v>
          </cell>
          <cell r="E42" t="str">
            <v>PU</v>
          </cell>
        </row>
        <row r="43">
          <cell r="C43" t="str">
            <v>Broxtowe</v>
          </cell>
          <cell r="D43" t="str">
            <v>Large Urban Districts</v>
          </cell>
          <cell r="E43" t="str">
            <v>PU</v>
          </cell>
        </row>
        <row r="44">
          <cell r="C44" t="str">
            <v>Buckinghamshire</v>
          </cell>
          <cell r="D44" t="str">
            <v>Significant Rural County</v>
          </cell>
          <cell r="E44" t="str">
            <v>SR</v>
          </cell>
        </row>
        <row r="45">
          <cell r="C45" t="str">
            <v>Buckinghamshire Fire Authority</v>
          </cell>
          <cell r="D45" t="str">
            <v>Significant Rural Fire</v>
          </cell>
          <cell r="E45" t="str">
            <v>Fir</v>
          </cell>
        </row>
        <row r="46">
          <cell r="C46" t="str">
            <v>Burnley</v>
          </cell>
          <cell r="D46" t="str">
            <v>Other Urban Districts</v>
          </cell>
          <cell r="E46" t="str">
            <v>PU</v>
          </cell>
        </row>
        <row r="47">
          <cell r="C47" t="str">
            <v>Bury</v>
          </cell>
          <cell r="D47" t="str">
            <v>Major Urban Met</v>
          </cell>
          <cell r="E47" t="str">
            <v>PU</v>
          </cell>
        </row>
        <row r="48">
          <cell r="C48" t="str">
            <v>Calderdale</v>
          </cell>
          <cell r="D48" t="str">
            <v>Significant Rural Met</v>
          </cell>
          <cell r="E48" t="str">
            <v>SR</v>
          </cell>
        </row>
        <row r="49">
          <cell r="C49" t="str">
            <v>Cambridge</v>
          </cell>
          <cell r="D49" t="str">
            <v>Other Urban Districts</v>
          </cell>
          <cell r="E49" t="str">
            <v>PU</v>
          </cell>
        </row>
        <row r="50">
          <cell r="C50" t="str">
            <v>Cambridgeshire</v>
          </cell>
          <cell r="D50" t="str">
            <v>Predominantly Rural County</v>
          </cell>
          <cell r="E50" t="str">
            <v>PR</v>
          </cell>
        </row>
        <row r="51">
          <cell r="C51" t="str">
            <v>Cambridgeshire Fire Authority</v>
          </cell>
          <cell r="D51" t="str">
            <v>Predominantly Rural Fire</v>
          </cell>
          <cell r="E51" t="str">
            <v>Fir</v>
          </cell>
        </row>
        <row r="52">
          <cell r="C52" t="str">
            <v>Camden</v>
          </cell>
          <cell r="D52" t="str">
            <v>Major Urban L</v>
          </cell>
          <cell r="E52" t="str">
            <v>PU</v>
          </cell>
        </row>
        <row r="53">
          <cell r="C53" t="str">
            <v>Cannock Chase</v>
          </cell>
          <cell r="D53" t="str">
            <v>Significant Rural Districts</v>
          </cell>
          <cell r="E53" t="str">
            <v>SR</v>
          </cell>
        </row>
        <row r="54">
          <cell r="C54" t="str">
            <v>Canterbury</v>
          </cell>
          <cell r="D54" t="str">
            <v>Other Urban Districts</v>
          </cell>
          <cell r="E54" t="str">
            <v>PU</v>
          </cell>
        </row>
        <row r="55">
          <cell r="C55" t="str">
            <v>Carlisle</v>
          </cell>
          <cell r="D55" t="str">
            <v>Significant Rural Districts</v>
          </cell>
          <cell r="E55" t="str">
            <v>SR</v>
          </cell>
        </row>
        <row r="56">
          <cell r="C56" t="str">
            <v>Castle Point</v>
          </cell>
          <cell r="D56" t="str">
            <v>Large Urban Districts</v>
          </cell>
          <cell r="E56" t="str">
            <v>PU</v>
          </cell>
        </row>
        <row r="57">
          <cell r="C57" t="str">
            <v>Central Bedfordshire</v>
          </cell>
          <cell r="D57" t="str">
            <v>Rural-50 Unitary</v>
          </cell>
          <cell r="E57" t="str">
            <v>PR</v>
          </cell>
        </row>
        <row r="58">
          <cell r="C58" t="str">
            <v>Charnwood</v>
          </cell>
          <cell r="D58" t="str">
            <v>Other Urban Districts</v>
          </cell>
          <cell r="E58" t="str">
            <v>PU</v>
          </cell>
        </row>
        <row r="59">
          <cell r="C59" t="str">
            <v>Chelmsford</v>
          </cell>
          <cell r="D59" t="str">
            <v>Other Urban Districts</v>
          </cell>
          <cell r="E59" t="str">
            <v>PU</v>
          </cell>
        </row>
        <row r="60">
          <cell r="C60" t="str">
            <v>Cheltenham</v>
          </cell>
          <cell r="D60" t="str">
            <v>Other Urban Districts</v>
          </cell>
          <cell r="E60" t="str">
            <v>PU</v>
          </cell>
        </row>
        <row r="61">
          <cell r="C61" t="str">
            <v>Cherwell</v>
          </cell>
          <cell r="D61" t="str">
            <v>Significant Rural Districts</v>
          </cell>
          <cell r="E61" t="str">
            <v>SR</v>
          </cell>
        </row>
        <row r="62">
          <cell r="C62" t="str">
            <v>Cheshire East</v>
          </cell>
          <cell r="D62" t="str">
            <v>Rural-50 Unitary</v>
          </cell>
          <cell r="E62" t="str">
            <v>PR</v>
          </cell>
        </row>
        <row r="63">
          <cell r="C63" t="str">
            <v>Cheshire Fire Authority</v>
          </cell>
          <cell r="D63" t="str">
            <v>Significant Rural Fire</v>
          </cell>
          <cell r="E63" t="str">
            <v>Fir</v>
          </cell>
        </row>
        <row r="64">
          <cell r="C64" t="str">
            <v>Cheshire West and Chester</v>
          </cell>
          <cell r="D64" t="str">
            <v>Significant Rural Unitary</v>
          </cell>
          <cell r="E64" t="str">
            <v>SR</v>
          </cell>
        </row>
        <row r="65">
          <cell r="C65" t="str">
            <v>Chesterfield</v>
          </cell>
          <cell r="D65" t="str">
            <v>Other Urban Districts</v>
          </cell>
          <cell r="E65" t="str">
            <v>PU</v>
          </cell>
        </row>
        <row r="66">
          <cell r="C66" t="str">
            <v>Chichester</v>
          </cell>
          <cell r="D66" t="str">
            <v>Rural-80 Districts</v>
          </cell>
          <cell r="E66" t="str">
            <v>PR</v>
          </cell>
        </row>
        <row r="67">
          <cell r="C67" t="str">
            <v>Chiltern</v>
          </cell>
          <cell r="D67" t="str">
            <v>Significant Rural Districts</v>
          </cell>
          <cell r="E67" t="str">
            <v>SR</v>
          </cell>
        </row>
        <row r="68">
          <cell r="C68" t="str">
            <v>Chorley</v>
          </cell>
          <cell r="D68" t="str">
            <v>Significant Rural Districts</v>
          </cell>
          <cell r="E68" t="str">
            <v>SR</v>
          </cell>
        </row>
        <row r="69">
          <cell r="C69" t="str">
            <v>Christchurch</v>
          </cell>
          <cell r="D69" t="str">
            <v>Large Urban Districts</v>
          </cell>
          <cell r="E69" t="str">
            <v>PU</v>
          </cell>
        </row>
        <row r="70">
          <cell r="C70" t="str">
            <v>City of London</v>
          </cell>
          <cell r="D70" t="str">
            <v>Major Urban</v>
          </cell>
          <cell r="E70" t="str">
            <v>PU</v>
          </cell>
        </row>
        <row r="71">
          <cell r="C71" t="str">
            <v>Cleveland Fire Authority</v>
          </cell>
          <cell r="D71" t="str">
            <v>Urban Fire</v>
          </cell>
          <cell r="E71" t="str">
            <v>Fir</v>
          </cell>
        </row>
        <row r="72">
          <cell r="C72" t="str">
            <v>Colchester</v>
          </cell>
          <cell r="D72" t="str">
            <v>Significant Rural Districts</v>
          </cell>
          <cell r="E72" t="str">
            <v>SR</v>
          </cell>
        </row>
        <row r="73">
          <cell r="C73" t="str">
            <v>Copeland</v>
          </cell>
          <cell r="D73" t="str">
            <v>Rural-80 Districts</v>
          </cell>
          <cell r="E73" t="str">
            <v>PR</v>
          </cell>
        </row>
        <row r="74">
          <cell r="C74" t="str">
            <v>Corby</v>
          </cell>
          <cell r="D74" t="str">
            <v>Other Urban Districts</v>
          </cell>
          <cell r="E74" t="str">
            <v>PU</v>
          </cell>
        </row>
        <row r="75">
          <cell r="C75" t="str">
            <v>Cornwall</v>
          </cell>
          <cell r="D75" t="str">
            <v>Rural-80 Unitary</v>
          </cell>
          <cell r="E75" t="str">
            <v>PR</v>
          </cell>
        </row>
        <row r="76">
          <cell r="C76" t="str">
            <v>Cotswold</v>
          </cell>
          <cell r="D76" t="str">
            <v>Rural-80 Districts</v>
          </cell>
          <cell r="E76" t="str">
            <v>PR</v>
          </cell>
        </row>
        <row r="77">
          <cell r="C77" t="str">
            <v>Coventry</v>
          </cell>
          <cell r="D77" t="str">
            <v>Large Urban Met</v>
          </cell>
          <cell r="E77" t="str">
            <v>PU</v>
          </cell>
        </row>
        <row r="78">
          <cell r="C78" t="str">
            <v>Craven</v>
          </cell>
          <cell r="D78" t="str">
            <v>Rural-80 Districts</v>
          </cell>
          <cell r="E78" t="str">
            <v>PR</v>
          </cell>
        </row>
        <row r="79">
          <cell r="C79" t="str">
            <v>Crawley</v>
          </cell>
          <cell r="D79" t="str">
            <v>Other Urban Districts</v>
          </cell>
          <cell r="E79" t="str">
            <v>PU</v>
          </cell>
        </row>
        <row r="80">
          <cell r="C80" t="str">
            <v>Croydon</v>
          </cell>
          <cell r="D80" t="str">
            <v>Major Urban L</v>
          </cell>
          <cell r="E80" t="str">
            <v>PU</v>
          </cell>
        </row>
        <row r="81">
          <cell r="C81" t="str">
            <v>Cumbria</v>
          </cell>
          <cell r="D81" t="str">
            <v>Predominantly Rural County</v>
          </cell>
          <cell r="E81" t="str">
            <v>PR</v>
          </cell>
        </row>
        <row r="82">
          <cell r="C82" t="str">
            <v>Dacorum</v>
          </cell>
          <cell r="D82" t="str">
            <v>Significant Rural Districts</v>
          </cell>
          <cell r="E82" t="str">
            <v>SR</v>
          </cell>
        </row>
        <row r="83">
          <cell r="C83" t="str">
            <v>Darlington</v>
          </cell>
          <cell r="D83" t="str">
            <v>Other Urban Unitary</v>
          </cell>
          <cell r="E83" t="str">
            <v>PU</v>
          </cell>
        </row>
        <row r="84">
          <cell r="C84" t="str">
            <v>Dartford</v>
          </cell>
          <cell r="D84" t="str">
            <v>Major Urban Districts</v>
          </cell>
          <cell r="E84" t="str">
            <v>PU</v>
          </cell>
        </row>
        <row r="85">
          <cell r="C85" t="str">
            <v>Daventry</v>
          </cell>
          <cell r="D85" t="str">
            <v>Rural-80 Districts</v>
          </cell>
          <cell r="E85" t="str">
            <v>PR</v>
          </cell>
        </row>
        <row r="86">
          <cell r="C86" t="str">
            <v>Derby</v>
          </cell>
          <cell r="D86" t="str">
            <v>Other Urban Unitary</v>
          </cell>
          <cell r="E86" t="str">
            <v>PU</v>
          </cell>
        </row>
        <row r="87">
          <cell r="C87" t="str">
            <v>Derbyshire</v>
          </cell>
          <cell r="D87" t="str">
            <v>Significant Rural County</v>
          </cell>
          <cell r="E87" t="str">
            <v>SR</v>
          </cell>
        </row>
        <row r="88">
          <cell r="C88" t="str">
            <v>Derbyshire Dales</v>
          </cell>
          <cell r="D88" t="str">
            <v>Rural-80 Districts</v>
          </cell>
          <cell r="E88" t="str">
            <v>PR</v>
          </cell>
        </row>
        <row r="89">
          <cell r="C89" t="str">
            <v>Derbyshire Fire Authority</v>
          </cell>
          <cell r="D89" t="str">
            <v>Significant Rural Fire</v>
          </cell>
          <cell r="E89" t="str">
            <v>Fir</v>
          </cell>
        </row>
        <row r="90">
          <cell r="C90" t="str">
            <v>Devon</v>
          </cell>
          <cell r="D90" t="str">
            <v>Predominantly Rural County</v>
          </cell>
          <cell r="E90" t="str">
            <v>PR</v>
          </cell>
        </row>
        <row r="91">
          <cell r="C91" t="str">
            <v>Devon &amp; Somerset Fire Authority</v>
          </cell>
          <cell r="D91" t="str">
            <v>Predominantly Rural Fire</v>
          </cell>
          <cell r="E91" t="str">
            <v>Fir</v>
          </cell>
        </row>
        <row r="92">
          <cell r="C92" t="str">
            <v>Doncaster</v>
          </cell>
          <cell r="D92" t="str">
            <v>Other Urban Met</v>
          </cell>
          <cell r="E92" t="str">
            <v>PU</v>
          </cell>
        </row>
        <row r="93">
          <cell r="C93" t="str">
            <v>Dorset</v>
          </cell>
          <cell r="D93" t="str">
            <v>Predominantly Rural County</v>
          </cell>
          <cell r="E93" t="str">
            <v>PR</v>
          </cell>
        </row>
        <row r="94">
          <cell r="C94" t="str">
            <v>Dorset Fire Authority</v>
          </cell>
          <cell r="D94" t="str">
            <v>Significant Rural Fire</v>
          </cell>
          <cell r="E94" t="str">
            <v>Fir</v>
          </cell>
        </row>
        <row r="95">
          <cell r="C95" t="str">
            <v>Dover</v>
          </cell>
          <cell r="D95" t="str">
            <v>Rural-50 Districts</v>
          </cell>
          <cell r="E95" t="str">
            <v>PR</v>
          </cell>
        </row>
        <row r="96">
          <cell r="C96" t="str">
            <v>Dudley</v>
          </cell>
          <cell r="D96" t="str">
            <v>Major Urban Met</v>
          </cell>
          <cell r="E96" t="str">
            <v>PU</v>
          </cell>
        </row>
        <row r="97">
          <cell r="C97" t="str">
            <v>Durham</v>
          </cell>
          <cell r="D97" t="str">
            <v>Rural-50 Unitary</v>
          </cell>
          <cell r="E97" t="str">
            <v>PR</v>
          </cell>
        </row>
        <row r="98">
          <cell r="C98" t="str">
            <v>Durham Fire Authority</v>
          </cell>
          <cell r="D98" t="str">
            <v>Predominantly Rural Fire</v>
          </cell>
          <cell r="E98" t="str">
            <v>Fir</v>
          </cell>
        </row>
        <row r="99">
          <cell r="C99" t="str">
            <v>Ealing</v>
          </cell>
          <cell r="D99" t="str">
            <v>Major Urban L</v>
          </cell>
          <cell r="E99" t="str">
            <v>PU</v>
          </cell>
        </row>
        <row r="100">
          <cell r="C100" t="str">
            <v>East Cambridgeshire</v>
          </cell>
          <cell r="D100" t="str">
            <v>Rural-80 Districts</v>
          </cell>
          <cell r="E100" t="str">
            <v>PR</v>
          </cell>
        </row>
        <row r="101">
          <cell r="C101" t="str">
            <v>East Devon</v>
          </cell>
          <cell r="D101" t="str">
            <v>Rural-50 Districts</v>
          </cell>
          <cell r="E101" t="str">
            <v>PR</v>
          </cell>
        </row>
        <row r="102">
          <cell r="C102" t="str">
            <v>East Dorset</v>
          </cell>
          <cell r="D102" t="str">
            <v>Rural-50 Districts</v>
          </cell>
          <cell r="E102" t="str">
            <v>PR</v>
          </cell>
        </row>
        <row r="103">
          <cell r="C103" t="str">
            <v>East Hampshire</v>
          </cell>
          <cell r="D103" t="str">
            <v>Rural-50 Districts</v>
          </cell>
          <cell r="E103" t="str">
            <v>PR</v>
          </cell>
        </row>
        <row r="104">
          <cell r="C104" t="str">
            <v>East Hertfordshire</v>
          </cell>
          <cell r="D104" t="str">
            <v>Significant Rural Districts</v>
          </cell>
          <cell r="E104" t="str">
            <v>SR</v>
          </cell>
        </row>
        <row r="105">
          <cell r="C105" t="str">
            <v>East Lindsey</v>
          </cell>
          <cell r="D105" t="str">
            <v>Rural-80 Districts</v>
          </cell>
          <cell r="E105" t="str">
            <v>PR</v>
          </cell>
        </row>
        <row r="106">
          <cell r="C106" t="str">
            <v>East Northamptonshire</v>
          </cell>
          <cell r="D106" t="str">
            <v>Rural-50 Districts</v>
          </cell>
          <cell r="E106" t="str">
            <v>PR</v>
          </cell>
        </row>
        <row r="107">
          <cell r="C107" t="str">
            <v>East Riding of Yorkshire</v>
          </cell>
          <cell r="D107" t="str">
            <v>Rural-50 Unitary</v>
          </cell>
          <cell r="E107" t="str">
            <v>PR</v>
          </cell>
        </row>
        <row r="108">
          <cell r="C108" t="str">
            <v>East Staffordshire</v>
          </cell>
          <cell r="D108" t="str">
            <v>Significant Rural Districts</v>
          </cell>
          <cell r="E108" t="str">
            <v>SR</v>
          </cell>
        </row>
        <row r="109">
          <cell r="C109" t="str">
            <v>East Sussex</v>
          </cell>
          <cell r="D109" t="str">
            <v>Significant Rural County</v>
          </cell>
          <cell r="E109" t="str">
            <v>SR</v>
          </cell>
        </row>
        <row r="110">
          <cell r="C110" t="str">
            <v>East Sussex Fire Authority</v>
          </cell>
          <cell r="D110" t="str">
            <v>Significant Rural Fire</v>
          </cell>
          <cell r="E110" t="str">
            <v>Fir</v>
          </cell>
        </row>
        <row r="111">
          <cell r="C111" t="str">
            <v>Eastbourne</v>
          </cell>
          <cell r="D111" t="str">
            <v>Other Urban Districts</v>
          </cell>
          <cell r="E111" t="str">
            <v>PU</v>
          </cell>
        </row>
        <row r="112">
          <cell r="C112" t="str">
            <v>Eastleigh</v>
          </cell>
          <cell r="D112" t="str">
            <v>Significant Rural Districts</v>
          </cell>
          <cell r="E112" t="str">
            <v>SR</v>
          </cell>
        </row>
        <row r="113">
          <cell r="C113" t="str">
            <v>Eden</v>
          </cell>
          <cell r="D113" t="str">
            <v>Rural-80 Districts</v>
          </cell>
          <cell r="E113" t="str">
            <v>PR</v>
          </cell>
        </row>
        <row r="114">
          <cell r="C114" t="str">
            <v>Elmbridge</v>
          </cell>
          <cell r="D114" t="str">
            <v>Major Urban Districts</v>
          </cell>
          <cell r="E114" t="str">
            <v>PU</v>
          </cell>
        </row>
        <row r="115">
          <cell r="C115" t="str">
            <v>Enfield</v>
          </cell>
          <cell r="D115" t="str">
            <v>Major Urban L</v>
          </cell>
          <cell r="E115" t="str">
            <v>PU</v>
          </cell>
        </row>
        <row r="116">
          <cell r="C116" t="str">
            <v>Epping Forest</v>
          </cell>
          <cell r="D116" t="str">
            <v>Significant Rural Districts</v>
          </cell>
          <cell r="E116" t="str">
            <v>SR</v>
          </cell>
        </row>
        <row r="117">
          <cell r="C117" t="str">
            <v>Epsom and Ewell</v>
          </cell>
          <cell r="D117" t="str">
            <v>Major Urban Districts</v>
          </cell>
          <cell r="E117" t="str">
            <v>PU</v>
          </cell>
        </row>
        <row r="118">
          <cell r="C118" t="str">
            <v>Erewash</v>
          </cell>
          <cell r="D118" t="str">
            <v>Large Urban Districts</v>
          </cell>
          <cell r="E118" t="str">
            <v>PU</v>
          </cell>
        </row>
        <row r="119">
          <cell r="C119" t="str">
            <v>Essex</v>
          </cell>
          <cell r="D119" t="str">
            <v>Significant Rural County</v>
          </cell>
          <cell r="E119" t="str">
            <v>SR</v>
          </cell>
        </row>
        <row r="120">
          <cell r="C120" t="str">
            <v>Essex Fire Authority</v>
          </cell>
          <cell r="D120" t="str">
            <v>Significant Rural Fire</v>
          </cell>
          <cell r="E120" t="str">
            <v>Fir</v>
          </cell>
        </row>
        <row r="121">
          <cell r="C121" t="str">
            <v>Exeter</v>
          </cell>
          <cell r="D121" t="str">
            <v>Other Urban Districts</v>
          </cell>
          <cell r="E121" t="str">
            <v>PU</v>
          </cell>
        </row>
        <row r="122">
          <cell r="C122" t="str">
            <v>Fareham</v>
          </cell>
          <cell r="D122" t="str">
            <v>Large Urban Districts</v>
          </cell>
          <cell r="E122" t="str">
            <v>PU</v>
          </cell>
        </row>
        <row r="123">
          <cell r="C123" t="str">
            <v>Fenland</v>
          </cell>
          <cell r="D123" t="str">
            <v>Rural-80 Districts</v>
          </cell>
          <cell r="E123" t="str">
            <v>PR</v>
          </cell>
        </row>
        <row r="124">
          <cell r="C124" t="str">
            <v>Forest Heath</v>
          </cell>
          <cell r="D124" t="str">
            <v>Rural-80 Districts</v>
          </cell>
          <cell r="E124" t="str">
            <v>PR</v>
          </cell>
        </row>
        <row r="125">
          <cell r="C125" t="str">
            <v>Forest of Dean</v>
          </cell>
          <cell r="D125" t="str">
            <v>Rural-80 Districts</v>
          </cell>
          <cell r="E125" t="str">
            <v>PR</v>
          </cell>
        </row>
        <row r="126">
          <cell r="C126" t="str">
            <v>Fylde</v>
          </cell>
          <cell r="D126" t="str">
            <v>Significant Rural Districts</v>
          </cell>
          <cell r="E126" t="str">
            <v>SR</v>
          </cell>
        </row>
        <row r="127">
          <cell r="C127" t="str">
            <v>Gateshead</v>
          </cell>
          <cell r="D127" t="str">
            <v>Major Urban Met</v>
          </cell>
          <cell r="E127" t="str">
            <v>PU</v>
          </cell>
        </row>
        <row r="128">
          <cell r="C128" t="str">
            <v>Gedling</v>
          </cell>
          <cell r="D128" t="str">
            <v>Large Urban Districts</v>
          </cell>
          <cell r="E128" t="str">
            <v>PU</v>
          </cell>
        </row>
        <row r="129">
          <cell r="C129" t="str">
            <v>Gloucester</v>
          </cell>
          <cell r="D129" t="str">
            <v>Other Urban Districts</v>
          </cell>
          <cell r="E129" t="str">
            <v>PU</v>
          </cell>
        </row>
        <row r="130">
          <cell r="C130" t="str">
            <v>Gloucestershire</v>
          </cell>
          <cell r="D130" t="str">
            <v>Significant Rural County</v>
          </cell>
          <cell r="E130" t="str">
            <v>SR</v>
          </cell>
        </row>
        <row r="131">
          <cell r="C131" t="str">
            <v>Gosport</v>
          </cell>
          <cell r="D131" t="str">
            <v>Large Urban Districts</v>
          </cell>
          <cell r="E131" t="str">
            <v>PU</v>
          </cell>
        </row>
        <row r="132">
          <cell r="C132" t="str">
            <v>Gravesham</v>
          </cell>
          <cell r="D132" t="str">
            <v>Major Urban Districts</v>
          </cell>
          <cell r="E132" t="str">
            <v>PU</v>
          </cell>
        </row>
        <row r="133">
          <cell r="C133" t="str">
            <v>Great Yarmouth</v>
          </cell>
          <cell r="D133" t="str">
            <v>Significant Rural Districts</v>
          </cell>
          <cell r="E133" t="str">
            <v>SR</v>
          </cell>
        </row>
        <row r="134">
          <cell r="C134" t="str">
            <v>Greater Manchester Fire</v>
          </cell>
          <cell r="D134" t="str">
            <v>Urban Fire</v>
          </cell>
          <cell r="E134" t="str">
            <v>Fir</v>
          </cell>
        </row>
        <row r="135">
          <cell r="C135" t="str">
            <v>Greenwich</v>
          </cell>
          <cell r="D135" t="str">
            <v>Major Urban L</v>
          </cell>
          <cell r="E135" t="str">
            <v>PU</v>
          </cell>
        </row>
        <row r="136">
          <cell r="C136" t="str">
            <v>Guildford</v>
          </cell>
          <cell r="D136" t="str">
            <v>Significant Rural Districts</v>
          </cell>
          <cell r="E136" t="str">
            <v>SR</v>
          </cell>
        </row>
        <row r="137">
          <cell r="C137" t="str">
            <v>Hackney</v>
          </cell>
          <cell r="D137" t="str">
            <v>Major Urban L</v>
          </cell>
          <cell r="E137" t="str">
            <v>PU</v>
          </cell>
        </row>
        <row r="138">
          <cell r="C138" t="str">
            <v>Halton</v>
          </cell>
          <cell r="D138" t="str">
            <v>Other Urban Unitary</v>
          </cell>
          <cell r="E138" t="str">
            <v>PU</v>
          </cell>
        </row>
        <row r="139">
          <cell r="C139" t="str">
            <v>Hambleton</v>
          </cell>
          <cell r="D139" t="str">
            <v>Rural-80 Districts</v>
          </cell>
          <cell r="E139" t="str">
            <v>PR</v>
          </cell>
        </row>
        <row r="140">
          <cell r="C140" t="str">
            <v>Hammersmith and Fulham</v>
          </cell>
          <cell r="D140" t="str">
            <v>Major Urban L</v>
          </cell>
          <cell r="E140" t="str">
            <v>PU</v>
          </cell>
        </row>
        <row r="141">
          <cell r="C141" t="str">
            <v>Hampshire</v>
          </cell>
          <cell r="D141" t="str">
            <v>Significant Rural County</v>
          </cell>
          <cell r="E141" t="str">
            <v>SR</v>
          </cell>
        </row>
        <row r="142">
          <cell r="C142" t="str">
            <v>Hampshire Fire Authority</v>
          </cell>
          <cell r="D142" t="str">
            <v>Urban Fire</v>
          </cell>
          <cell r="E142" t="str">
            <v>Fir</v>
          </cell>
        </row>
        <row r="143">
          <cell r="C143" t="str">
            <v>Harborough</v>
          </cell>
          <cell r="D143" t="str">
            <v>Rural-80 Districts</v>
          </cell>
          <cell r="E143" t="str">
            <v>PR</v>
          </cell>
        </row>
        <row r="144">
          <cell r="C144" t="str">
            <v>Haringey</v>
          </cell>
          <cell r="D144" t="str">
            <v>Major Urban L</v>
          </cell>
          <cell r="E144" t="str">
            <v>PU</v>
          </cell>
        </row>
        <row r="145">
          <cell r="C145" t="str">
            <v>Harlow</v>
          </cell>
          <cell r="D145" t="str">
            <v>Other Urban Districts</v>
          </cell>
          <cell r="E145" t="str">
            <v>PU</v>
          </cell>
        </row>
        <row r="146">
          <cell r="C146" t="str">
            <v>Harrogate</v>
          </cell>
          <cell r="D146" t="str">
            <v>Significant Rural Districts</v>
          </cell>
          <cell r="E146" t="str">
            <v>SR</v>
          </cell>
        </row>
        <row r="147">
          <cell r="C147" t="str">
            <v>Harrow</v>
          </cell>
          <cell r="D147" t="str">
            <v>Major Urban L</v>
          </cell>
          <cell r="E147" t="str">
            <v>PU</v>
          </cell>
        </row>
        <row r="148">
          <cell r="C148" t="str">
            <v>Hart</v>
          </cell>
          <cell r="D148" t="str">
            <v>Significant Rural Districts</v>
          </cell>
          <cell r="E148" t="str">
            <v>SR</v>
          </cell>
        </row>
        <row r="149">
          <cell r="C149" t="str">
            <v>Hartlepool</v>
          </cell>
          <cell r="D149" t="str">
            <v>Other Urban Unitary</v>
          </cell>
          <cell r="E149" t="str">
            <v>PU</v>
          </cell>
        </row>
        <row r="150">
          <cell r="C150" t="str">
            <v>Hastings</v>
          </cell>
          <cell r="D150" t="str">
            <v>Other Urban Districts</v>
          </cell>
          <cell r="E150" t="str">
            <v>PU</v>
          </cell>
        </row>
        <row r="151">
          <cell r="C151" t="str">
            <v>Havant</v>
          </cell>
          <cell r="D151" t="str">
            <v>Large Urban Districts</v>
          </cell>
          <cell r="E151" t="str">
            <v>PU</v>
          </cell>
        </row>
        <row r="152">
          <cell r="C152" t="str">
            <v>Havering</v>
          </cell>
          <cell r="D152" t="str">
            <v>Major Urban L</v>
          </cell>
          <cell r="E152" t="str">
            <v>PU</v>
          </cell>
        </row>
        <row r="153">
          <cell r="C153" t="str">
            <v>Hereford and Worcester Fire Authority</v>
          </cell>
          <cell r="D153" t="str">
            <v>Significant Rural Fire</v>
          </cell>
          <cell r="E153" t="str">
            <v>Fir</v>
          </cell>
        </row>
        <row r="154">
          <cell r="C154" t="str">
            <v xml:space="preserve">Herefordshire </v>
          </cell>
          <cell r="D154" t="str">
            <v>Rural-50 Unitary</v>
          </cell>
          <cell r="E154" t="str">
            <v>PR</v>
          </cell>
        </row>
        <row r="155">
          <cell r="C155" t="str">
            <v>Hertfordshire</v>
          </cell>
          <cell r="D155" t="str">
            <v>Predominantly Urban Fire</v>
          </cell>
          <cell r="E155" t="str">
            <v>PU</v>
          </cell>
        </row>
        <row r="156">
          <cell r="C156" t="str">
            <v>Hertsmere</v>
          </cell>
          <cell r="D156" t="str">
            <v>Significant Rural Districts</v>
          </cell>
          <cell r="E156" t="str">
            <v>SR</v>
          </cell>
        </row>
        <row r="157">
          <cell r="C157" t="str">
            <v>High Peak</v>
          </cell>
          <cell r="D157" t="str">
            <v>Rural-50 Districts</v>
          </cell>
          <cell r="E157" t="str">
            <v>PR</v>
          </cell>
        </row>
        <row r="158">
          <cell r="C158" t="str">
            <v>Hillingdon</v>
          </cell>
          <cell r="D158" t="str">
            <v>Major Urban L</v>
          </cell>
          <cell r="E158" t="str">
            <v>PU</v>
          </cell>
        </row>
        <row r="159">
          <cell r="C159" t="str">
            <v>Hinckley and Bosworth</v>
          </cell>
          <cell r="D159" t="str">
            <v>Significant Rural Districts</v>
          </cell>
          <cell r="E159" t="str">
            <v>SR</v>
          </cell>
        </row>
        <row r="160">
          <cell r="C160" t="str">
            <v>Horsham</v>
          </cell>
          <cell r="D160" t="str">
            <v>Rural-50 Districts</v>
          </cell>
          <cell r="E160" t="str">
            <v>PR</v>
          </cell>
        </row>
        <row r="161">
          <cell r="C161" t="str">
            <v>Hounslow</v>
          </cell>
          <cell r="D161" t="str">
            <v>Major Urban L</v>
          </cell>
          <cell r="E161" t="str">
            <v>PU</v>
          </cell>
        </row>
        <row r="162">
          <cell r="C162" t="str">
            <v>Humberside Fire Authority</v>
          </cell>
          <cell r="D162" t="str">
            <v>Significant Rural Fire</v>
          </cell>
          <cell r="E162" t="str">
            <v>Fir</v>
          </cell>
        </row>
        <row r="163">
          <cell r="C163" t="str">
            <v>Huntingdonshire</v>
          </cell>
          <cell r="D163" t="str">
            <v>Rural-80 Districts</v>
          </cell>
          <cell r="E163" t="str">
            <v>PR</v>
          </cell>
        </row>
        <row r="164">
          <cell r="C164" t="str">
            <v>Hyndburn</v>
          </cell>
          <cell r="D164" t="str">
            <v>Other Urban Districts</v>
          </cell>
          <cell r="E164" t="str">
            <v>PU</v>
          </cell>
        </row>
        <row r="165">
          <cell r="C165" t="str">
            <v>Ipswich</v>
          </cell>
          <cell r="D165" t="str">
            <v>Other Urban Districts</v>
          </cell>
          <cell r="E165" t="str">
            <v>PU</v>
          </cell>
        </row>
        <row r="166">
          <cell r="C166" t="str">
            <v>Isle of Wight Council</v>
          </cell>
          <cell r="D166" t="str">
            <v>Rural-80 Unitary</v>
          </cell>
          <cell r="E166" t="str">
            <v>PR</v>
          </cell>
        </row>
        <row r="167">
          <cell r="C167" t="str">
            <v>Isles of Scilly</v>
          </cell>
          <cell r="D167" t="str">
            <v>Rural-80 Unitary</v>
          </cell>
          <cell r="E167" t="str">
            <v>PR</v>
          </cell>
        </row>
        <row r="168">
          <cell r="C168" t="str">
            <v>Islington</v>
          </cell>
          <cell r="D168" t="str">
            <v>Major Urban L</v>
          </cell>
          <cell r="E168" t="str">
            <v>PU</v>
          </cell>
        </row>
        <row r="169">
          <cell r="C169" t="str">
            <v>Kensington and Chelsea</v>
          </cell>
          <cell r="D169" t="str">
            <v>Major Urban L</v>
          </cell>
          <cell r="E169" t="str">
            <v>PU</v>
          </cell>
        </row>
        <row r="170">
          <cell r="C170" t="str">
            <v>Kent</v>
          </cell>
          <cell r="D170" t="str">
            <v>Significant Rural County</v>
          </cell>
          <cell r="E170" t="str">
            <v>SR</v>
          </cell>
        </row>
        <row r="171">
          <cell r="C171" t="str">
            <v>Kent Fire Authority</v>
          </cell>
          <cell r="D171" t="str">
            <v>Significant Rural Fire</v>
          </cell>
          <cell r="E171" t="str">
            <v>Fir</v>
          </cell>
        </row>
        <row r="172">
          <cell r="C172" t="str">
            <v>Kettering</v>
          </cell>
          <cell r="D172" t="str">
            <v>Significant Rural Districts</v>
          </cell>
          <cell r="E172" t="str">
            <v>SR</v>
          </cell>
        </row>
        <row r="173">
          <cell r="C173" t="str">
            <v>King's Lynn and West Norfolk</v>
          </cell>
          <cell r="D173" t="str">
            <v>Rural-50 Districts</v>
          </cell>
          <cell r="E173" t="str">
            <v>PR</v>
          </cell>
        </row>
        <row r="174">
          <cell r="C174" t="str">
            <v>Kingston upon Hull</v>
          </cell>
          <cell r="D174" t="str">
            <v>Large Urban Unitary</v>
          </cell>
          <cell r="E174" t="str">
            <v>PU</v>
          </cell>
        </row>
        <row r="175">
          <cell r="C175" t="str">
            <v>Kingston upon Thames</v>
          </cell>
          <cell r="D175" t="str">
            <v>Major Urban L</v>
          </cell>
          <cell r="E175" t="str">
            <v>PU</v>
          </cell>
        </row>
        <row r="176">
          <cell r="C176" t="str">
            <v>Kirklees</v>
          </cell>
          <cell r="D176" t="str">
            <v>Major Urban Met</v>
          </cell>
          <cell r="E176" t="str">
            <v>PU</v>
          </cell>
        </row>
        <row r="177">
          <cell r="C177" t="str">
            <v>Knowsley</v>
          </cell>
          <cell r="D177" t="str">
            <v>Major Urban Met</v>
          </cell>
          <cell r="E177" t="str">
            <v>PU</v>
          </cell>
        </row>
        <row r="178">
          <cell r="C178" t="str">
            <v>Lambeth</v>
          </cell>
          <cell r="D178" t="str">
            <v>Major Urban L</v>
          </cell>
          <cell r="E178" t="str">
            <v>PU</v>
          </cell>
        </row>
        <row r="179">
          <cell r="C179" t="str">
            <v>Lancashire</v>
          </cell>
          <cell r="D179" t="str">
            <v>Significant Rural County</v>
          </cell>
          <cell r="E179" t="str">
            <v>SR</v>
          </cell>
        </row>
        <row r="180">
          <cell r="C180" t="str">
            <v>Lancashire Fire Authority</v>
          </cell>
          <cell r="D180" t="str">
            <v>Urban Fire</v>
          </cell>
          <cell r="E180" t="str">
            <v>Fir</v>
          </cell>
        </row>
        <row r="181">
          <cell r="C181" t="str">
            <v>Lancaster</v>
          </cell>
          <cell r="D181" t="str">
            <v>Significant Rural Districts</v>
          </cell>
          <cell r="E181" t="str">
            <v>SR</v>
          </cell>
        </row>
        <row r="182">
          <cell r="C182" t="str">
            <v>Leeds</v>
          </cell>
          <cell r="D182" t="str">
            <v>Major Urban Met</v>
          </cell>
          <cell r="E182" t="str">
            <v>PU</v>
          </cell>
        </row>
        <row r="183">
          <cell r="C183" t="str">
            <v>Leicester</v>
          </cell>
          <cell r="D183" t="str">
            <v>Large Urban Unitary</v>
          </cell>
          <cell r="E183" t="str">
            <v>PU</v>
          </cell>
        </row>
        <row r="184">
          <cell r="C184" t="str">
            <v>Leicestershire</v>
          </cell>
          <cell r="D184" t="str">
            <v>Significant Rural County</v>
          </cell>
          <cell r="E184" t="str">
            <v>SR</v>
          </cell>
        </row>
        <row r="185">
          <cell r="C185" t="str">
            <v>Leicestershire Fire Authority</v>
          </cell>
          <cell r="D185" t="str">
            <v>Significant Rural Fire</v>
          </cell>
          <cell r="E185" t="str">
            <v>Fir</v>
          </cell>
        </row>
        <row r="186">
          <cell r="C186" t="str">
            <v>Lewes</v>
          </cell>
          <cell r="D186" t="str">
            <v>Rural-50 Districts</v>
          </cell>
          <cell r="E186" t="str">
            <v>PR</v>
          </cell>
        </row>
        <row r="187">
          <cell r="C187" t="str">
            <v>Lewisham</v>
          </cell>
          <cell r="D187" t="str">
            <v>Major Urban L</v>
          </cell>
          <cell r="E187" t="str">
            <v>PU</v>
          </cell>
        </row>
        <row r="188">
          <cell r="C188" t="str">
            <v>Lichfield</v>
          </cell>
          <cell r="D188" t="str">
            <v>Rural-50 Districts</v>
          </cell>
          <cell r="E188" t="str">
            <v>PR</v>
          </cell>
        </row>
        <row r="189">
          <cell r="C189" t="str">
            <v>Lincoln</v>
          </cell>
          <cell r="D189" t="str">
            <v>Other Urban Districts</v>
          </cell>
          <cell r="E189" t="str">
            <v>PU</v>
          </cell>
        </row>
        <row r="190">
          <cell r="C190" t="str">
            <v>Lincolnshire</v>
          </cell>
          <cell r="D190" t="str">
            <v>Predominantly Rural County</v>
          </cell>
          <cell r="E190" t="str">
            <v>PR</v>
          </cell>
        </row>
        <row r="191">
          <cell r="C191" t="str">
            <v>Liverpool</v>
          </cell>
          <cell r="D191" t="str">
            <v>Major Urban Met</v>
          </cell>
          <cell r="E191" t="str">
            <v>PU</v>
          </cell>
        </row>
        <row r="192">
          <cell r="C192" t="str">
            <v>Luton</v>
          </cell>
          <cell r="D192" t="str">
            <v>Other Urban Unitary</v>
          </cell>
          <cell r="E192" t="str">
            <v>PU</v>
          </cell>
        </row>
        <row r="193">
          <cell r="C193" t="str">
            <v>Maidstone</v>
          </cell>
          <cell r="D193" t="str">
            <v>Significant Rural Districts</v>
          </cell>
          <cell r="E193" t="str">
            <v>SR</v>
          </cell>
        </row>
        <row r="194">
          <cell r="C194" t="str">
            <v>Maldon</v>
          </cell>
          <cell r="D194" t="str">
            <v>Rural-80 Districts</v>
          </cell>
          <cell r="E194" t="str">
            <v>PR</v>
          </cell>
        </row>
        <row r="195">
          <cell r="C195" t="str">
            <v>Malvern Hills</v>
          </cell>
          <cell r="D195" t="str">
            <v>Rural-50 Districts</v>
          </cell>
          <cell r="E195" t="str">
            <v>PR</v>
          </cell>
        </row>
        <row r="196">
          <cell r="C196" t="str">
            <v>Manchester</v>
          </cell>
          <cell r="D196" t="str">
            <v>Major Urban Met</v>
          </cell>
          <cell r="E196" t="str">
            <v>PU</v>
          </cell>
        </row>
        <row r="197">
          <cell r="C197" t="str">
            <v>Mansfield</v>
          </cell>
          <cell r="D197" t="str">
            <v>Other Urban Districts</v>
          </cell>
          <cell r="E197" t="str">
            <v>PU</v>
          </cell>
        </row>
        <row r="198">
          <cell r="C198" t="str">
            <v xml:space="preserve">Medway </v>
          </cell>
          <cell r="D198" t="str">
            <v>Other Urban Unitary</v>
          </cell>
          <cell r="E198" t="str">
            <v>PU</v>
          </cell>
        </row>
        <row r="199">
          <cell r="C199" t="str">
            <v>Melton</v>
          </cell>
          <cell r="D199" t="str">
            <v>Rural-80 Districts</v>
          </cell>
          <cell r="E199" t="str">
            <v>PR</v>
          </cell>
        </row>
        <row r="200">
          <cell r="C200" t="str">
            <v>Mendip</v>
          </cell>
          <cell r="D200" t="str">
            <v>Rural-80 Districts</v>
          </cell>
          <cell r="E200" t="str">
            <v>PR</v>
          </cell>
        </row>
        <row r="201">
          <cell r="C201" t="str">
            <v>Merseyside Fire</v>
          </cell>
          <cell r="D201" t="str">
            <v>Urban Fire</v>
          </cell>
          <cell r="E201" t="str">
            <v>Fir</v>
          </cell>
        </row>
        <row r="202">
          <cell r="C202" t="str">
            <v>Merton</v>
          </cell>
          <cell r="D202" t="str">
            <v>Major Urban L</v>
          </cell>
          <cell r="E202" t="str">
            <v>PU</v>
          </cell>
        </row>
        <row r="203">
          <cell r="C203" t="str">
            <v>Mid Devon</v>
          </cell>
          <cell r="D203" t="str">
            <v>Rural-80 Districts</v>
          </cell>
          <cell r="E203" t="str">
            <v>PR</v>
          </cell>
        </row>
        <row r="204">
          <cell r="C204" t="str">
            <v>Mid Suffolk</v>
          </cell>
          <cell r="D204" t="str">
            <v>Rural-80 Districts</v>
          </cell>
          <cell r="E204" t="str">
            <v>PR</v>
          </cell>
        </row>
        <row r="205">
          <cell r="C205" t="str">
            <v>Mid Sussex</v>
          </cell>
          <cell r="D205" t="str">
            <v>Rural-80 Districts</v>
          </cell>
          <cell r="E205" t="str">
            <v>PR</v>
          </cell>
        </row>
        <row r="206">
          <cell r="C206" t="str">
            <v>Middlesbrough</v>
          </cell>
          <cell r="D206" t="str">
            <v>Large Urban Unitary</v>
          </cell>
          <cell r="E206" t="str">
            <v>PU</v>
          </cell>
        </row>
        <row r="207">
          <cell r="C207" t="str">
            <v>Milton Keynes</v>
          </cell>
          <cell r="D207" t="str">
            <v>Other Urban Unitary</v>
          </cell>
          <cell r="E207" t="str">
            <v>PU</v>
          </cell>
        </row>
        <row r="208">
          <cell r="C208" t="str">
            <v>Mole Valley</v>
          </cell>
          <cell r="D208" t="str">
            <v>Significant Rural Districts</v>
          </cell>
          <cell r="E208" t="str">
            <v>SR</v>
          </cell>
        </row>
        <row r="209">
          <cell r="C209" t="str">
            <v>New Forest</v>
          </cell>
          <cell r="D209" t="str">
            <v>Significant Rural Districts</v>
          </cell>
          <cell r="E209" t="str">
            <v>SR</v>
          </cell>
        </row>
        <row r="210">
          <cell r="C210" t="str">
            <v>Newark and Sherwood</v>
          </cell>
          <cell r="D210" t="str">
            <v>Rural-50 Districts</v>
          </cell>
          <cell r="E210" t="str">
            <v>PR</v>
          </cell>
        </row>
        <row r="211">
          <cell r="C211" t="str">
            <v>Newcastle upon Tyne</v>
          </cell>
          <cell r="D211" t="str">
            <v>Major Urban Met</v>
          </cell>
          <cell r="E211" t="str">
            <v>PU</v>
          </cell>
        </row>
        <row r="212">
          <cell r="C212" t="str">
            <v>Newcastle-under-Lyme</v>
          </cell>
          <cell r="D212" t="str">
            <v>Large Urban Districts</v>
          </cell>
          <cell r="E212" t="str">
            <v>PU</v>
          </cell>
        </row>
        <row r="213">
          <cell r="C213" t="str">
            <v>Newham</v>
          </cell>
          <cell r="D213" t="str">
            <v>Major Urban L</v>
          </cell>
          <cell r="E213" t="str">
            <v>PU</v>
          </cell>
        </row>
        <row r="214">
          <cell r="C214" t="str">
            <v>Norfolk</v>
          </cell>
          <cell r="D214" t="str">
            <v>Predominantly Rural County</v>
          </cell>
          <cell r="E214" t="str">
            <v>PR</v>
          </cell>
        </row>
        <row r="215">
          <cell r="C215" t="str">
            <v>North Devon</v>
          </cell>
          <cell r="D215" t="str">
            <v>Rural-50 Districts</v>
          </cell>
          <cell r="E215" t="str">
            <v>PR</v>
          </cell>
        </row>
        <row r="216">
          <cell r="C216" t="str">
            <v>North Dorset</v>
          </cell>
          <cell r="D216" t="str">
            <v>Rural-80 Districts</v>
          </cell>
          <cell r="E216" t="str">
            <v>PR</v>
          </cell>
        </row>
        <row r="217">
          <cell r="C217" t="str">
            <v>North East Derbyshire</v>
          </cell>
          <cell r="D217" t="str">
            <v>Rural-50 Districts</v>
          </cell>
          <cell r="E217" t="str">
            <v>PR</v>
          </cell>
        </row>
        <row r="218">
          <cell r="C218" t="str">
            <v>North East Lincolnshire</v>
          </cell>
          <cell r="D218" t="str">
            <v>Other Urban Unitary</v>
          </cell>
          <cell r="E218" t="str">
            <v>PU</v>
          </cell>
        </row>
        <row r="219">
          <cell r="C219" t="str">
            <v>North Hertfordshire</v>
          </cell>
          <cell r="D219" t="str">
            <v>Significant Rural Districts</v>
          </cell>
          <cell r="E219" t="str">
            <v>SR</v>
          </cell>
        </row>
        <row r="220">
          <cell r="C220" t="str">
            <v>North Kesteven</v>
          </cell>
          <cell r="D220" t="str">
            <v>Rural-80 Districts</v>
          </cell>
          <cell r="E220" t="str">
            <v>PR</v>
          </cell>
        </row>
        <row r="221">
          <cell r="C221" t="str">
            <v>North Lincolnshire</v>
          </cell>
          <cell r="D221" t="str">
            <v>Rural-50 Unitary</v>
          </cell>
          <cell r="E221" t="str">
            <v>PR</v>
          </cell>
        </row>
        <row r="222">
          <cell r="C222" t="str">
            <v>North Norfolk</v>
          </cell>
          <cell r="D222" t="str">
            <v>Rural-80 Districts</v>
          </cell>
          <cell r="E222" t="str">
            <v>PR</v>
          </cell>
        </row>
        <row r="223">
          <cell r="C223" t="str">
            <v>North Somerset</v>
          </cell>
          <cell r="D223" t="str">
            <v>Rural-50 Unitary</v>
          </cell>
          <cell r="E223" t="str">
            <v>PR</v>
          </cell>
        </row>
        <row r="224">
          <cell r="C224" t="str">
            <v>North Tyneside</v>
          </cell>
          <cell r="D224" t="str">
            <v>Major Urban Met</v>
          </cell>
          <cell r="E224" t="str">
            <v>PU</v>
          </cell>
        </row>
        <row r="225">
          <cell r="C225" t="str">
            <v>North Warwickshire</v>
          </cell>
          <cell r="D225" t="str">
            <v>Rural-50 Districts</v>
          </cell>
          <cell r="E225" t="str">
            <v>PR</v>
          </cell>
        </row>
        <row r="226">
          <cell r="C226" t="str">
            <v>North West Leicestershire</v>
          </cell>
          <cell r="D226" t="str">
            <v>Rural-50 Districts</v>
          </cell>
          <cell r="E226" t="str">
            <v>PR</v>
          </cell>
        </row>
        <row r="227">
          <cell r="C227" t="str">
            <v>North Yorkshire</v>
          </cell>
          <cell r="D227" t="str">
            <v>Predominantly Rural County</v>
          </cell>
          <cell r="E227" t="str">
            <v>PR</v>
          </cell>
        </row>
        <row r="228">
          <cell r="C228" t="str">
            <v>North Yorkshire Fire Authority</v>
          </cell>
          <cell r="D228" t="str">
            <v>Predominantly Rural Fire</v>
          </cell>
          <cell r="E228" t="str">
            <v>Fir</v>
          </cell>
        </row>
        <row r="229">
          <cell r="C229" t="str">
            <v>Northampton</v>
          </cell>
          <cell r="D229" t="str">
            <v>Other Urban Districts</v>
          </cell>
          <cell r="E229" t="str">
            <v>PU</v>
          </cell>
        </row>
        <row r="230">
          <cell r="C230" t="str">
            <v>Northamptonshire</v>
          </cell>
          <cell r="D230" t="str">
            <v>Significant Rural Fire</v>
          </cell>
          <cell r="E230" t="str">
            <v>SR</v>
          </cell>
        </row>
        <row r="231">
          <cell r="C231" t="str">
            <v>Northumberland</v>
          </cell>
          <cell r="D231" t="str">
            <v>Rural-50 Unitary</v>
          </cell>
          <cell r="E231" t="str">
            <v>PR</v>
          </cell>
        </row>
        <row r="232">
          <cell r="C232" t="str">
            <v>Norwich</v>
          </cell>
          <cell r="D232" t="str">
            <v>Other Urban Districts</v>
          </cell>
          <cell r="E232" t="str">
            <v>PU</v>
          </cell>
        </row>
        <row r="233">
          <cell r="C233" t="str">
            <v>Nottingham</v>
          </cell>
          <cell r="D233" t="str">
            <v>Large Urban Unitary</v>
          </cell>
          <cell r="E233" t="str">
            <v>PU</v>
          </cell>
        </row>
        <row r="234">
          <cell r="C234" t="str">
            <v>Nottinghamshire</v>
          </cell>
          <cell r="D234" t="str">
            <v>Significant Rural County</v>
          </cell>
          <cell r="E234" t="str">
            <v>SR</v>
          </cell>
        </row>
        <row r="235">
          <cell r="C235" t="str">
            <v>Nottinghamshire Fire Authority</v>
          </cell>
          <cell r="D235" t="str">
            <v>Urban Fire</v>
          </cell>
          <cell r="E235" t="str">
            <v>Fir</v>
          </cell>
        </row>
        <row r="236">
          <cell r="C236" t="str">
            <v>Nuneaton and Bedworth</v>
          </cell>
          <cell r="D236" t="str">
            <v>Other Urban Districts</v>
          </cell>
          <cell r="E236" t="str">
            <v>PU</v>
          </cell>
        </row>
        <row r="237">
          <cell r="C237" t="str">
            <v>Oadby and Wigston</v>
          </cell>
          <cell r="D237" t="str">
            <v>Large Urban Districts</v>
          </cell>
          <cell r="E237" t="str">
            <v>PU</v>
          </cell>
        </row>
        <row r="238">
          <cell r="C238" t="str">
            <v>Oldham</v>
          </cell>
          <cell r="D238" t="str">
            <v>Major Urban Met</v>
          </cell>
          <cell r="E238" t="str">
            <v>PU</v>
          </cell>
        </row>
        <row r="239">
          <cell r="C239" t="str">
            <v>Oxford</v>
          </cell>
          <cell r="D239" t="str">
            <v>Other Urban Districts</v>
          </cell>
          <cell r="E239" t="str">
            <v>PU</v>
          </cell>
        </row>
        <row r="240">
          <cell r="C240" t="str">
            <v>Oxfordshire</v>
          </cell>
          <cell r="D240" t="str">
            <v>Predominantly Rural County</v>
          </cell>
          <cell r="E240" t="str">
            <v>PR</v>
          </cell>
        </row>
        <row r="241">
          <cell r="C241" t="str">
            <v>Pendle</v>
          </cell>
          <cell r="D241" t="str">
            <v>Other Urban Districts</v>
          </cell>
          <cell r="E241" t="str">
            <v>PU</v>
          </cell>
        </row>
        <row r="242">
          <cell r="C242" t="str">
            <v>Peterborough</v>
          </cell>
          <cell r="D242" t="str">
            <v>Other Urban Unitary</v>
          </cell>
          <cell r="E242" t="str">
            <v>PU</v>
          </cell>
        </row>
        <row r="243">
          <cell r="C243" t="str">
            <v>Plymouth</v>
          </cell>
          <cell r="D243" t="str">
            <v>Other Urban Unitary</v>
          </cell>
          <cell r="E243" t="str">
            <v>PU</v>
          </cell>
        </row>
        <row r="244">
          <cell r="C244" t="str">
            <v>Poole</v>
          </cell>
          <cell r="D244" t="str">
            <v>Large Urban Unitary</v>
          </cell>
          <cell r="E244" t="str">
            <v>PU</v>
          </cell>
        </row>
        <row r="245">
          <cell r="C245" t="str">
            <v>Portsmouth</v>
          </cell>
          <cell r="D245" t="str">
            <v>Large Urban Unitary</v>
          </cell>
          <cell r="E245" t="str">
            <v>PU</v>
          </cell>
        </row>
        <row r="246">
          <cell r="C246" t="str">
            <v>Preston</v>
          </cell>
          <cell r="D246" t="str">
            <v>Large Urban Districts</v>
          </cell>
          <cell r="E246" t="str">
            <v>PU</v>
          </cell>
        </row>
        <row r="247">
          <cell r="C247" t="str">
            <v>Purbeck</v>
          </cell>
          <cell r="D247" t="str">
            <v>Rural-80 Districts</v>
          </cell>
          <cell r="E247" t="str">
            <v>PR</v>
          </cell>
        </row>
        <row r="248">
          <cell r="C248" t="str">
            <v>Reading</v>
          </cell>
          <cell r="D248" t="str">
            <v>Large Urban Unitary</v>
          </cell>
          <cell r="E248" t="str">
            <v>PU</v>
          </cell>
        </row>
        <row r="249">
          <cell r="C249" t="str">
            <v>Redbridge</v>
          </cell>
          <cell r="D249" t="str">
            <v>Major Urban L</v>
          </cell>
          <cell r="E249" t="str">
            <v>PU</v>
          </cell>
        </row>
        <row r="250">
          <cell r="C250" t="str">
            <v>Redcar and Cleveland</v>
          </cell>
          <cell r="D250" t="str">
            <v>Significant Rural Unitary</v>
          </cell>
          <cell r="E250" t="str">
            <v>SR</v>
          </cell>
        </row>
        <row r="251">
          <cell r="C251" t="str">
            <v>Redditch</v>
          </cell>
          <cell r="D251" t="str">
            <v>Other Urban Districts</v>
          </cell>
          <cell r="E251" t="str">
            <v>PU</v>
          </cell>
        </row>
        <row r="252">
          <cell r="C252" t="str">
            <v>Reigate and Banstead</v>
          </cell>
          <cell r="D252" t="str">
            <v>Other Urban Districts</v>
          </cell>
          <cell r="E252" t="str">
            <v>PU</v>
          </cell>
        </row>
        <row r="253">
          <cell r="C253" t="str">
            <v>Ribble Valley</v>
          </cell>
          <cell r="D253" t="str">
            <v>Rural-80 Districts</v>
          </cell>
          <cell r="E253" t="str">
            <v>PR</v>
          </cell>
        </row>
        <row r="254">
          <cell r="C254" t="str">
            <v>Richmond upon Thames</v>
          </cell>
          <cell r="D254" t="str">
            <v>Major Urban L</v>
          </cell>
          <cell r="E254" t="str">
            <v>PU</v>
          </cell>
        </row>
        <row r="255">
          <cell r="C255" t="str">
            <v>Richmondshire</v>
          </cell>
          <cell r="D255" t="str">
            <v>Rural-80 Districts</v>
          </cell>
          <cell r="E255" t="str">
            <v>PR</v>
          </cell>
        </row>
        <row r="256">
          <cell r="C256" t="str">
            <v>Rochdale</v>
          </cell>
          <cell r="D256" t="str">
            <v>Major Urban Met</v>
          </cell>
          <cell r="E256" t="str">
            <v>PU</v>
          </cell>
        </row>
        <row r="257">
          <cell r="C257" t="str">
            <v>Rochford</v>
          </cell>
          <cell r="D257" t="str">
            <v>Large Urban Districts</v>
          </cell>
          <cell r="E257" t="str">
            <v>PU</v>
          </cell>
        </row>
        <row r="258">
          <cell r="C258" t="str">
            <v>Rossendale</v>
          </cell>
          <cell r="D258" t="str">
            <v>Other Urban Districts</v>
          </cell>
          <cell r="E258" t="str">
            <v>PU</v>
          </cell>
        </row>
        <row r="259">
          <cell r="C259" t="str">
            <v>Rother</v>
          </cell>
          <cell r="D259" t="str">
            <v>Rural-50 Districts</v>
          </cell>
          <cell r="E259" t="str">
            <v>PR</v>
          </cell>
        </row>
        <row r="260">
          <cell r="C260" t="str">
            <v>Rotherham</v>
          </cell>
          <cell r="D260" t="str">
            <v>Large Urban Met</v>
          </cell>
          <cell r="E260" t="str">
            <v>PU</v>
          </cell>
        </row>
        <row r="261">
          <cell r="C261" t="str">
            <v>Rugby</v>
          </cell>
          <cell r="D261" t="str">
            <v>Significant Rural Districts</v>
          </cell>
          <cell r="E261" t="str">
            <v>SR</v>
          </cell>
        </row>
        <row r="262">
          <cell r="C262" t="str">
            <v>Runnymede</v>
          </cell>
          <cell r="D262" t="str">
            <v>Major Urban Districts</v>
          </cell>
          <cell r="E262" t="str">
            <v>PU</v>
          </cell>
        </row>
        <row r="263">
          <cell r="C263" t="str">
            <v>Rushcliffe</v>
          </cell>
          <cell r="D263" t="str">
            <v>Rural-50 Districts</v>
          </cell>
          <cell r="E263" t="str">
            <v>PR</v>
          </cell>
        </row>
        <row r="264">
          <cell r="C264" t="str">
            <v>Rushmoor</v>
          </cell>
          <cell r="D264" t="str">
            <v>Other Urban Districts</v>
          </cell>
          <cell r="E264" t="str">
            <v>PU</v>
          </cell>
        </row>
        <row r="265">
          <cell r="C265" t="str">
            <v>Rutland</v>
          </cell>
          <cell r="D265" t="str">
            <v>Rural-80 Unitary</v>
          </cell>
          <cell r="E265" t="str">
            <v>PR</v>
          </cell>
        </row>
        <row r="266">
          <cell r="C266" t="str">
            <v>Ryedale</v>
          </cell>
          <cell r="D266" t="str">
            <v>Rural-80 Districts</v>
          </cell>
          <cell r="E266" t="str">
            <v>PR</v>
          </cell>
        </row>
        <row r="267">
          <cell r="C267" t="str">
            <v>Salford</v>
          </cell>
          <cell r="D267" t="str">
            <v>Major Urban Met</v>
          </cell>
          <cell r="E267" t="str">
            <v>PU</v>
          </cell>
        </row>
        <row r="268">
          <cell r="C268" t="str">
            <v>Sandwell</v>
          </cell>
          <cell r="D268" t="str">
            <v>Major Urban Met</v>
          </cell>
          <cell r="E268" t="str">
            <v>PU</v>
          </cell>
        </row>
        <row r="269">
          <cell r="C269" t="str">
            <v>Scarborough</v>
          </cell>
          <cell r="D269" t="str">
            <v>Significant Rural Districts</v>
          </cell>
          <cell r="E269" t="str">
            <v>SR</v>
          </cell>
        </row>
        <row r="270">
          <cell r="C270" t="str">
            <v>Sedgemoor</v>
          </cell>
          <cell r="D270" t="str">
            <v>Rural-50 Districts</v>
          </cell>
          <cell r="E270" t="str">
            <v>PR</v>
          </cell>
        </row>
        <row r="271">
          <cell r="C271" t="str">
            <v>Sefton</v>
          </cell>
          <cell r="D271" t="str">
            <v>Major Urban Met</v>
          </cell>
          <cell r="E271" t="str">
            <v>PU</v>
          </cell>
        </row>
        <row r="272">
          <cell r="C272" t="str">
            <v>Selby</v>
          </cell>
          <cell r="D272" t="str">
            <v>Rural-80 Districts</v>
          </cell>
          <cell r="E272" t="str">
            <v>PR</v>
          </cell>
        </row>
        <row r="273">
          <cell r="C273" t="str">
            <v>Sevenoaks</v>
          </cell>
          <cell r="D273" t="str">
            <v>Rural-50 Districts</v>
          </cell>
          <cell r="E273" t="str">
            <v>PR</v>
          </cell>
        </row>
        <row r="274">
          <cell r="C274" t="str">
            <v>Sheffield</v>
          </cell>
          <cell r="D274" t="str">
            <v>Large Urban Met</v>
          </cell>
          <cell r="E274" t="str">
            <v>PU</v>
          </cell>
        </row>
        <row r="275">
          <cell r="C275" t="str">
            <v>Shepway</v>
          </cell>
          <cell r="D275" t="str">
            <v>Significant Rural Districts</v>
          </cell>
          <cell r="E275" t="str">
            <v>SR</v>
          </cell>
        </row>
        <row r="276">
          <cell r="C276" t="str">
            <v>Shropshire</v>
          </cell>
          <cell r="D276" t="str">
            <v>Rural-50 Unitary</v>
          </cell>
          <cell r="E276" t="str">
            <v>PR</v>
          </cell>
        </row>
        <row r="277">
          <cell r="C277" t="str">
            <v>Shropshire Fire Authority</v>
          </cell>
          <cell r="D277" t="str">
            <v>Predominantly Rural Fire</v>
          </cell>
          <cell r="E277" t="str">
            <v>Fir</v>
          </cell>
        </row>
        <row r="278">
          <cell r="C278" t="str">
            <v>Slough</v>
          </cell>
          <cell r="D278" t="str">
            <v>Other Urban Unitary</v>
          </cell>
          <cell r="E278" t="str">
            <v>PU</v>
          </cell>
        </row>
        <row r="279">
          <cell r="C279" t="str">
            <v>Solihull</v>
          </cell>
          <cell r="D279" t="str">
            <v>Major Urban Met</v>
          </cell>
          <cell r="E279" t="str">
            <v>PU</v>
          </cell>
        </row>
        <row r="280">
          <cell r="C280" t="str">
            <v>Somerset</v>
          </cell>
          <cell r="D280" t="str">
            <v>Predominantly Rural County</v>
          </cell>
          <cell r="E280" t="str">
            <v>PR</v>
          </cell>
        </row>
        <row r="281">
          <cell r="C281" t="str">
            <v>South Bucks</v>
          </cell>
          <cell r="D281" t="str">
            <v>Rural-50 Districts</v>
          </cell>
          <cell r="E281" t="str">
            <v>PR</v>
          </cell>
        </row>
        <row r="282">
          <cell r="C282" t="str">
            <v>South Cambridgeshire</v>
          </cell>
          <cell r="D282" t="str">
            <v>Rural-80 Districts</v>
          </cell>
          <cell r="E282" t="str">
            <v>PR</v>
          </cell>
        </row>
        <row r="283">
          <cell r="C283" t="str">
            <v>South Derbyshire</v>
          </cell>
          <cell r="D283" t="str">
            <v>Significant Rural Districts</v>
          </cell>
          <cell r="E283" t="str">
            <v>SR</v>
          </cell>
        </row>
        <row r="284">
          <cell r="C284" t="str">
            <v>South Gloucestershire</v>
          </cell>
          <cell r="D284" t="str">
            <v>Large Urban Unitary</v>
          </cell>
          <cell r="E284" t="str">
            <v>PU</v>
          </cell>
        </row>
        <row r="285">
          <cell r="C285" t="str">
            <v>South Hams</v>
          </cell>
          <cell r="D285" t="str">
            <v>Rural-80 Districts</v>
          </cell>
          <cell r="E285" t="str">
            <v>PR</v>
          </cell>
        </row>
        <row r="286">
          <cell r="C286" t="str">
            <v>South Holland</v>
          </cell>
          <cell r="D286" t="str">
            <v>Rural-80 Districts</v>
          </cell>
          <cell r="E286" t="str">
            <v>PR</v>
          </cell>
        </row>
        <row r="287">
          <cell r="C287" t="str">
            <v>South Kesteven</v>
          </cell>
          <cell r="D287" t="str">
            <v>Rural-50 Districts</v>
          </cell>
          <cell r="E287" t="str">
            <v>PR</v>
          </cell>
        </row>
        <row r="288">
          <cell r="C288" t="str">
            <v>South Lakeland</v>
          </cell>
          <cell r="D288" t="str">
            <v>Rural-80 Districts</v>
          </cell>
          <cell r="E288" t="str">
            <v>PR</v>
          </cell>
        </row>
        <row r="289">
          <cell r="C289" t="str">
            <v>South Norfolk</v>
          </cell>
          <cell r="D289" t="str">
            <v>Rural-80 Districts</v>
          </cell>
          <cell r="E289" t="str">
            <v>PR</v>
          </cell>
        </row>
        <row r="290">
          <cell r="C290" t="str">
            <v>South Northamptonshire</v>
          </cell>
          <cell r="D290" t="str">
            <v>Rural-80 Districts</v>
          </cell>
          <cell r="E290" t="str">
            <v>PR</v>
          </cell>
        </row>
        <row r="291">
          <cell r="C291" t="str">
            <v>South Oxfordshire</v>
          </cell>
          <cell r="D291" t="str">
            <v>Rural-80 Districts</v>
          </cell>
          <cell r="E291" t="str">
            <v>PR</v>
          </cell>
        </row>
        <row r="292">
          <cell r="C292" t="str">
            <v>South Ribble</v>
          </cell>
          <cell r="D292" t="str">
            <v>Large Urban Districts</v>
          </cell>
          <cell r="E292" t="str">
            <v>PU</v>
          </cell>
        </row>
        <row r="293">
          <cell r="C293" t="str">
            <v>South Somerset</v>
          </cell>
          <cell r="D293" t="str">
            <v>Rural-50 Districts</v>
          </cell>
          <cell r="E293" t="str">
            <v>PR</v>
          </cell>
        </row>
        <row r="294">
          <cell r="C294" t="str">
            <v>South Staffordshire</v>
          </cell>
          <cell r="D294" t="str">
            <v>Significant Rural Districts</v>
          </cell>
          <cell r="E294" t="str">
            <v>SR</v>
          </cell>
        </row>
        <row r="295">
          <cell r="C295" t="str">
            <v>South Tyneside</v>
          </cell>
          <cell r="D295" t="str">
            <v>Major Urban Met</v>
          </cell>
          <cell r="E295" t="str">
            <v>PU</v>
          </cell>
        </row>
        <row r="296">
          <cell r="C296" t="str">
            <v>South Yorkshire Fire</v>
          </cell>
          <cell r="D296" t="str">
            <v>Urban Fire</v>
          </cell>
          <cell r="E296" t="str">
            <v>Fir</v>
          </cell>
        </row>
        <row r="297">
          <cell r="C297" t="str">
            <v>Southampton</v>
          </cell>
          <cell r="D297" t="str">
            <v>Large Urban Unitary</v>
          </cell>
          <cell r="E297" t="str">
            <v>PU</v>
          </cell>
        </row>
        <row r="298">
          <cell r="C298" t="str">
            <v>Southend-on-Sea</v>
          </cell>
          <cell r="D298" t="str">
            <v>Large Urban Unitary</v>
          </cell>
          <cell r="E298" t="str">
            <v>PU</v>
          </cell>
        </row>
        <row r="299">
          <cell r="C299" t="str">
            <v>Southwark</v>
          </cell>
          <cell r="D299" t="str">
            <v>Major Urban L</v>
          </cell>
          <cell r="E299" t="str">
            <v>PU</v>
          </cell>
        </row>
        <row r="300">
          <cell r="C300" t="str">
            <v>Spelthorne</v>
          </cell>
          <cell r="D300" t="str">
            <v>Major Urban Districts</v>
          </cell>
          <cell r="E300" t="str">
            <v>PU</v>
          </cell>
        </row>
        <row r="301">
          <cell r="C301" t="str">
            <v>St Albans</v>
          </cell>
          <cell r="D301" t="str">
            <v>Significant Rural Districts</v>
          </cell>
          <cell r="E301" t="str">
            <v>SR</v>
          </cell>
        </row>
        <row r="302">
          <cell r="C302" t="str">
            <v>St Edmundsbury</v>
          </cell>
          <cell r="D302" t="str">
            <v>Rural-50 Districts</v>
          </cell>
          <cell r="E302" t="str">
            <v>PR</v>
          </cell>
        </row>
        <row r="303">
          <cell r="C303" t="str">
            <v>St Helens</v>
          </cell>
          <cell r="D303" t="str">
            <v>Major Urban Met</v>
          </cell>
          <cell r="E303" t="str">
            <v>PU</v>
          </cell>
        </row>
        <row r="304">
          <cell r="C304" t="str">
            <v>Stafford</v>
          </cell>
          <cell r="D304" t="str">
            <v>Significant Rural Districts</v>
          </cell>
          <cell r="E304" t="str">
            <v>SR</v>
          </cell>
        </row>
        <row r="305">
          <cell r="C305" t="str">
            <v>Staffordshire</v>
          </cell>
          <cell r="D305" t="str">
            <v>Significant Rural County</v>
          </cell>
          <cell r="E305" t="str">
            <v>SR</v>
          </cell>
        </row>
        <row r="306">
          <cell r="C306" t="str">
            <v>Staffordshire Fire Authority</v>
          </cell>
          <cell r="D306" t="str">
            <v>Significant Rural Fire</v>
          </cell>
          <cell r="E306" t="str">
            <v>Fir</v>
          </cell>
        </row>
        <row r="307">
          <cell r="C307" t="str">
            <v>Staffordshire Moorlands</v>
          </cell>
          <cell r="D307" t="str">
            <v>Rural-50 Districts</v>
          </cell>
          <cell r="E307" t="str">
            <v>PR</v>
          </cell>
        </row>
        <row r="308">
          <cell r="C308" t="str">
            <v>Stevenage</v>
          </cell>
          <cell r="D308" t="str">
            <v>Other Urban Districts</v>
          </cell>
          <cell r="E308" t="str">
            <v>PU</v>
          </cell>
        </row>
        <row r="309">
          <cell r="C309" t="str">
            <v>Stockport</v>
          </cell>
          <cell r="D309" t="str">
            <v>Major Urban Met</v>
          </cell>
          <cell r="E309" t="str">
            <v>PU</v>
          </cell>
        </row>
        <row r="310">
          <cell r="C310" t="str">
            <v>Stockton-on-Tees</v>
          </cell>
          <cell r="D310" t="str">
            <v>Large Urban Unitary</v>
          </cell>
          <cell r="E310" t="str">
            <v>PU</v>
          </cell>
        </row>
        <row r="311">
          <cell r="C311" t="str">
            <v>Stoke-on-Trent</v>
          </cell>
          <cell r="D311" t="str">
            <v>Large Urban Unitary</v>
          </cell>
          <cell r="E311" t="str">
            <v>PU</v>
          </cell>
        </row>
        <row r="312">
          <cell r="C312" t="str">
            <v>Stratford-on-Avon</v>
          </cell>
          <cell r="D312" t="str">
            <v>Rural-80 Districts</v>
          </cell>
          <cell r="E312" t="str">
            <v>PR</v>
          </cell>
        </row>
        <row r="313">
          <cell r="C313" t="str">
            <v>Stroud</v>
          </cell>
          <cell r="D313" t="str">
            <v>Rural-50 Districts</v>
          </cell>
          <cell r="E313" t="str">
            <v>PR</v>
          </cell>
        </row>
        <row r="314">
          <cell r="C314" t="str">
            <v>Suffolk</v>
          </cell>
          <cell r="D314" t="str">
            <v>Predominantly Rural County</v>
          </cell>
          <cell r="E314" t="str">
            <v>PR</v>
          </cell>
        </row>
        <row r="315">
          <cell r="C315" t="str">
            <v>Suffolk Coastal</v>
          </cell>
          <cell r="D315" t="str">
            <v>Rural-80 Districts</v>
          </cell>
          <cell r="E315" t="str">
            <v>PR</v>
          </cell>
        </row>
        <row r="316">
          <cell r="C316" t="str">
            <v>Sunderland</v>
          </cell>
          <cell r="D316" t="str">
            <v>Major Urban Met</v>
          </cell>
          <cell r="E316" t="str">
            <v>PU</v>
          </cell>
        </row>
        <row r="317">
          <cell r="C317" t="str">
            <v>Surrey</v>
          </cell>
          <cell r="D317" t="str">
            <v>Predominantly Urban County</v>
          </cell>
          <cell r="E317" t="str">
            <v>PU</v>
          </cell>
        </row>
        <row r="318">
          <cell r="C318" t="str">
            <v>Surrey Heath</v>
          </cell>
          <cell r="D318" t="str">
            <v>Other Urban Districts</v>
          </cell>
          <cell r="E318" t="str">
            <v>PU</v>
          </cell>
        </row>
        <row r="319">
          <cell r="C319" t="str">
            <v>Sutton</v>
          </cell>
          <cell r="D319" t="str">
            <v>Major Urban L</v>
          </cell>
          <cell r="E319" t="str">
            <v>PU</v>
          </cell>
        </row>
        <row r="320">
          <cell r="C320" t="str">
            <v>Swale</v>
          </cell>
          <cell r="D320" t="str">
            <v>Significant Rural Districts</v>
          </cell>
          <cell r="E320" t="str">
            <v>SR</v>
          </cell>
        </row>
        <row r="321">
          <cell r="C321" t="str">
            <v>Swindon</v>
          </cell>
          <cell r="D321" t="str">
            <v>Other Urban Unitary</v>
          </cell>
          <cell r="E321" t="str">
            <v>PU</v>
          </cell>
        </row>
        <row r="322">
          <cell r="C322" t="str">
            <v>Tameside</v>
          </cell>
          <cell r="D322" t="str">
            <v>Major Urban Met</v>
          </cell>
          <cell r="E322" t="str">
            <v>PU</v>
          </cell>
        </row>
        <row r="323">
          <cell r="C323" t="str">
            <v>Tamworth</v>
          </cell>
          <cell r="D323" t="str">
            <v>Other Urban Districts</v>
          </cell>
          <cell r="E323" t="str">
            <v>PU</v>
          </cell>
        </row>
        <row r="324">
          <cell r="C324" t="str">
            <v>Tandridge</v>
          </cell>
          <cell r="D324" t="str">
            <v>Rural-50 Districts</v>
          </cell>
          <cell r="E324" t="str">
            <v>PR</v>
          </cell>
        </row>
        <row r="325">
          <cell r="C325" t="str">
            <v>Taunton Deane</v>
          </cell>
          <cell r="D325" t="str">
            <v>Significant Rural Districts</v>
          </cell>
          <cell r="E325" t="str">
            <v>SR</v>
          </cell>
        </row>
        <row r="326">
          <cell r="C326" t="str">
            <v>Teignbridge</v>
          </cell>
          <cell r="D326" t="str">
            <v>Rural-80 Districts</v>
          </cell>
          <cell r="E326" t="str">
            <v>PR</v>
          </cell>
        </row>
        <row r="327">
          <cell r="C327" t="str">
            <v>Telford and the Wrekin</v>
          </cell>
          <cell r="D327" t="str">
            <v>Other Urban Unitary</v>
          </cell>
          <cell r="E327" t="str">
            <v>PU</v>
          </cell>
        </row>
        <row r="328">
          <cell r="C328" t="str">
            <v>Tendring</v>
          </cell>
          <cell r="D328" t="str">
            <v>Rural-50 Districts</v>
          </cell>
          <cell r="E328" t="str">
            <v>PR</v>
          </cell>
        </row>
        <row r="329">
          <cell r="C329" t="str">
            <v>Test Valley</v>
          </cell>
          <cell r="D329" t="str">
            <v>Rural-50 Districts</v>
          </cell>
          <cell r="E329" t="str">
            <v>PR</v>
          </cell>
        </row>
        <row r="330">
          <cell r="C330" t="str">
            <v>Tewkesbury</v>
          </cell>
          <cell r="D330" t="str">
            <v>Rural-50 Districts</v>
          </cell>
          <cell r="E330" t="str">
            <v>PR</v>
          </cell>
        </row>
        <row r="331">
          <cell r="C331" t="str">
            <v>Thanet</v>
          </cell>
          <cell r="D331" t="str">
            <v>Other Urban Districts</v>
          </cell>
          <cell r="E331" t="str">
            <v>PU</v>
          </cell>
        </row>
        <row r="332">
          <cell r="C332" t="str">
            <v>Three Rivers</v>
          </cell>
          <cell r="D332" t="str">
            <v>Major Urban Districts</v>
          </cell>
          <cell r="E332" t="str">
            <v>PU</v>
          </cell>
        </row>
        <row r="333">
          <cell r="C333" t="str">
            <v>Thurrock</v>
          </cell>
          <cell r="D333" t="str">
            <v>Other Urban Unitary</v>
          </cell>
          <cell r="E333" t="str">
            <v>PU</v>
          </cell>
        </row>
        <row r="334">
          <cell r="C334" t="str">
            <v>Tonbridge and Malling</v>
          </cell>
          <cell r="D334" t="str">
            <v>Rural-50 Districts</v>
          </cell>
          <cell r="E334" t="str">
            <v>PR</v>
          </cell>
        </row>
        <row r="335">
          <cell r="C335" t="str">
            <v>Torbay</v>
          </cell>
          <cell r="D335" t="str">
            <v>Other Urban Unitary</v>
          </cell>
          <cell r="E335" t="str">
            <v>PU</v>
          </cell>
        </row>
        <row r="336">
          <cell r="C336" t="str">
            <v>Torridge</v>
          </cell>
          <cell r="D336" t="str">
            <v>Rural-80 Districts</v>
          </cell>
          <cell r="E336" t="str">
            <v>PR</v>
          </cell>
        </row>
        <row r="337">
          <cell r="C337" t="str">
            <v>Tower Hamlets</v>
          </cell>
          <cell r="D337" t="str">
            <v>Major Urban L</v>
          </cell>
          <cell r="E337" t="str">
            <v>PU</v>
          </cell>
        </row>
        <row r="338">
          <cell r="C338" t="str">
            <v>Trafford</v>
          </cell>
          <cell r="D338" t="str">
            <v>Major Urban Met</v>
          </cell>
          <cell r="E338" t="str">
            <v>PU</v>
          </cell>
        </row>
        <row r="339">
          <cell r="C339" t="str">
            <v>Tunbridge Wells</v>
          </cell>
          <cell r="D339" t="str">
            <v>Significant Rural Districts</v>
          </cell>
          <cell r="E339" t="str">
            <v>SR</v>
          </cell>
        </row>
        <row r="340">
          <cell r="C340" t="str">
            <v>Tyne and Wear Fire</v>
          </cell>
          <cell r="D340" t="str">
            <v>Urban Fire</v>
          </cell>
          <cell r="E340" t="str">
            <v>Fir</v>
          </cell>
        </row>
        <row r="341">
          <cell r="C341" t="str">
            <v>Uttlesford</v>
          </cell>
          <cell r="D341" t="str">
            <v>Rural-80 Districts</v>
          </cell>
          <cell r="E341" t="str">
            <v>PR</v>
          </cell>
        </row>
        <row r="342">
          <cell r="C342" t="str">
            <v>Vale of White Horse</v>
          </cell>
          <cell r="D342" t="str">
            <v>Rural-50 Districts</v>
          </cell>
          <cell r="E342" t="str">
            <v>PR</v>
          </cell>
        </row>
        <row r="343">
          <cell r="C343" t="str">
            <v>Wakefield</v>
          </cell>
          <cell r="D343" t="str">
            <v>Significant Rural Met</v>
          </cell>
          <cell r="E343" t="str">
            <v>SR</v>
          </cell>
        </row>
        <row r="344">
          <cell r="C344" t="str">
            <v>Walsall</v>
          </cell>
          <cell r="D344" t="str">
            <v>Major Urban Met</v>
          </cell>
          <cell r="E344" t="str">
            <v>PU</v>
          </cell>
        </row>
        <row r="345">
          <cell r="C345" t="str">
            <v>Waltham Forest</v>
          </cell>
          <cell r="D345" t="str">
            <v>Major Urban L</v>
          </cell>
          <cell r="E345" t="str">
            <v>PU</v>
          </cell>
        </row>
        <row r="346">
          <cell r="C346" t="str">
            <v>Wandsworth</v>
          </cell>
          <cell r="D346" t="str">
            <v>Major Urban L</v>
          </cell>
          <cell r="E346" t="str">
            <v>PU</v>
          </cell>
        </row>
        <row r="347">
          <cell r="C347" t="str">
            <v>Warrington</v>
          </cell>
          <cell r="D347" t="str">
            <v>Other Urban Unitary</v>
          </cell>
          <cell r="E347" t="str">
            <v>PU</v>
          </cell>
        </row>
        <row r="348">
          <cell r="C348" t="str">
            <v>Warwick</v>
          </cell>
          <cell r="D348" t="str">
            <v>Significant Rural Districts</v>
          </cell>
          <cell r="E348" t="str">
            <v>SR</v>
          </cell>
        </row>
        <row r="349">
          <cell r="C349" t="str">
            <v>Warwickshire</v>
          </cell>
          <cell r="D349" t="str">
            <v>Significant Rural County</v>
          </cell>
          <cell r="E349" t="str">
            <v>SR</v>
          </cell>
        </row>
        <row r="350">
          <cell r="C350" t="str">
            <v>Watford</v>
          </cell>
          <cell r="D350" t="str">
            <v>Major Urban Districts</v>
          </cell>
          <cell r="E350" t="str">
            <v>PU</v>
          </cell>
        </row>
        <row r="351">
          <cell r="C351" t="str">
            <v>Waveney</v>
          </cell>
          <cell r="D351" t="str">
            <v>Significant Rural Districts</v>
          </cell>
          <cell r="E351" t="str">
            <v>SR</v>
          </cell>
        </row>
        <row r="352">
          <cell r="C352" t="str">
            <v>Waverley</v>
          </cell>
          <cell r="D352" t="str">
            <v>Rural-50 Districts</v>
          </cell>
          <cell r="E352" t="str">
            <v>PR</v>
          </cell>
        </row>
        <row r="353">
          <cell r="C353" t="str">
            <v>Wealden</v>
          </cell>
          <cell r="D353" t="str">
            <v>Rural-80 Districts</v>
          </cell>
          <cell r="E353" t="str">
            <v>PR</v>
          </cell>
        </row>
        <row r="354">
          <cell r="C354" t="str">
            <v>Wellingborough</v>
          </cell>
          <cell r="D354" t="str">
            <v>Significant Rural Districts</v>
          </cell>
          <cell r="E354" t="str">
            <v>SR</v>
          </cell>
        </row>
        <row r="355">
          <cell r="C355" t="str">
            <v>Welwyn Hatfield</v>
          </cell>
          <cell r="D355" t="str">
            <v>Other Urban Districts</v>
          </cell>
          <cell r="E355" t="str">
            <v>PU</v>
          </cell>
        </row>
        <row r="356">
          <cell r="C356" t="str">
            <v>West Berkshire</v>
          </cell>
          <cell r="D356" t="str">
            <v>Significant Rural Unitary</v>
          </cell>
          <cell r="E356" t="str">
            <v>SR</v>
          </cell>
        </row>
        <row r="357">
          <cell r="C357" t="str">
            <v>West Devon</v>
          </cell>
          <cell r="D357" t="str">
            <v>Rural-80 Districts</v>
          </cell>
          <cell r="E357" t="str">
            <v>PR</v>
          </cell>
        </row>
        <row r="358">
          <cell r="C358" t="str">
            <v>West Dorset</v>
          </cell>
          <cell r="D358" t="str">
            <v>Rural-80 Districts</v>
          </cell>
          <cell r="E358" t="str">
            <v>PR</v>
          </cell>
        </row>
        <row r="359">
          <cell r="C359" t="str">
            <v>West Lancashire</v>
          </cell>
          <cell r="D359" t="str">
            <v>Rural-50 Districts</v>
          </cell>
          <cell r="E359" t="str">
            <v>PR</v>
          </cell>
        </row>
        <row r="360">
          <cell r="C360" t="str">
            <v>West Lindsey</v>
          </cell>
          <cell r="D360" t="str">
            <v>Rural-80 Districts</v>
          </cell>
          <cell r="E360" t="str">
            <v>PR</v>
          </cell>
        </row>
        <row r="361">
          <cell r="C361" t="str">
            <v>West Midlands Fire</v>
          </cell>
          <cell r="D361" t="str">
            <v>Urban Fire</v>
          </cell>
          <cell r="E361" t="str">
            <v>Fir</v>
          </cell>
        </row>
        <row r="362">
          <cell r="C362" t="str">
            <v>West Oxfordshire</v>
          </cell>
          <cell r="D362" t="str">
            <v>Rural-80 Districts</v>
          </cell>
          <cell r="E362" t="str">
            <v>PR</v>
          </cell>
        </row>
        <row r="363">
          <cell r="C363" t="str">
            <v>West Somerset</v>
          </cell>
          <cell r="D363" t="str">
            <v>Rural-80 Districts</v>
          </cell>
          <cell r="E363" t="str">
            <v>PR</v>
          </cell>
        </row>
        <row r="364">
          <cell r="C364" t="str">
            <v>West Sussex</v>
          </cell>
          <cell r="D364" t="str">
            <v>Significant Rural County</v>
          </cell>
          <cell r="E364" t="str">
            <v>SR</v>
          </cell>
        </row>
        <row r="365">
          <cell r="C365" t="str">
            <v>West Yorkshire Fire</v>
          </cell>
          <cell r="D365" t="str">
            <v>Urban Fire</v>
          </cell>
          <cell r="E365" t="str">
            <v>Fir</v>
          </cell>
        </row>
        <row r="366">
          <cell r="C366" t="str">
            <v>Westminster</v>
          </cell>
          <cell r="D366" t="str">
            <v>Major Urban L</v>
          </cell>
          <cell r="E366" t="str">
            <v>PU</v>
          </cell>
        </row>
        <row r="367">
          <cell r="C367" t="str">
            <v>Weymouth and Portland</v>
          </cell>
          <cell r="D367" t="str">
            <v>Other Urban Districts</v>
          </cell>
          <cell r="E367" t="str">
            <v>PU</v>
          </cell>
        </row>
        <row r="368">
          <cell r="C368" t="str">
            <v>Wigan</v>
          </cell>
          <cell r="D368" t="str">
            <v>Major Urban Met</v>
          </cell>
          <cell r="E368" t="str">
            <v>PU</v>
          </cell>
        </row>
        <row r="369">
          <cell r="C369" t="str">
            <v>Wiltshire</v>
          </cell>
          <cell r="D369" t="str">
            <v>Rural-50 Unitary</v>
          </cell>
          <cell r="E369" t="str">
            <v>PR</v>
          </cell>
        </row>
        <row r="370">
          <cell r="C370" t="str">
            <v>Wiltshire Fire Authority</v>
          </cell>
          <cell r="D370" t="str">
            <v>Preominantly Rural Fire</v>
          </cell>
          <cell r="E370" t="str">
            <v>Fir</v>
          </cell>
        </row>
        <row r="371">
          <cell r="C371" t="str">
            <v>Winchester</v>
          </cell>
          <cell r="D371" t="str">
            <v>Rural-50 Districts</v>
          </cell>
          <cell r="E371" t="str">
            <v>PR</v>
          </cell>
        </row>
        <row r="372">
          <cell r="C372" t="str">
            <v>Windsor and Maidenhead</v>
          </cell>
          <cell r="D372" t="str">
            <v>Other Urban Unitary</v>
          </cell>
          <cell r="E372" t="str">
            <v>PU</v>
          </cell>
        </row>
        <row r="373">
          <cell r="C373" t="str">
            <v>Wirral</v>
          </cell>
          <cell r="D373" t="str">
            <v>Large Urban Met</v>
          </cell>
          <cell r="E373" t="str">
            <v>PU</v>
          </cell>
        </row>
        <row r="374">
          <cell r="C374" t="str">
            <v>Woking</v>
          </cell>
          <cell r="D374" t="str">
            <v>Major Urban Districts</v>
          </cell>
          <cell r="E374" t="str">
            <v>PU</v>
          </cell>
        </row>
        <row r="375">
          <cell r="C375" t="str">
            <v>Wokingham</v>
          </cell>
          <cell r="D375" t="str">
            <v>Large Urban Unitary</v>
          </cell>
          <cell r="E375" t="str">
            <v>PU</v>
          </cell>
        </row>
        <row r="376">
          <cell r="C376" t="str">
            <v>Wolverhampton</v>
          </cell>
          <cell r="D376" t="str">
            <v>Major Urban Met</v>
          </cell>
          <cell r="E376" t="str">
            <v>PU</v>
          </cell>
        </row>
        <row r="377">
          <cell r="C377" t="str">
            <v>Worcester</v>
          </cell>
          <cell r="D377" t="str">
            <v>Other Urban Districts</v>
          </cell>
          <cell r="E377" t="str">
            <v>PU</v>
          </cell>
        </row>
        <row r="378">
          <cell r="C378" t="str">
            <v>Worcestershire</v>
          </cell>
          <cell r="D378" t="str">
            <v>Significant Rural County</v>
          </cell>
          <cell r="E378" t="str">
            <v>SR</v>
          </cell>
        </row>
        <row r="379">
          <cell r="C379" t="str">
            <v>Worthing</v>
          </cell>
          <cell r="D379" t="str">
            <v>Large Urban Districts</v>
          </cell>
          <cell r="E379" t="str">
            <v>PU</v>
          </cell>
        </row>
        <row r="380">
          <cell r="C380" t="str">
            <v>Wychavon</v>
          </cell>
          <cell r="D380" t="str">
            <v>Rural-80 Districts</v>
          </cell>
          <cell r="E380" t="str">
            <v>PR</v>
          </cell>
        </row>
        <row r="381">
          <cell r="C381" t="str">
            <v>Wycombe</v>
          </cell>
          <cell r="D381" t="str">
            <v>Significant Rural Districts</v>
          </cell>
          <cell r="E381" t="str">
            <v>SR</v>
          </cell>
        </row>
        <row r="382">
          <cell r="C382" t="str">
            <v>Wyre</v>
          </cell>
          <cell r="D382" t="str">
            <v>Significant Rural Districts</v>
          </cell>
          <cell r="E382" t="str">
            <v>SR</v>
          </cell>
        </row>
        <row r="383">
          <cell r="C383" t="str">
            <v>Wyre Forest</v>
          </cell>
          <cell r="D383" t="str">
            <v>Significant Rural Districts</v>
          </cell>
          <cell r="E383" t="str">
            <v>SR</v>
          </cell>
        </row>
        <row r="384">
          <cell r="C384" t="str">
            <v>York</v>
          </cell>
          <cell r="D384" t="str">
            <v>Other Urban Unitary</v>
          </cell>
          <cell r="E384" t="str">
            <v>PU</v>
          </cell>
        </row>
      </sheetData>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eakdown"/>
      <sheetName val="figs for breakdown"/>
      <sheetName val="Mainsheet"/>
      <sheetName val="Sheet7"/>
      <sheetName val="Data"/>
      <sheetName val="adj1213ff"/>
      <sheetName val="1213SUFA"/>
      <sheetName val="1314SUFA"/>
      <sheetName val="1213FFbreak"/>
      <sheetName val="1314FFbreak"/>
      <sheetName val="CTModelLocal Parish Allocations"/>
      <sheetName val="13-14SPsuppinfo"/>
      <sheetName val="graphs"/>
    </sheetNames>
    <sheetDataSet>
      <sheetData sheetId="0" refreshError="1"/>
      <sheetData sheetId="1" refreshError="1"/>
      <sheetData sheetId="2" refreshError="1">
        <row r="48">
          <cell r="B48" t="str">
            <v>Allerdale</v>
          </cell>
          <cell r="C48" t="str">
            <v>District</v>
          </cell>
          <cell r="D48" t="str">
            <v>CUMBRIA</v>
          </cell>
        </row>
        <row r="49">
          <cell r="B49" t="str">
            <v>Babergh</v>
          </cell>
          <cell r="C49" t="str">
            <v>District</v>
          </cell>
          <cell r="D49" t="str">
            <v>SUFFOLK</v>
          </cell>
        </row>
        <row r="50">
          <cell r="B50" t="str">
            <v>Breckland</v>
          </cell>
          <cell r="C50" t="str">
            <v>District</v>
          </cell>
          <cell r="D50" t="str">
            <v>NORFOLK</v>
          </cell>
        </row>
        <row r="51">
          <cell r="B51" t="str">
            <v>Chichester</v>
          </cell>
          <cell r="C51" t="str">
            <v>District</v>
          </cell>
          <cell r="D51" t="str">
            <v>WEST SUSSEX</v>
          </cell>
        </row>
        <row r="52">
          <cell r="B52" t="str">
            <v>Copeland</v>
          </cell>
          <cell r="C52" t="str">
            <v>District</v>
          </cell>
          <cell r="D52" t="str">
            <v>CUMBRIA</v>
          </cell>
        </row>
        <row r="53">
          <cell r="B53" t="str">
            <v>Cotswold</v>
          </cell>
          <cell r="C53" t="str">
            <v>District</v>
          </cell>
          <cell r="D53" t="str">
            <v>GLOUCESTERSHIRE</v>
          </cell>
        </row>
        <row r="54">
          <cell r="B54" t="str">
            <v>Craven</v>
          </cell>
          <cell r="C54" t="str">
            <v>District</v>
          </cell>
          <cell r="D54" t="str">
            <v>NORTH YORKSHIRE</v>
          </cell>
        </row>
        <row r="55">
          <cell r="B55" t="str">
            <v>Daventry</v>
          </cell>
          <cell r="C55" t="str">
            <v>District</v>
          </cell>
          <cell r="D55" t="str">
            <v>NORTHAMPTONSHIRE</v>
          </cell>
        </row>
        <row r="56">
          <cell r="B56" t="str">
            <v>Derbyshire Dales</v>
          </cell>
          <cell r="C56" t="str">
            <v>District</v>
          </cell>
          <cell r="D56" t="str">
            <v>DERBYSHIRE</v>
          </cell>
        </row>
        <row r="57">
          <cell r="B57" t="str">
            <v>East Cambridgeshire</v>
          </cell>
          <cell r="C57" t="str">
            <v>District</v>
          </cell>
          <cell r="D57" t="str">
            <v>CAMBRIDGESHIRE</v>
          </cell>
        </row>
        <row r="58">
          <cell r="B58" t="str">
            <v>East Lindsey</v>
          </cell>
          <cell r="C58" t="str">
            <v>District</v>
          </cell>
          <cell r="D58" t="str">
            <v>LINCOLNSHIRE</v>
          </cell>
        </row>
        <row r="59">
          <cell r="B59" t="str">
            <v>Eden</v>
          </cell>
          <cell r="C59" t="str">
            <v>District</v>
          </cell>
          <cell r="D59" t="str">
            <v>CUMBRIA</v>
          </cell>
        </row>
        <row r="60">
          <cell r="B60" t="str">
            <v>Fenland</v>
          </cell>
          <cell r="C60" t="str">
            <v>District</v>
          </cell>
          <cell r="D60" t="str">
            <v>CAMBRIDGESHIRE</v>
          </cell>
        </row>
        <row r="61">
          <cell r="B61" t="str">
            <v>Forest Heath</v>
          </cell>
          <cell r="C61" t="str">
            <v>District</v>
          </cell>
          <cell r="D61" t="str">
            <v>SUFFOLK</v>
          </cell>
        </row>
        <row r="62">
          <cell r="B62" t="str">
            <v>Forest of Dean</v>
          </cell>
          <cell r="C62" t="str">
            <v>District</v>
          </cell>
          <cell r="D62" t="str">
            <v>GLOUCESTERSHIRE</v>
          </cell>
        </row>
        <row r="63">
          <cell r="B63" t="str">
            <v>Hambleton</v>
          </cell>
          <cell r="C63" t="str">
            <v>District</v>
          </cell>
          <cell r="D63" t="str">
            <v>NORTH YORKSHIRE</v>
          </cell>
        </row>
        <row r="64">
          <cell r="B64" t="str">
            <v>Harborough</v>
          </cell>
          <cell r="C64" t="str">
            <v>District</v>
          </cell>
          <cell r="D64" t="str">
            <v>LEICESTERSHIRE</v>
          </cell>
        </row>
        <row r="65">
          <cell r="B65" t="str">
            <v>Huntingdonshire</v>
          </cell>
          <cell r="C65" t="str">
            <v>District</v>
          </cell>
          <cell r="D65" t="str">
            <v>CAMBRIDGESHIRE</v>
          </cell>
        </row>
        <row r="66">
          <cell r="B66" t="str">
            <v>Maldon</v>
          </cell>
          <cell r="C66" t="str">
            <v>District</v>
          </cell>
          <cell r="D66" t="str">
            <v>ESSEX</v>
          </cell>
        </row>
        <row r="67">
          <cell r="B67" t="str">
            <v>Melton</v>
          </cell>
          <cell r="C67" t="str">
            <v>District</v>
          </cell>
          <cell r="D67" t="str">
            <v>LEICESTERSHIRE</v>
          </cell>
        </row>
        <row r="68">
          <cell r="B68" t="str">
            <v>Mendip</v>
          </cell>
          <cell r="C68" t="str">
            <v>District</v>
          </cell>
          <cell r="D68" t="str">
            <v>SOMERSET</v>
          </cell>
        </row>
        <row r="69">
          <cell r="B69" t="str">
            <v>Mid Devon</v>
          </cell>
          <cell r="C69" t="str">
            <v>District</v>
          </cell>
          <cell r="D69" t="str">
            <v>DEVON</v>
          </cell>
        </row>
        <row r="70">
          <cell r="B70" t="str">
            <v>Mid Suffolk</v>
          </cell>
          <cell r="C70" t="str">
            <v>District</v>
          </cell>
          <cell r="D70" t="str">
            <v>SUFFOLK</v>
          </cell>
        </row>
        <row r="71">
          <cell r="B71" t="str">
            <v>Mid Sussex</v>
          </cell>
          <cell r="C71" t="str">
            <v>District</v>
          </cell>
          <cell r="D71" t="str">
            <v>WEST SUSSEX</v>
          </cell>
        </row>
        <row r="72">
          <cell r="B72" t="str">
            <v>North Dorset</v>
          </cell>
          <cell r="C72" t="str">
            <v>District</v>
          </cell>
          <cell r="D72" t="str">
            <v>DORSET</v>
          </cell>
        </row>
        <row r="73">
          <cell r="B73" t="str">
            <v>North Kesteven</v>
          </cell>
          <cell r="C73" t="str">
            <v>District</v>
          </cell>
          <cell r="D73" t="str">
            <v>LINCOLNSHIRE</v>
          </cell>
        </row>
        <row r="74">
          <cell r="B74" t="str">
            <v>North Norfolk</v>
          </cell>
          <cell r="C74" t="str">
            <v>District</v>
          </cell>
          <cell r="D74" t="str">
            <v>NORFOLK</v>
          </cell>
        </row>
        <row r="75">
          <cell r="B75" t="str">
            <v>Purbeck</v>
          </cell>
          <cell r="C75" t="str">
            <v>District</v>
          </cell>
          <cell r="D75" t="str">
            <v>DORSET</v>
          </cell>
        </row>
        <row r="76">
          <cell r="B76" t="str">
            <v>Ribble Valley</v>
          </cell>
          <cell r="C76" t="str">
            <v>District</v>
          </cell>
          <cell r="D76" t="str">
            <v>LANCASHIRE</v>
          </cell>
        </row>
        <row r="77">
          <cell r="B77" t="str">
            <v>Richmondshire</v>
          </cell>
          <cell r="C77" t="str">
            <v>District</v>
          </cell>
          <cell r="D77" t="str">
            <v>NORTH YORKSHIRE</v>
          </cell>
        </row>
        <row r="78">
          <cell r="B78" t="str">
            <v>Ryedale</v>
          </cell>
          <cell r="C78" t="str">
            <v>District</v>
          </cell>
          <cell r="D78" t="str">
            <v>NORTH YORKSHIRE</v>
          </cell>
        </row>
        <row r="79">
          <cell r="B79" t="str">
            <v>Selby</v>
          </cell>
          <cell r="C79" t="str">
            <v>District</v>
          </cell>
          <cell r="D79" t="str">
            <v>NORTH YORKSHIRE</v>
          </cell>
        </row>
        <row r="80">
          <cell r="B80" t="str">
            <v>South Cambridgeshire</v>
          </cell>
          <cell r="C80" t="str">
            <v>District</v>
          </cell>
          <cell r="D80" t="str">
            <v>CAMBRIDGESHIRE</v>
          </cell>
        </row>
        <row r="81">
          <cell r="B81" t="str">
            <v>South Hams</v>
          </cell>
          <cell r="C81" t="str">
            <v>District</v>
          </cell>
          <cell r="D81" t="str">
            <v>DEVON</v>
          </cell>
        </row>
        <row r="82">
          <cell r="B82" t="str">
            <v>South Holland</v>
          </cell>
          <cell r="C82" t="str">
            <v>District</v>
          </cell>
          <cell r="D82" t="str">
            <v>LINCOLNSHIRE</v>
          </cell>
        </row>
        <row r="83">
          <cell r="B83" t="str">
            <v>South Lakeland</v>
          </cell>
          <cell r="C83" t="str">
            <v>District</v>
          </cell>
          <cell r="D83" t="str">
            <v>CUMBRIA</v>
          </cell>
        </row>
        <row r="84">
          <cell r="B84" t="str">
            <v>South Norfolk</v>
          </cell>
          <cell r="C84" t="str">
            <v>District</v>
          </cell>
          <cell r="D84" t="str">
            <v>NORFOLK</v>
          </cell>
        </row>
        <row r="85">
          <cell r="B85" t="str">
            <v>South Northamptonshire</v>
          </cell>
          <cell r="C85" t="str">
            <v>District</v>
          </cell>
          <cell r="D85" t="str">
            <v>NORTHAMPTONSHIRE</v>
          </cell>
        </row>
        <row r="86">
          <cell r="B86" t="str">
            <v>South Oxfordshire</v>
          </cell>
          <cell r="C86" t="str">
            <v>District</v>
          </cell>
          <cell r="D86" t="str">
            <v>OXFORDSHIRE</v>
          </cell>
        </row>
        <row r="87">
          <cell r="B87" t="str">
            <v>Stratford-on-Avon</v>
          </cell>
          <cell r="C87" t="str">
            <v>District</v>
          </cell>
          <cell r="D87" t="str">
            <v>WARWICKSHIRE</v>
          </cell>
        </row>
        <row r="88">
          <cell r="B88" t="str">
            <v>Suffolk Coastal</v>
          </cell>
          <cell r="C88" t="str">
            <v>District</v>
          </cell>
          <cell r="D88" t="str">
            <v>SUFFOLK</v>
          </cell>
        </row>
        <row r="89">
          <cell r="B89" t="str">
            <v>Teignbridge</v>
          </cell>
          <cell r="C89" t="str">
            <v>District</v>
          </cell>
          <cell r="D89" t="str">
            <v>DEVON</v>
          </cell>
        </row>
        <row r="90">
          <cell r="B90" t="str">
            <v>Torridge</v>
          </cell>
          <cell r="C90" t="str">
            <v>District</v>
          </cell>
          <cell r="D90" t="str">
            <v>DEVON</v>
          </cell>
        </row>
        <row r="91">
          <cell r="B91" t="str">
            <v>Uttlesford</v>
          </cell>
          <cell r="C91" t="str">
            <v>District</v>
          </cell>
          <cell r="D91" t="str">
            <v>ESSEX</v>
          </cell>
        </row>
        <row r="92">
          <cell r="B92" t="str">
            <v>Wealden</v>
          </cell>
          <cell r="C92" t="str">
            <v>District</v>
          </cell>
          <cell r="D92" t="str">
            <v>EAST SUSSEX</v>
          </cell>
        </row>
        <row r="93">
          <cell r="B93" t="str">
            <v>West Devon</v>
          </cell>
          <cell r="C93" t="str">
            <v>District</v>
          </cell>
          <cell r="D93" t="str">
            <v>DEVON</v>
          </cell>
        </row>
        <row r="94">
          <cell r="B94" t="str">
            <v>West Dorset</v>
          </cell>
          <cell r="C94" t="str">
            <v>District</v>
          </cell>
          <cell r="D94" t="str">
            <v>DORSET</v>
          </cell>
        </row>
        <row r="95">
          <cell r="B95" t="str">
            <v>West Lindsey</v>
          </cell>
          <cell r="C95" t="str">
            <v>District</v>
          </cell>
          <cell r="D95" t="str">
            <v>LINCOLNSHIRE</v>
          </cell>
        </row>
        <row r="96">
          <cell r="B96" t="str">
            <v>West Oxfordshire</v>
          </cell>
          <cell r="C96" t="str">
            <v>District</v>
          </cell>
          <cell r="D96" t="str">
            <v>OXFORDSHIRE</v>
          </cell>
        </row>
        <row r="97">
          <cell r="B97" t="str">
            <v>West Somerset</v>
          </cell>
          <cell r="C97" t="str">
            <v>District</v>
          </cell>
          <cell r="D97" t="str">
            <v>SOMERSET</v>
          </cell>
        </row>
        <row r="98">
          <cell r="B98" t="str">
            <v>Wychavon</v>
          </cell>
          <cell r="C98" t="str">
            <v>District</v>
          </cell>
          <cell r="D98" t="str">
            <v>WORCESTERSHIRE</v>
          </cell>
        </row>
        <row r="101">
          <cell r="B101" t="str">
            <v>Aylesbury Vale</v>
          </cell>
          <cell r="C101" t="str">
            <v>District</v>
          </cell>
          <cell r="D101" t="str">
            <v>BUCKINGHAMSHIRE</v>
          </cell>
        </row>
        <row r="102">
          <cell r="B102" t="str">
            <v>Bassetlaw</v>
          </cell>
          <cell r="C102" t="str">
            <v>District</v>
          </cell>
          <cell r="D102" t="str">
            <v>NOTTINGHAMSHIRE</v>
          </cell>
        </row>
        <row r="103">
          <cell r="B103" t="str">
            <v>Braintree</v>
          </cell>
          <cell r="C103" t="str">
            <v>District</v>
          </cell>
          <cell r="D103" t="str">
            <v>ESSEX</v>
          </cell>
        </row>
        <row r="104">
          <cell r="B104" t="str">
            <v>Dover</v>
          </cell>
          <cell r="C104" t="str">
            <v>District</v>
          </cell>
          <cell r="D104" t="str">
            <v>KENT</v>
          </cell>
        </row>
        <row r="105">
          <cell r="B105" t="str">
            <v>East Devon</v>
          </cell>
          <cell r="C105" t="str">
            <v>District</v>
          </cell>
          <cell r="D105" t="str">
            <v>DEVON</v>
          </cell>
        </row>
        <row r="106">
          <cell r="B106" t="str">
            <v>East Dorset</v>
          </cell>
          <cell r="C106" t="str">
            <v>District</v>
          </cell>
          <cell r="D106" t="str">
            <v>DORSET</v>
          </cell>
        </row>
        <row r="107">
          <cell r="B107" t="str">
            <v>East Hampshire</v>
          </cell>
          <cell r="C107" t="str">
            <v>District</v>
          </cell>
          <cell r="D107" t="str">
            <v>HAMPSHIRE</v>
          </cell>
        </row>
        <row r="108">
          <cell r="B108" t="str">
            <v>East Northamptonshire</v>
          </cell>
          <cell r="C108" t="str">
            <v>District</v>
          </cell>
          <cell r="D108" t="str">
            <v>NORTHAMPTONSHIRE</v>
          </cell>
        </row>
        <row r="109">
          <cell r="B109" t="str">
            <v>High Peak</v>
          </cell>
          <cell r="C109" t="str">
            <v>District</v>
          </cell>
          <cell r="D109" t="str">
            <v>DERBYSHIRE</v>
          </cell>
        </row>
        <row r="110">
          <cell r="B110" t="str">
            <v>Horsham</v>
          </cell>
          <cell r="C110" t="str">
            <v>District</v>
          </cell>
          <cell r="D110" t="str">
            <v>WEST SUSSEX</v>
          </cell>
        </row>
        <row r="111">
          <cell r="B111" t="str">
            <v>King's Lynn and West Norfolk</v>
          </cell>
          <cell r="C111" t="str">
            <v>District</v>
          </cell>
          <cell r="D111" t="str">
            <v>NORFOLK</v>
          </cell>
        </row>
        <row r="112">
          <cell r="B112" t="str">
            <v>Lewes</v>
          </cell>
          <cell r="C112" t="str">
            <v>District</v>
          </cell>
          <cell r="D112" t="str">
            <v>EAST SUSSEX</v>
          </cell>
        </row>
        <row r="113">
          <cell r="B113" t="str">
            <v>Lichfield</v>
          </cell>
          <cell r="C113" t="str">
            <v>District</v>
          </cell>
          <cell r="D113" t="str">
            <v>STAFFORDSHIRE</v>
          </cell>
        </row>
        <row r="114">
          <cell r="B114" t="str">
            <v>Malvern Hills</v>
          </cell>
          <cell r="C114" t="str">
            <v>District</v>
          </cell>
          <cell r="D114" t="str">
            <v>WORCESTERSHIRE</v>
          </cell>
        </row>
        <row r="115">
          <cell r="B115" t="str">
            <v>Newark and Sherwood</v>
          </cell>
          <cell r="C115" t="str">
            <v>District</v>
          </cell>
          <cell r="D115" t="str">
            <v>NOTTINGHAMSHIRE</v>
          </cell>
        </row>
        <row r="116">
          <cell r="B116" t="str">
            <v>North Devon</v>
          </cell>
          <cell r="C116" t="str">
            <v>District</v>
          </cell>
          <cell r="D116" t="str">
            <v>DEVON</v>
          </cell>
        </row>
        <row r="117">
          <cell r="B117" t="str">
            <v>North East Derbyshire</v>
          </cell>
          <cell r="C117" t="str">
            <v>District</v>
          </cell>
          <cell r="D117" t="str">
            <v>DERBYSHIRE</v>
          </cell>
        </row>
        <row r="118">
          <cell r="B118" t="str">
            <v>North Warwickshire</v>
          </cell>
          <cell r="C118" t="str">
            <v>District</v>
          </cell>
          <cell r="D118" t="str">
            <v>WARWICKSHIRE</v>
          </cell>
        </row>
        <row r="119">
          <cell r="B119" t="str">
            <v>North West Leicestershire</v>
          </cell>
          <cell r="C119" t="str">
            <v>District</v>
          </cell>
          <cell r="D119" t="str">
            <v>LEICESTERSHIRE</v>
          </cell>
        </row>
        <row r="120">
          <cell r="B120" t="str">
            <v>Rother</v>
          </cell>
          <cell r="C120" t="str">
            <v>District</v>
          </cell>
          <cell r="D120" t="str">
            <v>EAST SUSSEX</v>
          </cell>
        </row>
        <row r="121">
          <cell r="B121" t="str">
            <v>Rushcliffe</v>
          </cell>
          <cell r="C121" t="str">
            <v>District</v>
          </cell>
          <cell r="D121" t="str">
            <v>NOTTINGHAMSHIRE</v>
          </cell>
        </row>
        <row r="122">
          <cell r="B122" t="str">
            <v>Sedgemoor</v>
          </cell>
          <cell r="C122" t="str">
            <v>District</v>
          </cell>
          <cell r="D122" t="str">
            <v>SOMERSET</v>
          </cell>
        </row>
        <row r="123">
          <cell r="B123" t="str">
            <v>Sevenoaks</v>
          </cell>
          <cell r="C123" t="str">
            <v>District</v>
          </cell>
          <cell r="D123" t="str">
            <v>KENT</v>
          </cell>
        </row>
        <row r="124">
          <cell r="B124" t="str">
            <v>South Bucks</v>
          </cell>
          <cell r="C124" t="str">
            <v>District</v>
          </cell>
          <cell r="D124" t="str">
            <v>BUCKINGHAMSHIRE</v>
          </cell>
        </row>
        <row r="125">
          <cell r="B125" t="str">
            <v>South Kesteven</v>
          </cell>
          <cell r="C125" t="str">
            <v>District</v>
          </cell>
          <cell r="D125" t="str">
            <v>LINCOLNSHIRE</v>
          </cell>
        </row>
        <row r="126">
          <cell r="B126" t="str">
            <v>South Somerset</v>
          </cell>
          <cell r="C126" t="str">
            <v>District</v>
          </cell>
          <cell r="D126" t="str">
            <v>SOMERSET</v>
          </cell>
        </row>
        <row r="127">
          <cell r="B127" t="str">
            <v>St Edmundsbury</v>
          </cell>
          <cell r="C127" t="str">
            <v>District</v>
          </cell>
          <cell r="D127" t="str">
            <v>SUFFOLK</v>
          </cell>
        </row>
        <row r="128">
          <cell r="B128" t="str">
            <v>Staffordshire Moorlands</v>
          </cell>
          <cell r="C128" t="str">
            <v>District</v>
          </cell>
          <cell r="D128" t="str">
            <v>STAFFORDSHIRE</v>
          </cell>
        </row>
        <row r="129">
          <cell r="B129" t="str">
            <v>Stroud</v>
          </cell>
          <cell r="C129" t="str">
            <v>District</v>
          </cell>
          <cell r="D129" t="str">
            <v>GLOUCESTERSHIRE</v>
          </cell>
        </row>
        <row r="130">
          <cell r="B130" t="str">
            <v>Tandridge</v>
          </cell>
          <cell r="C130" t="str">
            <v>District</v>
          </cell>
          <cell r="D130" t="str">
            <v>SURREY</v>
          </cell>
        </row>
        <row r="131">
          <cell r="B131" t="str">
            <v>Tendring</v>
          </cell>
          <cell r="C131" t="str">
            <v>District</v>
          </cell>
          <cell r="D131" t="str">
            <v>ESSEX</v>
          </cell>
        </row>
        <row r="132">
          <cell r="B132" t="str">
            <v>Test Valley</v>
          </cell>
          <cell r="C132" t="str">
            <v>District</v>
          </cell>
          <cell r="D132" t="str">
            <v>HAMPSHIRE</v>
          </cell>
        </row>
        <row r="133">
          <cell r="B133" t="str">
            <v>Tewkesbury</v>
          </cell>
          <cell r="C133" t="str">
            <v>District</v>
          </cell>
          <cell r="D133" t="str">
            <v>GLOUCESTERSHIRE</v>
          </cell>
        </row>
        <row r="134">
          <cell r="B134" t="str">
            <v>Tonbridge and Malling</v>
          </cell>
          <cell r="C134" t="str">
            <v>District</v>
          </cell>
          <cell r="D134" t="str">
            <v>KENT</v>
          </cell>
        </row>
        <row r="135">
          <cell r="B135" t="str">
            <v>Vale of White Horse</v>
          </cell>
          <cell r="C135" t="str">
            <v>District</v>
          </cell>
          <cell r="D135" t="str">
            <v>OXFORDSHIRE</v>
          </cell>
        </row>
        <row r="136">
          <cell r="B136" t="str">
            <v>Waverley</v>
          </cell>
          <cell r="C136" t="str">
            <v>District</v>
          </cell>
          <cell r="D136" t="str">
            <v>SURREY</v>
          </cell>
        </row>
        <row r="137">
          <cell r="B137" t="str">
            <v>West Lancashire</v>
          </cell>
          <cell r="C137" t="str">
            <v>District</v>
          </cell>
          <cell r="D137" t="str">
            <v>LANCASHIRE</v>
          </cell>
        </row>
        <row r="138">
          <cell r="B138" t="str">
            <v>Winchester</v>
          </cell>
          <cell r="C138" t="str">
            <v>District</v>
          </cell>
          <cell r="D138" t="str">
            <v>HAMPSHIRE</v>
          </cell>
        </row>
        <row r="141">
          <cell r="B141" t="str">
            <v>Amber Valley</v>
          </cell>
          <cell r="C141" t="str">
            <v>District</v>
          </cell>
          <cell r="D141" t="str">
            <v>DERBYSHIRE</v>
          </cell>
        </row>
        <row r="142">
          <cell r="B142" t="str">
            <v>Ashford</v>
          </cell>
          <cell r="C142" t="str">
            <v>District</v>
          </cell>
          <cell r="D142" t="str">
            <v>KENT</v>
          </cell>
        </row>
        <row r="143">
          <cell r="B143" t="str">
            <v>Basingstoke and Deane</v>
          </cell>
          <cell r="C143" t="str">
            <v>District</v>
          </cell>
          <cell r="D143" t="str">
            <v>HAMPSHIRE</v>
          </cell>
        </row>
        <row r="144">
          <cell r="B144" t="str">
            <v>Bolsover</v>
          </cell>
          <cell r="C144" t="str">
            <v>District</v>
          </cell>
          <cell r="D144" t="str">
            <v>DERBYSHIRE</v>
          </cell>
        </row>
        <row r="145">
          <cell r="B145" t="str">
            <v>Boston</v>
          </cell>
          <cell r="C145" t="str">
            <v>District</v>
          </cell>
          <cell r="D145" t="str">
            <v>LINCOLNSHIRE</v>
          </cell>
        </row>
        <row r="146">
          <cell r="B146" t="str">
            <v>Brentwood</v>
          </cell>
          <cell r="C146" t="str">
            <v>District</v>
          </cell>
          <cell r="D146" t="str">
            <v>ESSEX</v>
          </cell>
        </row>
        <row r="147">
          <cell r="B147" t="str">
            <v>Broadland</v>
          </cell>
          <cell r="C147" t="str">
            <v>District</v>
          </cell>
          <cell r="D147" t="str">
            <v>NORFOLK</v>
          </cell>
        </row>
        <row r="148">
          <cell r="B148" t="str">
            <v>Bromsgrove</v>
          </cell>
          <cell r="C148" t="str">
            <v>District</v>
          </cell>
          <cell r="D148" t="str">
            <v>WORCESTERSHIRE</v>
          </cell>
        </row>
        <row r="149">
          <cell r="B149" t="str">
            <v>Cannock Chase</v>
          </cell>
          <cell r="C149" t="str">
            <v>District</v>
          </cell>
          <cell r="D149" t="str">
            <v>STAFFORDSHIRE</v>
          </cell>
        </row>
        <row r="150">
          <cell r="B150" t="str">
            <v>Carlisle</v>
          </cell>
          <cell r="C150" t="str">
            <v>District</v>
          </cell>
          <cell r="D150" t="str">
            <v>CUMBRIA</v>
          </cell>
        </row>
        <row r="151">
          <cell r="B151" t="str">
            <v>Cherwell</v>
          </cell>
          <cell r="C151" t="str">
            <v>District</v>
          </cell>
          <cell r="D151" t="str">
            <v>OXFORDSHIRE</v>
          </cell>
        </row>
        <row r="152">
          <cell r="B152" t="str">
            <v>Chiltern</v>
          </cell>
          <cell r="C152" t="str">
            <v>District</v>
          </cell>
          <cell r="D152" t="str">
            <v>BUCKINGHAMSHIRE</v>
          </cell>
        </row>
        <row r="153">
          <cell r="B153" t="str">
            <v>Chorley</v>
          </cell>
          <cell r="C153" t="str">
            <v>District</v>
          </cell>
          <cell r="D153" t="str">
            <v>LANCASHIRE</v>
          </cell>
        </row>
        <row r="154">
          <cell r="B154" t="str">
            <v>Colchester</v>
          </cell>
          <cell r="C154" t="str">
            <v>District</v>
          </cell>
          <cell r="D154" t="str">
            <v>ESSEX</v>
          </cell>
        </row>
        <row r="155">
          <cell r="B155" t="str">
            <v>Dacorum</v>
          </cell>
          <cell r="C155" t="str">
            <v>District</v>
          </cell>
          <cell r="D155" t="str">
            <v>HERTFORDSHIRE</v>
          </cell>
        </row>
        <row r="156">
          <cell r="B156" t="str">
            <v>East Hertfordshire</v>
          </cell>
          <cell r="C156" t="str">
            <v>District</v>
          </cell>
          <cell r="D156" t="str">
            <v>HERTFORDSHIRE</v>
          </cell>
        </row>
        <row r="157">
          <cell r="B157" t="str">
            <v>East Staffordshire</v>
          </cell>
          <cell r="C157" t="str">
            <v>District</v>
          </cell>
          <cell r="D157" t="str">
            <v>STAFFORDSHIRE</v>
          </cell>
        </row>
        <row r="158">
          <cell r="B158" t="str">
            <v>Eastleigh</v>
          </cell>
          <cell r="C158" t="str">
            <v>District</v>
          </cell>
          <cell r="D158" t="str">
            <v>HAMPSHIRE</v>
          </cell>
        </row>
        <row r="159">
          <cell r="B159" t="str">
            <v>Epping Forest</v>
          </cell>
          <cell r="C159" t="str">
            <v>District</v>
          </cell>
          <cell r="D159" t="str">
            <v>ESSEX</v>
          </cell>
        </row>
        <row r="160">
          <cell r="B160" t="str">
            <v>Fylde</v>
          </cell>
          <cell r="C160" t="str">
            <v>District</v>
          </cell>
          <cell r="D160" t="str">
            <v>LANCASHIRE</v>
          </cell>
        </row>
        <row r="161">
          <cell r="B161" t="str">
            <v>Great Yarmouth</v>
          </cell>
          <cell r="C161" t="str">
            <v>District</v>
          </cell>
          <cell r="D161" t="str">
            <v>NORFOLK</v>
          </cell>
        </row>
        <row r="162">
          <cell r="B162" t="str">
            <v>Guildford</v>
          </cell>
          <cell r="C162" t="str">
            <v>District</v>
          </cell>
          <cell r="D162" t="str">
            <v>SURREY</v>
          </cell>
        </row>
        <row r="163">
          <cell r="B163" t="str">
            <v>Harrogate</v>
          </cell>
          <cell r="C163" t="str">
            <v>District</v>
          </cell>
          <cell r="D163" t="str">
            <v>NORTH YORKSHIRE</v>
          </cell>
        </row>
        <row r="164">
          <cell r="B164" t="str">
            <v>Hart</v>
          </cell>
          <cell r="C164" t="str">
            <v>District</v>
          </cell>
          <cell r="D164" t="str">
            <v>HAMPSHIRE</v>
          </cell>
        </row>
        <row r="165">
          <cell r="B165" t="str">
            <v>Hertsmere</v>
          </cell>
          <cell r="C165" t="str">
            <v>District</v>
          </cell>
          <cell r="D165" t="str">
            <v>HERTFORDSHIRE</v>
          </cell>
        </row>
        <row r="166">
          <cell r="B166" t="str">
            <v>Hinckley and Bosworth</v>
          </cell>
          <cell r="C166" t="str">
            <v>District</v>
          </cell>
          <cell r="D166" t="str">
            <v>LEICESTERSHIRE</v>
          </cell>
        </row>
        <row r="167">
          <cell r="B167" t="str">
            <v>Kettering</v>
          </cell>
          <cell r="C167" t="str">
            <v>District</v>
          </cell>
          <cell r="D167" t="str">
            <v>NORTHAMPTONSHIRE</v>
          </cell>
        </row>
        <row r="168">
          <cell r="B168" t="str">
            <v>Lancaster</v>
          </cell>
          <cell r="C168" t="str">
            <v>District</v>
          </cell>
          <cell r="D168" t="str">
            <v>LANCASHIRE</v>
          </cell>
        </row>
        <row r="169">
          <cell r="B169" t="str">
            <v>Maidstone</v>
          </cell>
          <cell r="C169" t="str">
            <v>District</v>
          </cell>
          <cell r="D169" t="str">
            <v>KENT</v>
          </cell>
        </row>
        <row r="170">
          <cell r="B170" t="str">
            <v>Mole Valley</v>
          </cell>
          <cell r="C170" t="str">
            <v>District</v>
          </cell>
          <cell r="D170" t="str">
            <v>SURREY</v>
          </cell>
        </row>
        <row r="171">
          <cell r="B171" t="str">
            <v>New Forest</v>
          </cell>
          <cell r="C171" t="str">
            <v>District</v>
          </cell>
          <cell r="D171" t="str">
            <v>HAMPSHIRE</v>
          </cell>
        </row>
        <row r="172">
          <cell r="B172" t="str">
            <v>North Hertfordshire</v>
          </cell>
          <cell r="C172" t="str">
            <v>District</v>
          </cell>
          <cell r="D172" t="str">
            <v>HERTFORDSHIRE</v>
          </cell>
        </row>
        <row r="173">
          <cell r="B173" t="str">
            <v>Rugby</v>
          </cell>
          <cell r="C173" t="str">
            <v>District</v>
          </cell>
          <cell r="D173" t="str">
            <v>WARWICKSHIRE</v>
          </cell>
        </row>
        <row r="174">
          <cell r="B174" t="str">
            <v>Scarborough</v>
          </cell>
          <cell r="C174" t="str">
            <v>District</v>
          </cell>
          <cell r="D174" t="str">
            <v>NORTH YORKSHIRE</v>
          </cell>
        </row>
        <row r="175">
          <cell r="B175" t="str">
            <v>Shepway</v>
          </cell>
          <cell r="C175" t="str">
            <v>District</v>
          </cell>
          <cell r="D175" t="str">
            <v>KENT</v>
          </cell>
        </row>
        <row r="176">
          <cell r="B176" t="str">
            <v>South Derbyshire</v>
          </cell>
          <cell r="C176" t="str">
            <v>District</v>
          </cell>
          <cell r="D176" t="str">
            <v>DERBYSHIRE</v>
          </cell>
        </row>
        <row r="177">
          <cell r="B177" t="str">
            <v>South Staffordshire</v>
          </cell>
          <cell r="C177" t="str">
            <v>District</v>
          </cell>
          <cell r="D177" t="str">
            <v>STAFFORDSHIRE</v>
          </cell>
        </row>
        <row r="178">
          <cell r="B178" t="str">
            <v>St Albans</v>
          </cell>
          <cell r="C178" t="str">
            <v>District</v>
          </cell>
          <cell r="D178" t="str">
            <v>HERTFORDSHIRE</v>
          </cell>
        </row>
        <row r="179">
          <cell r="B179" t="str">
            <v>Stafford</v>
          </cell>
          <cell r="C179" t="str">
            <v>District</v>
          </cell>
          <cell r="D179" t="str">
            <v>STAFFORDSHIRE</v>
          </cell>
        </row>
        <row r="180">
          <cell r="B180" t="str">
            <v>Swale</v>
          </cell>
          <cell r="C180" t="str">
            <v>District</v>
          </cell>
          <cell r="D180" t="str">
            <v>KENT</v>
          </cell>
        </row>
        <row r="181">
          <cell r="B181" t="str">
            <v>Taunton Deane</v>
          </cell>
          <cell r="C181" t="str">
            <v>District</v>
          </cell>
          <cell r="D181" t="str">
            <v>SOMERSET</v>
          </cell>
        </row>
        <row r="182">
          <cell r="B182" t="str">
            <v>Tunbridge Wells</v>
          </cell>
          <cell r="C182" t="str">
            <v>District</v>
          </cell>
          <cell r="D182" t="str">
            <v>KENT</v>
          </cell>
        </row>
        <row r="183">
          <cell r="B183" t="str">
            <v>Warwick</v>
          </cell>
          <cell r="C183" t="str">
            <v>District</v>
          </cell>
          <cell r="D183" t="str">
            <v>WARWICKSHIRE</v>
          </cell>
        </row>
        <row r="184">
          <cell r="B184" t="str">
            <v>Waveney</v>
          </cell>
          <cell r="C184" t="str">
            <v>District</v>
          </cell>
          <cell r="D184" t="str">
            <v>SUFFOLK</v>
          </cell>
        </row>
        <row r="185">
          <cell r="B185" t="str">
            <v>Wellingborough</v>
          </cell>
          <cell r="C185" t="str">
            <v>District</v>
          </cell>
          <cell r="D185" t="str">
            <v>NORTHAMPTONSHIRE</v>
          </cell>
        </row>
        <row r="186">
          <cell r="B186" t="str">
            <v>Wycombe</v>
          </cell>
          <cell r="C186" t="str">
            <v>District</v>
          </cell>
          <cell r="D186" t="str">
            <v>BUCKINGHAMSHIRE</v>
          </cell>
        </row>
        <row r="187">
          <cell r="B187" t="str">
            <v>Wyre</v>
          </cell>
          <cell r="C187" t="str">
            <v>District</v>
          </cell>
          <cell r="D187" t="str">
            <v>LANCASHIRE</v>
          </cell>
        </row>
        <row r="188">
          <cell r="B188" t="str">
            <v>Wyre Forest</v>
          </cell>
          <cell r="C188" t="str">
            <v>District</v>
          </cell>
          <cell r="D188" t="str">
            <v>WORCESTERSHIRE</v>
          </cell>
        </row>
        <row r="191">
          <cell r="B191" t="str">
            <v>Adur</v>
          </cell>
          <cell r="C191" t="str">
            <v>District</v>
          </cell>
          <cell r="D191" t="str">
            <v>WEST SUSSEX</v>
          </cell>
        </row>
        <row r="192">
          <cell r="B192" t="str">
            <v>Arun</v>
          </cell>
          <cell r="C192" t="str">
            <v>District</v>
          </cell>
          <cell r="D192" t="str">
            <v>WEST SUSSEX</v>
          </cell>
        </row>
        <row r="193">
          <cell r="B193" t="str">
            <v>Blaby</v>
          </cell>
          <cell r="C193" t="str">
            <v>District</v>
          </cell>
          <cell r="D193" t="str">
            <v>LEICESTERSHIRE</v>
          </cell>
        </row>
        <row r="194">
          <cell r="B194" t="str">
            <v>Broxtowe</v>
          </cell>
          <cell r="C194" t="str">
            <v>District</v>
          </cell>
          <cell r="D194" t="str">
            <v>NOTTINGHAMSHIRE</v>
          </cell>
        </row>
        <row r="195">
          <cell r="B195" t="str">
            <v>Castle Point</v>
          </cell>
          <cell r="C195" t="str">
            <v>District</v>
          </cell>
          <cell r="D195" t="str">
            <v>ESSEX</v>
          </cell>
        </row>
        <row r="196">
          <cell r="B196" t="str">
            <v>Christchurch</v>
          </cell>
          <cell r="C196" t="str">
            <v>District</v>
          </cell>
          <cell r="D196" t="str">
            <v>DORSET</v>
          </cell>
        </row>
        <row r="197">
          <cell r="B197" t="str">
            <v>Erewash</v>
          </cell>
          <cell r="C197" t="str">
            <v>District</v>
          </cell>
          <cell r="D197" t="str">
            <v>DERBYSHIRE</v>
          </cell>
        </row>
        <row r="198">
          <cell r="B198" t="str">
            <v>Fareham</v>
          </cell>
          <cell r="C198" t="str">
            <v>District</v>
          </cell>
          <cell r="D198" t="str">
            <v>HAMPSHIRE</v>
          </cell>
        </row>
        <row r="199">
          <cell r="B199" t="str">
            <v>Gedling</v>
          </cell>
          <cell r="C199" t="str">
            <v>District</v>
          </cell>
          <cell r="D199" t="str">
            <v>NOTTINGHAMSHIRE</v>
          </cell>
        </row>
        <row r="200">
          <cell r="B200" t="str">
            <v>Gosport</v>
          </cell>
          <cell r="C200" t="str">
            <v>District</v>
          </cell>
          <cell r="D200" t="str">
            <v>HAMPSHIRE</v>
          </cell>
        </row>
        <row r="201">
          <cell r="B201" t="str">
            <v>Havant</v>
          </cell>
          <cell r="C201" t="str">
            <v>District</v>
          </cell>
          <cell r="D201" t="str">
            <v>HAMPSHIRE</v>
          </cell>
        </row>
        <row r="202">
          <cell r="B202" t="str">
            <v>Newcastle-under-Lyme</v>
          </cell>
          <cell r="C202" t="str">
            <v>District</v>
          </cell>
          <cell r="D202" t="str">
            <v>STAFFORDSHIRE</v>
          </cell>
        </row>
        <row r="203">
          <cell r="B203" t="str">
            <v>Oadby and Wigston</v>
          </cell>
          <cell r="C203" t="str">
            <v>District</v>
          </cell>
          <cell r="D203" t="str">
            <v>LEICESTERSHIRE</v>
          </cell>
        </row>
        <row r="204">
          <cell r="B204" t="str">
            <v>Preston</v>
          </cell>
          <cell r="C204" t="str">
            <v>District</v>
          </cell>
          <cell r="D204" t="str">
            <v>LANCASHIRE</v>
          </cell>
        </row>
        <row r="205">
          <cell r="B205" t="str">
            <v>Rochford</v>
          </cell>
          <cell r="C205" t="str">
            <v>District</v>
          </cell>
          <cell r="D205" t="str">
            <v>ESSEX</v>
          </cell>
        </row>
        <row r="206">
          <cell r="B206" t="str">
            <v>South Ribble</v>
          </cell>
          <cell r="C206" t="str">
            <v>District</v>
          </cell>
          <cell r="D206" t="str">
            <v>LANCASHIRE</v>
          </cell>
        </row>
        <row r="207">
          <cell r="B207" t="str">
            <v>Worthing</v>
          </cell>
          <cell r="C207" t="str">
            <v>District</v>
          </cell>
          <cell r="D207" t="str">
            <v>WEST SUSSEX</v>
          </cell>
        </row>
        <row r="208">
          <cell r="B208" t="str">
            <v>Broxbourne</v>
          </cell>
          <cell r="C208" t="str">
            <v>District</v>
          </cell>
          <cell r="D208" t="str">
            <v>HERTFORDSHIRE</v>
          </cell>
        </row>
        <row r="209">
          <cell r="B209" t="str">
            <v>Dartford</v>
          </cell>
          <cell r="C209" t="str">
            <v>District</v>
          </cell>
          <cell r="D209" t="str">
            <v>KENT</v>
          </cell>
        </row>
        <row r="210">
          <cell r="B210" t="str">
            <v>Elmbridge</v>
          </cell>
          <cell r="C210" t="str">
            <v>District</v>
          </cell>
          <cell r="D210" t="str">
            <v>SURREY</v>
          </cell>
        </row>
        <row r="211">
          <cell r="B211" t="str">
            <v>Epsom and Ewell</v>
          </cell>
          <cell r="C211" t="str">
            <v>District</v>
          </cell>
          <cell r="D211" t="str">
            <v>SURREY</v>
          </cell>
        </row>
        <row r="212">
          <cell r="B212" t="str">
            <v>Gravesham</v>
          </cell>
          <cell r="C212" t="str">
            <v>District</v>
          </cell>
          <cell r="D212" t="str">
            <v>KENT</v>
          </cell>
        </row>
        <row r="213">
          <cell r="B213" t="str">
            <v>Runnymede</v>
          </cell>
          <cell r="C213" t="str">
            <v>District</v>
          </cell>
          <cell r="D213" t="str">
            <v>SURREY</v>
          </cell>
        </row>
        <row r="214">
          <cell r="B214" t="str">
            <v>Spelthorne</v>
          </cell>
          <cell r="C214" t="str">
            <v>District</v>
          </cell>
          <cell r="D214" t="str">
            <v>SURREY</v>
          </cell>
        </row>
        <row r="215">
          <cell r="B215" t="str">
            <v>Three Rivers</v>
          </cell>
          <cell r="C215" t="str">
            <v>District</v>
          </cell>
          <cell r="D215" t="str">
            <v>HERTFORDSHIRE</v>
          </cell>
        </row>
        <row r="216">
          <cell r="B216" t="str">
            <v>Watford</v>
          </cell>
          <cell r="C216" t="str">
            <v>District</v>
          </cell>
          <cell r="D216" t="str">
            <v>HERTFORDSHIRE</v>
          </cell>
        </row>
        <row r="217">
          <cell r="B217" t="str">
            <v>Woking</v>
          </cell>
          <cell r="C217" t="str">
            <v>District</v>
          </cell>
          <cell r="D217" t="str">
            <v>SURREY</v>
          </cell>
        </row>
        <row r="218">
          <cell r="B218" t="str">
            <v>Ashfield</v>
          </cell>
          <cell r="C218" t="str">
            <v>District</v>
          </cell>
          <cell r="D218" t="str">
            <v>NOTTINGHAMSHIRE</v>
          </cell>
        </row>
        <row r="219">
          <cell r="B219" t="str">
            <v>Barrow-in-Furness</v>
          </cell>
          <cell r="C219" t="str">
            <v>District</v>
          </cell>
          <cell r="D219" t="str">
            <v>CUMBRIA</v>
          </cell>
        </row>
        <row r="220">
          <cell r="B220" t="str">
            <v>Basildon</v>
          </cell>
          <cell r="C220" t="str">
            <v>District</v>
          </cell>
          <cell r="D220" t="str">
            <v>ESSEX</v>
          </cell>
        </row>
        <row r="221">
          <cell r="B221" t="str">
            <v>Burnley</v>
          </cell>
          <cell r="C221" t="str">
            <v>District</v>
          </cell>
          <cell r="D221" t="str">
            <v>LANCASHIRE</v>
          </cell>
        </row>
        <row r="222">
          <cell r="B222" t="str">
            <v>Cambridge</v>
          </cell>
          <cell r="C222" t="str">
            <v>District</v>
          </cell>
          <cell r="D222" t="str">
            <v>CAMBRIDGESHIRE</v>
          </cell>
        </row>
        <row r="223">
          <cell r="B223" t="str">
            <v>Canterbury</v>
          </cell>
          <cell r="C223" t="str">
            <v>District</v>
          </cell>
          <cell r="D223" t="str">
            <v>KENT</v>
          </cell>
        </row>
        <row r="224">
          <cell r="B224" t="str">
            <v>Charnwood</v>
          </cell>
          <cell r="C224" t="str">
            <v>District</v>
          </cell>
          <cell r="D224" t="str">
            <v>LEICESTERSHIRE</v>
          </cell>
        </row>
        <row r="225">
          <cell r="B225" t="str">
            <v>Chelmsford</v>
          </cell>
          <cell r="C225" t="str">
            <v>District</v>
          </cell>
          <cell r="D225" t="str">
            <v>ESSEX</v>
          </cell>
        </row>
        <row r="226">
          <cell r="B226" t="str">
            <v>Cheltenham</v>
          </cell>
          <cell r="C226" t="str">
            <v>District</v>
          </cell>
          <cell r="D226" t="str">
            <v>GLOUCESTERSHIRE</v>
          </cell>
        </row>
        <row r="227">
          <cell r="B227" t="str">
            <v>Chesterfield</v>
          </cell>
          <cell r="C227" t="str">
            <v>District</v>
          </cell>
          <cell r="D227" t="str">
            <v>DERBYSHIRE</v>
          </cell>
        </row>
        <row r="228">
          <cell r="B228" t="str">
            <v>Corby</v>
          </cell>
          <cell r="C228" t="str">
            <v>District</v>
          </cell>
          <cell r="D228" t="str">
            <v>NORTHAMPTONSHIRE</v>
          </cell>
        </row>
        <row r="229">
          <cell r="B229" t="str">
            <v>Crawley</v>
          </cell>
          <cell r="C229" t="str">
            <v>District</v>
          </cell>
          <cell r="D229" t="str">
            <v>WEST SUSSEX</v>
          </cell>
        </row>
        <row r="230">
          <cell r="B230" t="str">
            <v>Eastbourne</v>
          </cell>
          <cell r="C230" t="str">
            <v>District</v>
          </cell>
          <cell r="D230" t="str">
            <v>EAST SUSSEX</v>
          </cell>
        </row>
        <row r="231">
          <cell r="B231" t="str">
            <v>Exeter</v>
          </cell>
          <cell r="C231" t="str">
            <v>District</v>
          </cell>
          <cell r="D231" t="str">
            <v>DEVON</v>
          </cell>
        </row>
        <row r="232">
          <cell r="B232" t="str">
            <v>Gloucester</v>
          </cell>
          <cell r="C232" t="str">
            <v>District</v>
          </cell>
          <cell r="D232" t="str">
            <v>GLOUCESTERSHIRE</v>
          </cell>
        </row>
        <row r="233">
          <cell r="B233" t="str">
            <v>Harlow</v>
          </cell>
          <cell r="C233" t="str">
            <v>District</v>
          </cell>
          <cell r="D233" t="str">
            <v>ESSEX</v>
          </cell>
        </row>
        <row r="234">
          <cell r="B234" t="str">
            <v>Hastings</v>
          </cell>
          <cell r="C234" t="str">
            <v>District</v>
          </cell>
          <cell r="D234" t="str">
            <v>EAST SUSSEX</v>
          </cell>
        </row>
        <row r="235">
          <cell r="B235" t="str">
            <v>Hyndburn</v>
          </cell>
          <cell r="C235" t="str">
            <v>District</v>
          </cell>
          <cell r="D235" t="str">
            <v>LANCASHIRE</v>
          </cell>
        </row>
        <row r="236">
          <cell r="B236" t="str">
            <v>Ipswich</v>
          </cell>
          <cell r="C236" t="str">
            <v>District</v>
          </cell>
          <cell r="D236" t="str">
            <v>SUFFOLK</v>
          </cell>
        </row>
        <row r="237">
          <cell r="B237" t="str">
            <v>Lincoln</v>
          </cell>
          <cell r="C237" t="str">
            <v>District</v>
          </cell>
          <cell r="D237" t="str">
            <v>LINCOLNSHIRE</v>
          </cell>
        </row>
        <row r="238">
          <cell r="B238" t="str">
            <v>Mansfield</v>
          </cell>
          <cell r="C238" t="str">
            <v>District</v>
          </cell>
          <cell r="D238" t="str">
            <v>NOTTINGHAMSHIRE</v>
          </cell>
        </row>
        <row r="239">
          <cell r="B239" t="str">
            <v>Northampton</v>
          </cell>
          <cell r="C239" t="str">
            <v>District</v>
          </cell>
          <cell r="D239" t="str">
            <v>NORTHAMPTONSHIRE</v>
          </cell>
        </row>
        <row r="240">
          <cell r="B240" t="str">
            <v>Norwich</v>
          </cell>
          <cell r="C240" t="str">
            <v>District</v>
          </cell>
          <cell r="D240" t="str">
            <v>NORFOLK</v>
          </cell>
        </row>
        <row r="241">
          <cell r="B241" t="str">
            <v>Nuneaton and Bedworth</v>
          </cell>
          <cell r="C241" t="str">
            <v>District</v>
          </cell>
          <cell r="D241" t="str">
            <v>WARWICKSHIRE</v>
          </cell>
        </row>
        <row r="242">
          <cell r="B242" t="str">
            <v>Oxford</v>
          </cell>
          <cell r="C242" t="str">
            <v>District</v>
          </cell>
          <cell r="D242" t="str">
            <v>OXFORDSHIRE</v>
          </cell>
        </row>
        <row r="243">
          <cell r="B243" t="str">
            <v>Pendle</v>
          </cell>
          <cell r="C243" t="str">
            <v>District</v>
          </cell>
          <cell r="D243" t="str">
            <v>LANCASHIRE</v>
          </cell>
        </row>
        <row r="244">
          <cell r="B244" t="str">
            <v>Redditch</v>
          </cell>
          <cell r="C244" t="str">
            <v>District</v>
          </cell>
          <cell r="D244" t="str">
            <v>WORCESTERSHIRE</v>
          </cell>
        </row>
        <row r="245">
          <cell r="B245" t="str">
            <v>Reigate and Banstead</v>
          </cell>
          <cell r="C245" t="str">
            <v>District</v>
          </cell>
          <cell r="D245" t="str">
            <v>SURREY</v>
          </cell>
        </row>
        <row r="246">
          <cell r="B246" t="str">
            <v>Rossendale</v>
          </cell>
          <cell r="C246" t="str">
            <v>District</v>
          </cell>
          <cell r="D246" t="str">
            <v>LANCASHIRE</v>
          </cell>
        </row>
        <row r="247">
          <cell r="B247" t="str">
            <v>Rushmoor</v>
          </cell>
          <cell r="C247" t="str">
            <v>District</v>
          </cell>
          <cell r="D247" t="str">
            <v>HAMPSHIRE</v>
          </cell>
        </row>
        <row r="248">
          <cell r="B248" t="str">
            <v>Stevenage</v>
          </cell>
          <cell r="C248" t="str">
            <v>District</v>
          </cell>
          <cell r="D248" t="str">
            <v>HERTFORDSHIRE</v>
          </cell>
        </row>
        <row r="249">
          <cell r="B249" t="str">
            <v>Surrey Heath</v>
          </cell>
          <cell r="C249" t="str">
            <v>District</v>
          </cell>
          <cell r="D249" t="str">
            <v>SURREY</v>
          </cell>
        </row>
        <row r="250">
          <cell r="B250" t="str">
            <v>Tamworth</v>
          </cell>
          <cell r="C250" t="str">
            <v>District</v>
          </cell>
          <cell r="D250" t="str">
            <v>STAFFORDSHIRE</v>
          </cell>
        </row>
        <row r="251">
          <cell r="B251" t="str">
            <v>Thanet</v>
          </cell>
          <cell r="C251" t="str">
            <v>District</v>
          </cell>
          <cell r="D251" t="str">
            <v>KENT</v>
          </cell>
        </row>
        <row r="252">
          <cell r="B252" t="str">
            <v>Welwyn Hatfield</v>
          </cell>
          <cell r="C252" t="str">
            <v>District</v>
          </cell>
          <cell r="D252" t="str">
            <v>HERTFORDSHIRE</v>
          </cell>
        </row>
        <row r="253">
          <cell r="B253" t="str">
            <v>Weymouth and Portland</v>
          </cell>
          <cell r="C253" t="str">
            <v>District</v>
          </cell>
          <cell r="D253" t="str">
            <v>DORSET</v>
          </cell>
        </row>
        <row r="254">
          <cell r="B254" t="str">
            <v>Worcester</v>
          </cell>
          <cell r="C254" t="str">
            <v>District</v>
          </cell>
          <cell r="D254" t="str">
            <v>WORCESTERSHIRE</v>
          </cell>
        </row>
        <row r="259">
          <cell r="B259" t="str">
            <v>Cambridgeshire</v>
          </cell>
          <cell r="C259" t="str">
            <v>County</v>
          </cell>
        </row>
        <row r="260">
          <cell r="B260" t="str">
            <v>Cumbria</v>
          </cell>
          <cell r="C260" t="str">
            <v>County</v>
          </cell>
        </row>
        <row r="261">
          <cell r="B261" t="str">
            <v>Devon</v>
          </cell>
          <cell r="C261" t="str">
            <v>County</v>
          </cell>
        </row>
        <row r="262">
          <cell r="B262" t="str">
            <v>Dorset</v>
          </cell>
          <cell r="C262" t="str">
            <v>County</v>
          </cell>
        </row>
        <row r="263">
          <cell r="B263" t="str">
            <v>Lincolnshire</v>
          </cell>
          <cell r="C263" t="str">
            <v>County</v>
          </cell>
        </row>
        <row r="264">
          <cell r="B264" t="str">
            <v>Norfolk</v>
          </cell>
          <cell r="C264" t="str">
            <v>County</v>
          </cell>
        </row>
        <row r="265">
          <cell r="B265" t="str">
            <v>North Yorkshire</v>
          </cell>
          <cell r="C265" t="str">
            <v>County</v>
          </cell>
        </row>
        <row r="266">
          <cell r="B266" t="str">
            <v>Oxfordshire</v>
          </cell>
          <cell r="C266" t="str">
            <v>County</v>
          </cell>
        </row>
        <row r="267">
          <cell r="B267" t="str">
            <v>Somerset</v>
          </cell>
          <cell r="C267" t="str">
            <v>County</v>
          </cell>
        </row>
        <row r="268">
          <cell r="B268" t="str">
            <v>Suffolk</v>
          </cell>
          <cell r="C268" t="str">
            <v>County</v>
          </cell>
        </row>
        <row r="271">
          <cell r="B271" t="str">
            <v>Buckinghamshire</v>
          </cell>
          <cell r="C271" t="str">
            <v>County</v>
          </cell>
        </row>
        <row r="272">
          <cell r="B272" t="str">
            <v>Derbyshire</v>
          </cell>
          <cell r="C272" t="str">
            <v>County</v>
          </cell>
        </row>
        <row r="273">
          <cell r="B273" t="str">
            <v>East Sussex</v>
          </cell>
          <cell r="C273" t="str">
            <v>County</v>
          </cell>
        </row>
        <row r="274">
          <cell r="B274" t="str">
            <v>Essex</v>
          </cell>
          <cell r="C274" t="str">
            <v>County</v>
          </cell>
        </row>
        <row r="275">
          <cell r="B275" t="str">
            <v>Gloucestershire</v>
          </cell>
          <cell r="C275" t="str">
            <v>County</v>
          </cell>
        </row>
        <row r="276">
          <cell r="B276" t="str">
            <v>Hampshire</v>
          </cell>
          <cell r="C276" t="str">
            <v>County</v>
          </cell>
        </row>
        <row r="277">
          <cell r="B277" t="str">
            <v>Kent</v>
          </cell>
          <cell r="C277" t="str">
            <v>County</v>
          </cell>
        </row>
        <row r="278">
          <cell r="B278" t="str">
            <v>Lancashire</v>
          </cell>
          <cell r="C278" t="str">
            <v>County</v>
          </cell>
        </row>
        <row r="279">
          <cell r="B279" t="str">
            <v>Leicestershire</v>
          </cell>
          <cell r="C279" t="str">
            <v>County</v>
          </cell>
        </row>
        <row r="280">
          <cell r="B280" t="str">
            <v>Northamptonshire</v>
          </cell>
          <cell r="C280" t="str">
            <v>County</v>
          </cell>
        </row>
        <row r="281">
          <cell r="B281" t="str">
            <v>Nottinghamshire</v>
          </cell>
          <cell r="C281" t="str">
            <v>County</v>
          </cell>
        </row>
        <row r="282">
          <cell r="B282" t="str">
            <v>Staffordshire</v>
          </cell>
          <cell r="C282" t="str">
            <v>County</v>
          </cell>
        </row>
        <row r="283">
          <cell r="B283" t="str">
            <v>Warwickshire</v>
          </cell>
          <cell r="C283" t="str">
            <v>County</v>
          </cell>
        </row>
        <row r="284">
          <cell r="B284" t="str">
            <v>West Sussex</v>
          </cell>
          <cell r="C284" t="str">
            <v>County</v>
          </cell>
        </row>
        <row r="285">
          <cell r="B285" t="str">
            <v>Worcestershire</v>
          </cell>
          <cell r="C285" t="str">
            <v>County</v>
          </cell>
        </row>
        <row r="288">
          <cell r="B288" t="str">
            <v>Hertfordshire</v>
          </cell>
          <cell r="C288" t="str">
            <v>County</v>
          </cell>
        </row>
        <row r="289">
          <cell r="B289" t="str">
            <v>Surrey</v>
          </cell>
          <cell r="C289" t="str">
            <v>County</v>
          </cell>
        </row>
        <row r="294">
          <cell r="B294" t="str">
            <v>Barking and Dagenham</v>
          </cell>
          <cell r="C294" t="str">
            <v>London</v>
          </cell>
        </row>
        <row r="295">
          <cell r="B295" t="str">
            <v>Barnet</v>
          </cell>
          <cell r="C295" t="str">
            <v>London</v>
          </cell>
        </row>
        <row r="296">
          <cell r="B296" t="str">
            <v>Bexley</v>
          </cell>
          <cell r="C296" t="str">
            <v>London</v>
          </cell>
        </row>
        <row r="297">
          <cell r="B297" t="str">
            <v>Brent</v>
          </cell>
          <cell r="C297" t="str">
            <v>London</v>
          </cell>
        </row>
        <row r="298">
          <cell r="B298" t="str">
            <v>Bromley</v>
          </cell>
          <cell r="C298" t="str">
            <v>London</v>
          </cell>
        </row>
        <row r="299">
          <cell r="B299" t="str">
            <v>Camden</v>
          </cell>
          <cell r="C299" t="str">
            <v>London</v>
          </cell>
        </row>
        <row r="300">
          <cell r="B300" t="str">
            <v>Croydon</v>
          </cell>
          <cell r="C300" t="str">
            <v>London</v>
          </cell>
        </row>
        <row r="301">
          <cell r="B301" t="str">
            <v>Ealing</v>
          </cell>
          <cell r="C301" t="str">
            <v>London</v>
          </cell>
        </row>
        <row r="302">
          <cell r="B302" t="str">
            <v>Enfield</v>
          </cell>
          <cell r="C302" t="str">
            <v>London</v>
          </cell>
        </row>
        <row r="303">
          <cell r="B303" t="str">
            <v>Greenwich</v>
          </cell>
          <cell r="C303" t="str">
            <v>London</v>
          </cell>
        </row>
        <row r="304">
          <cell r="B304" t="str">
            <v>Hackney</v>
          </cell>
          <cell r="C304" t="str">
            <v>London</v>
          </cell>
        </row>
        <row r="305">
          <cell r="B305" t="str">
            <v>Hammersmith and Fulham</v>
          </cell>
          <cell r="C305" t="str">
            <v>London</v>
          </cell>
        </row>
        <row r="306">
          <cell r="B306" t="str">
            <v>Haringey</v>
          </cell>
          <cell r="C306" t="str">
            <v>London</v>
          </cell>
        </row>
        <row r="307">
          <cell r="B307" t="str">
            <v>Harrow</v>
          </cell>
          <cell r="C307" t="str">
            <v>London</v>
          </cell>
        </row>
        <row r="308">
          <cell r="B308" t="str">
            <v>Havering</v>
          </cell>
          <cell r="C308" t="str">
            <v>London</v>
          </cell>
        </row>
        <row r="309">
          <cell r="B309" t="str">
            <v>Hillingdon</v>
          </cell>
          <cell r="C309" t="str">
            <v>London</v>
          </cell>
        </row>
        <row r="310">
          <cell r="B310" t="str">
            <v>Hounslow</v>
          </cell>
          <cell r="C310" t="str">
            <v>London</v>
          </cell>
        </row>
        <row r="311">
          <cell r="B311" t="str">
            <v>Islington</v>
          </cell>
          <cell r="C311" t="str">
            <v>London</v>
          </cell>
        </row>
        <row r="312">
          <cell r="B312" t="str">
            <v>Kensington and Chelsea</v>
          </cell>
          <cell r="C312" t="str">
            <v>London</v>
          </cell>
        </row>
        <row r="313">
          <cell r="B313" t="str">
            <v>Kingston upon Thames</v>
          </cell>
          <cell r="C313" t="str">
            <v>London</v>
          </cell>
        </row>
        <row r="314">
          <cell r="B314" t="str">
            <v>Lambeth</v>
          </cell>
          <cell r="C314" t="str">
            <v>London</v>
          </cell>
        </row>
        <row r="315">
          <cell r="B315" t="str">
            <v>Lewisham</v>
          </cell>
          <cell r="C315" t="str">
            <v>London</v>
          </cell>
        </row>
        <row r="316">
          <cell r="B316" t="str">
            <v>Merton</v>
          </cell>
          <cell r="C316" t="str">
            <v>London</v>
          </cell>
        </row>
        <row r="317">
          <cell r="B317" t="str">
            <v>Newham</v>
          </cell>
          <cell r="C317" t="str">
            <v>London</v>
          </cell>
        </row>
        <row r="318">
          <cell r="B318" t="str">
            <v>Redbridge</v>
          </cell>
          <cell r="C318" t="str">
            <v>London</v>
          </cell>
        </row>
        <row r="319">
          <cell r="B319" t="str">
            <v>Richmond upon Thames</v>
          </cell>
          <cell r="C319" t="str">
            <v>London</v>
          </cell>
        </row>
        <row r="320">
          <cell r="B320" t="str">
            <v>Southwark</v>
          </cell>
          <cell r="C320" t="str">
            <v>London</v>
          </cell>
        </row>
        <row r="321">
          <cell r="B321" t="str">
            <v>Sutton</v>
          </cell>
          <cell r="C321" t="str">
            <v>London</v>
          </cell>
        </row>
        <row r="322">
          <cell r="B322" t="str">
            <v>Tower Hamlets</v>
          </cell>
          <cell r="C322" t="str">
            <v>London</v>
          </cell>
        </row>
        <row r="323">
          <cell r="B323" t="str">
            <v>Waltham Forest</v>
          </cell>
          <cell r="C323" t="str">
            <v>London</v>
          </cell>
        </row>
        <row r="324">
          <cell r="B324" t="str">
            <v>Wandsworth</v>
          </cell>
          <cell r="C324" t="str">
            <v>London</v>
          </cell>
        </row>
        <row r="325">
          <cell r="B325" t="str">
            <v>Westminster</v>
          </cell>
          <cell r="C325" t="str">
            <v>London</v>
          </cell>
        </row>
        <row r="326">
          <cell r="B326" t="str">
            <v>City of London</v>
          </cell>
        </row>
        <row r="329">
          <cell r="B329" t="str">
            <v>Calderdale</v>
          </cell>
          <cell r="C329" t="str">
            <v>Met</v>
          </cell>
        </row>
        <row r="330">
          <cell r="B330" t="str">
            <v>Wakefield</v>
          </cell>
          <cell r="C330" t="str">
            <v>Met</v>
          </cell>
        </row>
        <row r="333">
          <cell r="B333" t="str">
            <v>Coventry</v>
          </cell>
          <cell r="C333" t="str">
            <v>Met</v>
          </cell>
        </row>
        <row r="334">
          <cell r="B334" t="str">
            <v>Rotherham</v>
          </cell>
          <cell r="C334" t="str">
            <v>Met</v>
          </cell>
        </row>
        <row r="335">
          <cell r="B335" t="str">
            <v>Sheffield</v>
          </cell>
          <cell r="C335" t="str">
            <v>Met</v>
          </cell>
        </row>
        <row r="336">
          <cell r="B336" t="str">
            <v>Wirral</v>
          </cell>
          <cell r="C336" t="str">
            <v>Met</v>
          </cell>
        </row>
        <row r="337">
          <cell r="B337" t="str">
            <v>Birmingham</v>
          </cell>
          <cell r="C337" t="str">
            <v>Met</v>
          </cell>
        </row>
        <row r="338">
          <cell r="B338" t="str">
            <v>Bolton</v>
          </cell>
          <cell r="C338" t="str">
            <v>Met</v>
          </cell>
        </row>
        <row r="339">
          <cell r="B339" t="str">
            <v>Bradford</v>
          </cell>
          <cell r="C339" t="str">
            <v>Met</v>
          </cell>
        </row>
        <row r="340">
          <cell r="B340" t="str">
            <v>Bury</v>
          </cell>
          <cell r="C340" t="str">
            <v>Met</v>
          </cell>
        </row>
        <row r="341">
          <cell r="B341" t="str">
            <v>Dudley</v>
          </cell>
          <cell r="C341" t="str">
            <v>Met</v>
          </cell>
        </row>
        <row r="342">
          <cell r="B342" t="str">
            <v>Gateshead</v>
          </cell>
          <cell r="C342" t="str">
            <v>Met</v>
          </cell>
        </row>
        <row r="343">
          <cell r="B343" t="str">
            <v>Kirklees</v>
          </cell>
          <cell r="C343" t="str">
            <v>Met</v>
          </cell>
        </row>
        <row r="344">
          <cell r="B344" t="str">
            <v>Knowsley</v>
          </cell>
          <cell r="C344" t="str">
            <v>Met</v>
          </cell>
        </row>
        <row r="345">
          <cell r="B345" t="str">
            <v>Leeds</v>
          </cell>
          <cell r="C345" t="str">
            <v>Met</v>
          </cell>
        </row>
        <row r="346">
          <cell r="B346" t="str">
            <v>Liverpool</v>
          </cell>
          <cell r="C346" t="str">
            <v>Met</v>
          </cell>
        </row>
        <row r="347">
          <cell r="B347" t="str">
            <v>Manchester</v>
          </cell>
          <cell r="C347" t="str">
            <v>Met</v>
          </cell>
        </row>
        <row r="348">
          <cell r="B348" t="str">
            <v>Newcastle upon Tyne</v>
          </cell>
          <cell r="C348" t="str">
            <v>Met</v>
          </cell>
        </row>
        <row r="349">
          <cell r="B349" t="str">
            <v>North Tyneside</v>
          </cell>
          <cell r="C349" t="str">
            <v>Met</v>
          </cell>
        </row>
        <row r="350">
          <cell r="B350" t="str">
            <v>Oldham</v>
          </cell>
          <cell r="C350" t="str">
            <v>Met</v>
          </cell>
        </row>
        <row r="351">
          <cell r="B351" t="str">
            <v>Rochdale</v>
          </cell>
          <cell r="C351" t="str">
            <v>Met</v>
          </cell>
        </row>
        <row r="352">
          <cell r="B352" t="str">
            <v>Salford</v>
          </cell>
          <cell r="C352" t="str">
            <v>Met</v>
          </cell>
        </row>
        <row r="353">
          <cell r="B353" t="str">
            <v>Sandwell</v>
          </cell>
          <cell r="C353" t="str">
            <v>Met</v>
          </cell>
        </row>
        <row r="354">
          <cell r="B354" t="str">
            <v>Sefton</v>
          </cell>
          <cell r="C354" t="str">
            <v>Met</v>
          </cell>
        </row>
        <row r="355">
          <cell r="B355" t="str">
            <v>Solihull</v>
          </cell>
          <cell r="C355" t="str">
            <v>Met</v>
          </cell>
        </row>
        <row r="356">
          <cell r="B356" t="str">
            <v>South Tyneside</v>
          </cell>
          <cell r="C356" t="str">
            <v>Met</v>
          </cell>
        </row>
        <row r="357">
          <cell r="B357" t="str">
            <v>St Helens</v>
          </cell>
          <cell r="C357" t="str">
            <v>Met</v>
          </cell>
        </row>
        <row r="358">
          <cell r="B358" t="str">
            <v>Stockport</v>
          </cell>
          <cell r="C358" t="str">
            <v>Met</v>
          </cell>
        </row>
        <row r="359">
          <cell r="B359" t="str">
            <v>Sunderland</v>
          </cell>
          <cell r="C359" t="str">
            <v>Met</v>
          </cell>
        </row>
        <row r="360">
          <cell r="B360" t="str">
            <v>Tameside</v>
          </cell>
          <cell r="C360" t="str">
            <v>Met</v>
          </cell>
        </row>
        <row r="361">
          <cell r="B361" t="str">
            <v>Trafford</v>
          </cell>
          <cell r="C361" t="str">
            <v>Met</v>
          </cell>
        </row>
        <row r="362">
          <cell r="B362" t="str">
            <v>Walsall</v>
          </cell>
          <cell r="C362" t="str">
            <v>Met</v>
          </cell>
        </row>
        <row r="363">
          <cell r="B363" t="str">
            <v>Wigan</v>
          </cell>
          <cell r="C363" t="str">
            <v>Met</v>
          </cell>
        </row>
        <row r="364">
          <cell r="B364" t="str">
            <v>Wolverhampton</v>
          </cell>
          <cell r="C364" t="str">
            <v>Met</v>
          </cell>
        </row>
        <row r="365">
          <cell r="B365" t="str">
            <v>Barnsley</v>
          </cell>
          <cell r="C365" t="str">
            <v>Met</v>
          </cell>
        </row>
        <row r="366">
          <cell r="B366" t="str">
            <v>Doncaster</v>
          </cell>
          <cell r="C366" t="str">
            <v>Met</v>
          </cell>
        </row>
        <row r="371">
          <cell r="B371" t="str">
            <v>Isles of Scilly</v>
          </cell>
          <cell r="C371" t="str">
            <v>Scilly</v>
          </cell>
        </row>
        <row r="374">
          <cell r="B374" t="str">
            <v>Cornwall</v>
          </cell>
          <cell r="C374" t="str">
            <v>Unitary</v>
          </cell>
          <cell r="D374" t="str">
            <v>nil</v>
          </cell>
        </row>
        <row r="375">
          <cell r="B375" t="str">
            <v>Isle of Wight Council</v>
          </cell>
          <cell r="C375" t="str">
            <v>Unitary</v>
          </cell>
          <cell r="D375" t="str">
            <v>nil</v>
          </cell>
        </row>
        <row r="376">
          <cell r="B376" t="str">
            <v>Rutland</v>
          </cell>
          <cell r="C376" t="str">
            <v>Unitary</v>
          </cell>
          <cell r="D376" t="str">
            <v>nil</v>
          </cell>
        </row>
        <row r="379">
          <cell r="B379" t="str">
            <v>Central Bedfordshire</v>
          </cell>
          <cell r="C379" t="str">
            <v>Unitary</v>
          </cell>
          <cell r="D379" t="str">
            <v>nil</v>
          </cell>
        </row>
        <row r="380">
          <cell r="B380" t="str">
            <v>Cheshire East</v>
          </cell>
          <cell r="C380" t="str">
            <v>Unitary</v>
          </cell>
          <cell r="D380" t="str">
            <v>nil</v>
          </cell>
        </row>
        <row r="381">
          <cell r="B381" t="str">
            <v>Durham</v>
          </cell>
          <cell r="C381" t="str">
            <v>Unitary</v>
          </cell>
          <cell r="D381" t="str">
            <v>nil</v>
          </cell>
        </row>
        <row r="382">
          <cell r="B382" t="str">
            <v>East Riding of Yorkshire</v>
          </cell>
          <cell r="C382" t="str">
            <v>Unitary</v>
          </cell>
          <cell r="D382" t="str">
            <v>nil</v>
          </cell>
        </row>
        <row r="383">
          <cell r="B383" t="str">
            <v>Herefordshire</v>
          </cell>
          <cell r="C383" t="str">
            <v>Unitary</v>
          </cell>
          <cell r="D383" t="str">
            <v>nil</v>
          </cell>
        </row>
        <row r="384">
          <cell r="B384" t="str">
            <v>North Lincolnshire</v>
          </cell>
          <cell r="C384" t="str">
            <v>Unitary</v>
          </cell>
          <cell r="D384" t="str">
            <v>nil</v>
          </cell>
        </row>
        <row r="385">
          <cell r="B385" t="str">
            <v>North Somerset</v>
          </cell>
          <cell r="C385" t="str">
            <v>Unitary</v>
          </cell>
          <cell r="D385" t="str">
            <v>nil</v>
          </cell>
        </row>
        <row r="386">
          <cell r="B386" t="str">
            <v>Northumberland</v>
          </cell>
          <cell r="C386" t="str">
            <v>Unitary</v>
          </cell>
          <cell r="D386" t="str">
            <v>nil</v>
          </cell>
        </row>
        <row r="387">
          <cell r="B387" t="str">
            <v>Shropshire</v>
          </cell>
          <cell r="C387" t="str">
            <v>Unitary</v>
          </cell>
          <cell r="D387" t="str">
            <v>nil</v>
          </cell>
        </row>
        <row r="388">
          <cell r="B388" t="str">
            <v>Wiltshire</v>
          </cell>
          <cell r="C388" t="str">
            <v>Unitary</v>
          </cell>
          <cell r="D388" t="str">
            <v>nil</v>
          </cell>
        </row>
        <row r="391">
          <cell r="B391" t="str">
            <v>Bath &amp; North East Somerset</v>
          </cell>
          <cell r="C391" t="str">
            <v>Unitary</v>
          </cell>
          <cell r="D391" t="str">
            <v>nil</v>
          </cell>
        </row>
        <row r="392">
          <cell r="B392" t="str">
            <v>Bedford</v>
          </cell>
          <cell r="C392" t="str">
            <v>Unitary</v>
          </cell>
          <cell r="D392" t="str">
            <v>nil</v>
          </cell>
        </row>
        <row r="393">
          <cell r="B393" t="str">
            <v>Cheshire West &amp; Chester</v>
          </cell>
          <cell r="C393" t="str">
            <v>Unitary</v>
          </cell>
          <cell r="D393" t="str">
            <v>nil</v>
          </cell>
        </row>
        <row r="394">
          <cell r="B394" t="str">
            <v>Redcar and Cleveland</v>
          </cell>
          <cell r="C394" t="str">
            <v>Unitary</v>
          </cell>
          <cell r="D394" t="str">
            <v>nil</v>
          </cell>
        </row>
        <row r="395">
          <cell r="B395" t="str">
            <v>West Berkshire</v>
          </cell>
          <cell r="C395" t="str">
            <v>Unitary</v>
          </cell>
          <cell r="D395" t="str">
            <v>nil</v>
          </cell>
        </row>
        <row r="398">
          <cell r="B398" t="str">
            <v>Blackpool</v>
          </cell>
          <cell r="C398" t="str">
            <v>Unitary</v>
          </cell>
        </row>
        <row r="399">
          <cell r="B399" t="str">
            <v>Bournemouth</v>
          </cell>
          <cell r="C399" t="str">
            <v>Unitary</v>
          </cell>
        </row>
        <row r="400">
          <cell r="B400" t="str">
            <v>Bracknell Forest</v>
          </cell>
          <cell r="C400" t="str">
            <v>Unitary</v>
          </cell>
        </row>
        <row r="401">
          <cell r="B401" t="str">
            <v>Brighton &amp; Hove</v>
          </cell>
          <cell r="C401" t="str">
            <v>Unitary</v>
          </cell>
        </row>
        <row r="402">
          <cell r="B402" t="str">
            <v>Bristol</v>
          </cell>
          <cell r="C402" t="str">
            <v>Unitary</v>
          </cell>
        </row>
        <row r="403">
          <cell r="B403" t="str">
            <v>Kingston upon Hull</v>
          </cell>
          <cell r="C403" t="str">
            <v>Unitary</v>
          </cell>
        </row>
        <row r="404">
          <cell r="B404" t="str">
            <v>Leicester</v>
          </cell>
          <cell r="C404" t="str">
            <v>Unitary</v>
          </cell>
        </row>
        <row r="405">
          <cell r="B405" t="str">
            <v>Middlesbrough</v>
          </cell>
          <cell r="C405" t="str">
            <v>Unitary</v>
          </cell>
        </row>
        <row r="406">
          <cell r="B406" t="str">
            <v>Nottingham</v>
          </cell>
          <cell r="C406" t="str">
            <v>Unitary</v>
          </cell>
        </row>
        <row r="407">
          <cell r="B407" t="str">
            <v>Poole</v>
          </cell>
          <cell r="C407" t="str">
            <v>Unitary</v>
          </cell>
        </row>
        <row r="408">
          <cell r="B408" t="str">
            <v>Portsmouth</v>
          </cell>
          <cell r="C408" t="str">
            <v>Unitary</v>
          </cell>
        </row>
        <row r="409">
          <cell r="B409" t="str">
            <v>Reading</v>
          </cell>
          <cell r="C409" t="str">
            <v>Unitary</v>
          </cell>
        </row>
        <row r="410">
          <cell r="B410" t="str">
            <v>South Gloucestershire</v>
          </cell>
          <cell r="C410" t="str">
            <v>Unitary</v>
          </cell>
        </row>
        <row r="411">
          <cell r="B411" t="str">
            <v>Southampton</v>
          </cell>
          <cell r="C411" t="str">
            <v>Unitary</v>
          </cell>
        </row>
        <row r="412">
          <cell r="B412" t="str">
            <v>Southend-on-Sea</v>
          </cell>
          <cell r="C412" t="str">
            <v>Unitary</v>
          </cell>
        </row>
        <row r="413">
          <cell r="B413" t="str">
            <v>Stockton-on-Tees</v>
          </cell>
          <cell r="C413" t="str">
            <v>Unitary</v>
          </cell>
        </row>
        <row r="414">
          <cell r="B414" t="str">
            <v>Stoke-on-Trent</v>
          </cell>
          <cell r="C414" t="str">
            <v>Unitary</v>
          </cell>
        </row>
        <row r="415">
          <cell r="B415" t="str">
            <v>Wokingham</v>
          </cell>
          <cell r="C415" t="str">
            <v>Unitary</v>
          </cell>
        </row>
        <row r="416">
          <cell r="B416" t="str">
            <v>Blackburn with Darwen</v>
          </cell>
          <cell r="C416" t="str">
            <v>Unitary</v>
          </cell>
        </row>
        <row r="417">
          <cell r="B417" t="str">
            <v>Darlington</v>
          </cell>
          <cell r="C417" t="str">
            <v>Unitary</v>
          </cell>
        </row>
        <row r="418">
          <cell r="B418" t="str">
            <v>Derby</v>
          </cell>
          <cell r="C418" t="str">
            <v>Unitary</v>
          </cell>
        </row>
        <row r="419">
          <cell r="B419" t="str">
            <v>Halton</v>
          </cell>
          <cell r="C419" t="str">
            <v>Unitary</v>
          </cell>
        </row>
        <row r="420">
          <cell r="B420" t="str">
            <v>Hartlepool</v>
          </cell>
          <cell r="C420" t="str">
            <v>Unitary</v>
          </cell>
        </row>
        <row r="421">
          <cell r="B421" t="str">
            <v>Luton</v>
          </cell>
          <cell r="C421" t="str">
            <v>Unitary</v>
          </cell>
        </row>
        <row r="422">
          <cell r="B422" t="str">
            <v>Medway</v>
          </cell>
          <cell r="C422" t="str">
            <v>Unitary</v>
          </cell>
        </row>
        <row r="423">
          <cell r="B423" t="str">
            <v>Milton Keynes</v>
          </cell>
          <cell r="C423" t="str">
            <v>Unitary</v>
          </cell>
        </row>
        <row r="424">
          <cell r="B424" t="str">
            <v>North East Lincolnshire</v>
          </cell>
          <cell r="C424" t="str">
            <v>Unitary</v>
          </cell>
        </row>
        <row r="425">
          <cell r="B425" t="str">
            <v>Peterborough</v>
          </cell>
          <cell r="C425" t="str">
            <v>Unitary</v>
          </cell>
        </row>
        <row r="426">
          <cell r="B426" t="str">
            <v>Plymouth</v>
          </cell>
          <cell r="C426" t="str">
            <v>Unitary</v>
          </cell>
        </row>
        <row r="427">
          <cell r="B427" t="str">
            <v>Slough</v>
          </cell>
          <cell r="C427" t="str">
            <v>Unitary</v>
          </cell>
        </row>
        <row r="428">
          <cell r="B428" t="str">
            <v>Swindon</v>
          </cell>
          <cell r="C428" t="str">
            <v>Unitary</v>
          </cell>
        </row>
        <row r="429">
          <cell r="B429" t="str">
            <v>Telford and the Wrekin</v>
          </cell>
          <cell r="C429" t="str">
            <v>Unitary</v>
          </cell>
        </row>
        <row r="430">
          <cell r="B430" t="str">
            <v>Thurrock</v>
          </cell>
          <cell r="C430" t="str">
            <v>Unitary</v>
          </cell>
        </row>
        <row r="431">
          <cell r="B431" t="str">
            <v>Torbay</v>
          </cell>
          <cell r="C431" t="str">
            <v>Unitary</v>
          </cell>
        </row>
        <row r="432">
          <cell r="B432" t="str">
            <v>Warrington</v>
          </cell>
          <cell r="C432" t="str">
            <v>Unitary</v>
          </cell>
        </row>
        <row r="433">
          <cell r="B433" t="str">
            <v>Windsor and Maidenhead</v>
          </cell>
          <cell r="C433" t="str">
            <v>Unitary</v>
          </cell>
        </row>
        <row r="434">
          <cell r="B434" t="str">
            <v>York</v>
          </cell>
          <cell r="C434" t="str">
            <v>Unitary</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X392"/>
  <sheetViews>
    <sheetView topLeftCell="A4" workbookViewId="0">
      <pane xSplit="10" ySplit="2" topLeftCell="AR283" activePane="bottomRight" state="frozen"/>
      <selection activeCell="A4" sqref="A4"/>
      <selection pane="topRight" activeCell="K4" sqref="K4"/>
      <selection pane="bottomLeft" activeCell="A6" sqref="A6"/>
      <selection pane="bottomRight" activeCell="A4" sqref="A1:XFD1048576"/>
    </sheetView>
  </sheetViews>
  <sheetFormatPr defaultRowHeight="12.75" x14ac:dyDescent="0.2"/>
  <cols>
    <col min="1" max="1" width="9.140625" style="211"/>
    <col min="2" max="2" width="33" style="211" bestFit="1" customWidth="1"/>
    <col min="3" max="3" width="15.7109375" style="211" bestFit="1" customWidth="1"/>
    <col min="4" max="4" width="24.7109375" style="211" bestFit="1" customWidth="1"/>
    <col min="5" max="5" width="9.140625" style="211" customWidth="1"/>
    <col min="6" max="10" width="9.140625" style="211" hidden="1" customWidth="1"/>
    <col min="11" max="12" width="10.5703125" style="212" hidden="1" customWidth="1"/>
    <col min="13" max="13" width="9.28515625" style="212" hidden="1" customWidth="1"/>
    <col min="14" max="15" width="10.5703125" style="212" hidden="1" customWidth="1"/>
    <col min="16" max="16" width="9.5703125" style="212" hidden="1" customWidth="1"/>
    <col min="17" max="17" width="9.28515625" style="212" hidden="1" customWidth="1"/>
    <col min="18" max="19" width="10.5703125" style="212" hidden="1" customWidth="1"/>
    <col min="20" max="20" width="9.5703125" style="212" hidden="1" customWidth="1"/>
    <col min="21" max="21" width="9.28515625" style="212" hidden="1" customWidth="1"/>
    <col min="22" max="24" width="10.5703125" style="212" hidden="1" customWidth="1"/>
    <col min="25" max="25" width="9.5703125" style="212" hidden="1" customWidth="1"/>
    <col min="26" max="26" width="10.5703125" style="212" hidden="1" customWidth="1"/>
    <col min="27" max="32" width="9.140625" style="211"/>
    <col min="33" max="34" width="9.5703125" style="211" bestFit="1" customWidth="1"/>
    <col min="35" max="35" width="9.28515625" style="211" bestFit="1" customWidth="1"/>
    <col min="36" max="36" width="9.5703125" style="211" bestFit="1" customWidth="1"/>
    <col min="37" max="37" width="11.5703125" style="211" bestFit="1" customWidth="1"/>
    <col min="38" max="38" width="10.5703125" style="211" bestFit="1" customWidth="1"/>
    <col min="39" max="39" width="9.5703125" style="211" bestFit="1" customWidth="1"/>
    <col min="40" max="41" width="11.5703125" style="211" bestFit="1" customWidth="1"/>
    <col min="42" max="43" width="10.5703125" style="211" bestFit="1" customWidth="1"/>
    <col min="44" max="45" width="11.5703125" style="211" bestFit="1" customWidth="1"/>
    <col min="46" max="47" width="10.5703125" style="211" bestFit="1" customWidth="1"/>
    <col min="48" max="48" width="11.5703125" style="211" bestFit="1" customWidth="1"/>
    <col min="49" max="256" width="9.140625" style="211"/>
    <col min="257" max="257" width="33" style="211" bestFit="1" customWidth="1"/>
    <col min="258" max="258" width="15.7109375" style="211" bestFit="1" customWidth="1"/>
    <col min="259" max="259" width="24.7109375" style="211" bestFit="1" customWidth="1"/>
    <col min="260" max="260" width="9.140625" style="211" customWidth="1"/>
    <col min="261" max="265" width="0" style="211" hidden="1" customWidth="1"/>
    <col min="266" max="267" width="10.5703125" style="211" customWidth="1"/>
    <col min="268" max="268" width="9.28515625" style="211" customWidth="1"/>
    <col min="269" max="270" width="10.5703125" style="211" customWidth="1"/>
    <col min="271" max="271" width="9.5703125" style="211" customWidth="1"/>
    <col min="272" max="272" width="9.28515625" style="211" customWidth="1"/>
    <col min="273" max="274" width="10.5703125" style="211" customWidth="1"/>
    <col min="275" max="275" width="9.5703125" style="211" customWidth="1"/>
    <col min="276" max="276" width="9.28515625" style="211" customWidth="1"/>
    <col min="277" max="277" width="10.5703125" style="211" customWidth="1"/>
    <col min="278" max="279" width="10.5703125" style="211" bestFit="1" customWidth="1"/>
    <col min="280" max="280" width="9.5703125" style="211" bestFit="1" customWidth="1"/>
    <col min="281" max="281" width="10.5703125" style="211" bestFit="1" customWidth="1"/>
    <col min="282" max="288" width="9.140625" style="211"/>
    <col min="289" max="290" width="9.5703125" style="211" bestFit="1" customWidth="1"/>
    <col min="291" max="291" width="9.28515625" style="211" bestFit="1" customWidth="1"/>
    <col min="292" max="292" width="9.5703125" style="211" bestFit="1" customWidth="1"/>
    <col min="293" max="293" width="11.5703125" style="211" bestFit="1" customWidth="1"/>
    <col min="294" max="294" width="10.5703125" style="211" bestFit="1" customWidth="1"/>
    <col min="295" max="295" width="9.5703125" style="211" bestFit="1" customWidth="1"/>
    <col min="296" max="297" width="11.5703125" style="211" bestFit="1" customWidth="1"/>
    <col min="298" max="299" width="10.5703125" style="211" bestFit="1" customWidth="1"/>
    <col min="300" max="301" width="11.5703125" style="211" bestFit="1" customWidth="1"/>
    <col min="302" max="303" width="10.5703125" style="211" bestFit="1" customWidth="1"/>
    <col min="304" max="304" width="11.5703125" style="211" bestFit="1" customWidth="1"/>
    <col min="305" max="512" width="9.140625" style="211"/>
    <col min="513" max="513" width="33" style="211" bestFit="1" customWidth="1"/>
    <col min="514" max="514" width="15.7109375" style="211" bestFit="1" customWidth="1"/>
    <col min="515" max="515" width="24.7109375" style="211" bestFit="1" customWidth="1"/>
    <col min="516" max="516" width="9.140625" style="211" customWidth="1"/>
    <col min="517" max="521" width="0" style="211" hidden="1" customWidth="1"/>
    <col min="522" max="523" width="10.5703125" style="211" customWidth="1"/>
    <col min="524" max="524" width="9.28515625" style="211" customWidth="1"/>
    <col min="525" max="526" width="10.5703125" style="211" customWidth="1"/>
    <col min="527" max="527" width="9.5703125" style="211" customWidth="1"/>
    <col min="528" max="528" width="9.28515625" style="211" customWidth="1"/>
    <col min="529" max="530" width="10.5703125" style="211" customWidth="1"/>
    <col min="531" max="531" width="9.5703125" style="211" customWidth="1"/>
    <col min="532" max="532" width="9.28515625" style="211" customWidth="1"/>
    <col min="533" max="533" width="10.5703125" style="211" customWidth="1"/>
    <col min="534" max="535" width="10.5703125" style="211" bestFit="1" customWidth="1"/>
    <col min="536" max="536" width="9.5703125" style="211" bestFit="1" customWidth="1"/>
    <col min="537" max="537" width="10.5703125" style="211" bestFit="1" customWidth="1"/>
    <col min="538" max="544" width="9.140625" style="211"/>
    <col min="545" max="546" width="9.5703125" style="211" bestFit="1" customWidth="1"/>
    <col min="547" max="547" width="9.28515625" style="211" bestFit="1" customWidth="1"/>
    <col min="548" max="548" width="9.5703125" style="211" bestFit="1" customWidth="1"/>
    <col min="549" max="549" width="11.5703125" style="211" bestFit="1" customWidth="1"/>
    <col min="550" max="550" width="10.5703125" style="211" bestFit="1" customWidth="1"/>
    <col min="551" max="551" width="9.5703125" style="211" bestFit="1" customWidth="1"/>
    <col min="552" max="553" width="11.5703125" style="211" bestFit="1" customWidth="1"/>
    <col min="554" max="555" width="10.5703125" style="211" bestFit="1" customWidth="1"/>
    <col min="556" max="557" width="11.5703125" style="211" bestFit="1" customWidth="1"/>
    <col min="558" max="559" width="10.5703125" style="211" bestFit="1" customWidth="1"/>
    <col min="560" max="560" width="11.5703125" style="211" bestFit="1" customWidth="1"/>
    <col min="561" max="768" width="9.140625" style="211"/>
    <col min="769" max="769" width="33" style="211" bestFit="1" customWidth="1"/>
    <col min="770" max="770" width="15.7109375" style="211" bestFit="1" customWidth="1"/>
    <col min="771" max="771" width="24.7109375" style="211" bestFit="1" customWidth="1"/>
    <col min="772" max="772" width="9.140625" style="211" customWidth="1"/>
    <col min="773" max="777" width="0" style="211" hidden="1" customWidth="1"/>
    <col min="778" max="779" width="10.5703125" style="211" customWidth="1"/>
    <col min="780" max="780" width="9.28515625" style="211" customWidth="1"/>
    <col min="781" max="782" width="10.5703125" style="211" customWidth="1"/>
    <col min="783" max="783" width="9.5703125" style="211" customWidth="1"/>
    <col min="784" max="784" width="9.28515625" style="211" customWidth="1"/>
    <col min="785" max="786" width="10.5703125" style="211" customWidth="1"/>
    <col min="787" max="787" width="9.5703125" style="211" customWidth="1"/>
    <col min="788" max="788" width="9.28515625" style="211" customWidth="1"/>
    <col min="789" max="789" width="10.5703125" style="211" customWidth="1"/>
    <col min="790" max="791" width="10.5703125" style="211" bestFit="1" customWidth="1"/>
    <col min="792" max="792" width="9.5703125" style="211" bestFit="1" customWidth="1"/>
    <col min="793" max="793" width="10.5703125" style="211" bestFit="1" customWidth="1"/>
    <col min="794" max="800" width="9.140625" style="211"/>
    <col min="801" max="802" width="9.5703125" style="211" bestFit="1" customWidth="1"/>
    <col min="803" max="803" width="9.28515625" style="211" bestFit="1" customWidth="1"/>
    <col min="804" max="804" width="9.5703125" style="211" bestFit="1" customWidth="1"/>
    <col min="805" max="805" width="11.5703125" style="211" bestFit="1" customWidth="1"/>
    <col min="806" max="806" width="10.5703125" style="211" bestFit="1" customWidth="1"/>
    <col min="807" max="807" width="9.5703125" style="211" bestFit="1" customWidth="1"/>
    <col min="808" max="809" width="11.5703125" style="211" bestFit="1" customWidth="1"/>
    <col min="810" max="811" width="10.5703125" style="211" bestFit="1" customWidth="1"/>
    <col min="812" max="813" width="11.5703125" style="211" bestFit="1" customWidth="1"/>
    <col min="814" max="815" width="10.5703125" style="211" bestFit="1" customWidth="1"/>
    <col min="816" max="816" width="11.5703125" style="211" bestFit="1" customWidth="1"/>
    <col min="817" max="1024" width="9.140625" style="211"/>
    <col min="1025" max="1025" width="33" style="211" bestFit="1" customWidth="1"/>
    <col min="1026" max="1026" width="15.7109375" style="211" bestFit="1" customWidth="1"/>
    <col min="1027" max="1027" width="24.7109375" style="211" bestFit="1" customWidth="1"/>
    <col min="1028" max="1028" width="9.140625" style="211" customWidth="1"/>
    <col min="1029" max="1033" width="0" style="211" hidden="1" customWidth="1"/>
    <col min="1034" max="1035" width="10.5703125" style="211" customWidth="1"/>
    <col min="1036" max="1036" width="9.28515625" style="211" customWidth="1"/>
    <col min="1037" max="1038" width="10.5703125" style="211" customWidth="1"/>
    <col min="1039" max="1039" width="9.5703125" style="211" customWidth="1"/>
    <col min="1040" max="1040" width="9.28515625" style="211" customWidth="1"/>
    <col min="1041" max="1042" width="10.5703125" style="211" customWidth="1"/>
    <col min="1043" max="1043" width="9.5703125" style="211" customWidth="1"/>
    <col min="1044" max="1044" width="9.28515625" style="211" customWidth="1"/>
    <col min="1045" max="1045" width="10.5703125" style="211" customWidth="1"/>
    <col min="1046" max="1047" width="10.5703125" style="211" bestFit="1" customWidth="1"/>
    <col min="1048" max="1048" width="9.5703125" style="211" bestFit="1" customWidth="1"/>
    <col min="1049" max="1049" width="10.5703125" style="211" bestFit="1" customWidth="1"/>
    <col min="1050" max="1056" width="9.140625" style="211"/>
    <col min="1057" max="1058" width="9.5703125" style="211" bestFit="1" customWidth="1"/>
    <col min="1059" max="1059" width="9.28515625" style="211" bestFit="1" customWidth="1"/>
    <col min="1060" max="1060" width="9.5703125" style="211" bestFit="1" customWidth="1"/>
    <col min="1061" max="1061" width="11.5703125" style="211" bestFit="1" customWidth="1"/>
    <col min="1062" max="1062" width="10.5703125" style="211" bestFit="1" customWidth="1"/>
    <col min="1063" max="1063" width="9.5703125" style="211" bestFit="1" customWidth="1"/>
    <col min="1064" max="1065" width="11.5703125" style="211" bestFit="1" customWidth="1"/>
    <col min="1066" max="1067" width="10.5703125" style="211" bestFit="1" customWidth="1"/>
    <col min="1068" max="1069" width="11.5703125" style="211" bestFit="1" customWidth="1"/>
    <col min="1070" max="1071" width="10.5703125" style="211" bestFit="1" customWidth="1"/>
    <col min="1072" max="1072" width="11.5703125" style="211" bestFit="1" customWidth="1"/>
    <col min="1073" max="1280" width="9.140625" style="211"/>
    <col min="1281" max="1281" width="33" style="211" bestFit="1" customWidth="1"/>
    <col min="1282" max="1282" width="15.7109375" style="211" bestFit="1" customWidth="1"/>
    <col min="1283" max="1283" width="24.7109375" style="211" bestFit="1" customWidth="1"/>
    <col min="1284" max="1284" width="9.140625" style="211" customWidth="1"/>
    <col min="1285" max="1289" width="0" style="211" hidden="1" customWidth="1"/>
    <col min="1290" max="1291" width="10.5703125" style="211" customWidth="1"/>
    <col min="1292" max="1292" width="9.28515625" style="211" customWidth="1"/>
    <col min="1293" max="1294" width="10.5703125" style="211" customWidth="1"/>
    <col min="1295" max="1295" width="9.5703125" style="211" customWidth="1"/>
    <col min="1296" max="1296" width="9.28515625" style="211" customWidth="1"/>
    <col min="1297" max="1298" width="10.5703125" style="211" customWidth="1"/>
    <col min="1299" max="1299" width="9.5703125" style="211" customWidth="1"/>
    <col min="1300" max="1300" width="9.28515625" style="211" customWidth="1"/>
    <col min="1301" max="1301" width="10.5703125" style="211" customWidth="1"/>
    <col min="1302" max="1303" width="10.5703125" style="211" bestFit="1" customWidth="1"/>
    <col min="1304" max="1304" width="9.5703125" style="211" bestFit="1" customWidth="1"/>
    <col min="1305" max="1305" width="10.5703125" style="211" bestFit="1" customWidth="1"/>
    <col min="1306" max="1312" width="9.140625" style="211"/>
    <col min="1313" max="1314" width="9.5703125" style="211" bestFit="1" customWidth="1"/>
    <col min="1315" max="1315" width="9.28515625" style="211" bestFit="1" customWidth="1"/>
    <col min="1316" max="1316" width="9.5703125" style="211" bestFit="1" customWidth="1"/>
    <col min="1317" max="1317" width="11.5703125" style="211" bestFit="1" customWidth="1"/>
    <col min="1318" max="1318" width="10.5703125" style="211" bestFit="1" customWidth="1"/>
    <col min="1319" max="1319" width="9.5703125" style="211" bestFit="1" customWidth="1"/>
    <col min="1320" max="1321" width="11.5703125" style="211" bestFit="1" customWidth="1"/>
    <col min="1322" max="1323" width="10.5703125" style="211" bestFit="1" customWidth="1"/>
    <col min="1324" max="1325" width="11.5703125" style="211" bestFit="1" customWidth="1"/>
    <col min="1326" max="1327" width="10.5703125" style="211" bestFit="1" customWidth="1"/>
    <col min="1328" max="1328" width="11.5703125" style="211" bestFit="1" customWidth="1"/>
    <col min="1329" max="1536" width="9.140625" style="211"/>
    <col min="1537" max="1537" width="33" style="211" bestFit="1" customWidth="1"/>
    <col min="1538" max="1538" width="15.7109375" style="211" bestFit="1" customWidth="1"/>
    <col min="1539" max="1539" width="24.7109375" style="211" bestFit="1" customWidth="1"/>
    <col min="1540" max="1540" width="9.140625" style="211" customWidth="1"/>
    <col min="1541" max="1545" width="0" style="211" hidden="1" customWidth="1"/>
    <col min="1546" max="1547" width="10.5703125" style="211" customWidth="1"/>
    <col min="1548" max="1548" width="9.28515625" style="211" customWidth="1"/>
    <col min="1549" max="1550" width="10.5703125" style="211" customWidth="1"/>
    <col min="1551" max="1551" width="9.5703125" style="211" customWidth="1"/>
    <col min="1552" max="1552" width="9.28515625" style="211" customWidth="1"/>
    <col min="1553" max="1554" width="10.5703125" style="211" customWidth="1"/>
    <col min="1555" max="1555" width="9.5703125" style="211" customWidth="1"/>
    <col min="1556" max="1556" width="9.28515625" style="211" customWidth="1"/>
    <col min="1557" max="1557" width="10.5703125" style="211" customWidth="1"/>
    <col min="1558" max="1559" width="10.5703125" style="211" bestFit="1" customWidth="1"/>
    <col min="1560" max="1560" width="9.5703125" style="211" bestFit="1" customWidth="1"/>
    <col min="1561" max="1561" width="10.5703125" style="211" bestFit="1" customWidth="1"/>
    <col min="1562" max="1568" width="9.140625" style="211"/>
    <col min="1569" max="1570" width="9.5703125" style="211" bestFit="1" customWidth="1"/>
    <col min="1571" max="1571" width="9.28515625" style="211" bestFit="1" customWidth="1"/>
    <col min="1572" max="1572" width="9.5703125" style="211" bestFit="1" customWidth="1"/>
    <col min="1573" max="1573" width="11.5703125" style="211" bestFit="1" customWidth="1"/>
    <col min="1574" max="1574" width="10.5703125" style="211" bestFit="1" customWidth="1"/>
    <col min="1575" max="1575" width="9.5703125" style="211" bestFit="1" customWidth="1"/>
    <col min="1576" max="1577" width="11.5703125" style="211" bestFit="1" customWidth="1"/>
    <col min="1578" max="1579" width="10.5703125" style="211" bestFit="1" customWidth="1"/>
    <col min="1580" max="1581" width="11.5703125" style="211" bestFit="1" customWidth="1"/>
    <col min="1582" max="1583" width="10.5703125" style="211" bestFit="1" customWidth="1"/>
    <col min="1584" max="1584" width="11.5703125" style="211" bestFit="1" customWidth="1"/>
    <col min="1585" max="1792" width="9.140625" style="211"/>
    <col min="1793" max="1793" width="33" style="211" bestFit="1" customWidth="1"/>
    <col min="1794" max="1794" width="15.7109375" style="211" bestFit="1" customWidth="1"/>
    <col min="1795" max="1795" width="24.7109375" style="211" bestFit="1" customWidth="1"/>
    <col min="1796" max="1796" width="9.140625" style="211" customWidth="1"/>
    <col min="1797" max="1801" width="0" style="211" hidden="1" customWidth="1"/>
    <col min="1802" max="1803" width="10.5703125" style="211" customWidth="1"/>
    <col min="1804" max="1804" width="9.28515625" style="211" customWidth="1"/>
    <col min="1805" max="1806" width="10.5703125" style="211" customWidth="1"/>
    <col min="1807" max="1807" width="9.5703125" style="211" customWidth="1"/>
    <col min="1808" max="1808" width="9.28515625" style="211" customWidth="1"/>
    <col min="1809" max="1810" width="10.5703125" style="211" customWidth="1"/>
    <col min="1811" max="1811" width="9.5703125" style="211" customWidth="1"/>
    <col min="1812" max="1812" width="9.28515625" style="211" customWidth="1"/>
    <col min="1813" max="1813" width="10.5703125" style="211" customWidth="1"/>
    <col min="1814" max="1815" width="10.5703125" style="211" bestFit="1" customWidth="1"/>
    <col min="1816" max="1816" width="9.5703125" style="211" bestFit="1" customWidth="1"/>
    <col min="1817" max="1817" width="10.5703125" style="211" bestFit="1" customWidth="1"/>
    <col min="1818" max="1824" width="9.140625" style="211"/>
    <col min="1825" max="1826" width="9.5703125" style="211" bestFit="1" customWidth="1"/>
    <col min="1827" max="1827" width="9.28515625" style="211" bestFit="1" customWidth="1"/>
    <col min="1828" max="1828" width="9.5703125" style="211" bestFit="1" customWidth="1"/>
    <col min="1829" max="1829" width="11.5703125" style="211" bestFit="1" customWidth="1"/>
    <col min="1830" max="1830" width="10.5703125" style="211" bestFit="1" customWidth="1"/>
    <col min="1831" max="1831" width="9.5703125" style="211" bestFit="1" customWidth="1"/>
    <col min="1832" max="1833" width="11.5703125" style="211" bestFit="1" customWidth="1"/>
    <col min="1834" max="1835" width="10.5703125" style="211" bestFit="1" customWidth="1"/>
    <col min="1836" max="1837" width="11.5703125" style="211" bestFit="1" customWidth="1"/>
    <col min="1838" max="1839" width="10.5703125" style="211" bestFit="1" customWidth="1"/>
    <col min="1840" max="1840" width="11.5703125" style="211" bestFit="1" customWidth="1"/>
    <col min="1841" max="2048" width="9.140625" style="211"/>
    <col min="2049" max="2049" width="33" style="211" bestFit="1" customWidth="1"/>
    <col min="2050" max="2050" width="15.7109375" style="211" bestFit="1" customWidth="1"/>
    <col min="2051" max="2051" width="24.7109375" style="211" bestFit="1" customWidth="1"/>
    <col min="2052" max="2052" width="9.140625" style="211" customWidth="1"/>
    <col min="2053" max="2057" width="0" style="211" hidden="1" customWidth="1"/>
    <col min="2058" max="2059" width="10.5703125" style="211" customWidth="1"/>
    <col min="2060" max="2060" width="9.28515625" style="211" customWidth="1"/>
    <col min="2061" max="2062" width="10.5703125" style="211" customWidth="1"/>
    <col min="2063" max="2063" width="9.5703125" style="211" customWidth="1"/>
    <col min="2064" max="2064" width="9.28515625" style="211" customWidth="1"/>
    <col min="2065" max="2066" width="10.5703125" style="211" customWidth="1"/>
    <col min="2067" max="2067" width="9.5703125" style="211" customWidth="1"/>
    <col min="2068" max="2068" width="9.28515625" style="211" customWidth="1"/>
    <col min="2069" max="2069" width="10.5703125" style="211" customWidth="1"/>
    <col min="2070" max="2071" width="10.5703125" style="211" bestFit="1" customWidth="1"/>
    <col min="2072" max="2072" width="9.5703125" style="211" bestFit="1" customWidth="1"/>
    <col min="2073" max="2073" width="10.5703125" style="211" bestFit="1" customWidth="1"/>
    <col min="2074" max="2080" width="9.140625" style="211"/>
    <col min="2081" max="2082" width="9.5703125" style="211" bestFit="1" customWidth="1"/>
    <col min="2083" max="2083" width="9.28515625" style="211" bestFit="1" customWidth="1"/>
    <col min="2084" max="2084" width="9.5703125" style="211" bestFit="1" customWidth="1"/>
    <col min="2085" max="2085" width="11.5703125" style="211" bestFit="1" customWidth="1"/>
    <col min="2086" max="2086" width="10.5703125" style="211" bestFit="1" customWidth="1"/>
    <col min="2087" max="2087" width="9.5703125" style="211" bestFit="1" customWidth="1"/>
    <col min="2088" max="2089" width="11.5703125" style="211" bestFit="1" customWidth="1"/>
    <col min="2090" max="2091" width="10.5703125" style="211" bestFit="1" customWidth="1"/>
    <col min="2092" max="2093" width="11.5703125" style="211" bestFit="1" customWidth="1"/>
    <col min="2094" max="2095" width="10.5703125" style="211" bestFit="1" customWidth="1"/>
    <col min="2096" max="2096" width="11.5703125" style="211" bestFit="1" customWidth="1"/>
    <col min="2097" max="2304" width="9.140625" style="211"/>
    <col min="2305" max="2305" width="33" style="211" bestFit="1" customWidth="1"/>
    <col min="2306" max="2306" width="15.7109375" style="211" bestFit="1" customWidth="1"/>
    <col min="2307" max="2307" width="24.7109375" style="211" bestFit="1" customWidth="1"/>
    <col min="2308" max="2308" width="9.140625" style="211" customWidth="1"/>
    <col min="2309" max="2313" width="0" style="211" hidden="1" customWidth="1"/>
    <col min="2314" max="2315" width="10.5703125" style="211" customWidth="1"/>
    <col min="2316" max="2316" width="9.28515625" style="211" customWidth="1"/>
    <col min="2317" max="2318" width="10.5703125" style="211" customWidth="1"/>
    <col min="2319" max="2319" width="9.5703125" style="211" customWidth="1"/>
    <col min="2320" max="2320" width="9.28515625" style="211" customWidth="1"/>
    <col min="2321" max="2322" width="10.5703125" style="211" customWidth="1"/>
    <col min="2323" max="2323" width="9.5703125" style="211" customWidth="1"/>
    <col min="2324" max="2324" width="9.28515625" style="211" customWidth="1"/>
    <col min="2325" max="2325" width="10.5703125" style="211" customWidth="1"/>
    <col min="2326" max="2327" width="10.5703125" style="211" bestFit="1" customWidth="1"/>
    <col min="2328" max="2328" width="9.5703125" style="211" bestFit="1" customWidth="1"/>
    <col min="2329" max="2329" width="10.5703125" style="211" bestFit="1" customWidth="1"/>
    <col min="2330" max="2336" width="9.140625" style="211"/>
    <col min="2337" max="2338" width="9.5703125" style="211" bestFit="1" customWidth="1"/>
    <col min="2339" max="2339" width="9.28515625" style="211" bestFit="1" customWidth="1"/>
    <col min="2340" max="2340" width="9.5703125" style="211" bestFit="1" customWidth="1"/>
    <col min="2341" max="2341" width="11.5703125" style="211" bestFit="1" customWidth="1"/>
    <col min="2342" max="2342" width="10.5703125" style="211" bestFit="1" customWidth="1"/>
    <col min="2343" max="2343" width="9.5703125" style="211" bestFit="1" customWidth="1"/>
    <col min="2344" max="2345" width="11.5703125" style="211" bestFit="1" customWidth="1"/>
    <col min="2346" max="2347" width="10.5703125" style="211" bestFit="1" customWidth="1"/>
    <col min="2348" max="2349" width="11.5703125" style="211" bestFit="1" customWidth="1"/>
    <col min="2350" max="2351" width="10.5703125" style="211" bestFit="1" customWidth="1"/>
    <col min="2352" max="2352" width="11.5703125" style="211" bestFit="1" customWidth="1"/>
    <col min="2353" max="2560" width="9.140625" style="211"/>
    <col min="2561" max="2561" width="33" style="211" bestFit="1" customWidth="1"/>
    <col min="2562" max="2562" width="15.7109375" style="211" bestFit="1" customWidth="1"/>
    <col min="2563" max="2563" width="24.7109375" style="211" bestFit="1" customWidth="1"/>
    <col min="2564" max="2564" width="9.140625" style="211" customWidth="1"/>
    <col min="2565" max="2569" width="0" style="211" hidden="1" customWidth="1"/>
    <col min="2570" max="2571" width="10.5703125" style="211" customWidth="1"/>
    <col min="2572" max="2572" width="9.28515625" style="211" customWidth="1"/>
    <col min="2573" max="2574" width="10.5703125" style="211" customWidth="1"/>
    <col min="2575" max="2575" width="9.5703125" style="211" customWidth="1"/>
    <col min="2576" max="2576" width="9.28515625" style="211" customWidth="1"/>
    <col min="2577" max="2578" width="10.5703125" style="211" customWidth="1"/>
    <col min="2579" max="2579" width="9.5703125" style="211" customWidth="1"/>
    <col min="2580" max="2580" width="9.28515625" style="211" customWidth="1"/>
    <col min="2581" max="2581" width="10.5703125" style="211" customWidth="1"/>
    <col min="2582" max="2583" width="10.5703125" style="211" bestFit="1" customWidth="1"/>
    <col min="2584" max="2584" width="9.5703125" style="211" bestFit="1" customWidth="1"/>
    <col min="2585" max="2585" width="10.5703125" style="211" bestFit="1" customWidth="1"/>
    <col min="2586" max="2592" width="9.140625" style="211"/>
    <col min="2593" max="2594" width="9.5703125" style="211" bestFit="1" customWidth="1"/>
    <col min="2595" max="2595" width="9.28515625" style="211" bestFit="1" customWidth="1"/>
    <col min="2596" max="2596" width="9.5703125" style="211" bestFit="1" customWidth="1"/>
    <col min="2597" max="2597" width="11.5703125" style="211" bestFit="1" customWidth="1"/>
    <col min="2598" max="2598" width="10.5703125" style="211" bestFit="1" customWidth="1"/>
    <col min="2599" max="2599" width="9.5703125" style="211" bestFit="1" customWidth="1"/>
    <col min="2600" max="2601" width="11.5703125" style="211" bestFit="1" customWidth="1"/>
    <col min="2602" max="2603" width="10.5703125" style="211" bestFit="1" customWidth="1"/>
    <col min="2604" max="2605" width="11.5703125" style="211" bestFit="1" customWidth="1"/>
    <col min="2606" max="2607" width="10.5703125" style="211" bestFit="1" customWidth="1"/>
    <col min="2608" max="2608" width="11.5703125" style="211" bestFit="1" customWidth="1"/>
    <col min="2609" max="2816" width="9.140625" style="211"/>
    <col min="2817" max="2817" width="33" style="211" bestFit="1" customWidth="1"/>
    <col min="2818" max="2818" width="15.7109375" style="211" bestFit="1" customWidth="1"/>
    <col min="2819" max="2819" width="24.7109375" style="211" bestFit="1" customWidth="1"/>
    <col min="2820" max="2820" width="9.140625" style="211" customWidth="1"/>
    <col min="2821" max="2825" width="0" style="211" hidden="1" customWidth="1"/>
    <col min="2826" max="2827" width="10.5703125" style="211" customWidth="1"/>
    <col min="2828" max="2828" width="9.28515625" style="211" customWidth="1"/>
    <col min="2829" max="2830" width="10.5703125" style="211" customWidth="1"/>
    <col min="2831" max="2831" width="9.5703125" style="211" customWidth="1"/>
    <col min="2832" max="2832" width="9.28515625" style="211" customWidth="1"/>
    <col min="2833" max="2834" width="10.5703125" style="211" customWidth="1"/>
    <col min="2835" max="2835" width="9.5703125" style="211" customWidth="1"/>
    <col min="2836" max="2836" width="9.28515625" style="211" customWidth="1"/>
    <col min="2837" max="2837" width="10.5703125" style="211" customWidth="1"/>
    <col min="2838" max="2839" width="10.5703125" style="211" bestFit="1" customWidth="1"/>
    <col min="2840" max="2840" width="9.5703125" style="211" bestFit="1" customWidth="1"/>
    <col min="2841" max="2841" width="10.5703125" style="211" bestFit="1" customWidth="1"/>
    <col min="2842" max="2848" width="9.140625" style="211"/>
    <col min="2849" max="2850" width="9.5703125" style="211" bestFit="1" customWidth="1"/>
    <col min="2851" max="2851" width="9.28515625" style="211" bestFit="1" customWidth="1"/>
    <col min="2852" max="2852" width="9.5703125" style="211" bestFit="1" customWidth="1"/>
    <col min="2853" max="2853" width="11.5703125" style="211" bestFit="1" customWidth="1"/>
    <col min="2854" max="2854" width="10.5703125" style="211" bestFit="1" customWidth="1"/>
    <col min="2855" max="2855" width="9.5703125" style="211" bestFit="1" customWidth="1"/>
    <col min="2856" max="2857" width="11.5703125" style="211" bestFit="1" customWidth="1"/>
    <col min="2858" max="2859" width="10.5703125" style="211" bestFit="1" customWidth="1"/>
    <col min="2860" max="2861" width="11.5703125" style="211" bestFit="1" customWidth="1"/>
    <col min="2862" max="2863" width="10.5703125" style="211" bestFit="1" customWidth="1"/>
    <col min="2864" max="2864" width="11.5703125" style="211" bestFit="1" customWidth="1"/>
    <col min="2865" max="3072" width="9.140625" style="211"/>
    <col min="3073" max="3073" width="33" style="211" bestFit="1" customWidth="1"/>
    <col min="3074" max="3074" width="15.7109375" style="211" bestFit="1" customWidth="1"/>
    <col min="3075" max="3075" width="24.7109375" style="211" bestFit="1" customWidth="1"/>
    <col min="3076" max="3076" width="9.140625" style="211" customWidth="1"/>
    <col min="3077" max="3081" width="0" style="211" hidden="1" customWidth="1"/>
    <col min="3082" max="3083" width="10.5703125" style="211" customWidth="1"/>
    <col min="3084" max="3084" width="9.28515625" style="211" customWidth="1"/>
    <col min="3085" max="3086" width="10.5703125" style="211" customWidth="1"/>
    <col min="3087" max="3087" width="9.5703125" style="211" customWidth="1"/>
    <col min="3088" max="3088" width="9.28515625" style="211" customWidth="1"/>
    <col min="3089" max="3090" width="10.5703125" style="211" customWidth="1"/>
    <col min="3091" max="3091" width="9.5703125" style="211" customWidth="1"/>
    <col min="3092" max="3092" width="9.28515625" style="211" customWidth="1"/>
    <col min="3093" max="3093" width="10.5703125" style="211" customWidth="1"/>
    <col min="3094" max="3095" width="10.5703125" style="211" bestFit="1" customWidth="1"/>
    <col min="3096" max="3096" width="9.5703125" style="211" bestFit="1" customWidth="1"/>
    <col min="3097" max="3097" width="10.5703125" style="211" bestFit="1" customWidth="1"/>
    <col min="3098" max="3104" width="9.140625" style="211"/>
    <col min="3105" max="3106" width="9.5703125" style="211" bestFit="1" customWidth="1"/>
    <col min="3107" max="3107" width="9.28515625" style="211" bestFit="1" customWidth="1"/>
    <col min="3108" max="3108" width="9.5703125" style="211" bestFit="1" customWidth="1"/>
    <col min="3109" max="3109" width="11.5703125" style="211" bestFit="1" customWidth="1"/>
    <col min="3110" max="3110" width="10.5703125" style="211" bestFit="1" customWidth="1"/>
    <col min="3111" max="3111" width="9.5703125" style="211" bestFit="1" customWidth="1"/>
    <col min="3112" max="3113" width="11.5703125" style="211" bestFit="1" customWidth="1"/>
    <col min="3114" max="3115" width="10.5703125" style="211" bestFit="1" customWidth="1"/>
    <col min="3116" max="3117" width="11.5703125" style="211" bestFit="1" customWidth="1"/>
    <col min="3118" max="3119" width="10.5703125" style="211" bestFit="1" customWidth="1"/>
    <col min="3120" max="3120" width="11.5703125" style="211" bestFit="1" customWidth="1"/>
    <col min="3121" max="3328" width="9.140625" style="211"/>
    <col min="3329" max="3329" width="33" style="211" bestFit="1" customWidth="1"/>
    <col min="3330" max="3330" width="15.7109375" style="211" bestFit="1" customWidth="1"/>
    <col min="3331" max="3331" width="24.7109375" style="211" bestFit="1" customWidth="1"/>
    <col min="3332" max="3332" width="9.140625" style="211" customWidth="1"/>
    <col min="3333" max="3337" width="0" style="211" hidden="1" customWidth="1"/>
    <col min="3338" max="3339" width="10.5703125" style="211" customWidth="1"/>
    <col min="3340" max="3340" width="9.28515625" style="211" customWidth="1"/>
    <col min="3341" max="3342" width="10.5703125" style="211" customWidth="1"/>
    <col min="3343" max="3343" width="9.5703125" style="211" customWidth="1"/>
    <col min="3344" max="3344" width="9.28515625" style="211" customWidth="1"/>
    <col min="3345" max="3346" width="10.5703125" style="211" customWidth="1"/>
    <col min="3347" max="3347" width="9.5703125" style="211" customWidth="1"/>
    <col min="3348" max="3348" width="9.28515625" style="211" customWidth="1"/>
    <col min="3349" max="3349" width="10.5703125" style="211" customWidth="1"/>
    <col min="3350" max="3351" width="10.5703125" style="211" bestFit="1" customWidth="1"/>
    <col min="3352" max="3352" width="9.5703125" style="211" bestFit="1" customWidth="1"/>
    <col min="3353" max="3353" width="10.5703125" style="211" bestFit="1" customWidth="1"/>
    <col min="3354" max="3360" width="9.140625" style="211"/>
    <col min="3361" max="3362" width="9.5703125" style="211" bestFit="1" customWidth="1"/>
    <col min="3363" max="3363" width="9.28515625" style="211" bestFit="1" customWidth="1"/>
    <col min="3364" max="3364" width="9.5703125" style="211" bestFit="1" customWidth="1"/>
    <col min="3365" max="3365" width="11.5703125" style="211" bestFit="1" customWidth="1"/>
    <col min="3366" max="3366" width="10.5703125" style="211" bestFit="1" customWidth="1"/>
    <col min="3367" max="3367" width="9.5703125" style="211" bestFit="1" customWidth="1"/>
    <col min="3368" max="3369" width="11.5703125" style="211" bestFit="1" customWidth="1"/>
    <col min="3370" max="3371" width="10.5703125" style="211" bestFit="1" customWidth="1"/>
    <col min="3372" max="3373" width="11.5703125" style="211" bestFit="1" customWidth="1"/>
    <col min="3374" max="3375" width="10.5703125" style="211" bestFit="1" customWidth="1"/>
    <col min="3376" max="3376" width="11.5703125" style="211" bestFit="1" customWidth="1"/>
    <col min="3377" max="3584" width="9.140625" style="211"/>
    <col min="3585" max="3585" width="33" style="211" bestFit="1" customWidth="1"/>
    <col min="3586" max="3586" width="15.7109375" style="211" bestFit="1" customWidth="1"/>
    <col min="3587" max="3587" width="24.7109375" style="211" bestFit="1" customWidth="1"/>
    <col min="3588" max="3588" width="9.140625" style="211" customWidth="1"/>
    <col min="3589" max="3593" width="0" style="211" hidden="1" customWidth="1"/>
    <col min="3594" max="3595" width="10.5703125" style="211" customWidth="1"/>
    <col min="3596" max="3596" width="9.28515625" style="211" customWidth="1"/>
    <col min="3597" max="3598" width="10.5703125" style="211" customWidth="1"/>
    <col min="3599" max="3599" width="9.5703125" style="211" customWidth="1"/>
    <col min="3600" max="3600" width="9.28515625" style="211" customWidth="1"/>
    <col min="3601" max="3602" width="10.5703125" style="211" customWidth="1"/>
    <col min="3603" max="3603" width="9.5703125" style="211" customWidth="1"/>
    <col min="3604" max="3604" width="9.28515625" style="211" customWidth="1"/>
    <col min="3605" max="3605" width="10.5703125" style="211" customWidth="1"/>
    <col min="3606" max="3607" width="10.5703125" style="211" bestFit="1" customWidth="1"/>
    <col min="3608" max="3608" width="9.5703125" style="211" bestFit="1" customWidth="1"/>
    <col min="3609" max="3609" width="10.5703125" style="211" bestFit="1" customWidth="1"/>
    <col min="3610" max="3616" width="9.140625" style="211"/>
    <col min="3617" max="3618" width="9.5703125" style="211" bestFit="1" customWidth="1"/>
    <col min="3619" max="3619" width="9.28515625" style="211" bestFit="1" customWidth="1"/>
    <col min="3620" max="3620" width="9.5703125" style="211" bestFit="1" customWidth="1"/>
    <col min="3621" max="3621" width="11.5703125" style="211" bestFit="1" customWidth="1"/>
    <col min="3622" max="3622" width="10.5703125" style="211" bestFit="1" customWidth="1"/>
    <col min="3623" max="3623" width="9.5703125" style="211" bestFit="1" customWidth="1"/>
    <col min="3624" max="3625" width="11.5703125" style="211" bestFit="1" customWidth="1"/>
    <col min="3626" max="3627" width="10.5703125" style="211" bestFit="1" customWidth="1"/>
    <col min="3628" max="3629" width="11.5703125" style="211" bestFit="1" customWidth="1"/>
    <col min="3630" max="3631" width="10.5703125" style="211" bestFit="1" customWidth="1"/>
    <col min="3632" max="3632" width="11.5703125" style="211" bestFit="1" customWidth="1"/>
    <col min="3633" max="3840" width="9.140625" style="211"/>
    <col min="3841" max="3841" width="33" style="211" bestFit="1" customWidth="1"/>
    <col min="3842" max="3842" width="15.7109375" style="211" bestFit="1" customWidth="1"/>
    <col min="3843" max="3843" width="24.7109375" style="211" bestFit="1" customWidth="1"/>
    <col min="3844" max="3844" width="9.140625" style="211" customWidth="1"/>
    <col min="3845" max="3849" width="0" style="211" hidden="1" customWidth="1"/>
    <col min="3850" max="3851" width="10.5703125" style="211" customWidth="1"/>
    <col min="3852" max="3852" width="9.28515625" style="211" customWidth="1"/>
    <col min="3853" max="3854" width="10.5703125" style="211" customWidth="1"/>
    <col min="3855" max="3855" width="9.5703125" style="211" customWidth="1"/>
    <col min="3856" max="3856" width="9.28515625" style="211" customWidth="1"/>
    <col min="3857" max="3858" width="10.5703125" style="211" customWidth="1"/>
    <col min="3859" max="3859" width="9.5703125" style="211" customWidth="1"/>
    <col min="3860" max="3860" width="9.28515625" style="211" customWidth="1"/>
    <col min="3861" max="3861" width="10.5703125" style="211" customWidth="1"/>
    <col min="3862" max="3863" width="10.5703125" style="211" bestFit="1" customWidth="1"/>
    <col min="3864" max="3864" width="9.5703125" style="211" bestFit="1" customWidth="1"/>
    <col min="3865" max="3865" width="10.5703125" style="211" bestFit="1" customWidth="1"/>
    <col min="3866" max="3872" width="9.140625" style="211"/>
    <col min="3873" max="3874" width="9.5703125" style="211" bestFit="1" customWidth="1"/>
    <col min="3875" max="3875" width="9.28515625" style="211" bestFit="1" customWidth="1"/>
    <col min="3876" max="3876" width="9.5703125" style="211" bestFit="1" customWidth="1"/>
    <col min="3877" max="3877" width="11.5703125" style="211" bestFit="1" customWidth="1"/>
    <col min="3878" max="3878" width="10.5703125" style="211" bestFit="1" customWidth="1"/>
    <col min="3879" max="3879" width="9.5703125" style="211" bestFit="1" customWidth="1"/>
    <col min="3880" max="3881" width="11.5703125" style="211" bestFit="1" customWidth="1"/>
    <col min="3882" max="3883" width="10.5703125" style="211" bestFit="1" customWidth="1"/>
    <col min="3884" max="3885" width="11.5703125" style="211" bestFit="1" customWidth="1"/>
    <col min="3886" max="3887" width="10.5703125" style="211" bestFit="1" customWidth="1"/>
    <col min="3888" max="3888" width="11.5703125" style="211" bestFit="1" customWidth="1"/>
    <col min="3889" max="4096" width="9.140625" style="211"/>
    <col min="4097" max="4097" width="33" style="211" bestFit="1" customWidth="1"/>
    <col min="4098" max="4098" width="15.7109375" style="211" bestFit="1" customWidth="1"/>
    <col min="4099" max="4099" width="24.7109375" style="211" bestFit="1" customWidth="1"/>
    <col min="4100" max="4100" width="9.140625" style="211" customWidth="1"/>
    <col min="4101" max="4105" width="0" style="211" hidden="1" customWidth="1"/>
    <col min="4106" max="4107" width="10.5703125" style="211" customWidth="1"/>
    <col min="4108" max="4108" width="9.28515625" style="211" customWidth="1"/>
    <col min="4109" max="4110" width="10.5703125" style="211" customWidth="1"/>
    <col min="4111" max="4111" width="9.5703125" style="211" customWidth="1"/>
    <col min="4112" max="4112" width="9.28515625" style="211" customWidth="1"/>
    <col min="4113" max="4114" width="10.5703125" style="211" customWidth="1"/>
    <col min="4115" max="4115" width="9.5703125" style="211" customWidth="1"/>
    <col min="4116" max="4116" width="9.28515625" style="211" customWidth="1"/>
    <col min="4117" max="4117" width="10.5703125" style="211" customWidth="1"/>
    <col min="4118" max="4119" width="10.5703125" style="211" bestFit="1" customWidth="1"/>
    <col min="4120" max="4120" width="9.5703125" style="211" bestFit="1" customWidth="1"/>
    <col min="4121" max="4121" width="10.5703125" style="211" bestFit="1" customWidth="1"/>
    <col min="4122" max="4128" width="9.140625" style="211"/>
    <col min="4129" max="4130" width="9.5703125" style="211" bestFit="1" customWidth="1"/>
    <col min="4131" max="4131" width="9.28515625" style="211" bestFit="1" customWidth="1"/>
    <col min="4132" max="4132" width="9.5703125" style="211" bestFit="1" customWidth="1"/>
    <col min="4133" max="4133" width="11.5703125" style="211" bestFit="1" customWidth="1"/>
    <col min="4134" max="4134" width="10.5703125" style="211" bestFit="1" customWidth="1"/>
    <col min="4135" max="4135" width="9.5703125" style="211" bestFit="1" customWidth="1"/>
    <col min="4136" max="4137" width="11.5703125" style="211" bestFit="1" customWidth="1"/>
    <col min="4138" max="4139" width="10.5703125" style="211" bestFit="1" customWidth="1"/>
    <col min="4140" max="4141" width="11.5703125" style="211" bestFit="1" customWidth="1"/>
    <col min="4142" max="4143" width="10.5703125" style="211" bestFit="1" customWidth="1"/>
    <col min="4144" max="4144" width="11.5703125" style="211" bestFit="1" customWidth="1"/>
    <col min="4145" max="4352" width="9.140625" style="211"/>
    <col min="4353" max="4353" width="33" style="211" bestFit="1" customWidth="1"/>
    <col min="4354" max="4354" width="15.7109375" style="211" bestFit="1" customWidth="1"/>
    <col min="4355" max="4355" width="24.7109375" style="211" bestFit="1" customWidth="1"/>
    <col min="4356" max="4356" width="9.140625" style="211" customWidth="1"/>
    <col min="4357" max="4361" width="0" style="211" hidden="1" customWidth="1"/>
    <col min="4362" max="4363" width="10.5703125" style="211" customWidth="1"/>
    <col min="4364" max="4364" width="9.28515625" style="211" customWidth="1"/>
    <col min="4365" max="4366" width="10.5703125" style="211" customWidth="1"/>
    <col min="4367" max="4367" width="9.5703125" style="211" customWidth="1"/>
    <col min="4368" max="4368" width="9.28515625" style="211" customWidth="1"/>
    <col min="4369" max="4370" width="10.5703125" style="211" customWidth="1"/>
    <col min="4371" max="4371" width="9.5703125" style="211" customWidth="1"/>
    <col min="4372" max="4372" width="9.28515625" style="211" customWidth="1"/>
    <col min="4373" max="4373" width="10.5703125" style="211" customWidth="1"/>
    <col min="4374" max="4375" width="10.5703125" style="211" bestFit="1" customWidth="1"/>
    <col min="4376" max="4376" width="9.5703125" style="211" bestFit="1" customWidth="1"/>
    <col min="4377" max="4377" width="10.5703125" style="211" bestFit="1" customWidth="1"/>
    <col min="4378" max="4384" width="9.140625" style="211"/>
    <col min="4385" max="4386" width="9.5703125" style="211" bestFit="1" customWidth="1"/>
    <col min="4387" max="4387" width="9.28515625" style="211" bestFit="1" customWidth="1"/>
    <col min="4388" max="4388" width="9.5703125" style="211" bestFit="1" customWidth="1"/>
    <col min="4389" max="4389" width="11.5703125" style="211" bestFit="1" customWidth="1"/>
    <col min="4390" max="4390" width="10.5703125" style="211" bestFit="1" customWidth="1"/>
    <col min="4391" max="4391" width="9.5703125" style="211" bestFit="1" customWidth="1"/>
    <col min="4392" max="4393" width="11.5703125" style="211" bestFit="1" customWidth="1"/>
    <col min="4394" max="4395" width="10.5703125" style="211" bestFit="1" customWidth="1"/>
    <col min="4396" max="4397" width="11.5703125" style="211" bestFit="1" customWidth="1"/>
    <col min="4398" max="4399" width="10.5703125" style="211" bestFit="1" customWidth="1"/>
    <col min="4400" max="4400" width="11.5703125" style="211" bestFit="1" customWidth="1"/>
    <col min="4401" max="4608" width="9.140625" style="211"/>
    <col min="4609" max="4609" width="33" style="211" bestFit="1" customWidth="1"/>
    <col min="4610" max="4610" width="15.7109375" style="211" bestFit="1" customWidth="1"/>
    <col min="4611" max="4611" width="24.7109375" style="211" bestFit="1" customWidth="1"/>
    <col min="4612" max="4612" width="9.140625" style="211" customWidth="1"/>
    <col min="4613" max="4617" width="0" style="211" hidden="1" customWidth="1"/>
    <col min="4618" max="4619" width="10.5703125" style="211" customWidth="1"/>
    <col min="4620" max="4620" width="9.28515625" style="211" customWidth="1"/>
    <col min="4621" max="4622" width="10.5703125" style="211" customWidth="1"/>
    <col min="4623" max="4623" width="9.5703125" style="211" customWidth="1"/>
    <col min="4624" max="4624" width="9.28515625" style="211" customWidth="1"/>
    <col min="4625" max="4626" width="10.5703125" style="211" customWidth="1"/>
    <col min="4627" max="4627" width="9.5703125" style="211" customWidth="1"/>
    <col min="4628" max="4628" width="9.28515625" style="211" customWidth="1"/>
    <col min="4629" max="4629" width="10.5703125" style="211" customWidth="1"/>
    <col min="4630" max="4631" width="10.5703125" style="211" bestFit="1" customWidth="1"/>
    <col min="4632" max="4632" width="9.5703125" style="211" bestFit="1" customWidth="1"/>
    <col min="4633" max="4633" width="10.5703125" style="211" bestFit="1" customWidth="1"/>
    <col min="4634" max="4640" width="9.140625" style="211"/>
    <col min="4641" max="4642" width="9.5703125" style="211" bestFit="1" customWidth="1"/>
    <col min="4643" max="4643" width="9.28515625" style="211" bestFit="1" customWidth="1"/>
    <col min="4644" max="4644" width="9.5703125" style="211" bestFit="1" customWidth="1"/>
    <col min="4645" max="4645" width="11.5703125" style="211" bestFit="1" customWidth="1"/>
    <col min="4646" max="4646" width="10.5703125" style="211" bestFit="1" customWidth="1"/>
    <col min="4647" max="4647" width="9.5703125" style="211" bestFit="1" customWidth="1"/>
    <col min="4648" max="4649" width="11.5703125" style="211" bestFit="1" customWidth="1"/>
    <col min="4650" max="4651" width="10.5703125" style="211" bestFit="1" customWidth="1"/>
    <col min="4652" max="4653" width="11.5703125" style="211" bestFit="1" customWidth="1"/>
    <col min="4654" max="4655" width="10.5703125" style="211" bestFit="1" customWidth="1"/>
    <col min="4656" max="4656" width="11.5703125" style="211" bestFit="1" customWidth="1"/>
    <col min="4657" max="4864" width="9.140625" style="211"/>
    <col min="4865" max="4865" width="33" style="211" bestFit="1" customWidth="1"/>
    <col min="4866" max="4866" width="15.7109375" style="211" bestFit="1" customWidth="1"/>
    <col min="4867" max="4867" width="24.7109375" style="211" bestFit="1" customWidth="1"/>
    <col min="4868" max="4868" width="9.140625" style="211" customWidth="1"/>
    <col min="4869" max="4873" width="0" style="211" hidden="1" customWidth="1"/>
    <col min="4874" max="4875" width="10.5703125" style="211" customWidth="1"/>
    <col min="4876" max="4876" width="9.28515625" style="211" customWidth="1"/>
    <col min="4877" max="4878" width="10.5703125" style="211" customWidth="1"/>
    <col min="4879" max="4879" width="9.5703125" style="211" customWidth="1"/>
    <col min="4880" max="4880" width="9.28515625" style="211" customWidth="1"/>
    <col min="4881" max="4882" width="10.5703125" style="211" customWidth="1"/>
    <col min="4883" max="4883" width="9.5703125" style="211" customWidth="1"/>
    <col min="4884" max="4884" width="9.28515625" style="211" customWidth="1"/>
    <col min="4885" max="4885" width="10.5703125" style="211" customWidth="1"/>
    <col min="4886" max="4887" width="10.5703125" style="211" bestFit="1" customWidth="1"/>
    <col min="4888" max="4888" width="9.5703125" style="211" bestFit="1" customWidth="1"/>
    <col min="4889" max="4889" width="10.5703125" style="211" bestFit="1" customWidth="1"/>
    <col min="4890" max="4896" width="9.140625" style="211"/>
    <col min="4897" max="4898" width="9.5703125" style="211" bestFit="1" customWidth="1"/>
    <col min="4899" max="4899" width="9.28515625" style="211" bestFit="1" customWidth="1"/>
    <col min="4900" max="4900" width="9.5703125" style="211" bestFit="1" customWidth="1"/>
    <col min="4901" max="4901" width="11.5703125" style="211" bestFit="1" customWidth="1"/>
    <col min="4902" max="4902" width="10.5703125" style="211" bestFit="1" customWidth="1"/>
    <col min="4903" max="4903" width="9.5703125" style="211" bestFit="1" customWidth="1"/>
    <col min="4904" max="4905" width="11.5703125" style="211" bestFit="1" customWidth="1"/>
    <col min="4906" max="4907" width="10.5703125" style="211" bestFit="1" customWidth="1"/>
    <col min="4908" max="4909" width="11.5703125" style="211" bestFit="1" customWidth="1"/>
    <col min="4910" max="4911" width="10.5703125" style="211" bestFit="1" customWidth="1"/>
    <col min="4912" max="4912" width="11.5703125" style="211" bestFit="1" customWidth="1"/>
    <col min="4913" max="5120" width="9.140625" style="211"/>
    <col min="5121" max="5121" width="33" style="211" bestFit="1" customWidth="1"/>
    <col min="5122" max="5122" width="15.7109375" style="211" bestFit="1" customWidth="1"/>
    <col min="5123" max="5123" width="24.7109375" style="211" bestFit="1" customWidth="1"/>
    <col min="5124" max="5124" width="9.140625" style="211" customWidth="1"/>
    <col min="5125" max="5129" width="0" style="211" hidden="1" customWidth="1"/>
    <col min="5130" max="5131" width="10.5703125" style="211" customWidth="1"/>
    <col min="5132" max="5132" width="9.28515625" style="211" customWidth="1"/>
    <col min="5133" max="5134" width="10.5703125" style="211" customWidth="1"/>
    <col min="5135" max="5135" width="9.5703125" style="211" customWidth="1"/>
    <col min="5136" max="5136" width="9.28515625" style="211" customWidth="1"/>
    <col min="5137" max="5138" width="10.5703125" style="211" customWidth="1"/>
    <col min="5139" max="5139" width="9.5703125" style="211" customWidth="1"/>
    <col min="5140" max="5140" width="9.28515625" style="211" customWidth="1"/>
    <col min="5141" max="5141" width="10.5703125" style="211" customWidth="1"/>
    <col min="5142" max="5143" width="10.5703125" style="211" bestFit="1" customWidth="1"/>
    <col min="5144" max="5144" width="9.5703125" style="211" bestFit="1" customWidth="1"/>
    <col min="5145" max="5145" width="10.5703125" style="211" bestFit="1" customWidth="1"/>
    <col min="5146" max="5152" width="9.140625" style="211"/>
    <col min="5153" max="5154" width="9.5703125" style="211" bestFit="1" customWidth="1"/>
    <col min="5155" max="5155" width="9.28515625" style="211" bestFit="1" customWidth="1"/>
    <col min="5156" max="5156" width="9.5703125" style="211" bestFit="1" customWidth="1"/>
    <col min="5157" max="5157" width="11.5703125" style="211" bestFit="1" customWidth="1"/>
    <col min="5158" max="5158" width="10.5703125" style="211" bestFit="1" customWidth="1"/>
    <col min="5159" max="5159" width="9.5703125" style="211" bestFit="1" customWidth="1"/>
    <col min="5160" max="5161" width="11.5703125" style="211" bestFit="1" customWidth="1"/>
    <col min="5162" max="5163" width="10.5703125" style="211" bestFit="1" customWidth="1"/>
    <col min="5164" max="5165" width="11.5703125" style="211" bestFit="1" customWidth="1"/>
    <col min="5166" max="5167" width="10.5703125" style="211" bestFit="1" customWidth="1"/>
    <col min="5168" max="5168" width="11.5703125" style="211" bestFit="1" customWidth="1"/>
    <col min="5169" max="5376" width="9.140625" style="211"/>
    <col min="5377" max="5377" width="33" style="211" bestFit="1" customWidth="1"/>
    <col min="5378" max="5378" width="15.7109375" style="211" bestFit="1" customWidth="1"/>
    <col min="5379" max="5379" width="24.7109375" style="211" bestFit="1" customWidth="1"/>
    <col min="5380" max="5380" width="9.140625" style="211" customWidth="1"/>
    <col min="5381" max="5385" width="0" style="211" hidden="1" customWidth="1"/>
    <col min="5386" max="5387" width="10.5703125" style="211" customWidth="1"/>
    <col min="5388" max="5388" width="9.28515625" style="211" customWidth="1"/>
    <col min="5389" max="5390" width="10.5703125" style="211" customWidth="1"/>
    <col min="5391" max="5391" width="9.5703125" style="211" customWidth="1"/>
    <col min="5392" max="5392" width="9.28515625" style="211" customWidth="1"/>
    <col min="5393" max="5394" width="10.5703125" style="211" customWidth="1"/>
    <col min="5395" max="5395" width="9.5703125" style="211" customWidth="1"/>
    <col min="5396" max="5396" width="9.28515625" style="211" customWidth="1"/>
    <col min="5397" max="5397" width="10.5703125" style="211" customWidth="1"/>
    <col min="5398" max="5399" width="10.5703125" style="211" bestFit="1" customWidth="1"/>
    <col min="5400" max="5400" width="9.5703125" style="211" bestFit="1" customWidth="1"/>
    <col min="5401" max="5401" width="10.5703125" style="211" bestFit="1" customWidth="1"/>
    <col min="5402" max="5408" width="9.140625" style="211"/>
    <col min="5409" max="5410" width="9.5703125" style="211" bestFit="1" customWidth="1"/>
    <col min="5411" max="5411" width="9.28515625" style="211" bestFit="1" customWidth="1"/>
    <col min="5412" max="5412" width="9.5703125" style="211" bestFit="1" customWidth="1"/>
    <col min="5413" max="5413" width="11.5703125" style="211" bestFit="1" customWidth="1"/>
    <col min="5414" max="5414" width="10.5703125" style="211" bestFit="1" customWidth="1"/>
    <col min="5415" max="5415" width="9.5703125" style="211" bestFit="1" customWidth="1"/>
    <col min="5416" max="5417" width="11.5703125" style="211" bestFit="1" customWidth="1"/>
    <col min="5418" max="5419" width="10.5703125" style="211" bestFit="1" customWidth="1"/>
    <col min="5420" max="5421" width="11.5703125" style="211" bestFit="1" customWidth="1"/>
    <col min="5422" max="5423" width="10.5703125" style="211" bestFit="1" customWidth="1"/>
    <col min="5424" max="5424" width="11.5703125" style="211" bestFit="1" customWidth="1"/>
    <col min="5425" max="5632" width="9.140625" style="211"/>
    <col min="5633" max="5633" width="33" style="211" bestFit="1" customWidth="1"/>
    <col min="5634" max="5634" width="15.7109375" style="211" bestFit="1" customWidth="1"/>
    <col min="5635" max="5635" width="24.7109375" style="211" bestFit="1" customWidth="1"/>
    <col min="5636" max="5636" width="9.140625" style="211" customWidth="1"/>
    <col min="5637" max="5641" width="0" style="211" hidden="1" customWidth="1"/>
    <col min="5642" max="5643" width="10.5703125" style="211" customWidth="1"/>
    <col min="5644" max="5644" width="9.28515625" style="211" customWidth="1"/>
    <col min="5645" max="5646" width="10.5703125" style="211" customWidth="1"/>
    <col min="5647" max="5647" width="9.5703125" style="211" customWidth="1"/>
    <col min="5648" max="5648" width="9.28515625" style="211" customWidth="1"/>
    <col min="5649" max="5650" width="10.5703125" style="211" customWidth="1"/>
    <col min="5651" max="5651" width="9.5703125" style="211" customWidth="1"/>
    <col min="5652" max="5652" width="9.28515625" style="211" customWidth="1"/>
    <col min="5653" max="5653" width="10.5703125" style="211" customWidth="1"/>
    <col min="5654" max="5655" width="10.5703125" style="211" bestFit="1" customWidth="1"/>
    <col min="5656" max="5656" width="9.5703125" style="211" bestFit="1" customWidth="1"/>
    <col min="5657" max="5657" width="10.5703125" style="211" bestFit="1" customWidth="1"/>
    <col min="5658" max="5664" width="9.140625" style="211"/>
    <col min="5665" max="5666" width="9.5703125" style="211" bestFit="1" customWidth="1"/>
    <col min="5667" max="5667" width="9.28515625" style="211" bestFit="1" customWidth="1"/>
    <col min="5668" max="5668" width="9.5703125" style="211" bestFit="1" customWidth="1"/>
    <col min="5669" max="5669" width="11.5703125" style="211" bestFit="1" customWidth="1"/>
    <col min="5670" max="5670" width="10.5703125" style="211" bestFit="1" customWidth="1"/>
    <col min="5671" max="5671" width="9.5703125" style="211" bestFit="1" customWidth="1"/>
    <col min="5672" max="5673" width="11.5703125" style="211" bestFit="1" customWidth="1"/>
    <col min="5674" max="5675" width="10.5703125" style="211" bestFit="1" customWidth="1"/>
    <col min="5676" max="5677" width="11.5703125" style="211" bestFit="1" customWidth="1"/>
    <col min="5678" max="5679" width="10.5703125" style="211" bestFit="1" customWidth="1"/>
    <col min="5680" max="5680" width="11.5703125" style="211" bestFit="1" customWidth="1"/>
    <col min="5681" max="5888" width="9.140625" style="211"/>
    <col min="5889" max="5889" width="33" style="211" bestFit="1" customWidth="1"/>
    <col min="5890" max="5890" width="15.7109375" style="211" bestFit="1" customWidth="1"/>
    <col min="5891" max="5891" width="24.7109375" style="211" bestFit="1" customWidth="1"/>
    <col min="5892" max="5892" width="9.140625" style="211" customWidth="1"/>
    <col min="5893" max="5897" width="0" style="211" hidden="1" customWidth="1"/>
    <col min="5898" max="5899" width="10.5703125" style="211" customWidth="1"/>
    <col min="5900" max="5900" width="9.28515625" style="211" customWidth="1"/>
    <col min="5901" max="5902" width="10.5703125" style="211" customWidth="1"/>
    <col min="5903" max="5903" width="9.5703125" style="211" customWidth="1"/>
    <col min="5904" max="5904" width="9.28515625" style="211" customWidth="1"/>
    <col min="5905" max="5906" width="10.5703125" style="211" customWidth="1"/>
    <col min="5907" max="5907" width="9.5703125" style="211" customWidth="1"/>
    <col min="5908" max="5908" width="9.28515625" style="211" customWidth="1"/>
    <col min="5909" max="5909" width="10.5703125" style="211" customWidth="1"/>
    <col min="5910" max="5911" width="10.5703125" style="211" bestFit="1" customWidth="1"/>
    <col min="5912" max="5912" width="9.5703125" style="211" bestFit="1" customWidth="1"/>
    <col min="5913" max="5913" width="10.5703125" style="211" bestFit="1" customWidth="1"/>
    <col min="5914" max="5920" width="9.140625" style="211"/>
    <col min="5921" max="5922" width="9.5703125" style="211" bestFit="1" customWidth="1"/>
    <col min="5923" max="5923" width="9.28515625" style="211" bestFit="1" customWidth="1"/>
    <col min="5924" max="5924" width="9.5703125" style="211" bestFit="1" customWidth="1"/>
    <col min="5925" max="5925" width="11.5703125" style="211" bestFit="1" customWidth="1"/>
    <col min="5926" max="5926" width="10.5703125" style="211" bestFit="1" customWidth="1"/>
    <col min="5927" max="5927" width="9.5703125" style="211" bestFit="1" customWidth="1"/>
    <col min="5928" max="5929" width="11.5703125" style="211" bestFit="1" customWidth="1"/>
    <col min="5930" max="5931" width="10.5703125" style="211" bestFit="1" customWidth="1"/>
    <col min="5932" max="5933" width="11.5703125" style="211" bestFit="1" customWidth="1"/>
    <col min="5934" max="5935" width="10.5703125" style="211" bestFit="1" customWidth="1"/>
    <col min="5936" max="5936" width="11.5703125" style="211" bestFit="1" customWidth="1"/>
    <col min="5937" max="6144" width="9.140625" style="211"/>
    <col min="6145" max="6145" width="33" style="211" bestFit="1" customWidth="1"/>
    <col min="6146" max="6146" width="15.7109375" style="211" bestFit="1" customWidth="1"/>
    <col min="6147" max="6147" width="24.7109375" style="211" bestFit="1" customWidth="1"/>
    <col min="6148" max="6148" width="9.140625" style="211" customWidth="1"/>
    <col min="6149" max="6153" width="0" style="211" hidden="1" customWidth="1"/>
    <col min="6154" max="6155" width="10.5703125" style="211" customWidth="1"/>
    <col min="6156" max="6156" width="9.28515625" style="211" customWidth="1"/>
    <col min="6157" max="6158" width="10.5703125" style="211" customWidth="1"/>
    <col min="6159" max="6159" width="9.5703125" style="211" customWidth="1"/>
    <col min="6160" max="6160" width="9.28515625" style="211" customWidth="1"/>
    <col min="6161" max="6162" width="10.5703125" style="211" customWidth="1"/>
    <col min="6163" max="6163" width="9.5703125" style="211" customWidth="1"/>
    <col min="6164" max="6164" width="9.28515625" style="211" customWidth="1"/>
    <col min="6165" max="6165" width="10.5703125" style="211" customWidth="1"/>
    <col min="6166" max="6167" width="10.5703125" style="211" bestFit="1" customWidth="1"/>
    <col min="6168" max="6168" width="9.5703125" style="211" bestFit="1" customWidth="1"/>
    <col min="6169" max="6169" width="10.5703125" style="211" bestFit="1" customWidth="1"/>
    <col min="6170" max="6176" width="9.140625" style="211"/>
    <col min="6177" max="6178" width="9.5703125" style="211" bestFit="1" customWidth="1"/>
    <col min="6179" max="6179" width="9.28515625" style="211" bestFit="1" customWidth="1"/>
    <col min="6180" max="6180" width="9.5703125" style="211" bestFit="1" customWidth="1"/>
    <col min="6181" max="6181" width="11.5703125" style="211" bestFit="1" customWidth="1"/>
    <col min="6182" max="6182" width="10.5703125" style="211" bestFit="1" customWidth="1"/>
    <col min="6183" max="6183" width="9.5703125" style="211" bestFit="1" customWidth="1"/>
    <col min="6184" max="6185" width="11.5703125" style="211" bestFit="1" customWidth="1"/>
    <col min="6186" max="6187" width="10.5703125" style="211" bestFit="1" customWidth="1"/>
    <col min="6188" max="6189" width="11.5703125" style="211" bestFit="1" customWidth="1"/>
    <col min="6190" max="6191" width="10.5703125" style="211" bestFit="1" customWidth="1"/>
    <col min="6192" max="6192" width="11.5703125" style="211" bestFit="1" customWidth="1"/>
    <col min="6193" max="6400" width="9.140625" style="211"/>
    <col min="6401" max="6401" width="33" style="211" bestFit="1" customWidth="1"/>
    <col min="6402" max="6402" width="15.7109375" style="211" bestFit="1" customWidth="1"/>
    <col min="6403" max="6403" width="24.7109375" style="211" bestFit="1" customWidth="1"/>
    <col min="6404" max="6404" width="9.140625" style="211" customWidth="1"/>
    <col min="6405" max="6409" width="0" style="211" hidden="1" customWidth="1"/>
    <col min="6410" max="6411" width="10.5703125" style="211" customWidth="1"/>
    <col min="6412" max="6412" width="9.28515625" style="211" customWidth="1"/>
    <col min="6413" max="6414" width="10.5703125" style="211" customWidth="1"/>
    <col min="6415" max="6415" width="9.5703125" style="211" customWidth="1"/>
    <col min="6416" max="6416" width="9.28515625" style="211" customWidth="1"/>
    <col min="6417" max="6418" width="10.5703125" style="211" customWidth="1"/>
    <col min="6419" max="6419" width="9.5703125" style="211" customWidth="1"/>
    <col min="6420" max="6420" width="9.28515625" style="211" customWidth="1"/>
    <col min="6421" max="6421" width="10.5703125" style="211" customWidth="1"/>
    <col min="6422" max="6423" width="10.5703125" style="211" bestFit="1" customWidth="1"/>
    <col min="6424" max="6424" width="9.5703125" style="211" bestFit="1" customWidth="1"/>
    <col min="6425" max="6425" width="10.5703125" style="211" bestFit="1" customWidth="1"/>
    <col min="6426" max="6432" width="9.140625" style="211"/>
    <col min="6433" max="6434" width="9.5703125" style="211" bestFit="1" customWidth="1"/>
    <col min="6435" max="6435" width="9.28515625" style="211" bestFit="1" customWidth="1"/>
    <col min="6436" max="6436" width="9.5703125" style="211" bestFit="1" customWidth="1"/>
    <col min="6437" max="6437" width="11.5703125" style="211" bestFit="1" customWidth="1"/>
    <col min="6438" max="6438" width="10.5703125" style="211" bestFit="1" customWidth="1"/>
    <col min="6439" max="6439" width="9.5703125" style="211" bestFit="1" customWidth="1"/>
    <col min="6440" max="6441" width="11.5703125" style="211" bestFit="1" customWidth="1"/>
    <col min="6442" max="6443" width="10.5703125" style="211" bestFit="1" customWidth="1"/>
    <col min="6444" max="6445" width="11.5703125" style="211" bestFit="1" customWidth="1"/>
    <col min="6446" max="6447" width="10.5703125" style="211" bestFit="1" customWidth="1"/>
    <col min="6448" max="6448" width="11.5703125" style="211" bestFit="1" customWidth="1"/>
    <col min="6449" max="6656" width="9.140625" style="211"/>
    <col min="6657" max="6657" width="33" style="211" bestFit="1" customWidth="1"/>
    <col min="6658" max="6658" width="15.7109375" style="211" bestFit="1" customWidth="1"/>
    <col min="6659" max="6659" width="24.7109375" style="211" bestFit="1" customWidth="1"/>
    <col min="6660" max="6660" width="9.140625" style="211" customWidth="1"/>
    <col min="6661" max="6665" width="0" style="211" hidden="1" customWidth="1"/>
    <col min="6666" max="6667" width="10.5703125" style="211" customWidth="1"/>
    <col min="6668" max="6668" width="9.28515625" style="211" customWidth="1"/>
    <col min="6669" max="6670" width="10.5703125" style="211" customWidth="1"/>
    <col min="6671" max="6671" width="9.5703125" style="211" customWidth="1"/>
    <col min="6672" max="6672" width="9.28515625" style="211" customWidth="1"/>
    <col min="6673" max="6674" width="10.5703125" style="211" customWidth="1"/>
    <col min="6675" max="6675" width="9.5703125" style="211" customWidth="1"/>
    <col min="6676" max="6676" width="9.28515625" style="211" customWidth="1"/>
    <col min="6677" max="6677" width="10.5703125" style="211" customWidth="1"/>
    <col min="6678" max="6679" width="10.5703125" style="211" bestFit="1" customWidth="1"/>
    <col min="6680" max="6680" width="9.5703125" style="211" bestFit="1" customWidth="1"/>
    <col min="6681" max="6681" width="10.5703125" style="211" bestFit="1" customWidth="1"/>
    <col min="6682" max="6688" width="9.140625" style="211"/>
    <col min="6689" max="6690" width="9.5703125" style="211" bestFit="1" customWidth="1"/>
    <col min="6691" max="6691" width="9.28515625" style="211" bestFit="1" customWidth="1"/>
    <col min="6692" max="6692" width="9.5703125" style="211" bestFit="1" customWidth="1"/>
    <col min="6693" max="6693" width="11.5703125" style="211" bestFit="1" customWidth="1"/>
    <col min="6694" max="6694" width="10.5703125" style="211" bestFit="1" customWidth="1"/>
    <col min="6695" max="6695" width="9.5703125" style="211" bestFit="1" customWidth="1"/>
    <col min="6696" max="6697" width="11.5703125" style="211" bestFit="1" customWidth="1"/>
    <col min="6698" max="6699" width="10.5703125" style="211" bestFit="1" customWidth="1"/>
    <col min="6700" max="6701" width="11.5703125" style="211" bestFit="1" customWidth="1"/>
    <col min="6702" max="6703" width="10.5703125" style="211" bestFit="1" customWidth="1"/>
    <col min="6704" max="6704" width="11.5703125" style="211" bestFit="1" customWidth="1"/>
    <col min="6705" max="6912" width="9.140625" style="211"/>
    <col min="6913" max="6913" width="33" style="211" bestFit="1" customWidth="1"/>
    <col min="6914" max="6914" width="15.7109375" style="211" bestFit="1" customWidth="1"/>
    <col min="6915" max="6915" width="24.7109375" style="211" bestFit="1" customWidth="1"/>
    <col min="6916" max="6916" width="9.140625" style="211" customWidth="1"/>
    <col min="6917" max="6921" width="0" style="211" hidden="1" customWidth="1"/>
    <col min="6922" max="6923" width="10.5703125" style="211" customWidth="1"/>
    <col min="6924" max="6924" width="9.28515625" style="211" customWidth="1"/>
    <col min="6925" max="6926" width="10.5703125" style="211" customWidth="1"/>
    <col min="6927" max="6927" width="9.5703125" style="211" customWidth="1"/>
    <col min="6928" max="6928" width="9.28515625" style="211" customWidth="1"/>
    <col min="6929" max="6930" width="10.5703125" style="211" customWidth="1"/>
    <col min="6931" max="6931" width="9.5703125" style="211" customWidth="1"/>
    <col min="6932" max="6932" width="9.28515625" style="211" customWidth="1"/>
    <col min="6933" max="6933" width="10.5703125" style="211" customWidth="1"/>
    <col min="6934" max="6935" width="10.5703125" style="211" bestFit="1" customWidth="1"/>
    <col min="6936" max="6936" width="9.5703125" style="211" bestFit="1" customWidth="1"/>
    <col min="6937" max="6937" width="10.5703125" style="211" bestFit="1" customWidth="1"/>
    <col min="6938" max="6944" width="9.140625" style="211"/>
    <col min="6945" max="6946" width="9.5703125" style="211" bestFit="1" customWidth="1"/>
    <col min="6947" max="6947" width="9.28515625" style="211" bestFit="1" customWidth="1"/>
    <col min="6948" max="6948" width="9.5703125" style="211" bestFit="1" customWidth="1"/>
    <col min="6949" max="6949" width="11.5703125" style="211" bestFit="1" customWidth="1"/>
    <col min="6950" max="6950" width="10.5703125" style="211" bestFit="1" customWidth="1"/>
    <col min="6951" max="6951" width="9.5703125" style="211" bestFit="1" customWidth="1"/>
    <col min="6952" max="6953" width="11.5703125" style="211" bestFit="1" customWidth="1"/>
    <col min="6954" max="6955" width="10.5703125" style="211" bestFit="1" customWidth="1"/>
    <col min="6956" max="6957" width="11.5703125" style="211" bestFit="1" customWidth="1"/>
    <col min="6958" max="6959" width="10.5703125" style="211" bestFit="1" customWidth="1"/>
    <col min="6960" max="6960" width="11.5703125" style="211" bestFit="1" customWidth="1"/>
    <col min="6961" max="7168" width="9.140625" style="211"/>
    <col min="7169" max="7169" width="33" style="211" bestFit="1" customWidth="1"/>
    <col min="7170" max="7170" width="15.7109375" style="211" bestFit="1" customWidth="1"/>
    <col min="7171" max="7171" width="24.7109375" style="211" bestFit="1" customWidth="1"/>
    <col min="7172" max="7172" width="9.140625" style="211" customWidth="1"/>
    <col min="7173" max="7177" width="0" style="211" hidden="1" customWidth="1"/>
    <col min="7178" max="7179" width="10.5703125" style="211" customWidth="1"/>
    <col min="7180" max="7180" width="9.28515625" style="211" customWidth="1"/>
    <col min="7181" max="7182" width="10.5703125" style="211" customWidth="1"/>
    <col min="7183" max="7183" width="9.5703125" style="211" customWidth="1"/>
    <col min="7184" max="7184" width="9.28515625" style="211" customWidth="1"/>
    <col min="7185" max="7186" width="10.5703125" style="211" customWidth="1"/>
    <col min="7187" max="7187" width="9.5703125" style="211" customWidth="1"/>
    <col min="7188" max="7188" width="9.28515625" style="211" customWidth="1"/>
    <col min="7189" max="7189" width="10.5703125" style="211" customWidth="1"/>
    <col min="7190" max="7191" width="10.5703125" style="211" bestFit="1" customWidth="1"/>
    <col min="7192" max="7192" width="9.5703125" style="211" bestFit="1" customWidth="1"/>
    <col min="7193" max="7193" width="10.5703125" style="211" bestFit="1" customWidth="1"/>
    <col min="7194" max="7200" width="9.140625" style="211"/>
    <col min="7201" max="7202" width="9.5703125" style="211" bestFit="1" customWidth="1"/>
    <col min="7203" max="7203" width="9.28515625" style="211" bestFit="1" customWidth="1"/>
    <col min="7204" max="7204" width="9.5703125" style="211" bestFit="1" customWidth="1"/>
    <col min="7205" max="7205" width="11.5703125" style="211" bestFit="1" customWidth="1"/>
    <col min="7206" max="7206" width="10.5703125" style="211" bestFit="1" customWidth="1"/>
    <col min="7207" max="7207" width="9.5703125" style="211" bestFit="1" customWidth="1"/>
    <col min="7208" max="7209" width="11.5703125" style="211" bestFit="1" customWidth="1"/>
    <col min="7210" max="7211" width="10.5703125" style="211" bestFit="1" customWidth="1"/>
    <col min="7212" max="7213" width="11.5703125" style="211" bestFit="1" customWidth="1"/>
    <col min="7214" max="7215" width="10.5703125" style="211" bestFit="1" customWidth="1"/>
    <col min="7216" max="7216" width="11.5703125" style="211" bestFit="1" customWidth="1"/>
    <col min="7217" max="7424" width="9.140625" style="211"/>
    <col min="7425" max="7425" width="33" style="211" bestFit="1" customWidth="1"/>
    <col min="7426" max="7426" width="15.7109375" style="211" bestFit="1" customWidth="1"/>
    <col min="7427" max="7427" width="24.7109375" style="211" bestFit="1" customWidth="1"/>
    <col min="7428" max="7428" width="9.140625" style="211" customWidth="1"/>
    <col min="7429" max="7433" width="0" style="211" hidden="1" customWidth="1"/>
    <col min="7434" max="7435" width="10.5703125" style="211" customWidth="1"/>
    <col min="7436" max="7436" width="9.28515625" style="211" customWidth="1"/>
    <col min="7437" max="7438" width="10.5703125" style="211" customWidth="1"/>
    <col min="7439" max="7439" width="9.5703125" style="211" customWidth="1"/>
    <col min="7440" max="7440" width="9.28515625" style="211" customWidth="1"/>
    <col min="7441" max="7442" width="10.5703125" style="211" customWidth="1"/>
    <col min="7443" max="7443" width="9.5703125" style="211" customWidth="1"/>
    <col min="7444" max="7444" width="9.28515625" style="211" customWidth="1"/>
    <col min="7445" max="7445" width="10.5703125" style="211" customWidth="1"/>
    <col min="7446" max="7447" width="10.5703125" style="211" bestFit="1" customWidth="1"/>
    <col min="7448" max="7448" width="9.5703125" style="211" bestFit="1" customWidth="1"/>
    <col min="7449" max="7449" width="10.5703125" style="211" bestFit="1" customWidth="1"/>
    <col min="7450" max="7456" width="9.140625" style="211"/>
    <col min="7457" max="7458" width="9.5703125" style="211" bestFit="1" customWidth="1"/>
    <col min="7459" max="7459" width="9.28515625" style="211" bestFit="1" customWidth="1"/>
    <col min="7460" max="7460" width="9.5703125" style="211" bestFit="1" customWidth="1"/>
    <col min="7461" max="7461" width="11.5703125" style="211" bestFit="1" customWidth="1"/>
    <col min="7462" max="7462" width="10.5703125" style="211" bestFit="1" customWidth="1"/>
    <col min="7463" max="7463" width="9.5703125" style="211" bestFit="1" customWidth="1"/>
    <col min="7464" max="7465" width="11.5703125" style="211" bestFit="1" customWidth="1"/>
    <col min="7466" max="7467" width="10.5703125" style="211" bestFit="1" customWidth="1"/>
    <col min="7468" max="7469" width="11.5703125" style="211" bestFit="1" customWidth="1"/>
    <col min="7470" max="7471" width="10.5703125" style="211" bestFit="1" customWidth="1"/>
    <col min="7472" max="7472" width="11.5703125" style="211" bestFit="1" customWidth="1"/>
    <col min="7473" max="7680" width="9.140625" style="211"/>
    <col min="7681" max="7681" width="33" style="211" bestFit="1" customWidth="1"/>
    <col min="7682" max="7682" width="15.7109375" style="211" bestFit="1" customWidth="1"/>
    <col min="7683" max="7683" width="24.7109375" style="211" bestFit="1" customWidth="1"/>
    <col min="7684" max="7684" width="9.140625" style="211" customWidth="1"/>
    <col min="7685" max="7689" width="0" style="211" hidden="1" customWidth="1"/>
    <col min="7690" max="7691" width="10.5703125" style="211" customWidth="1"/>
    <col min="7692" max="7692" width="9.28515625" style="211" customWidth="1"/>
    <col min="7693" max="7694" width="10.5703125" style="211" customWidth="1"/>
    <col min="7695" max="7695" width="9.5703125" style="211" customWidth="1"/>
    <col min="7696" max="7696" width="9.28515625" style="211" customWidth="1"/>
    <col min="7697" max="7698" width="10.5703125" style="211" customWidth="1"/>
    <col min="7699" max="7699" width="9.5703125" style="211" customWidth="1"/>
    <col min="7700" max="7700" width="9.28515625" style="211" customWidth="1"/>
    <col min="7701" max="7701" width="10.5703125" style="211" customWidth="1"/>
    <col min="7702" max="7703" width="10.5703125" style="211" bestFit="1" customWidth="1"/>
    <col min="7704" max="7704" width="9.5703125" style="211" bestFit="1" customWidth="1"/>
    <col min="7705" max="7705" width="10.5703125" style="211" bestFit="1" customWidth="1"/>
    <col min="7706" max="7712" width="9.140625" style="211"/>
    <col min="7713" max="7714" width="9.5703125" style="211" bestFit="1" customWidth="1"/>
    <col min="7715" max="7715" width="9.28515625" style="211" bestFit="1" customWidth="1"/>
    <col min="7716" max="7716" width="9.5703125" style="211" bestFit="1" customWidth="1"/>
    <col min="7717" max="7717" width="11.5703125" style="211" bestFit="1" customWidth="1"/>
    <col min="7718" max="7718" width="10.5703125" style="211" bestFit="1" customWidth="1"/>
    <col min="7719" max="7719" width="9.5703125" style="211" bestFit="1" customWidth="1"/>
    <col min="7720" max="7721" width="11.5703125" style="211" bestFit="1" customWidth="1"/>
    <col min="7722" max="7723" width="10.5703125" style="211" bestFit="1" customWidth="1"/>
    <col min="7724" max="7725" width="11.5703125" style="211" bestFit="1" customWidth="1"/>
    <col min="7726" max="7727" width="10.5703125" style="211" bestFit="1" customWidth="1"/>
    <col min="7728" max="7728" width="11.5703125" style="211" bestFit="1" customWidth="1"/>
    <col min="7729" max="7936" width="9.140625" style="211"/>
    <col min="7937" max="7937" width="33" style="211" bestFit="1" customWidth="1"/>
    <col min="7938" max="7938" width="15.7109375" style="211" bestFit="1" customWidth="1"/>
    <col min="7939" max="7939" width="24.7109375" style="211" bestFit="1" customWidth="1"/>
    <col min="7940" max="7940" width="9.140625" style="211" customWidth="1"/>
    <col min="7941" max="7945" width="0" style="211" hidden="1" customWidth="1"/>
    <col min="7946" max="7947" width="10.5703125" style="211" customWidth="1"/>
    <col min="7948" max="7948" width="9.28515625" style="211" customWidth="1"/>
    <col min="7949" max="7950" width="10.5703125" style="211" customWidth="1"/>
    <col min="7951" max="7951" width="9.5703125" style="211" customWidth="1"/>
    <col min="7952" max="7952" width="9.28515625" style="211" customWidth="1"/>
    <col min="7953" max="7954" width="10.5703125" style="211" customWidth="1"/>
    <col min="7955" max="7955" width="9.5703125" style="211" customWidth="1"/>
    <col min="7956" max="7956" width="9.28515625" style="211" customWidth="1"/>
    <col min="7957" max="7957" width="10.5703125" style="211" customWidth="1"/>
    <col min="7958" max="7959" width="10.5703125" style="211" bestFit="1" customWidth="1"/>
    <col min="7960" max="7960" width="9.5703125" style="211" bestFit="1" customWidth="1"/>
    <col min="7961" max="7961" width="10.5703125" style="211" bestFit="1" customWidth="1"/>
    <col min="7962" max="7968" width="9.140625" style="211"/>
    <col min="7969" max="7970" width="9.5703125" style="211" bestFit="1" customWidth="1"/>
    <col min="7971" max="7971" width="9.28515625" style="211" bestFit="1" customWidth="1"/>
    <col min="7972" max="7972" width="9.5703125" style="211" bestFit="1" customWidth="1"/>
    <col min="7973" max="7973" width="11.5703125" style="211" bestFit="1" customWidth="1"/>
    <col min="7974" max="7974" width="10.5703125" style="211" bestFit="1" customWidth="1"/>
    <col min="7975" max="7975" width="9.5703125" style="211" bestFit="1" customWidth="1"/>
    <col min="7976" max="7977" width="11.5703125" style="211" bestFit="1" customWidth="1"/>
    <col min="7978" max="7979" width="10.5703125" style="211" bestFit="1" customWidth="1"/>
    <col min="7980" max="7981" width="11.5703125" style="211" bestFit="1" customWidth="1"/>
    <col min="7982" max="7983" width="10.5703125" style="211" bestFit="1" customWidth="1"/>
    <col min="7984" max="7984" width="11.5703125" style="211" bestFit="1" customWidth="1"/>
    <col min="7985" max="8192" width="9.140625" style="211"/>
    <col min="8193" max="8193" width="33" style="211" bestFit="1" customWidth="1"/>
    <col min="8194" max="8194" width="15.7109375" style="211" bestFit="1" customWidth="1"/>
    <col min="8195" max="8195" width="24.7109375" style="211" bestFit="1" customWidth="1"/>
    <col min="8196" max="8196" width="9.140625" style="211" customWidth="1"/>
    <col min="8197" max="8201" width="0" style="211" hidden="1" customWidth="1"/>
    <col min="8202" max="8203" width="10.5703125" style="211" customWidth="1"/>
    <col min="8204" max="8204" width="9.28515625" style="211" customWidth="1"/>
    <col min="8205" max="8206" width="10.5703125" style="211" customWidth="1"/>
    <col min="8207" max="8207" width="9.5703125" style="211" customWidth="1"/>
    <col min="8208" max="8208" width="9.28515625" style="211" customWidth="1"/>
    <col min="8209" max="8210" width="10.5703125" style="211" customWidth="1"/>
    <col min="8211" max="8211" width="9.5703125" style="211" customWidth="1"/>
    <col min="8212" max="8212" width="9.28515625" style="211" customWidth="1"/>
    <col min="8213" max="8213" width="10.5703125" style="211" customWidth="1"/>
    <col min="8214" max="8215" width="10.5703125" style="211" bestFit="1" customWidth="1"/>
    <col min="8216" max="8216" width="9.5703125" style="211" bestFit="1" customWidth="1"/>
    <col min="8217" max="8217" width="10.5703125" style="211" bestFit="1" customWidth="1"/>
    <col min="8218" max="8224" width="9.140625" style="211"/>
    <col min="8225" max="8226" width="9.5703125" style="211" bestFit="1" customWidth="1"/>
    <col min="8227" max="8227" width="9.28515625" style="211" bestFit="1" customWidth="1"/>
    <col min="8228" max="8228" width="9.5703125" style="211" bestFit="1" customWidth="1"/>
    <col min="8229" max="8229" width="11.5703125" style="211" bestFit="1" customWidth="1"/>
    <col min="8230" max="8230" width="10.5703125" style="211" bestFit="1" customWidth="1"/>
    <col min="8231" max="8231" width="9.5703125" style="211" bestFit="1" customWidth="1"/>
    <col min="8232" max="8233" width="11.5703125" style="211" bestFit="1" customWidth="1"/>
    <col min="8234" max="8235" width="10.5703125" style="211" bestFit="1" customWidth="1"/>
    <col min="8236" max="8237" width="11.5703125" style="211" bestFit="1" customWidth="1"/>
    <col min="8238" max="8239" width="10.5703125" style="211" bestFit="1" customWidth="1"/>
    <col min="8240" max="8240" width="11.5703125" style="211" bestFit="1" customWidth="1"/>
    <col min="8241" max="8448" width="9.140625" style="211"/>
    <col min="8449" max="8449" width="33" style="211" bestFit="1" customWidth="1"/>
    <col min="8450" max="8450" width="15.7109375" style="211" bestFit="1" customWidth="1"/>
    <col min="8451" max="8451" width="24.7109375" style="211" bestFit="1" customWidth="1"/>
    <col min="8452" max="8452" width="9.140625" style="211" customWidth="1"/>
    <col min="8453" max="8457" width="0" style="211" hidden="1" customWidth="1"/>
    <col min="8458" max="8459" width="10.5703125" style="211" customWidth="1"/>
    <col min="8460" max="8460" width="9.28515625" style="211" customWidth="1"/>
    <col min="8461" max="8462" width="10.5703125" style="211" customWidth="1"/>
    <col min="8463" max="8463" width="9.5703125" style="211" customWidth="1"/>
    <col min="8464" max="8464" width="9.28515625" style="211" customWidth="1"/>
    <col min="8465" max="8466" width="10.5703125" style="211" customWidth="1"/>
    <col min="8467" max="8467" width="9.5703125" style="211" customWidth="1"/>
    <col min="8468" max="8468" width="9.28515625" style="211" customWidth="1"/>
    <col min="8469" max="8469" width="10.5703125" style="211" customWidth="1"/>
    <col min="8470" max="8471" width="10.5703125" style="211" bestFit="1" customWidth="1"/>
    <col min="8472" max="8472" width="9.5703125" style="211" bestFit="1" customWidth="1"/>
    <col min="8473" max="8473" width="10.5703125" style="211" bestFit="1" customWidth="1"/>
    <col min="8474" max="8480" width="9.140625" style="211"/>
    <col min="8481" max="8482" width="9.5703125" style="211" bestFit="1" customWidth="1"/>
    <col min="8483" max="8483" width="9.28515625" style="211" bestFit="1" customWidth="1"/>
    <col min="8484" max="8484" width="9.5703125" style="211" bestFit="1" customWidth="1"/>
    <col min="8485" max="8485" width="11.5703125" style="211" bestFit="1" customWidth="1"/>
    <col min="8486" max="8486" width="10.5703125" style="211" bestFit="1" customWidth="1"/>
    <col min="8487" max="8487" width="9.5703125" style="211" bestFit="1" customWidth="1"/>
    <col min="8488" max="8489" width="11.5703125" style="211" bestFit="1" customWidth="1"/>
    <col min="8490" max="8491" width="10.5703125" style="211" bestFit="1" customWidth="1"/>
    <col min="8492" max="8493" width="11.5703125" style="211" bestFit="1" customWidth="1"/>
    <col min="8494" max="8495" width="10.5703125" style="211" bestFit="1" customWidth="1"/>
    <col min="8496" max="8496" width="11.5703125" style="211" bestFit="1" customWidth="1"/>
    <col min="8497" max="8704" width="9.140625" style="211"/>
    <col min="8705" max="8705" width="33" style="211" bestFit="1" customWidth="1"/>
    <col min="8706" max="8706" width="15.7109375" style="211" bestFit="1" customWidth="1"/>
    <col min="8707" max="8707" width="24.7109375" style="211" bestFit="1" customWidth="1"/>
    <col min="8708" max="8708" width="9.140625" style="211" customWidth="1"/>
    <col min="8709" max="8713" width="0" style="211" hidden="1" customWidth="1"/>
    <col min="8714" max="8715" width="10.5703125" style="211" customWidth="1"/>
    <col min="8716" max="8716" width="9.28515625" style="211" customWidth="1"/>
    <col min="8717" max="8718" width="10.5703125" style="211" customWidth="1"/>
    <col min="8719" max="8719" width="9.5703125" style="211" customWidth="1"/>
    <col min="8720" max="8720" width="9.28515625" style="211" customWidth="1"/>
    <col min="8721" max="8722" width="10.5703125" style="211" customWidth="1"/>
    <col min="8723" max="8723" width="9.5703125" style="211" customWidth="1"/>
    <col min="8724" max="8724" width="9.28515625" style="211" customWidth="1"/>
    <col min="8725" max="8725" width="10.5703125" style="211" customWidth="1"/>
    <col min="8726" max="8727" width="10.5703125" style="211" bestFit="1" customWidth="1"/>
    <col min="8728" max="8728" width="9.5703125" style="211" bestFit="1" customWidth="1"/>
    <col min="8729" max="8729" width="10.5703125" style="211" bestFit="1" customWidth="1"/>
    <col min="8730" max="8736" width="9.140625" style="211"/>
    <col min="8737" max="8738" width="9.5703125" style="211" bestFit="1" customWidth="1"/>
    <col min="8739" max="8739" width="9.28515625" style="211" bestFit="1" customWidth="1"/>
    <col min="8740" max="8740" width="9.5703125" style="211" bestFit="1" customWidth="1"/>
    <col min="8741" max="8741" width="11.5703125" style="211" bestFit="1" customWidth="1"/>
    <col min="8742" max="8742" width="10.5703125" style="211" bestFit="1" customWidth="1"/>
    <col min="8743" max="8743" width="9.5703125" style="211" bestFit="1" customWidth="1"/>
    <col min="8744" max="8745" width="11.5703125" style="211" bestFit="1" customWidth="1"/>
    <col min="8746" max="8747" width="10.5703125" style="211" bestFit="1" customWidth="1"/>
    <col min="8748" max="8749" width="11.5703125" style="211" bestFit="1" customWidth="1"/>
    <col min="8750" max="8751" width="10.5703125" style="211" bestFit="1" customWidth="1"/>
    <col min="8752" max="8752" width="11.5703125" style="211" bestFit="1" customWidth="1"/>
    <col min="8753" max="8960" width="9.140625" style="211"/>
    <col min="8961" max="8961" width="33" style="211" bestFit="1" customWidth="1"/>
    <col min="8962" max="8962" width="15.7109375" style="211" bestFit="1" customWidth="1"/>
    <col min="8963" max="8963" width="24.7109375" style="211" bestFit="1" customWidth="1"/>
    <col min="8964" max="8964" width="9.140625" style="211" customWidth="1"/>
    <col min="8965" max="8969" width="0" style="211" hidden="1" customWidth="1"/>
    <col min="8970" max="8971" width="10.5703125" style="211" customWidth="1"/>
    <col min="8972" max="8972" width="9.28515625" style="211" customWidth="1"/>
    <col min="8973" max="8974" width="10.5703125" style="211" customWidth="1"/>
    <col min="8975" max="8975" width="9.5703125" style="211" customWidth="1"/>
    <col min="8976" max="8976" width="9.28515625" style="211" customWidth="1"/>
    <col min="8977" max="8978" width="10.5703125" style="211" customWidth="1"/>
    <col min="8979" max="8979" width="9.5703125" style="211" customWidth="1"/>
    <col min="8980" max="8980" width="9.28515625" style="211" customWidth="1"/>
    <col min="8981" max="8981" width="10.5703125" style="211" customWidth="1"/>
    <col min="8982" max="8983" width="10.5703125" style="211" bestFit="1" customWidth="1"/>
    <col min="8984" max="8984" width="9.5703125" style="211" bestFit="1" customWidth="1"/>
    <col min="8985" max="8985" width="10.5703125" style="211" bestFit="1" customWidth="1"/>
    <col min="8986" max="8992" width="9.140625" style="211"/>
    <col min="8993" max="8994" width="9.5703125" style="211" bestFit="1" customWidth="1"/>
    <col min="8995" max="8995" width="9.28515625" style="211" bestFit="1" customWidth="1"/>
    <col min="8996" max="8996" width="9.5703125" style="211" bestFit="1" customWidth="1"/>
    <col min="8997" max="8997" width="11.5703125" style="211" bestFit="1" customWidth="1"/>
    <col min="8998" max="8998" width="10.5703125" style="211" bestFit="1" customWidth="1"/>
    <col min="8999" max="8999" width="9.5703125" style="211" bestFit="1" customWidth="1"/>
    <col min="9000" max="9001" width="11.5703125" style="211" bestFit="1" customWidth="1"/>
    <col min="9002" max="9003" width="10.5703125" style="211" bestFit="1" customWidth="1"/>
    <col min="9004" max="9005" width="11.5703125" style="211" bestFit="1" customWidth="1"/>
    <col min="9006" max="9007" width="10.5703125" style="211" bestFit="1" customWidth="1"/>
    <col min="9008" max="9008" width="11.5703125" style="211" bestFit="1" customWidth="1"/>
    <col min="9009" max="9216" width="9.140625" style="211"/>
    <col min="9217" max="9217" width="33" style="211" bestFit="1" customWidth="1"/>
    <col min="9218" max="9218" width="15.7109375" style="211" bestFit="1" customWidth="1"/>
    <col min="9219" max="9219" width="24.7109375" style="211" bestFit="1" customWidth="1"/>
    <col min="9220" max="9220" width="9.140625" style="211" customWidth="1"/>
    <col min="9221" max="9225" width="0" style="211" hidden="1" customWidth="1"/>
    <col min="9226" max="9227" width="10.5703125" style="211" customWidth="1"/>
    <col min="9228" max="9228" width="9.28515625" style="211" customWidth="1"/>
    <col min="9229" max="9230" width="10.5703125" style="211" customWidth="1"/>
    <col min="9231" max="9231" width="9.5703125" style="211" customWidth="1"/>
    <col min="9232" max="9232" width="9.28515625" style="211" customWidth="1"/>
    <col min="9233" max="9234" width="10.5703125" style="211" customWidth="1"/>
    <col min="9235" max="9235" width="9.5703125" style="211" customWidth="1"/>
    <col min="9236" max="9236" width="9.28515625" style="211" customWidth="1"/>
    <col min="9237" max="9237" width="10.5703125" style="211" customWidth="1"/>
    <col min="9238" max="9239" width="10.5703125" style="211" bestFit="1" customWidth="1"/>
    <col min="9240" max="9240" width="9.5703125" style="211" bestFit="1" customWidth="1"/>
    <col min="9241" max="9241" width="10.5703125" style="211" bestFit="1" customWidth="1"/>
    <col min="9242" max="9248" width="9.140625" style="211"/>
    <col min="9249" max="9250" width="9.5703125" style="211" bestFit="1" customWidth="1"/>
    <col min="9251" max="9251" width="9.28515625" style="211" bestFit="1" customWidth="1"/>
    <col min="9252" max="9252" width="9.5703125" style="211" bestFit="1" customWidth="1"/>
    <col min="9253" max="9253" width="11.5703125" style="211" bestFit="1" customWidth="1"/>
    <col min="9254" max="9254" width="10.5703125" style="211" bestFit="1" customWidth="1"/>
    <col min="9255" max="9255" width="9.5703125" style="211" bestFit="1" customWidth="1"/>
    <col min="9256" max="9257" width="11.5703125" style="211" bestFit="1" customWidth="1"/>
    <col min="9258" max="9259" width="10.5703125" style="211" bestFit="1" customWidth="1"/>
    <col min="9260" max="9261" width="11.5703125" style="211" bestFit="1" customWidth="1"/>
    <col min="9262" max="9263" width="10.5703125" style="211" bestFit="1" customWidth="1"/>
    <col min="9264" max="9264" width="11.5703125" style="211" bestFit="1" customWidth="1"/>
    <col min="9265" max="9472" width="9.140625" style="211"/>
    <col min="9473" max="9473" width="33" style="211" bestFit="1" customWidth="1"/>
    <col min="9474" max="9474" width="15.7109375" style="211" bestFit="1" customWidth="1"/>
    <col min="9475" max="9475" width="24.7109375" style="211" bestFit="1" customWidth="1"/>
    <col min="9476" max="9476" width="9.140625" style="211" customWidth="1"/>
    <col min="9477" max="9481" width="0" style="211" hidden="1" customWidth="1"/>
    <col min="9482" max="9483" width="10.5703125" style="211" customWidth="1"/>
    <col min="9484" max="9484" width="9.28515625" style="211" customWidth="1"/>
    <col min="9485" max="9486" width="10.5703125" style="211" customWidth="1"/>
    <col min="9487" max="9487" width="9.5703125" style="211" customWidth="1"/>
    <col min="9488" max="9488" width="9.28515625" style="211" customWidth="1"/>
    <col min="9489" max="9490" width="10.5703125" style="211" customWidth="1"/>
    <col min="9491" max="9491" width="9.5703125" style="211" customWidth="1"/>
    <col min="9492" max="9492" width="9.28515625" style="211" customWidth="1"/>
    <col min="9493" max="9493" width="10.5703125" style="211" customWidth="1"/>
    <col min="9494" max="9495" width="10.5703125" style="211" bestFit="1" customWidth="1"/>
    <col min="9496" max="9496" width="9.5703125" style="211" bestFit="1" customWidth="1"/>
    <col min="9497" max="9497" width="10.5703125" style="211" bestFit="1" customWidth="1"/>
    <col min="9498" max="9504" width="9.140625" style="211"/>
    <col min="9505" max="9506" width="9.5703125" style="211" bestFit="1" customWidth="1"/>
    <col min="9507" max="9507" width="9.28515625" style="211" bestFit="1" customWidth="1"/>
    <col min="9508" max="9508" width="9.5703125" style="211" bestFit="1" customWidth="1"/>
    <col min="9509" max="9509" width="11.5703125" style="211" bestFit="1" customWidth="1"/>
    <col min="9510" max="9510" width="10.5703125" style="211" bestFit="1" customWidth="1"/>
    <col min="9511" max="9511" width="9.5703125" style="211" bestFit="1" customWidth="1"/>
    <col min="9512" max="9513" width="11.5703125" style="211" bestFit="1" customWidth="1"/>
    <col min="9514" max="9515" width="10.5703125" style="211" bestFit="1" customWidth="1"/>
    <col min="9516" max="9517" width="11.5703125" style="211" bestFit="1" customWidth="1"/>
    <col min="9518" max="9519" width="10.5703125" style="211" bestFit="1" customWidth="1"/>
    <col min="9520" max="9520" width="11.5703125" style="211" bestFit="1" customWidth="1"/>
    <col min="9521" max="9728" width="9.140625" style="211"/>
    <col min="9729" max="9729" width="33" style="211" bestFit="1" customWidth="1"/>
    <col min="9730" max="9730" width="15.7109375" style="211" bestFit="1" customWidth="1"/>
    <col min="9731" max="9731" width="24.7109375" style="211" bestFit="1" customWidth="1"/>
    <col min="9732" max="9732" width="9.140625" style="211" customWidth="1"/>
    <col min="9733" max="9737" width="0" style="211" hidden="1" customWidth="1"/>
    <col min="9738" max="9739" width="10.5703125" style="211" customWidth="1"/>
    <col min="9740" max="9740" width="9.28515625" style="211" customWidth="1"/>
    <col min="9741" max="9742" width="10.5703125" style="211" customWidth="1"/>
    <col min="9743" max="9743" width="9.5703125" style="211" customWidth="1"/>
    <col min="9744" max="9744" width="9.28515625" style="211" customWidth="1"/>
    <col min="9745" max="9746" width="10.5703125" style="211" customWidth="1"/>
    <col min="9747" max="9747" width="9.5703125" style="211" customWidth="1"/>
    <col min="9748" max="9748" width="9.28515625" style="211" customWidth="1"/>
    <col min="9749" max="9749" width="10.5703125" style="211" customWidth="1"/>
    <col min="9750" max="9751" width="10.5703125" style="211" bestFit="1" customWidth="1"/>
    <col min="9752" max="9752" width="9.5703125" style="211" bestFit="1" customWidth="1"/>
    <col min="9753" max="9753" width="10.5703125" style="211" bestFit="1" customWidth="1"/>
    <col min="9754" max="9760" width="9.140625" style="211"/>
    <col min="9761" max="9762" width="9.5703125" style="211" bestFit="1" customWidth="1"/>
    <col min="9763" max="9763" width="9.28515625" style="211" bestFit="1" customWidth="1"/>
    <col min="9764" max="9764" width="9.5703125" style="211" bestFit="1" customWidth="1"/>
    <col min="9765" max="9765" width="11.5703125" style="211" bestFit="1" customWidth="1"/>
    <col min="9766" max="9766" width="10.5703125" style="211" bestFit="1" customWidth="1"/>
    <col min="9767" max="9767" width="9.5703125" style="211" bestFit="1" customWidth="1"/>
    <col min="9768" max="9769" width="11.5703125" style="211" bestFit="1" customWidth="1"/>
    <col min="9770" max="9771" width="10.5703125" style="211" bestFit="1" customWidth="1"/>
    <col min="9772" max="9773" width="11.5703125" style="211" bestFit="1" customWidth="1"/>
    <col min="9774" max="9775" width="10.5703125" style="211" bestFit="1" customWidth="1"/>
    <col min="9776" max="9776" width="11.5703125" style="211" bestFit="1" customWidth="1"/>
    <col min="9777" max="9984" width="9.140625" style="211"/>
    <col min="9985" max="9985" width="33" style="211" bestFit="1" customWidth="1"/>
    <col min="9986" max="9986" width="15.7109375" style="211" bestFit="1" customWidth="1"/>
    <col min="9987" max="9987" width="24.7109375" style="211" bestFit="1" customWidth="1"/>
    <col min="9988" max="9988" width="9.140625" style="211" customWidth="1"/>
    <col min="9989" max="9993" width="0" style="211" hidden="1" customWidth="1"/>
    <col min="9994" max="9995" width="10.5703125" style="211" customWidth="1"/>
    <col min="9996" max="9996" width="9.28515625" style="211" customWidth="1"/>
    <col min="9997" max="9998" width="10.5703125" style="211" customWidth="1"/>
    <col min="9999" max="9999" width="9.5703125" style="211" customWidth="1"/>
    <col min="10000" max="10000" width="9.28515625" style="211" customWidth="1"/>
    <col min="10001" max="10002" width="10.5703125" style="211" customWidth="1"/>
    <col min="10003" max="10003" width="9.5703125" style="211" customWidth="1"/>
    <col min="10004" max="10004" width="9.28515625" style="211" customWidth="1"/>
    <col min="10005" max="10005" width="10.5703125" style="211" customWidth="1"/>
    <col min="10006" max="10007" width="10.5703125" style="211" bestFit="1" customWidth="1"/>
    <col min="10008" max="10008" width="9.5703125" style="211" bestFit="1" customWidth="1"/>
    <col min="10009" max="10009" width="10.5703125" style="211" bestFit="1" customWidth="1"/>
    <col min="10010" max="10016" width="9.140625" style="211"/>
    <col min="10017" max="10018" width="9.5703125" style="211" bestFit="1" customWidth="1"/>
    <col min="10019" max="10019" width="9.28515625" style="211" bestFit="1" customWidth="1"/>
    <col min="10020" max="10020" width="9.5703125" style="211" bestFit="1" customWidth="1"/>
    <col min="10021" max="10021" width="11.5703125" style="211" bestFit="1" customWidth="1"/>
    <col min="10022" max="10022" width="10.5703125" style="211" bestFit="1" customWidth="1"/>
    <col min="10023" max="10023" width="9.5703125" style="211" bestFit="1" customWidth="1"/>
    <col min="10024" max="10025" width="11.5703125" style="211" bestFit="1" customWidth="1"/>
    <col min="10026" max="10027" width="10.5703125" style="211" bestFit="1" customWidth="1"/>
    <col min="10028" max="10029" width="11.5703125" style="211" bestFit="1" customWidth="1"/>
    <col min="10030" max="10031" width="10.5703125" style="211" bestFit="1" customWidth="1"/>
    <col min="10032" max="10032" width="11.5703125" style="211" bestFit="1" customWidth="1"/>
    <col min="10033" max="10240" width="9.140625" style="211"/>
    <col min="10241" max="10241" width="33" style="211" bestFit="1" customWidth="1"/>
    <col min="10242" max="10242" width="15.7109375" style="211" bestFit="1" customWidth="1"/>
    <col min="10243" max="10243" width="24.7109375" style="211" bestFit="1" customWidth="1"/>
    <col min="10244" max="10244" width="9.140625" style="211" customWidth="1"/>
    <col min="10245" max="10249" width="0" style="211" hidden="1" customWidth="1"/>
    <col min="10250" max="10251" width="10.5703125" style="211" customWidth="1"/>
    <col min="10252" max="10252" width="9.28515625" style="211" customWidth="1"/>
    <col min="10253" max="10254" width="10.5703125" style="211" customWidth="1"/>
    <col min="10255" max="10255" width="9.5703125" style="211" customWidth="1"/>
    <col min="10256" max="10256" width="9.28515625" style="211" customWidth="1"/>
    <col min="10257" max="10258" width="10.5703125" style="211" customWidth="1"/>
    <col min="10259" max="10259" width="9.5703125" style="211" customWidth="1"/>
    <col min="10260" max="10260" width="9.28515625" style="211" customWidth="1"/>
    <col min="10261" max="10261" width="10.5703125" style="211" customWidth="1"/>
    <col min="10262" max="10263" width="10.5703125" style="211" bestFit="1" customWidth="1"/>
    <col min="10264" max="10264" width="9.5703125" style="211" bestFit="1" customWidth="1"/>
    <col min="10265" max="10265" width="10.5703125" style="211" bestFit="1" customWidth="1"/>
    <col min="10266" max="10272" width="9.140625" style="211"/>
    <col min="10273" max="10274" width="9.5703125" style="211" bestFit="1" customWidth="1"/>
    <col min="10275" max="10275" width="9.28515625" style="211" bestFit="1" customWidth="1"/>
    <col min="10276" max="10276" width="9.5703125" style="211" bestFit="1" customWidth="1"/>
    <col min="10277" max="10277" width="11.5703125" style="211" bestFit="1" customWidth="1"/>
    <col min="10278" max="10278" width="10.5703125" style="211" bestFit="1" customWidth="1"/>
    <col min="10279" max="10279" width="9.5703125" style="211" bestFit="1" customWidth="1"/>
    <col min="10280" max="10281" width="11.5703125" style="211" bestFit="1" customWidth="1"/>
    <col min="10282" max="10283" width="10.5703125" style="211" bestFit="1" customWidth="1"/>
    <col min="10284" max="10285" width="11.5703125" style="211" bestFit="1" customWidth="1"/>
    <col min="10286" max="10287" width="10.5703125" style="211" bestFit="1" customWidth="1"/>
    <col min="10288" max="10288" width="11.5703125" style="211" bestFit="1" customWidth="1"/>
    <col min="10289" max="10496" width="9.140625" style="211"/>
    <col min="10497" max="10497" width="33" style="211" bestFit="1" customWidth="1"/>
    <col min="10498" max="10498" width="15.7109375" style="211" bestFit="1" customWidth="1"/>
    <col min="10499" max="10499" width="24.7109375" style="211" bestFit="1" customWidth="1"/>
    <col min="10500" max="10500" width="9.140625" style="211" customWidth="1"/>
    <col min="10501" max="10505" width="0" style="211" hidden="1" customWidth="1"/>
    <col min="10506" max="10507" width="10.5703125" style="211" customWidth="1"/>
    <col min="10508" max="10508" width="9.28515625" style="211" customWidth="1"/>
    <col min="10509" max="10510" width="10.5703125" style="211" customWidth="1"/>
    <col min="10511" max="10511" width="9.5703125" style="211" customWidth="1"/>
    <col min="10512" max="10512" width="9.28515625" style="211" customWidth="1"/>
    <col min="10513" max="10514" width="10.5703125" style="211" customWidth="1"/>
    <col min="10515" max="10515" width="9.5703125" style="211" customWidth="1"/>
    <col min="10516" max="10516" width="9.28515625" style="211" customWidth="1"/>
    <col min="10517" max="10517" width="10.5703125" style="211" customWidth="1"/>
    <col min="10518" max="10519" width="10.5703125" style="211" bestFit="1" customWidth="1"/>
    <col min="10520" max="10520" width="9.5703125" style="211" bestFit="1" customWidth="1"/>
    <col min="10521" max="10521" width="10.5703125" style="211" bestFit="1" customWidth="1"/>
    <col min="10522" max="10528" width="9.140625" style="211"/>
    <col min="10529" max="10530" width="9.5703125" style="211" bestFit="1" customWidth="1"/>
    <col min="10531" max="10531" width="9.28515625" style="211" bestFit="1" customWidth="1"/>
    <col min="10532" max="10532" width="9.5703125" style="211" bestFit="1" customWidth="1"/>
    <col min="10533" max="10533" width="11.5703125" style="211" bestFit="1" customWidth="1"/>
    <col min="10534" max="10534" width="10.5703125" style="211" bestFit="1" customWidth="1"/>
    <col min="10535" max="10535" width="9.5703125" style="211" bestFit="1" customWidth="1"/>
    <col min="10536" max="10537" width="11.5703125" style="211" bestFit="1" customWidth="1"/>
    <col min="10538" max="10539" width="10.5703125" style="211" bestFit="1" customWidth="1"/>
    <col min="10540" max="10541" width="11.5703125" style="211" bestFit="1" customWidth="1"/>
    <col min="10542" max="10543" width="10.5703125" style="211" bestFit="1" customWidth="1"/>
    <col min="10544" max="10544" width="11.5703125" style="211" bestFit="1" customWidth="1"/>
    <col min="10545" max="10752" width="9.140625" style="211"/>
    <col min="10753" max="10753" width="33" style="211" bestFit="1" customWidth="1"/>
    <col min="10754" max="10754" width="15.7109375" style="211" bestFit="1" customWidth="1"/>
    <col min="10755" max="10755" width="24.7109375" style="211" bestFit="1" customWidth="1"/>
    <col min="10756" max="10756" width="9.140625" style="211" customWidth="1"/>
    <col min="10757" max="10761" width="0" style="211" hidden="1" customWidth="1"/>
    <col min="10762" max="10763" width="10.5703125" style="211" customWidth="1"/>
    <col min="10764" max="10764" width="9.28515625" style="211" customWidth="1"/>
    <col min="10765" max="10766" width="10.5703125" style="211" customWidth="1"/>
    <col min="10767" max="10767" width="9.5703125" style="211" customWidth="1"/>
    <col min="10768" max="10768" width="9.28515625" style="211" customWidth="1"/>
    <col min="10769" max="10770" width="10.5703125" style="211" customWidth="1"/>
    <col min="10771" max="10771" width="9.5703125" style="211" customWidth="1"/>
    <col min="10772" max="10772" width="9.28515625" style="211" customWidth="1"/>
    <col min="10773" max="10773" width="10.5703125" style="211" customWidth="1"/>
    <col min="10774" max="10775" width="10.5703125" style="211" bestFit="1" customWidth="1"/>
    <col min="10776" max="10776" width="9.5703125" style="211" bestFit="1" customWidth="1"/>
    <col min="10777" max="10777" width="10.5703125" style="211" bestFit="1" customWidth="1"/>
    <col min="10778" max="10784" width="9.140625" style="211"/>
    <col min="10785" max="10786" width="9.5703125" style="211" bestFit="1" customWidth="1"/>
    <col min="10787" max="10787" width="9.28515625" style="211" bestFit="1" customWidth="1"/>
    <col min="10788" max="10788" width="9.5703125" style="211" bestFit="1" customWidth="1"/>
    <col min="10789" max="10789" width="11.5703125" style="211" bestFit="1" customWidth="1"/>
    <col min="10790" max="10790" width="10.5703125" style="211" bestFit="1" customWidth="1"/>
    <col min="10791" max="10791" width="9.5703125" style="211" bestFit="1" customWidth="1"/>
    <col min="10792" max="10793" width="11.5703125" style="211" bestFit="1" customWidth="1"/>
    <col min="10794" max="10795" width="10.5703125" style="211" bestFit="1" customWidth="1"/>
    <col min="10796" max="10797" width="11.5703125" style="211" bestFit="1" customWidth="1"/>
    <col min="10798" max="10799" width="10.5703125" style="211" bestFit="1" customWidth="1"/>
    <col min="10800" max="10800" width="11.5703125" style="211" bestFit="1" customWidth="1"/>
    <col min="10801" max="11008" width="9.140625" style="211"/>
    <col min="11009" max="11009" width="33" style="211" bestFit="1" customWidth="1"/>
    <col min="11010" max="11010" width="15.7109375" style="211" bestFit="1" customWidth="1"/>
    <col min="11011" max="11011" width="24.7109375" style="211" bestFit="1" customWidth="1"/>
    <col min="11012" max="11012" width="9.140625" style="211" customWidth="1"/>
    <col min="11013" max="11017" width="0" style="211" hidden="1" customWidth="1"/>
    <col min="11018" max="11019" width="10.5703125" style="211" customWidth="1"/>
    <col min="11020" max="11020" width="9.28515625" style="211" customWidth="1"/>
    <col min="11021" max="11022" width="10.5703125" style="211" customWidth="1"/>
    <col min="11023" max="11023" width="9.5703125" style="211" customWidth="1"/>
    <col min="11024" max="11024" width="9.28515625" style="211" customWidth="1"/>
    <col min="11025" max="11026" width="10.5703125" style="211" customWidth="1"/>
    <col min="11027" max="11027" width="9.5703125" style="211" customWidth="1"/>
    <col min="11028" max="11028" width="9.28515625" style="211" customWidth="1"/>
    <col min="11029" max="11029" width="10.5703125" style="211" customWidth="1"/>
    <col min="11030" max="11031" width="10.5703125" style="211" bestFit="1" customWidth="1"/>
    <col min="11032" max="11032" width="9.5703125" style="211" bestFit="1" customWidth="1"/>
    <col min="11033" max="11033" width="10.5703125" style="211" bestFit="1" customWidth="1"/>
    <col min="11034" max="11040" width="9.140625" style="211"/>
    <col min="11041" max="11042" width="9.5703125" style="211" bestFit="1" customWidth="1"/>
    <col min="11043" max="11043" width="9.28515625" style="211" bestFit="1" customWidth="1"/>
    <col min="11044" max="11044" width="9.5703125" style="211" bestFit="1" customWidth="1"/>
    <col min="11045" max="11045" width="11.5703125" style="211" bestFit="1" customWidth="1"/>
    <col min="11046" max="11046" width="10.5703125" style="211" bestFit="1" customWidth="1"/>
    <col min="11047" max="11047" width="9.5703125" style="211" bestFit="1" customWidth="1"/>
    <col min="11048" max="11049" width="11.5703125" style="211" bestFit="1" customWidth="1"/>
    <col min="11050" max="11051" width="10.5703125" style="211" bestFit="1" customWidth="1"/>
    <col min="11052" max="11053" width="11.5703125" style="211" bestFit="1" customWidth="1"/>
    <col min="11054" max="11055" width="10.5703125" style="211" bestFit="1" customWidth="1"/>
    <col min="11056" max="11056" width="11.5703125" style="211" bestFit="1" customWidth="1"/>
    <col min="11057" max="11264" width="9.140625" style="211"/>
    <col min="11265" max="11265" width="33" style="211" bestFit="1" customWidth="1"/>
    <col min="11266" max="11266" width="15.7109375" style="211" bestFit="1" customWidth="1"/>
    <col min="11267" max="11267" width="24.7109375" style="211" bestFit="1" customWidth="1"/>
    <col min="11268" max="11268" width="9.140625" style="211" customWidth="1"/>
    <col min="11269" max="11273" width="0" style="211" hidden="1" customWidth="1"/>
    <col min="11274" max="11275" width="10.5703125" style="211" customWidth="1"/>
    <col min="11276" max="11276" width="9.28515625" style="211" customWidth="1"/>
    <col min="11277" max="11278" width="10.5703125" style="211" customWidth="1"/>
    <col min="11279" max="11279" width="9.5703125" style="211" customWidth="1"/>
    <col min="11280" max="11280" width="9.28515625" style="211" customWidth="1"/>
    <col min="11281" max="11282" width="10.5703125" style="211" customWidth="1"/>
    <col min="11283" max="11283" width="9.5703125" style="211" customWidth="1"/>
    <col min="11284" max="11284" width="9.28515625" style="211" customWidth="1"/>
    <col min="11285" max="11285" width="10.5703125" style="211" customWidth="1"/>
    <col min="11286" max="11287" width="10.5703125" style="211" bestFit="1" customWidth="1"/>
    <col min="11288" max="11288" width="9.5703125" style="211" bestFit="1" customWidth="1"/>
    <col min="11289" max="11289" width="10.5703125" style="211" bestFit="1" customWidth="1"/>
    <col min="11290" max="11296" width="9.140625" style="211"/>
    <col min="11297" max="11298" width="9.5703125" style="211" bestFit="1" customWidth="1"/>
    <col min="11299" max="11299" width="9.28515625" style="211" bestFit="1" customWidth="1"/>
    <col min="11300" max="11300" width="9.5703125" style="211" bestFit="1" customWidth="1"/>
    <col min="11301" max="11301" width="11.5703125" style="211" bestFit="1" customWidth="1"/>
    <col min="11302" max="11302" width="10.5703125" style="211" bestFit="1" customWidth="1"/>
    <col min="11303" max="11303" width="9.5703125" style="211" bestFit="1" customWidth="1"/>
    <col min="11304" max="11305" width="11.5703125" style="211" bestFit="1" customWidth="1"/>
    <col min="11306" max="11307" width="10.5703125" style="211" bestFit="1" customWidth="1"/>
    <col min="11308" max="11309" width="11.5703125" style="211" bestFit="1" customWidth="1"/>
    <col min="11310" max="11311" width="10.5703125" style="211" bestFit="1" customWidth="1"/>
    <col min="11312" max="11312" width="11.5703125" style="211" bestFit="1" customWidth="1"/>
    <col min="11313" max="11520" width="9.140625" style="211"/>
    <col min="11521" max="11521" width="33" style="211" bestFit="1" customWidth="1"/>
    <col min="11522" max="11522" width="15.7109375" style="211" bestFit="1" customWidth="1"/>
    <col min="11523" max="11523" width="24.7109375" style="211" bestFit="1" customWidth="1"/>
    <col min="11524" max="11524" width="9.140625" style="211" customWidth="1"/>
    <col min="11525" max="11529" width="0" style="211" hidden="1" customWidth="1"/>
    <col min="11530" max="11531" width="10.5703125" style="211" customWidth="1"/>
    <col min="11532" max="11532" width="9.28515625" style="211" customWidth="1"/>
    <col min="11533" max="11534" width="10.5703125" style="211" customWidth="1"/>
    <col min="11535" max="11535" width="9.5703125" style="211" customWidth="1"/>
    <col min="11536" max="11536" width="9.28515625" style="211" customWidth="1"/>
    <col min="11537" max="11538" width="10.5703125" style="211" customWidth="1"/>
    <col min="11539" max="11539" width="9.5703125" style="211" customWidth="1"/>
    <col min="11540" max="11540" width="9.28515625" style="211" customWidth="1"/>
    <col min="11541" max="11541" width="10.5703125" style="211" customWidth="1"/>
    <col min="11542" max="11543" width="10.5703125" style="211" bestFit="1" customWidth="1"/>
    <col min="11544" max="11544" width="9.5703125" style="211" bestFit="1" customWidth="1"/>
    <col min="11545" max="11545" width="10.5703125" style="211" bestFit="1" customWidth="1"/>
    <col min="11546" max="11552" width="9.140625" style="211"/>
    <col min="11553" max="11554" width="9.5703125" style="211" bestFit="1" customWidth="1"/>
    <col min="11555" max="11555" width="9.28515625" style="211" bestFit="1" customWidth="1"/>
    <col min="11556" max="11556" width="9.5703125" style="211" bestFit="1" customWidth="1"/>
    <col min="11557" max="11557" width="11.5703125" style="211" bestFit="1" customWidth="1"/>
    <col min="11558" max="11558" width="10.5703125" style="211" bestFit="1" customWidth="1"/>
    <col min="11559" max="11559" width="9.5703125" style="211" bestFit="1" customWidth="1"/>
    <col min="11560" max="11561" width="11.5703125" style="211" bestFit="1" customWidth="1"/>
    <col min="11562" max="11563" width="10.5703125" style="211" bestFit="1" customWidth="1"/>
    <col min="11564" max="11565" width="11.5703125" style="211" bestFit="1" customWidth="1"/>
    <col min="11566" max="11567" width="10.5703125" style="211" bestFit="1" customWidth="1"/>
    <col min="11568" max="11568" width="11.5703125" style="211" bestFit="1" customWidth="1"/>
    <col min="11569" max="11776" width="9.140625" style="211"/>
    <col min="11777" max="11777" width="33" style="211" bestFit="1" customWidth="1"/>
    <col min="11778" max="11778" width="15.7109375" style="211" bestFit="1" customWidth="1"/>
    <col min="11779" max="11779" width="24.7109375" style="211" bestFit="1" customWidth="1"/>
    <col min="11780" max="11780" width="9.140625" style="211" customWidth="1"/>
    <col min="11781" max="11785" width="0" style="211" hidden="1" customWidth="1"/>
    <col min="11786" max="11787" width="10.5703125" style="211" customWidth="1"/>
    <col min="11788" max="11788" width="9.28515625" style="211" customWidth="1"/>
    <col min="11789" max="11790" width="10.5703125" style="211" customWidth="1"/>
    <col min="11791" max="11791" width="9.5703125" style="211" customWidth="1"/>
    <col min="11792" max="11792" width="9.28515625" style="211" customWidth="1"/>
    <col min="11793" max="11794" width="10.5703125" style="211" customWidth="1"/>
    <col min="11795" max="11795" width="9.5703125" style="211" customWidth="1"/>
    <col min="11796" max="11796" width="9.28515625" style="211" customWidth="1"/>
    <col min="11797" max="11797" width="10.5703125" style="211" customWidth="1"/>
    <col min="11798" max="11799" width="10.5703125" style="211" bestFit="1" customWidth="1"/>
    <col min="11800" max="11800" width="9.5703125" style="211" bestFit="1" customWidth="1"/>
    <col min="11801" max="11801" width="10.5703125" style="211" bestFit="1" customWidth="1"/>
    <col min="11802" max="11808" width="9.140625" style="211"/>
    <col min="11809" max="11810" width="9.5703125" style="211" bestFit="1" customWidth="1"/>
    <col min="11811" max="11811" width="9.28515625" style="211" bestFit="1" customWidth="1"/>
    <col min="11812" max="11812" width="9.5703125" style="211" bestFit="1" customWidth="1"/>
    <col min="11813" max="11813" width="11.5703125" style="211" bestFit="1" customWidth="1"/>
    <col min="11814" max="11814" width="10.5703125" style="211" bestFit="1" customWidth="1"/>
    <col min="11815" max="11815" width="9.5703125" style="211" bestFit="1" customWidth="1"/>
    <col min="11816" max="11817" width="11.5703125" style="211" bestFit="1" customWidth="1"/>
    <col min="11818" max="11819" width="10.5703125" style="211" bestFit="1" customWidth="1"/>
    <col min="11820" max="11821" width="11.5703125" style="211" bestFit="1" customWidth="1"/>
    <col min="11822" max="11823" width="10.5703125" style="211" bestFit="1" customWidth="1"/>
    <col min="11824" max="11824" width="11.5703125" style="211" bestFit="1" customWidth="1"/>
    <col min="11825" max="12032" width="9.140625" style="211"/>
    <col min="12033" max="12033" width="33" style="211" bestFit="1" customWidth="1"/>
    <col min="12034" max="12034" width="15.7109375" style="211" bestFit="1" customWidth="1"/>
    <col min="12035" max="12035" width="24.7109375" style="211" bestFit="1" customWidth="1"/>
    <col min="12036" max="12036" width="9.140625" style="211" customWidth="1"/>
    <col min="12037" max="12041" width="0" style="211" hidden="1" customWidth="1"/>
    <col min="12042" max="12043" width="10.5703125" style="211" customWidth="1"/>
    <col min="12044" max="12044" width="9.28515625" style="211" customWidth="1"/>
    <col min="12045" max="12046" width="10.5703125" style="211" customWidth="1"/>
    <col min="12047" max="12047" width="9.5703125" style="211" customWidth="1"/>
    <col min="12048" max="12048" width="9.28515625" style="211" customWidth="1"/>
    <col min="12049" max="12050" width="10.5703125" style="211" customWidth="1"/>
    <col min="12051" max="12051" width="9.5703125" style="211" customWidth="1"/>
    <col min="12052" max="12052" width="9.28515625" style="211" customWidth="1"/>
    <col min="12053" max="12053" width="10.5703125" style="211" customWidth="1"/>
    <col min="12054" max="12055" width="10.5703125" style="211" bestFit="1" customWidth="1"/>
    <col min="12056" max="12056" width="9.5703125" style="211" bestFit="1" customWidth="1"/>
    <col min="12057" max="12057" width="10.5703125" style="211" bestFit="1" customWidth="1"/>
    <col min="12058" max="12064" width="9.140625" style="211"/>
    <col min="12065" max="12066" width="9.5703125" style="211" bestFit="1" customWidth="1"/>
    <col min="12067" max="12067" width="9.28515625" style="211" bestFit="1" customWidth="1"/>
    <col min="12068" max="12068" width="9.5703125" style="211" bestFit="1" customWidth="1"/>
    <col min="12069" max="12069" width="11.5703125" style="211" bestFit="1" customWidth="1"/>
    <col min="12070" max="12070" width="10.5703125" style="211" bestFit="1" customWidth="1"/>
    <col min="12071" max="12071" width="9.5703125" style="211" bestFit="1" customWidth="1"/>
    <col min="12072" max="12073" width="11.5703125" style="211" bestFit="1" customWidth="1"/>
    <col min="12074" max="12075" width="10.5703125" style="211" bestFit="1" customWidth="1"/>
    <col min="12076" max="12077" width="11.5703125" style="211" bestFit="1" customWidth="1"/>
    <col min="12078" max="12079" width="10.5703125" style="211" bestFit="1" customWidth="1"/>
    <col min="12080" max="12080" width="11.5703125" style="211" bestFit="1" customWidth="1"/>
    <col min="12081" max="12288" width="9.140625" style="211"/>
    <col min="12289" max="12289" width="33" style="211" bestFit="1" customWidth="1"/>
    <col min="12290" max="12290" width="15.7109375" style="211" bestFit="1" customWidth="1"/>
    <col min="12291" max="12291" width="24.7109375" style="211" bestFit="1" customWidth="1"/>
    <col min="12292" max="12292" width="9.140625" style="211" customWidth="1"/>
    <col min="12293" max="12297" width="0" style="211" hidden="1" customWidth="1"/>
    <col min="12298" max="12299" width="10.5703125" style="211" customWidth="1"/>
    <col min="12300" max="12300" width="9.28515625" style="211" customWidth="1"/>
    <col min="12301" max="12302" width="10.5703125" style="211" customWidth="1"/>
    <col min="12303" max="12303" width="9.5703125" style="211" customWidth="1"/>
    <col min="12304" max="12304" width="9.28515625" style="211" customWidth="1"/>
    <col min="12305" max="12306" width="10.5703125" style="211" customWidth="1"/>
    <col min="12307" max="12307" width="9.5703125" style="211" customWidth="1"/>
    <col min="12308" max="12308" width="9.28515625" style="211" customWidth="1"/>
    <col min="12309" max="12309" width="10.5703125" style="211" customWidth="1"/>
    <col min="12310" max="12311" width="10.5703125" style="211" bestFit="1" customWidth="1"/>
    <col min="12312" max="12312" width="9.5703125" style="211" bestFit="1" customWidth="1"/>
    <col min="12313" max="12313" width="10.5703125" style="211" bestFit="1" customWidth="1"/>
    <col min="12314" max="12320" width="9.140625" style="211"/>
    <col min="12321" max="12322" width="9.5703125" style="211" bestFit="1" customWidth="1"/>
    <col min="12323" max="12323" width="9.28515625" style="211" bestFit="1" customWidth="1"/>
    <col min="12324" max="12324" width="9.5703125" style="211" bestFit="1" customWidth="1"/>
    <col min="12325" max="12325" width="11.5703125" style="211" bestFit="1" customWidth="1"/>
    <col min="12326" max="12326" width="10.5703125" style="211" bestFit="1" customWidth="1"/>
    <col min="12327" max="12327" width="9.5703125" style="211" bestFit="1" customWidth="1"/>
    <col min="12328" max="12329" width="11.5703125" style="211" bestFit="1" customWidth="1"/>
    <col min="12330" max="12331" width="10.5703125" style="211" bestFit="1" customWidth="1"/>
    <col min="12332" max="12333" width="11.5703125" style="211" bestFit="1" customWidth="1"/>
    <col min="12334" max="12335" width="10.5703125" style="211" bestFit="1" customWidth="1"/>
    <col min="12336" max="12336" width="11.5703125" style="211" bestFit="1" customWidth="1"/>
    <col min="12337" max="12544" width="9.140625" style="211"/>
    <col min="12545" max="12545" width="33" style="211" bestFit="1" customWidth="1"/>
    <col min="12546" max="12546" width="15.7109375" style="211" bestFit="1" customWidth="1"/>
    <col min="12547" max="12547" width="24.7109375" style="211" bestFit="1" customWidth="1"/>
    <col min="12548" max="12548" width="9.140625" style="211" customWidth="1"/>
    <col min="12549" max="12553" width="0" style="211" hidden="1" customWidth="1"/>
    <col min="12554" max="12555" width="10.5703125" style="211" customWidth="1"/>
    <col min="12556" max="12556" width="9.28515625" style="211" customWidth="1"/>
    <col min="12557" max="12558" width="10.5703125" style="211" customWidth="1"/>
    <col min="12559" max="12559" width="9.5703125" style="211" customWidth="1"/>
    <col min="12560" max="12560" width="9.28515625" style="211" customWidth="1"/>
    <col min="12561" max="12562" width="10.5703125" style="211" customWidth="1"/>
    <col min="12563" max="12563" width="9.5703125" style="211" customWidth="1"/>
    <col min="12564" max="12564" width="9.28515625" style="211" customWidth="1"/>
    <col min="12565" max="12565" width="10.5703125" style="211" customWidth="1"/>
    <col min="12566" max="12567" width="10.5703125" style="211" bestFit="1" customWidth="1"/>
    <col min="12568" max="12568" width="9.5703125" style="211" bestFit="1" customWidth="1"/>
    <col min="12569" max="12569" width="10.5703125" style="211" bestFit="1" customWidth="1"/>
    <col min="12570" max="12576" width="9.140625" style="211"/>
    <col min="12577" max="12578" width="9.5703125" style="211" bestFit="1" customWidth="1"/>
    <col min="12579" max="12579" width="9.28515625" style="211" bestFit="1" customWidth="1"/>
    <col min="12580" max="12580" width="9.5703125" style="211" bestFit="1" customWidth="1"/>
    <col min="12581" max="12581" width="11.5703125" style="211" bestFit="1" customWidth="1"/>
    <col min="12582" max="12582" width="10.5703125" style="211" bestFit="1" customWidth="1"/>
    <col min="12583" max="12583" width="9.5703125" style="211" bestFit="1" customWidth="1"/>
    <col min="12584" max="12585" width="11.5703125" style="211" bestFit="1" customWidth="1"/>
    <col min="12586" max="12587" width="10.5703125" style="211" bestFit="1" customWidth="1"/>
    <col min="12588" max="12589" width="11.5703125" style="211" bestFit="1" customWidth="1"/>
    <col min="12590" max="12591" width="10.5703125" style="211" bestFit="1" customWidth="1"/>
    <col min="12592" max="12592" width="11.5703125" style="211" bestFit="1" customWidth="1"/>
    <col min="12593" max="12800" width="9.140625" style="211"/>
    <col min="12801" max="12801" width="33" style="211" bestFit="1" customWidth="1"/>
    <col min="12802" max="12802" width="15.7109375" style="211" bestFit="1" customWidth="1"/>
    <col min="12803" max="12803" width="24.7109375" style="211" bestFit="1" customWidth="1"/>
    <col min="12804" max="12804" width="9.140625" style="211" customWidth="1"/>
    <col min="12805" max="12809" width="0" style="211" hidden="1" customWidth="1"/>
    <col min="12810" max="12811" width="10.5703125" style="211" customWidth="1"/>
    <col min="12812" max="12812" width="9.28515625" style="211" customWidth="1"/>
    <col min="12813" max="12814" width="10.5703125" style="211" customWidth="1"/>
    <col min="12815" max="12815" width="9.5703125" style="211" customWidth="1"/>
    <col min="12816" max="12816" width="9.28515625" style="211" customWidth="1"/>
    <col min="12817" max="12818" width="10.5703125" style="211" customWidth="1"/>
    <col min="12819" max="12819" width="9.5703125" style="211" customWidth="1"/>
    <col min="12820" max="12820" width="9.28515625" style="211" customWidth="1"/>
    <col min="12821" max="12821" width="10.5703125" style="211" customWidth="1"/>
    <col min="12822" max="12823" width="10.5703125" style="211" bestFit="1" customWidth="1"/>
    <col min="12824" max="12824" width="9.5703125" style="211" bestFit="1" customWidth="1"/>
    <col min="12825" max="12825" width="10.5703125" style="211" bestFit="1" customWidth="1"/>
    <col min="12826" max="12832" width="9.140625" style="211"/>
    <col min="12833" max="12834" width="9.5703125" style="211" bestFit="1" customWidth="1"/>
    <col min="12835" max="12835" width="9.28515625" style="211" bestFit="1" customWidth="1"/>
    <col min="12836" max="12836" width="9.5703125" style="211" bestFit="1" customWidth="1"/>
    <col min="12837" max="12837" width="11.5703125" style="211" bestFit="1" customWidth="1"/>
    <col min="12838" max="12838" width="10.5703125" style="211" bestFit="1" customWidth="1"/>
    <col min="12839" max="12839" width="9.5703125" style="211" bestFit="1" customWidth="1"/>
    <col min="12840" max="12841" width="11.5703125" style="211" bestFit="1" customWidth="1"/>
    <col min="12842" max="12843" width="10.5703125" style="211" bestFit="1" customWidth="1"/>
    <col min="12844" max="12845" width="11.5703125" style="211" bestFit="1" customWidth="1"/>
    <col min="12846" max="12847" width="10.5703125" style="211" bestFit="1" customWidth="1"/>
    <col min="12848" max="12848" width="11.5703125" style="211" bestFit="1" customWidth="1"/>
    <col min="12849" max="13056" width="9.140625" style="211"/>
    <col min="13057" max="13057" width="33" style="211" bestFit="1" customWidth="1"/>
    <col min="13058" max="13058" width="15.7109375" style="211" bestFit="1" customWidth="1"/>
    <col min="13059" max="13059" width="24.7109375" style="211" bestFit="1" customWidth="1"/>
    <col min="13060" max="13060" width="9.140625" style="211" customWidth="1"/>
    <col min="13061" max="13065" width="0" style="211" hidden="1" customWidth="1"/>
    <col min="13066" max="13067" width="10.5703125" style="211" customWidth="1"/>
    <col min="13068" max="13068" width="9.28515625" style="211" customWidth="1"/>
    <col min="13069" max="13070" width="10.5703125" style="211" customWidth="1"/>
    <col min="13071" max="13071" width="9.5703125" style="211" customWidth="1"/>
    <col min="13072" max="13072" width="9.28515625" style="211" customWidth="1"/>
    <col min="13073" max="13074" width="10.5703125" style="211" customWidth="1"/>
    <col min="13075" max="13075" width="9.5703125" style="211" customWidth="1"/>
    <col min="13076" max="13076" width="9.28515625" style="211" customWidth="1"/>
    <col min="13077" max="13077" width="10.5703125" style="211" customWidth="1"/>
    <col min="13078" max="13079" width="10.5703125" style="211" bestFit="1" customWidth="1"/>
    <col min="13080" max="13080" width="9.5703125" style="211" bestFit="1" customWidth="1"/>
    <col min="13081" max="13081" width="10.5703125" style="211" bestFit="1" customWidth="1"/>
    <col min="13082" max="13088" width="9.140625" style="211"/>
    <col min="13089" max="13090" width="9.5703125" style="211" bestFit="1" customWidth="1"/>
    <col min="13091" max="13091" width="9.28515625" style="211" bestFit="1" customWidth="1"/>
    <col min="13092" max="13092" width="9.5703125" style="211" bestFit="1" customWidth="1"/>
    <col min="13093" max="13093" width="11.5703125" style="211" bestFit="1" customWidth="1"/>
    <col min="13094" max="13094" width="10.5703125" style="211" bestFit="1" customWidth="1"/>
    <col min="13095" max="13095" width="9.5703125" style="211" bestFit="1" customWidth="1"/>
    <col min="13096" max="13097" width="11.5703125" style="211" bestFit="1" customWidth="1"/>
    <col min="13098" max="13099" width="10.5703125" style="211" bestFit="1" customWidth="1"/>
    <col min="13100" max="13101" width="11.5703125" style="211" bestFit="1" customWidth="1"/>
    <col min="13102" max="13103" width="10.5703125" style="211" bestFit="1" customWidth="1"/>
    <col min="13104" max="13104" width="11.5703125" style="211" bestFit="1" customWidth="1"/>
    <col min="13105" max="13312" width="9.140625" style="211"/>
    <col min="13313" max="13313" width="33" style="211" bestFit="1" customWidth="1"/>
    <col min="13314" max="13314" width="15.7109375" style="211" bestFit="1" customWidth="1"/>
    <col min="13315" max="13315" width="24.7109375" style="211" bestFit="1" customWidth="1"/>
    <col min="13316" max="13316" width="9.140625" style="211" customWidth="1"/>
    <col min="13317" max="13321" width="0" style="211" hidden="1" customWidth="1"/>
    <col min="13322" max="13323" width="10.5703125" style="211" customWidth="1"/>
    <col min="13324" max="13324" width="9.28515625" style="211" customWidth="1"/>
    <col min="13325" max="13326" width="10.5703125" style="211" customWidth="1"/>
    <col min="13327" max="13327" width="9.5703125" style="211" customWidth="1"/>
    <col min="13328" max="13328" width="9.28515625" style="211" customWidth="1"/>
    <col min="13329" max="13330" width="10.5703125" style="211" customWidth="1"/>
    <col min="13331" max="13331" width="9.5703125" style="211" customWidth="1"/>
    <col min="13332" max="13332" width="9.28515625" style="211" customWidth="1"/>
    <col min="13333" max="13333" width="10.5703125" style="211" customWidth="1"/>
    <col min="13334" max="13335" width="10.5703125" style="211" bestFit="1" customWidth="1"/>
    <col min="13336" max="13336" width="9.5703125" style="211" bestFit="1" customWidth="1"/>
    <col min="13337" max="13337" width="10.5703125" style="211" bestFit="1" customWidth="1"/>
    <col min="13338" max="13344" width="9.140625" style="211"/>
    <col min="13345" max="13346" width="9.5703125" style="211" bestFit="1" customWidth="1"/>
    <col min="13347" max="13347" width="9.28515625" style="211" bestFit="1" customWidth="1"/>
    <col min="13348" max="13348" width="9.5703125" style="211" bestFit="1" customWidth="1"/>
    <col min="13349" max="13349" width="11.5703125" style="211" bestFit="1" customWidth="1"/>
    <col min="13350" max="13350" width="10.5703125" style="211" bestFit="1" customWidth="1"/>
    <col min="13351" max="13351" width="9.5703125" style="211" bestFit="1" customWidth="1"/>
    <col min="13352" max="13353" width="11.5703125" style="211" bestFit="1" customWidth="1"/>
    <col min="13354" max="13355" width="10.5703125" style="211" bestFit="1" customWidth="1"/>
    <col min="13356" max="13357" width="11.5703125" style="211" bestFit="1" customWidth="1"/>
    <col min="13358" max="13359" width="10.5703125" style="211" bestFit="1" customWidth="1"/>
    <col min="13360" max="13360" width="11.5703125" style="211" bestFit="1" customWidth="1"/>
    <col min="13361" max="13568" width="9.140625" style="211"/>
    <col min="13569" max="13569" width="33" style="211" bestFit="1" customWidth="1"/>
    <col min="13570" max="13570" width="15.7109375" style="211" bestFit="1" customWidth="1"/>
    <col min="13571" max="13571" width="24.7109375" style="211" bestFit="1" customWidth="1"/>
    <col min="13572" max="13572" width="9.140625" style="211" customWidth="1"/>
    <col min="13573" max="13577" width="0" style="211" hidden="1" customWidth="1"/>
    <col min="13578" max="13579" width="10.5703125" style="211" customWidth="1"/>
    <col min="13580" max="13580" width="9.28515625" style="211" customWidth="1"/>
    <col min="13581" max="13582" width="10.5703125" style="211" customWidth="1"/>
    <col min="13583" max="13583" width="9.5703125" style="211" customWidth="1"/>
    <col min="13584" max="13584" width="9.28515625" style="211" customWidth="1"/>
    <col min="13585" max="13586" width="10.5703125" style="211" customWidth="1"/>
    <col min="13587" max="13587" width="9.5703125" style="211" customWidth="1"/>
    <col min="13588" max="13588" width="9.28515625" style="211" customWidth="1"/>
    <col min="13589" max="13589" width="10.5703125" style="211" customWidth="1"/>
    <col min="13590" max="13591" width="10.5703125" style="211" bestFit="1" customWidth="1"/>
    <col min="13592" max="13592" width="9.5703125" style="211" bestFit="1" customWidth="1"/>
    <col min="13593" max="13593" width="10.5703125" style="211" bestFit="1" customWidth="1"/>
    <col min="13594" max="13600" width="9.140625" style="211"/>
    <col min="13601" max="13602" width="9.5703125" style="211" bestFit="1" customWidth="1"/>
    <col min="13603" max="13603" width="9.28515625" style="211" bestFit="1" customWidth="1"/>
    <col min="13604" max="13604" width="9.5703125" style="211" bestFit="1" customWidth="1"/>
    <col min="13605" max="13605" width="11.5703125" style="211" bestFit="1" customWidth="1"/>
    <col min="13606" max="13606" width="10.5703125" style="211" bestFit="1" customWidth="1"/>
    <col min="13607" max="13607" width="9.5703125" style="211" bestFit="1" customWidth="1"/>
    <col min="13608" max="13609" width="11.5703125" style="211" bestFit="1" customWidth="1"/>
    <col min="13610" max="13611" width="10.5703125" style="211" bestFit="1" customWidth="1"/>
    <col min="13612" max="13613" width="11.5703125" style="211" bestFit="1" customWidth="1"/>
    <col min="13614" max="13615" width="10.5703125" style="211" bestFit="1" customWidth="1"/>
    <col min="13616" max="13616" width="11.5703125" style="211" bestFit="1" customWidth="1"/>
    <col min="13617" max="13824" width="9.140625" style="211"/>
    <col min="13825" max="13825" width="33" style="211" bestFit="1" customWidth="1"/>
    <col min="13826" max="13826" width="15.7109375" style="211" bestFit="1" customWidth="1"/>
    <col min="13827" max="13827" width="24.7109375" style="211" bestFit="1" customWidth="1"/>
    <col min="13828" max="13828" width="9.140625" style="211" customWidth="1"/>
    <col min="13829" max="13833" width="0" style="211" hidden="1" customWidth="1"/>
    <col min="13834" max="13835" width="10.5703125" style="211" customWidth="1"/>
    <col min="13836" max="13836" width="9.28515625" style="211" customWidth="1"/>
    <col min="13837" max="13838" width="10.5703125" style="211" customWidth="1"/>
    <col min="13839" max="13839" width="9.5703125" style="211" customWidth="1"/>
    <col min="13840" max="13840" width="9.28515625" style="211" customWidth="1"/>
    <col min="13841" max="13842" width="10.5703125" style="211" customWidth="1"/>
    <col min="13843" max="13843" width="9.5703125" style="211" customWidth="1"/>
    <col min="13844" max="13844" width="9.28515625" style="211" customWidth="1"/>
    <col min="13845" max="13845" width="10.5703125" style="211" customWidth="1"/>
    <col min="13846" max="13847" width="10.5703125" style="211" bestFit="1" customWidth="1"/>
    <col min="13848" max="13848" width="9.5703125" style="211" bestFit="1" customWidth="1"/>
    <col min="13849" max="13849" width="10.5703125" style="211" bestFit="1" customWidth="1"/>
    <col min="13850" max="13856" width="9.140625" style="211"/>
    <col min="13857" max="13858" width="9.5703125" style="211" bestFit="1" customWidth="1"/>
    <col min="13859" max="13859" width="9.28515625" style="211" bestFit="1" customWidth="1"/>
    <col min="13860" max="13860" width="9.5703125" style="211" bestFit="1" customWidth="1"/>
    <col min="13861" max="13861" width="11.5703125" style="211" bestFit="1" customWidth="1"/>
    <col min="13862" max="13862" width="10.5703125" style="211" bestFit="1" customWidth="1"/>
    <col min="13863" max="13863" width="9.5703125" style="211" bestFit="1" customWidth="1"/>
    <col min="13864" max="13865" width="11.5703125" style="211" bestFit="1" customWidth="1"/>
    <col min="13866" max="13867" width="10.5703125" style="211" bestFit="1" customWidth="1"/>
    <col min="13868" max="13869" width="11.5703125" style="211" bestFit="1" customWidth="1"/>
    <col min="13870" max="13871" width="10.5703125" style="211" bestFit="1" customWidth="1"/>
    <col min="13872" max="13872" width="11.5703125" style="211" bestFit="1" customWidth="1"/>
    <col min="13873" max="14080" width="9.140625" style="211"/>
    <col min="14081" max="14081" width="33" style="211" bestFit="1" customWidth="1"/>
    <col min="14082" max="14082" width="15.7109375" style="211" bestFit="1" customWidth="1"/>
    <col min="14083" max="14083" width="24.7109375" style="211" bestFit="1" customWidth="1"/>
    <col min="14084" max="14084" width="9.140625" style="211" customWidth="1"/>
    <col min="14085" max="14089" width="0" style="211" hidden="1" customWidth="1"/>
    <col min="14090" max="14091" width="10.5703125" style="211" customWidth="1"/>
    <col min="14092" max="14092" width="9.28515625" style="211" customWidth="1"/>
    <col min="14093" max="14094" width="10.5703125" style="211" customWidth="1"/>
    <col min="14095" max="14095" width="9.5703125" style="211" customWidth="1"/>
    <col min="14096" max="14096" width="9.28515625" style="211" customWidth="1"/>
    <col min="14097" max="14098" width="10.5703125" style="211" customWidth="1"/>
    <col min="14099" max="14099" width="9.5703125" style="211" customWidth="1"/>
    <col min="14100" max="14100" width="9.28515625" style="211" customWidth="1"/>
    <col min="14101" max="14101" width="10.5703125" style="211" customWidth="1"/>
    <col min="14102" max="14103" width="10.5703125" style="211" bestFit="1" customWidth="1"/>
    <col min="14104" max="14104" width="9.5703125" style="211" bestFit="1" customWidth="1"/>
    <col min="14105" max="14105" width="10.5703125" style="211" bestFit="1" customWidth="1"/>
    <col min="14106" max="14112" width="9.140625" style="211"/>
    <col min="14113" max="14114" width="9.5703125" style="211" bestFit="1" customWidth="1"/>
    <col min="14115" max="14115" width="9.28515625" style="211" bestFit="1" customWidth="1"/>
    <col min="14116" max="14116" width="9.5703125" style="211" bestFit="1" customWidth="1"/>
    <col min="14117" max="14117" width="11.5703125" style="211" bestFit="1" customWidth="1"/>
    <col min="14118" max="14118" width="10.5703125" style="211" bestFit="1" customWidth="1"/>
    <col min="14119" max="14119" width="9.5703125" style="211" bestFit="1" customWidth="1"/>
    <col min="14120" max="14121" width="11.5703125" style="211" bestFit="1" customWidth="1"/>
    <col min="14122" max="14123" width="10.5703125" style="211" bestFit="1" customWidth="1"/>
    <col min="14124" max="14125" width="11.5703125" style="211" bestFit="1" customWidth="1"/>
    <col min="14126" max="14127" width="10.5703125" style="211" bestFit="1" customWidth="1"/>
    <col min="14128" max="14128" width="11.5703125" style="211" bestFit="1" customWidth="1"/>
    <col min="14129" max="14336" width="9.140625" style="211"/>
    <col min="14337" max="14337" width="33" style="211" bestFit="1" customWidth="1"/>
    <col min="14338" max="14338" width="15.7109375" style="211" bestFit="1" customWidth="1"/>
    <col min="14339" max="14339" width="24.7109375" style="211" bestFit="1" customWidth="1"/>
    <col min="14340" max="14340" width="9.140625" style="211" customWidth="1"/>
    <col min="14341" max="14345" width="0" style="211" hidden="1" customWidth="1"/>
    <col min="14346" max="14347" width="10.5703125" style="211" customWidth="1"/>
    <col min="14348" max="14348" width="9.28515625" style="211" customWidth="1"/>
    <col min="14349" max="14350" width="10.5703125" style="211" customWidth="1"/>
    <col min="14351" max="14351" width="9.5703125" style="211" customWidth="1"/>
    <col min="14352" max="14352" width="9.28515625" style="211" customWidth="1"/>
    <col min="14353" max="14354" width="10.5703125" style="211" customWidth="1"/>
    <col min="14355" max="14355" width="9.5703125" style="211" customWidth="1"/>
    <col min="14356" max="14356" width="9.28515625" style="211" customWidth="1"/>
    <col min="14357" max="14357" width="10.5703125" style="211" customWidth="1"/>
    <col min="14358" max="14359" width="10.5703125" style="211" bestFit="1" customWidth="1"/>
    <col min="14360" max="14360" width="9.5703125" style="211" bestFit="1" customWidth="1"/>
    <col min="14361" max="14361" width="10.5703125" style="211" bestFit="1" customWidth="1"/>
    <col min="14362" max="14368" width="9.140625" style="211"/>
    <col min="14369" max="14370" width="9.5703125" style="211" bestFit="1" customWidth="1"/>
    <col min="14371" max="14371" width="9.28515625" style="211" bestFit="1" customWidth="1"/>
    <col min="14372" max="14372" width="9.5703125" style="211" bestFit="1" customWidth="1"/>
    <col min="14373" max="14373" width="11.5703125" style="211" bestFit="1" customWidth="1"/>
    <col min="14374" max="14374" width="10.5703125" style="211" bestFit="1" customWidth="1"/>
    <col min="14375" max="14375" width="9.5703125" style="211" bestFit="1" customWidth="1"/>
    <col min="14376" max="14377" width="11.5703125" style="211" bestFit="1" customWidth="1"/>
    <col min="14378" max="14379" width="10.5703125" style="211" bestFit="1" customWidth="1"/>
    <col min="14380" max="14381" width="11.5703125" style="211" bestFit="1" customWidth="1"/>
    <col min="14382" max="14383" width="10.5703125" style="211" bestFit="1" customWidth="1"/>
    <col min="14384" max="14384" width="11.5703125" style="211" bestFit="1" customWidth="1"/>
    <col min="14385" max="14592" width="9.140625" style="211"/>
    <col min="14593" max="14593" width="33" style="211" bestFit="1" customWidth="1"/>
    <col min="14594" max="14594" width="15.7109375" style="211" bestFit="1" customWidth="1"/>
    <col min="14595" max="14595" width="24.7109375" style="211" bestFit="1" customWidth="1"/>
    <col min="14596" max="14596" width="9.140625" style="211" customWidth="1"/>
    <col min="14597" max="14601" width="0" style="211" hidden="1" customWidth="1"/>
    <col min="14602" max="14603" width="10.5703125" style="211" customWidth="1"/>
    <col min="14604" max="14604" width="9.28515625" style="211" customWidth="1"/>
    <col min="14605" max="14606" width="10.5703125" style="211" customWidth="1"/>
    <col min="14607" max="14607" width="9.5703125" style="211" customWidth="1"/>
    <col min="14608" max="14608" width="9.28515625" style="211" customWidth="1"/>
    <col min="14609" max="14610" width="10.5703125" style="211" customWidth="1"/>
    <col min="14611" max="14611" width="9.5703125" style="211" customWidth="1"/>
    <col min="14612" max="14612" width="9.28515625" style="211" customWidth="1"/>
    <col min="14613" max="14613" width="10.5703125" style="211" customWidth="1"/>
    <col min="14614" max="14615" width="10.5703125" style="211" bestFit="1" customWidth="1"/>
    <col min="14616" max="14616" width="9.5703125" style="211" bestFit="1" customWidth="1"/>
    <col min="14617" max="14617" width="10.5703125" style="211" bestFit="1" customWidth="1"/>
    <col min="14618" max="14624" width="9.140625" style="211"/>
    <col min="14625" max="14626" width="9.5703125" style="211" bestFit="1" customWidth="1"/>
    <col min="14627" max="14627" width="9.28515625" style="211" bestFit="1" customWidth="1"/>
    <col min="14628" max="14628" width="9.5703125" style="211" bestFit="1" customWidth="1"/>
    <col min="14629" max="14629" width="11.5703125" style="211" bestFit="1" customWidth="1"/>
    <col min="14630" max="14630" width="10.5703125" style="211" bestFit="1" customWidth="1"/>
    <col min="14631" max="14631" width="9.5703125" style="211" bestFit="1" customWidth="1"/>
    <col min="14632" max="14633" width="11.5703125" style="211" bestFit="1" customWidth="1"/>
    <col min="14634" max="14635" width="10.5703125" style="211" bestFit="1" customWidth="1"/>
    <col min="14636" max="14637" width="11.5703125" style="211" bestFit="1" customWidth="1"/>
    <col min="14638" max="14639" width="10.5703125" style="211" bestFit="1" customWidth="1"/>
    <col min="14640" max="14640" width="11.5703125" style="211" bestFit="1" customWidth="1"/>
    <col min="14641" max="14848" width="9.140625" style="211"/>
    <col min="14849" max="14849" width="33" style="211" bestFit="1" customWidth="1"/>
    <col min="14850" max="14850" width="15.7109375" style="211" bestFit="1" customWidth="1"/>
    <col min="14851" max="14851" width="24.7109375" style="211" bestFit="1" customWidth="1"/>
    <col min="14852" max="14852" width="9.140625" style="211" customWidth="1"/>
    <col min="14853" max="14857" width="0" style="211" hidden="1" customWidth="1"/>
    <col min="14858" max="14859" width="10.5703125" style="211" customWidth="1"/>
    <col min="14860" max="14860" width="9.28515625" style="211" customWidth="1"/>
    <col min="14861" max="14862" width="10.5703125" style="211" customWidth="1"/>
    <col min="14863" max="14863" width="9.5703125" style="211" customWidth="1"/>
    <col min="14864" max="14864" width="9.28515625" style="211" customWidth="1"/>
    <col min="14865" max="14866" width="10.5703125" style="211" customWidth="1"/>
    <col min="14867" max="14867" width="9.5703125" style="211" customWidth="1"/>
    <col min="14868" max="14868" width="9.28515625" style="211" customWidth="1"/>
    <col min="14869" max="14869" width="10.5703125" style="211" customWidth="1"/>
    <col min="14870" max="14871" width="10.5703125" style="211" bestFit="1" customWidth="1"/>
    <col min="14872" max="14872" width="9.5703125" style="211" bestFit="1" customWidth="1"/>
    <col min="14873" max="14873" width="10.5703125" style="211" bestFit="1" customWidth="1"/>
    <col min="14874" max="14880" width="9.140625" style="211"/>
    <col min="14881" max="14882" width="9.5703125" style="211" bestFit="1" customWidth="1"/>
    <col min="14883" max="14883" width="9.28515625" style="211" bestFit="1" customWidth="1"/>
    <col min="14884" max="14884" width="9.5703125" style="211" bestFit="1" customWidth="1"/>
    <col min="14885" max="14885" width="11.5703125" style="211" bestFit="1" customWidth="1"/>
    <col min="14886" max="14886" width="10.5703125" style="211" bestFit="1" customWidth="1"/>
    <col min="14887" max="14887" width="9.5703125" style="211" bestFit="1" customWidth="1"/>
    <col min="14888" max="14889" width="11.5703125" style="211" bestFit="1" customWidth="1"/>
    <col min="14890" max="14891" width="10.5703125" style="211" bestFit="1" customWidth="1"/>
    <col min="14892" max="14893" width="11.5703125" style="211" bestFit="1" customWidth="1"/>
    <col min="14894" max="14895" width="10.5703125" style="211" bestFit="1" customWidth="1"/>
    <col min="14896" max="14896" width="11.5703125" style="211" bestFit="1" customWidth="1"/>
    <col min="14897" max="15104" width="9.140625" style="211"/>
    <col min="15105" max="15105" width="33" style="211" bestFit="1" customWidth="1"/>
    <col min="15106" max="15106" width="15.7109375" style="211" bestFit="1" customWidth="1"/>
    <col min="15107" max="15107" width="24.7109375" style="211" bestFit="1" customWidth="1"/>
    <col min="15108" max="15108" width="9.140625" style="211" customWidth="1"/>
    <col min="15109" max="15113" width="0" style="211" hidden="1" customWidth="1"/>
    <col min="15114" max="15115" width="10.5703125" style="211" customWidth="1"/>
    <col min="15116" max="15116" width="9.28515625" style="211" customWidth="1"/>
    <col min="15117" max="15118" width="10.5703125" style="211" customWidth="1"/>
    <col min="15119" max="15119" width="9.5703125" style="211" customWidth="1"/>
    <col min="15120" max="15120" width="9.28515625" style="211" customWidth="1"/>
    <col min="15121" max="15122" width="10.5703125" style="211" customWidth="1"/>
    <col min="15123" max="15123" width="9.5703125" style="211" customWidth="1"/>
    <col min="15124" max="15124" width="9.28515625" style="211" customWidth="1"/>
    <col min="15125" max="15125" width="10.5703125" style="211" customWidth="1"/>
    <col min="15126" max="15127" width="10.5703125" style="211" bestFit="1" customWidth="1"/>
    <col min="15128" max="15128" width="9.5703125" style="211" bestFit="1" customWidth="1"/>
    <col min="15129" max="15129" width="10.5703125" style="211" bestFit="1" customWidth="1"/>
    <col min="15130" max="15136" width="9.140625" style="211"/>
    <col min="15137" max="15138" width="9.5703125" style="211" bestFit="1" customWidth="1"/>
    <col min="15139" max="15139" width="9.28515625" style="211" bestFit="1" customWidth="1"/>
    <col min="15140" max="15140" width="9.5703125" style="211" bestFit="1" customWidth="1"/>
    <col min="15141" max="15141" width="11.5703125" style="211" bestFit="1" customWidth="1"/>
    <col min="15142" max="15142" width="10.5703125" style="211" bestFit="1" customWidth="1"/>
    <col min="15143" max="15143" width="9.5703125" style="211" bestFit="1" customWidth="1"/>
    <col min="15144" max="15145" width="11.5703125" style="211" bestFit="1" customWidth="1"/>
    <col min="15146" max="15147" width="10.5703125" style="211" bestFit="1" customWidth="1"/>
    <col min="15148" max="15149" width="11.5703125" style="211" bestFit="1" customWidth="1"/>
    <col min="15150" max="15151" width="10.5703125" style="211" bestFit="1" customWidth="1"/>
    <col min="15152" max="15152" width="11.5703125" style="211" bestFit="1" customWidth="1"/>
    <col min="15153" max="15360" width="9.140625" style="211"/>
    <col min="15361" max="15361" width="33" style="211" bestFit="1" customWidth="1"/>
    <col min="15362" max="15362" width="15.7109375" style="211" bestFit="1" customWidth="1"/>
    <col min="15363" max="15363" width="24.7109375" style="211" bestFit="1" customWidth="1"/>
    <col min="15364" max="15364" width="9.140625" style="211" customWidth="1"/>
    <col min="15365" max="15369" width="0" style="211" hidden="1" customWidth="1"/>
    <col min="15370" max="15371" width="10.5703125" style="211" customWidth="1"/>
    <col min="15372" max="15372" width="9.28515625" style="211" customWidth="1"/>
    <col min="15373" max="15374" width="10.5703125" style="211" customWidth="1"/>
    <col min="15375" max="15375" width="9.5703125" style="211" customWidth="1"/>
    <col min="15376" max="15376" width="9.28515625" style="211" customWidth="1"/>
    <col min="15377" max="15378" width="10.5703125" style="211" customWidth="1"/>
    <col min="15379" max="15379" width="9.5703125" style="211" customWidth="1"/>
    <col min="15380" max="15380" width="9.28515625" style="211" customWidth="1"/>
    <col min="15381" max="15381" width="10.5703125" style="211" customWidth="1"/>
    <col min="15382" max="15383" width="10.5703125" style="211" bestFit="1" customWidth="1"/>
    <col min="15384" max="15384" width="9.5703125" style="211" bestFit="1" customWidth="1"/>
    <col min="15385" max="15385" width="10.5703125" style="211" bestFit="1" customWidth="1"/>
    <col min="15386" max="15392" width="9.140625" style="211"/>
    <col min="15393" max="15394" width="9.5703125" style="211" bestFit="1" customWidth="1"/>
    <col min="15395" max="15395" width="9.28515625" style="211" bestFit="1" customWidth="1"/>
    <col min="15396" max="15396" width="9.5703125" style="211" bestFit="1" customWidth="1"/>
    <col min="15397" max="15397" width="11.5703125" style="211" bestFit="1" customWidth="1"/>
    <col min="15398" max="15398" width="10.5703125" style="211" bestFit="1" customWidth="1"/>
    <col min="15399" max="15399" width="9.5703125" style="211" bestFit="1" customWidth="1"/>
    <col min="15400" max="15401" width="11.5703125" style="211" bestFit="1" customWidth="1"/>
    <col min="15402" max="15403" width="10.5703125" style="211" bestFit="1" customWidth="1"/>
    <col min="15404" max="15405" width="11.5703125" style="211" bestFit="1" customWidth="1"/>
    <col min="15406" max="15407" width="10.5703125" style="211" bestFit="1" customWidth="1"/>
    <col min="15408" max="15408" width="11.5703125" style="211" bestFit="1" customWidth="1"/>
    <col min="15409" max="15616" width="9.140625" style="211"/>
    <col min="15617" max="15617" width="33" style="211" bestFit="1" customWidth="1"/>
    <col min="15618" max="15618" width="15.7109375" style="211" bestFit="1" customWidth="1"/>
    <col min="15619" max="15619" width="24.7109375" style="211" bestFit="1" customWidth="1"/>
    <col min="15620" max="15620" width="9.140625" style="211" customWidth="1"/>
    <col min="15621" max="15625" width="0" style="211" hidden="1" customWidth="1"/>
    <col min="15626" max="15627" width="10.5703125" style="211" customWidth="1"/>
    <col min="15628" max="15628" width="9.28515625" style="211" customWidth="1"/>
    <col min="15629" max="15630" width="10.5703125" style="211" customWidth="1"/>
    <col min="15631" max="15631" width="9.5703125" style="211" customWidth="1"/>
    <col min="15632" max="15632" width="9.28515625" style="211" customWidth="1"/>
    <col min="15633" max="15634" width="10.5703125" style="211" customWidth="1"/>
    <col min="15635" max="15635" width="9.5703125" style="211" customWidth="1"/>
    <col min="15636" max="15636" width="9.28515625" style="211" customWidth="1"/>
    <col min="15637" max="15637" width="10.5703125" style="211" customWidth="1"/>
    <col min="15638" max="15639" width="10.5703125" style="211" bestFit="1" customWidth="1"/>
    <col min="15640" max="15640" width="9.5703125" style="211" bestFit="1" customWidth="1"/>
    <col min="15641" max="15641" width="10.5703125" style="211" bestFit="1" customWidth="1"/>
    <col min="15642" max="15648" width="9.140625" style="211"/>
    <col min="15649" max="15650" width="9.5703125" style="211" bestFit="1" customWidth="1"/>
    <col min="15651" max="15651" width="9.28515625" style="211" bestFit="1" customWidth="1"/>
    <col min="15652" max="15652" width="9.5703125" style="211" bestFit="1" customWidth="1"/>
    <col min="15653" max="15653" width="11.5703125" style="211" bestFit="1" customWidth="1"/>
    <col min="15654" max="15654" width="10.5703125" style="211" bestFit="1" customWidth="1"/>
    <col min="15655" max="15655" width="9.5703125" style="211" bestFit="1" customWidth="1"/>
    <col min="15656" max="15657" width="11.5703125" style="211" bestFit="1" customWidth="1"/>
    <col min="15658" max="15659" width="10.5703125" style="211" bestFit="1" customWidth="1"/>
    <col min="15660" max="15661" width="11.5703125" style="211" bestFit="1" customWidth="1"/>
    <col min="15662" max="15663" width="10.5703125" style="211" bestFit="1" customWidth="1"/>
    <col min="15664" max="15664" width="11.5703125" style="211" bestFit="1" customWidth="1"/>
    <col min="15665" max="15872" width="9.140625" style="211"/>
    <col min="15873" max="15873" width="33" style="211" bestFit="1" customWidth="1"/>
    <col min="15874" max="15874" width="15.7109375" style="211" bestFit="1" customWidth="1"/>
    <col min="15875" max="15875" width="24.7109375" style="211" bestFit="1" customWidth="1"/>
    <col min="15876" max="15876" width="9.140625" style="211" customWidth="1"/>
    <col min="15877" max="15881" width="0" style="211" hidden="1" customWidth="1"/>
    <col min="15882" max="15883" width="10.5703125" style="211" customWidth="1"/>
    <col min="15884" max="15884" width="9.28515625" style="211" customWidth="1"/>
    <col min="15885" max="15886" width="10.5703125" style="211" customWidth="1"/>
    <col min="15887" max="15887" width="9.5703125" style="211" customWidth="1"/>
    <col min="15888" max="15888" width="9.28515625" style="211" customWidth="1"/>
    <col min="15889" max="15890" width="10.5703125" style="211" customWidth="1"/>
    <col min="15891" max="15891" width="9.5703125" style="211" customWidth="1"/>
    <col min="15892" max="15892" width="9.28515625" style="211" customWidth="1"/>
    <col min="15893" max="15893" width="10.5703125" style="211" customWidth="1"/>
    <col min="15894" max="15895" width="10.5703125" style="211" bestFit="1" customWidth="1"/>
    <col min="15896" max="15896" width="9.5703125" style="211" bestFit="1" customWidth="1"/>
    <col min="15897" max="15897" width="10.5703125" style="211" bestFit="1" customWidth="1"/>
    <col min="15898" max="15904" width="9.140625" style="211"/>
    <col min="15905" max="15906" width="9.5703125" style="211" bestFit="1" customWidth="1"/>
    <col min="15907" max="15907" width="9.28515625" style="211" bestFit="1" customWidth="1"/>
    <col min="15908" max="15908" width="9.5703125" style="211" bestFit="1" customWidth="1"/>
    <col min="15909" max="15909" width="11.5703125" style="211" bestFit="1" customWidth="1"/>
    <col min="15910" max="15910" width="10.5703125" style="211" bestFit="1" customWidth="1"/>
    <col min="15911" max="15911" width="9.5703125" style="211" bestFit="1" customWidth="1"/>
    <col min="15912" max="15913" width="11.5703125" style="211" bestFit="1" customWidth="1"/>
    <col min="15914" max="15915" width="10.5703125" style="211" bestFit="1" customWidth="1"/>
    <col min="15916" max="15917" width="11.5703125" style="211" bestFit="1" customWidth="1"/>
    <col min="15918" max="15919" width="10.5703125" style="211" bestFit="1" customWidth="1"/>
    <col min="15920" max="15920" width="11.5703125" style="211" bestFit="1" customWidth="1"/>
    <col min="15921" max="16128" width="9.140625" style="211"/>
    <col min="16129" max="16129" width="33" style="211" bestFit="1" customWidth="1"/>
    <col min="16130" max="16130" width="15.7109375" style="211" bestFit="1" customWidth="1"/>
    <col min="16131" max="16131" width="24.7109375" style="211" bestFit="1" customWidth="1"/>
    <col min="16132" max="16132" width="9.140625" style="211" customWidth="1"/>
    <col min="16133" max="16137" width="0" style="211" hidden="1" customWidth="1"/>
    <col min="16138" max="16139" width="10.5703125" style="211" customWidth="1"/>
    <col min="16140" max="16140" width="9.28515625" style="211" customWidth="1"/>
    <col min="16141" max="16142" width="10.5703125" style="211" customWidth="1"/>
    <col min="16143" max="16143" width="9.5703125" style="211" customWidth="1"/>
    <col min="16144" max="16144" width="9.28515625" style="211" customWidth="1"/>
    <col min="16145" max="16146" width="10.5703125" style="211" customWidth="1"/>
    <col min="16147" max="16147" width="9.5703125" style="211" customWidth="1"/>
    <col min="16148" max="16148" width="9.28515625" style="211" customWidth="1"/>
    <col min="16149" max="16149" width="10.5703125" style="211" customWidth="1"/>
    <col min="16150" max="16151" width="10.5703125" style="211" bestFit="1" customWidth="1"/>
    <col min="16152" max="16152" width="9.5703125" style="211" bestFit="1" customWidth="1"/>
    <col min="16153" max="16153" width="10.5703125" style="211" bestFit="1" customWidth="1"/>
    <col min="16154" max="16160" width="9.140625" style="211"/>
    <col min="16161" max="16162" width="9.5703125" style="211" bestFit="1" customWidth="1"/>
    <col min="16163" max="16163" width="9.28515625" style="211" bestFit="1" customWidth="1"/>
    <col min="16164" max="16164" width="9.5703125" style="211" bestFit="1" customWidth="1"/>
    <col min="16165" max="16165" width="11.5703125" style="211" bestFit="1" customWidth="1"/>
    <col min="16166" max="16166" width="10.5703125" style="211" bestFit="1" customWidth="1"/>
    <col min="16167" max="16167" width="9.5703125" style="211" bestFit="1" customWidth="1"/>
    <col min="16168" max="16169" width="11.5703125" style="211" bestFit="1" customWidth="1"/>
    <col min="16170" max="16171" width="10.5703125" style="211" bestFit="1" customWidth="1"/>
    <col min="16172" max="16173" width="11.5703125" style="211" bestFit="1" customWidth="1"/>
    <col min="16174" max="16175" width="10.5703125" style="211" bestFit="1" customWidth="1"/>
    <col min="16176" max="16176" width="11.5703125" style="211" bestFit="1" customWidth="1"/>
    <col min="16177" max="16384" width="9.140625" style="211"/>
  </cols>
  <sheetData>
    <row r="1" spans="1:50" x14ac:dyDescent="0.2">
      <c r="A1" s="210" t="s">
        <v>1123</v>
      </c>
    </row>
    <row r="2" spans="1:50" x14ac:dyDescent="0.2">
      <c r="A2" s="210" t="s">
        <v>1124</v>
      </c>
    </row>
    <row r="3" spans="1:50" ht="13.5" thickBot="1" x14ac:dyDescent="0.25">
      <c r="A3" s="210"/>
    </row>
    <row r="4" spans="1:50" ht="13.5" thickBot="1" x14ac:dyDescent="0.25">
      <c r="F4" s="227" t="s">
        <v>1</v>
      </c>
      <c r="G4" s="228"/>
      <c r="H4" s="228"/>
      <c r="I4" s="229"/>
      <c r="J4" s="213"/>
      <c r="K4" s="230" t="s">
        <v>2</v>
      </c>
      <c r="L4" s="231"/>
      <c r="M4" s="231"/>
      <c r="N4" s="231"/>
      <c r="O4" s="231"/>
      <c r="P4" s="231"/>
      <c r="Q4" s="231"/>
      <c r="R4" s="231"/>
      <c r="S4" s="231"/>
      <c r="T4" s="231"/>
      <c r="U4" s="231"/>
      <c r="V4" s="231"/>
      <c r="W4" s="231"/>
      <c r="X4" s="231"/>
      <c r="Y4" s="231"/>
      <c r="Z4" s="231"/>
      <c r="AG4" s="230" t="s">
        <v>2</v>
      </c>
      <c r="AH4" s="231"/>
      <c r="AI4" s="231"/>
      <c r="AJ4" s="231"/>
      <c r="AK4" s="231"/>
      <c r="AL4" s="231"/>
      <c r="AM4" s="231"/>
      <c r="AN4" s="231"/>
      <c r="AO4" s="231"/>
      <c r="AP4" s="231"/>
      <c r="AQ4" s="231"/>
      <c r="AR4" s="231"/>
      <c r="AS4" s="231"/>
      <c r="AT4" s="231"/>
      <c r="AU4" s="231"/>
      <c r="AV4" s="231"/>
    </row>
    <row r="5" spans="1:50" ht="116.25" x14ac:dyDescent="0.2">
      <c r="F5" s="214" t="s">
        <v>5</v>
      </c>
      <c r="G5" s="214" t="s">
        <v>8</v>
      </c>
      <c r="H5" s="214" t="s">
        <v>9</v>
      </c>
      <c r="I5" s="215" t="s">
        <v>10</v>
      </c>
      <c r="J5" s="216"/>
      <c r="K5" s="217" t="s">
        <v>11</v>
      </c>
      <c r="L5" s="217" t="s">
        <v>1125</v>
      </c>
      <c r="M5" s="217" t="s">
        <v>1126</v>
      </c>
      <c r="N5" s="217" t="s">
        <v>1127</v>
      </c>
      <c r="O5" s="218" t="s">
        <v>8</v>
      </c>
      <c r="P5" s="218" t="s">
        <v>1125</v>
      </c>
      <c r="Q5" s="218" t="s">
        <v>1126</v>
      </c>
      <c r="R5" s="218" t="s">
        <v>1127</v>
      </c>
      <c r="S5" s="219" t="s">
        <v>9</v>
      </c>
      <c r="T5" s="219" t="s">
        <v>1125</v>
      </c>
      <c r="U5" s="219" t="s">
        <v>1126</v>
      </c>
      <c r="V5" s="219" t="s">
        <v>1127</v>
      </c>
      <c r="W5" s="220" t="s">
        <v>14</v>
      </c>
      <c r="X5" s="221" t="s">
        <v>1125</v>
      </c>
      <c r="Y5" s="221" t="s">
        <v>1126</v>
      </c>
      <c r="Z5" s="221" t="s">
        <v>1127</v>
      </c>
      <c r="AD5" s="211" t="s">
        <v>1128</v>
      </c>
      <c r="AE5" s="211" t="s">
        <v>4</v>
      </c>
      <c r="AG5" s="217" t="s">
        <v>11</v>
      </c>
      <c r="AH5" s="217" t="s">
        <v>1125</v>
      </c>
      <c r="AI5" s="217" t="s">
        <v>1126</v>
      </c>
      <c r="AJ5" s="217" t="s">
        <v>1127</v>
      </c>
      <c r="AK5" s="218" t="s">
        <v>8</v>
      </c>
      <c r="AL5" s="218" t="s">
        <v>1125</v>
      </c>
      <c r="AM5" s="218" t="s">
        <v>1126</v>
      </c>
      <c r="AN5" s="218" t="s">
        <v>1127</v>
      </c>
      <c r="AO5" s="219" t="s">
        <v>9</v>
      </c>
      <c r="AP5" s="219" t="s">
        <v>1125</v>
      </c>
      <c r="AQ5" s="219" t="s">
        <v>1126</v>
      </c>
      <c r="AR5" s="219" t="s">
        <v>1127</v>
      </c>
      <c r="AS5" s="220" t="s">
        <v>14</v>
      </c>
      <c r="AT5" s="221" t="s">
        <v>1125</v>
      </c>
      <c r="AU5" s="221" t="s">
        <v>1126</v>
      </c>
      <c r="AV5" s="221" t="s">
        <v>1127</v>
      </c>
    </row>
    <row r="6" spans="1:50" x14ac:dyDescent="0.2">
      <c r="A6" s="190" t="s">
        <v>688</v>
      </c>
      <c r="B6" s="211" t="s">
        <v>385</v>
      </c>
      <c r="D6" s="211" t="s">
        <v>38</v>
      </c>
      <c r="E6" s="211">
        <v>61898</v>
      </c>
      <c r="F6" s="211">
        <v>944.81419431968732</v>
      </c>
      <c r="G6" s="211">
        <v>458.67472503979127</v>
      </c>
      <c r="H6" s="211">
        <v>579.22419336428709</v>
      </c>
      <c r="I6" s="211">
        <v>1524.0383876839742</v>
      </c>
      <c r="K6" s="222">
        <v>945.79565500354306</v>
      </c>
      <c r="L6" s="222">
        <v>0</v>
      </c>
      <c r="M6" s="222">
        <v>52.94398859960998</v>
      </c>
      <c r="N6" s="222">
        <v>998.73964360315301</v>
      </c>
      <c r="O6" s="223">
        <v>420.32919276143008</v>
      </c>
      <c r="P6" s="223">
        <v>0</v>
      </c>
      <c r="Q6" s="223">
        <v>40.539873564875222</v>
      </c>
      <c r="R6" s="223">
        <v>460.8690663263053</v>
      </c>
      <c r="S6" s="224">
        <v>573.08128635199569</v>
      </c>
      <c r="T6" s="224">
        <v>0</v>
      </c>
      <c r="U6" s="224">
        <v>42.056617898968113</v>
      </c>
      <c r="V6" s="224">
        <v>615.13790425096386</v>
      </c>
      <c r="W6" s="225">
        <v>1518.8769413555385</v>
      </c>
      <c r="X6" s="225">
        <v>0</v>
      </c>
      <c r="Y6" s="225">
        <v>95.000606498578108</v>
      </c>
      <c r="Z6" s="225">
        <v>1613.8775478541165</v>
      </c>
      <c r="AB6" s="211" t="str">
        <f>VLOOKUP(B6,[2]Sheet2!$C$2:$E$384,3,FALSE)</f>
        <v>PU</v>
      </c>
      <c r="AD6" s="211" t="e">
        <f>VLOOKUP(B6,#REF!,2,FALSE)</f>
        <v>#REF!</v>
      </c>
      <c r="AE6" s="211" t="e">
        <f>VLOOKUP(B6,#REF!,2,FALSE)</f>
        <v>#REF!</v>
      </c>
      <c r="AG6" s="212">
        <v>395.60530232127547</v>
      </c>
      <c r="AH6" s="212">
        <v>0</v>
      </c>
      <c r="AI6" s="212">
        <v>21.355547879486949</v>
      </c>
      <c r="AJ6" s="212">
        <v>416.96085020076242</v>
      </c>
      <c r="AK6" s="212">
        <v>175.8143595787827</v>
      </c>
      <c r="AL6" s="212">
        <v>0</v>
      </c>
      <c r="AM6" s="212">
        <v>16.352209832362679</v>
      </c>
      <c r="AN6" s="212">
        <v>192.16656941114539</v>
      </c>
      <c r="AO6" s="212">
        <v>239.70716543532583</v>
      </c>
      <c r="AP6" s="212">
        <v>0</v>
      </c>
      <c r="AQ6" s="212">
        <v>16.964005564124001</v>
      </c>
      <c r="AR6" s="212">
        <v>256.67117099944983</v>
      </c>
      <c r="AS6" s="212">
        <v>635.31246775660134</v>
      </c>
      <c r="AT6" s="212">
        <v>0</v>
      </c>
      <c r="AU6" s="212">
        <v>38.31955344361095</v>
      </c>
      <c r="AV6" s="212">
        <v>673.63202120021219</v>
      </c>
      <c r="AX6" s="211">
        <v>1</v>
      </c>
    </row>
    <row r="7" spans="1:50" x14ac:dyDescent="0.2">
      <c r="A7" s="190" t="s">
        <v>660</v>
      </c>
      <c r="B7" s="211" t="s">
        <v>174</v>
      </c>
      <c r="C7" s="211" t="s">
        <v>199</v>
      </c>
      <c r="D7" s="211" t="s">
        <v>200</v>
      </c>
      <c r="E7" s="211">
        <v>47224</v>
      </c>
      <c r="F7" s="211">
        <v>81.533605793664236</v>
      </c>
      <c r="G7" s="211">
        <v>118.20213661076994</v>
      </c>
      <c r="H7" s="211">
        <v>152.52212264515612</v>
      </c>
      <c r="I7" s="211">
        <v>234.05572843882035</v>
      </c>
      <c r="K7" s="222">
        <v>82.039238350680236</v>
      </c>
      <c r="L7" s="222">
        <v>793.43956694261055</v>
      </c>
      <c r="M7" s="222">
        <v>39.043418263450832</v>
      </c>
      <c r="N7" s="222">
        <v>914.52222355674155</v>
      </c>
      <c r="O7" s="223">
        <v>102.11433898801455</v>
      </c>
      <c r="P7" s="223">
        <v>451.50411075485499</v>
      </c>
      <c r="Q7" s="223">
        <v>42.906286966882824</v>
      </c>
      <c r="R7" s="223">
        <v>596.52473670975235</v>
      </c>
      <c r="S7" s="224">
        <v>144.08555372545939</v>
      </c>
      <c r="T7" s="224">
        <v>592.88972817204058</v>
      </c>
      <c r="U7" s="224">
        <v>46.314886438977858</v>
      </c>
      <c r="V7" s="224">
        <v>783.29016833647779</v>
      </c>
      <c r="W7" s="225">
        <v>226.12479207613961</v>
      </c>
      <c r="X7" s="225">
        <v>1386.3292951146509</v>
      </c>
      <c r="Y7" s="225">
        <v>85.358304702428683</v>
      </c>
      <c r="Z7" s="225">
        <v>1697.8123918932192</v>
      </c>
      <c r="AB7" s="211" t="str">
        <f>VLOOKUP(B7,[2]Sheet2!$C$2:$E$384,3,FALSE)</f>
        <v>SR</v>
      </c>
      <c r="AD7" s="211" t="e">
        <f>VLOOKUP(B7,#REF!,2,FALSE)</f>
        <v>#REF!</v>
      </c>
      <c r="AE7" s="211" t="e">
        <f>VLOOKUP(B7,#REF!,2,FALSE)</f>
        <v>#REF!</v>
      </c>
      <c r="AG7" s="212">
        <v>36.302670463573122</v>
      </c>
      <c r="AH7" s="212">
        <v>333.88487079721773</v>
      </c>
      <c r="AI7" s="212">
        <v>16.056369563003926</v>
      </c>
      <c r="AJ7" s="212">
        <v>386.24391082379475</v>
      </c>
      <c r="AK7" s="212">
        <v>45.185977739598947</v>
      </c>
      <c r="AL7" s="212">
        <v>189.99606014694908</v>
      </c>
      <c r="AM7" s="212">
        <v>17.64495094840294</v>
      </c>
      <c r="AN7" s="212">
        <v>252.82698883495095</v>
      </c>
      <c r="AO7" s="212">
        <v>63.758397574316845</v>
      </c>
      <c r="AP7" s="212">
        <v>249.49210820241026</v>
      </c>
      <c r="AQ7" s="212">
        <v>19.046716860570815</v>
      </c>
      <c r="AR7" s="212">
        <v>332.29722263729792</v>
      </c>
      <c r="AS7" s="212">
        <v>100.06106803788997</v>
      </c>
      <c r="AT7" s="212">
        <v>583.37697899962802</v>
      </c>
      <c r="AU7" s="212">
        <v>35.103086423574737</v>
      </c>
      <c r="AV7" s="212">
        <v>718.54113346109261</v>
      </c>
      <c r="AX7" s="211">
        <v>2</v>
      </c>
    </row>
    <row r="8" spans="1:50" x14ac:dyDescent="0.2">
      <c r="A8" s="190" t="s">
        <v>660</v>
      </c>
      <c r="B8" s="211" t="s">
        <v>41</v>
      </c>
      <c r="C8" s="211" t="s">
        <v>199</v>
      </c>
      <c r="D8" s="211" t="s">
        <v>200</v>
      </c>
      <c r="E8" s="211">
        <v>39803</v>
      </c>
      <c r="F8" s="211">
        <v>101.63510288169233</v>
      </c>
      <c r="G8" s="211">
        <v>118.57582292950281</v>
      </c>
      <c r="H8" s="211">
        <v>149.99223032535917</v>
      </c>
      <c r="I8" s="211">
        <v>251.62733320705149</v>
      </c>
      <c r="K8" s="222">
        <v>102.41300495090317</v>
      </c>
      <c r="L8" s="222">
        <v>793.43956694261055</v>
      </c>
      <c r="M8" s="222">
        <v>39.043418263450832</v>
      </c>
      <c r="N8" s="222">
        <v>934.89599015696456</v>
      </c>
      <c r="O8" s="223">
        <v>102.30504177850916</v>
      </c>
      <c r="P8" s="223">
        <v>451.50411075485499</v>
      </c>
      <c r="Q8" s="223">
        <v>42.906286966882824</v>
      </c>
      <c r="R8" s="223">
        <v>596.71543950024693</v>
      </c>
      <c r="S8" s="224">
        <v>141.87244897177175</v>
      </c>
      <c r="T8" s="224">
        <v>592.88972817204058</v>
      </c>
      <c r="U8" s="224">
        <v>46.314886438977858</v>
      </c>
      <c r="V8" s="224">
        <v>781.07706358279017</v>
      </c>
      <c r="W8" s="225">
        <v>244.28545392267489</v>
      </c>
      <c r="X8" s="225">
        <v>1386.3292951146509</v>
      </c>
      <c r="Y8" s="225">
        <v>85.358304702428683</v>
      </c>
      <c r="Z8" s="225">
        <v>1715.9730537397545</v>
      </c>
      <c r="AB8" s="211" t="str">
        <f>VLOOKUP(B8,[2]Sheet2!$C$2:$E$384,3,FALSE)</f>
        <v>PU</v>
      </c>
      <c r="AD8" s="211" t="e">
        <f>VLOOKUP(B8,#REF!,2,FALSE)</f>
        <v>#REF!</v>
      </c>
      <c r="AE8" s="211" t="e">
        <f>VLOOKUP(B8,#REF!,2,FALSE)</f>
        <v>#REF!</v>
      </c>
      <c r="AG8" s="212">
        <v>42.587914623059874</v>
      </c>
      <c r="AH8" s="212">
        <v>333.88487079721773</v>
      </c>
      <c r="AI8" s="212">
        <v>16.056369563003926</v>
      </c>
      <c r="AJ8" s="212">
        <v>392.5291549832815</v>
      </c>
      <c r="AK8" s="212">
        <v>42.543018700217317</v>
      </c>
      <c r="AL8" s="212">
        <v>189.99606014694908</v>
      </c>
      <c r="AM8" s="212">
        <v>17.64495094840294</v>
      </c>
      <c r="AN8" s="212">
        <v>250.18402979556933</v>
      </c>
      <c r="AO8" s="212">
        <v>58.996918868563569</v>
      </c>
      <c r="AP8" s="212">
        <v>249.49210820241026</v>
      </c>
      <c r="AQ8" s="212">
        <v>19.046716860570815</v>
      </c>
      <c r="AR8" s="212">
        <v>327.53574393154469</v>
      </c>
      <c r="AS8" s="212">
        <v>101.58483349162344</v>
      </c>
      <c r="AT8" s="212">
        <v>583.37697899962802</v>
      </c>
      <c r="AU8" s="212">
        <v>35.103086423574737</v>
      </c>
      <c r="AV8" s="212">
        <v>720.06489891482624</v>
      </c>
      <c r="AX8" s="211">
        <v>3</v>
      </c>
    </row>
    <row r="9" spans="1:50" x14ac:dyDescent="0.2">
      <c r="A9" s="190" t="s">
        <v>660</v>
      </c>
      <c r="B9" s="211" t="s">
        <v>75</v>
      </c>
      <c r="C9" s="211" t="s">
        <v>199</v>
      </c>
      <c r="D9" s="211" t="s">
        <v>200</v>
      </c>
      <c r="E9" s="211">
        <v>70257</v>
      </c>
      <c r="F9" s="211">
        <v>88.600096787508704</v>
      </c>
      <c r="G9" s="211">
        <v>130.64909053786809</v>
      </c>
      <c r="H9" s="211">
        <v>175.04469595286849</v>
      </c>
      <c r="I9" s="211">
        <v>263.64479274037717</v>
      </c>
      <c r="K9" s="222">
        <v>89.68511931276727</v>
      </c>
      <c r="L9" s="222">
        <v>793.43956694261055</v>
      </c>
      <c r="M9" s="222">
        <v>39.043418263450832</v>
      </c>
      <c r="N9" s="222">
        <v>922.16810451882861</v>
      </c>
      <c r="O9" s="223">
        <v>112.82283107526652</v>
      </c>
      <c r="P9" s="223">
        <v>451.50411075485499</v>
      </c>
      <c r="Q9" s="223">
        <v>42.906286966882824</v>
      </c>
      <c r="R9" s="223">
        <v>607.23322879700436</v>
      </c>
      <c r="S9" s="224">
        <v>167.13966363455083</v>
      </c>
      <c r="T9" s="224">
        <v>592.88972817204058</v>
      </c>
      <c r="U9" s="224">
        <v>46.314886438977858</v>
      </c>
      <c r="V9" s="224">
        <v>806.34427824556928</v>
      </c>
      <c r="W9" s="225">
        <v>256.82478294731811</v>
      </c>
      <c r="X9" s="225">
        <v>1386.3292951146509</v>
      </c>
      <c r="Y9" s="225">
        <v>85.358304702428683</v>
      </c>
      <c r="Z9" s="225">
        <v>1728.5123827643977</v>
      </c>
      <c r="AB9" s="211" t="str">
        <f>VLOOKUP(B9,[2]Sheet2!$C$2:$E$384,3,FALSE)</f>
        <v>PU</v>
      </c>
      <c r="AD9" s="211" t="e">
        <f>VLOOKUP(B9,#REF!,2,FALSE)</f>
        <v>#REF!</v>
      </c>
      <c r="AE9" s="211" t="e">
        <f>VLOOKUP(B9,#REF!,2,FALSE)</f>
        <v>#REF!</v>
      </c>
      <c r="AG9" s="212">
        <v>36.560430691677098</v>
      </c>
      <c r="AH9" s="212">
        <v>333.88487079721773</v>
      </c>
      <c r="AI9" s="212">
        <v>16.056369563003926</v>
      </c>
      <c r="AJ9" s="212">
        <v>386.50167105189871</v>
      </c>
      <c r="AK9" s="212">
        <v>45.992594173634281</v>
      </c>
      <c r="AL9" s="212">
        <v>189.99606014694908</v>
      </c>
      <c r="AM9" s="212">
        <v>17.64495094840294</v>
      </c>
      <c r="AN9" s="212">
        <v>253.63360526898629</v>
      </c>
      <c r="AO9" s="212">
        <v>68.135027694291324</v>
      </c>
      <c r="AP9" s="212">
        <v>249.49210820241026</v>
      </c>
      <c r="AQ9" s="212">
        <v>19.046716860570815</v>
      </c>
      <c r="AR9" s="212">
        <v>336.67385275727241</v>
      </c>
      <c r="AS9" s="212">
        <v>104.69545838596842</v>
      </c>
      <c r="AT9" s="212">
        <v>583.37697899962802</v>
      </c>
      <c r="AU9" s="212">
        <v>35.103086423574737</v>
      </c>
      <c r="AV9" s="212">
        <v>723.17552380917118</v>
      </c>
      <c r="AX9" s="211">
        <v>4</v>
      </c>
    </row>
    <row r="10" spans="1:50" x14ac:dyDescent="0.2">
      <c r="A10" s="190" t="s">
        <v>688</v>
      </c>
      <c r="B10" s="211" t="s">
        <v>397</v>
      </c>
      <c r="D10" s="211" t="s">
        <v>241</v>
      </c>
      <c r="E10" s="211">
        <v>86188</v>
      </c>
      <c r="F10" s="211">
        <v>808.81398802617537</v>
      </c>
      <c r="G10" s="211">
        <v>673.04347335487523</v>
      </c>
      <c r="H10" s="211">
        <v>830.51220141111571</v>
      </c>
      <c r="I10" s="211">
        <v>1639.3261894372909</v>
      </c>
      <c r="K10" s="222">
        <v>812.39786556342085</v>
      </c>
      <c r="L10" s="222">
        <v>0</v>
      </c>
      <c r="M10" s="222">
        <v>47.057947393070904</v>
      </c>
      <c r="N10" s="222">
        <v>859.45581295649174</v>
      </c>
      <c r="O10" s="223">
        <v>610.31517492217017</v>
      </c>
      <c r="P10" s="223">
        <v>0</v>
      </c>
      <c r="Q10" s="223">
        <v>35.12247627585343</v>
      </c>
      <c r="R10" s="223">
        <v>645.43765119802356</v>
      </c>
      <c r="S10" s="224">
        <v>796.71958694281795</v>
      </c>
      <c r="T10" s="224">
        <v>0</v>
      </c>
      <c r="U10" s="224">
        <v>36.344317980472042</v>
      </c>
      <c r="V10" s="224">
        <v>833.06390492329001</v>
      </c>
      <c r="W10" s="225">
        <v>1609.1174525062388</v>
      </c>
      <c r="X10" s="225">
        <v>0</v>
      </c>
      <c r="Y10" s="225">
        <v>83.402265373542946</v>
      </c>
      <c r="Z10" s="225">
        <v>1692.5197178797816</v>
      </c>
      <c r="AB10" s="211" t="str">
        <f>VLOOKUP(B10,[2]Sheet2!$C$2:$E$384,3,FALSE)</f>
        <v>PU</v>
      </c>
      <c r="AD10" s="211" t="e">
        <f>VLOOKUP(B10,#REF!,2,FALSE)</f>
        <v>#REF!</v>
      </c>
      <c r="AE10" s="211" t="e">
        <f>VLOOKUP(B10,#REF!,2,FALSE)</f>
        <v>#REF!</v>
      </c>
      <c r="AG10" s="212">
        <v>347.38685564613894</v>
      </c>
      <c r="AH10" s="212">
        <v>0</v>
      </c>
      <c r="AI10" s="212">
        <v>21.186460932315821</v>
      </c>
      <c r="AJ10" s="212">
        <v>368.57331657845475</v>
      </c>
      <c r="AK10" s="212">
        <v>260.97492196424867</v>
      </c>
      <c r="AL10" s="212">
        <v>0</v>
      </c>
      <c r="AM10" s="212">
        <v>15.812865045918405</v>
      </c>
      <c r="AN10" s="212">
        <v>276.78778701016705</v>
      </c>
      <c r="AO10" s="212">
        <v>340.68271701798284</v>
      </c>
      <c r="AP10" s="212">
        <v>0</v>
      </c>
      <c r="AQ10" s="212">
        <v>16.362963445326876</v>
      </c>
      <c r="AR10" s="212">
        <v>357.04568046330974</v>
      </c>
      <c r="AS10" s="212">
        <v>688.06957266412178</v>
      </c>
      <c r="AT10" s="212">
        <v>0</v>
      </c>
      <c r="AU10" s="212">
        <v>37.549424377642694</v>
      </c>
      <c r="AV10" s="212">
        <v>725.61899704176449</v>
      </c>
      <c r="AX10" s="211">
        <v>5</v>
      </c>
    </row>
    <row r="11" spans="1:50" x14ac:dyDescent="0.2">
      <c r="A11" s="190" t="s">
        <v>660</v>
      </c>
      <c r="B11" s="211" t="s">
        <v>250</v>
      </c>
      <c r="C11" s="211" t="s">
        <v>199</v>
      </c>
      <c r="D11" s="211" t="s">
        <v>200</v>
      </c>
      <c r="E11" s="211">
        <v>22767</v>
      </c>
      <c r="F11" s="211">
        <v>143.47340448895329</v>
      </c>
      <c r="G11" s="211">
        <v>149.78391549940704</v>
      </c>
      <c r="H11" s="211">
        <v>171.01621376469893</v>
      </c>
      <c r="I11" s="211">
        <v>314.48961825365228</v>
      </c>
      <c r="K11" s="222">
        <v>144.84243763301367</v>
      </c>
      <c r="L11" s="222">
        <v>793.43956694261055</v>
      </c>
      <c r="M11" s="222">
        <v>39.043418263450832</v>
      </c>
      <c r="N11" s="222">
        <v>977.32542283907503</v>
      </c>
      <c r="O11" s="223">
        <v>130.26818501484604</v>
      </c>
      <c r="P11" s="223">
        <v>451.50411075485499</v>
      </c>
      <c r="Q11" s="223">
        <v>42.906286966882824</v>
      </c>
      <c r="R11" s="223">
        <v>624.67858273658385</v>
      </c>
      <c r="S11" s="224">
        <v>155.45711518813363</v>
      </c>
      <c r="T11" s="224">
        <v>592.88972817204058</v>
      </c>
      <c r="U11" s="224">
        <v>46.314886438977858</v>
      </c>
      <c r="V11" s="224">
        <v>794.66172979915211</v>
      </c>
      <c r="W11" s="225">
        <v>300.29955282114736</v>
      </c>
      <c r="X11" s="225">
        <v>1386.3292951146509</v>
      </c>
      <c r="Y11" s="225">
        <v>85.358304702428683</v>
      </c>
      <c r="Z11" s="225">
        <v>1771.9871526382269</v>
      </c>
      <c r="AB11" s="211" t="str">
        <f>VLOOKUP(B11,[2]Sheet2!$C$2:$E$384,3,FALSE)</f>
        <v>PU</v>
      </c>
      <c r="AD11" s="211" t="e">
        <f>VLOOKUP(B11,#REF!,2,FALSE)</f>
        <v>#REF!</v>
      </c>
      <c r="AE11" s="211" t="e">
        <f>VLOOKUP(B11,#REF!,2,FALSE)</f>
        <v>#REF!</v>
      </c>
      <c r="AG11" s="212">
        <v>56.978449720791751</v>
      </c>
      <c r="AH11" s="212">
        <v>333.88487079721773</v>
      </c>
      <c r="AI11" s="212">
        <v>16.056369563003926</v>
      </c>
      <c r="AJ11" s="212">
        <v>406.91969008101341</v>
      </c>
      <c r="AK11" s="212">
        <v>51.245196859317481</v>
      </c>
      <c r="AL11" s="212">
        <v>189.99606014694908</v>
      </c>
      <c r="AM11" s="212">
        <v>17.64495094840294</v>
      </c>
      <c r="AN11" s="212">
        <v>258.88620795466949</v>
      </c>
      <c r="AO11" s="212">
        <v>61.154075878846449</v>
      </c>
      <c r="AP11" s="212">
        <v>249.49210820241026</v>
      </c>
      <c r="AQ11" s="212">
        <v>19.046716860570815</v>
      </c>
      <c r="AR11" s="212">
        <v>329.69290094182753</v>
      </c>
      <c r="AS11" s="212">
        <v>118.1325255996382</v>
      </c>
      <c r="AT11" s="212">
        <v>583.37697899962802</v>
      </c>
      <c r="AU11" s="212">
        <v>35.103086423574737</v>
      </c>
      <c r="AV11" s="212">
        <v>736.61259102284089</v>
      </c>
      <c r="AX11" s="211">
        <v>6</v>
      </c>
    </row>
    <row r="12" spans="1:50" x14ac:dyDescent="0.2">
      <c r="A12" s="190" t="s">
        <v>660</v>
      </c>
      <c r="B12" s="211" t="s">
        <v>239</v>
      </c>
      <c r="C12" s="211" t="s">
        <v>199</v>
      </c>
      <c r="D12" s="211" t="s">
        <v>200</v>
      </c>
      <c r="E12" s="211">
        <v>41069</v>
      </c>
      <c r="F12" s="211">
        <v>123.76505393362389</v>
      </c>
      <c r="G12" s="211">
        <v>125.93470488755509</v>
      </c>
      <c r="H12" s="211">
        <v>162.42935749411387</v>
      </c>
      <c r="I12" s="211">
        <v>286.19441142773775</v>
      </c>
      <c r="K12" s="222">
        <v>123.9050020510776</v>
      </c>
      <c r="L12" s="222">
        <v>793.43956694261055</v>
      </c>
      <c r="M12" s="222">
        <v>39.043418263450832</v>
      </c>
      <c r="N12" s="222">
        <v>956.387987257139</v>
      </c>
      <c r="O12" s="223">
        <v>108.98680364116487</v>
      </c>
      <c r="P12" s="223">
        <v>451.50411075485499</v>
      </c>
      <c r="Q12" s="223">
        <v>42.906286966882824</v>
      </c>
      <c r="R12" s="223">
        <v>603.39720136290271</v>
      </c>
      <c r="S12" s="224">
        <v>157.26686515814225</v>
      </c>
      <c r="T12" s="224">
        <v>592.88972817204058</v>
      </c>
      <c r="U12" s="224">
        <v>46.314886438977858</v>
      </c>
      <c r="V12" s="224">
        <v>796.47147976916074</v>
      </c>
      <c r="W12" s="225">
        <v>281.17186720921984</v>
      </c>
      <c r="X12" s="225">
        <v>1386.3292951146509</v>
      </c>
      <c r="Y12" s="225">
        <v>85.358304702428683</v>
      </c>
      <c r="Z12" s="225">
        <v>1752.8594670262994</v>
      </c>
      <c r="AB12" s="211" t="str">
        <f>VLOOKUP(B12,[2]Sheet2!$C$2:$E$384,3,FALSE)</f>
        <v>PR</v>
      </c>
      <c r="AD12" s="211" t="e">
        <f>VLOOKUP(B12,#REF!,2,FALSE)</f>
        <v>#REF!</v>
      </c>
      <c r="AE12" s="211" t="e">
        <f>VLOOKUP(B12,#REF!,2,FALSE)</f>
        <v>#REF!</v>
      </c>
      <c r="AG12" s="212">
        <v>53.681187936321983</v>
      </c>
      <c r="AH12" s="212">
        <v>333.88487079721773</v>
      </c>
      <c r="AI12" s="212">
        <v>16.056369563003926</v>
      </c>
      <c r="AJ12" s="212">
        <v>403.6224282965436</v>
      </c>
      <c r="AK12" s="212">
        <v>47.217957241376041</v>
      </c>
      <c r="AL12" s="212">
        <v>189.99606014694908</v>
      </c>
      <c r="AM12" s="212">
        <v>17.64495094840294</v>
      </c>
      <c r="AN12" s="212">
        <v>254.85896833672805</v>
      </c>
      <c r="AO12" s="212">
        <v>68.135038981156441</v>
      </c>
      <c r="AP12" s="212">
        <v>249.49210820241026</v>
      </c>
      <c r="AQ12" s="212">
        <v>19.046716860570815</v>
      </c>
      <c r="AR12" s="212">
        <v>336.67386404413753</v>
      </c>
      <c r="AS12" s="212">
        <v>121.81622691747842</v>
      </c>
      <c r="AT12" s="212">
        <v>583.37697899962802</v>
      </c>
      <c r="AU12" s="212">
        <v>35.103086423574737</v>
      </c>
      <c r="AV12" s="212">
        <v>740.29629234068113</v>
      </c>
      <c r="AX12" s="211">
        <v>7</v>
      </c>
    </row>
    <row r="13" spans="1:50" x14ac:dyDescent="0.2">
      <c r="A13" s="190" t="s">
        <v>660</v>
      </c>
      <c r="B13" s="211" t="s">
        <v>159</v>
      </c>
      <c r="C13" s="211" t="s">
        <v>199</v>
      </c>
      <c r="D13" s="211" t="s">
        <v>200</v>
      </c>
      <c r="E13" s="211">
        <v>36631</v>
      </c>
      <c r="F13" s="211">
        <v>143.50640168163579</v>
      </c>
      <c r="G13" s="211">
        <v>105.59834450110561</v>
      </c>
      <c r="H13" s="211">
        <v>145.68540176812272</v>
      </c>
      <c r="I13" s="211">
        <v>289.19180344975848</v>
      </c>
      <c r="K13" s="222">
        <v>145.06318517677659</v>
      </c>
      <c r="L13" s="222">
        <v>793.43956694261055</v>
      </c>
      <c r="M13" s="222">
        <v>39.043418263450832</v>
      </c>
      <c r="N13" s="222">
        <v>977.546170382838</v>
      </c>
      <c r="O13" s="223">
        <v>91.951655010319129</v>
      </c>
      <c r="P13" s="223">
        <v>451.50411075485499</v>
      </c>
      <c r="Q13" s="223">
        <v>42.906286966882824</v>
      </c>
      <c r="R13" s="223">
        <v>586.3620527320569</v>
      </c>
      <c r="S13" s="224">
        <v>147.73310466106381</v>
      </c>
      <c r="T13" s="224">
        <v>592.88972817204058</v>
      </c>
      <c r="U13" s="224">
        <v>46.314886438977858</v>
      </c>
      <c r="V13" s="224">
        <v>786.93771927208229</v>
      </c>
      <c r="W13" s="225">
        <v>292.79628983784039</v>
      </c>
      <c r="X13" s="225">
        <v>1386.3292951146509</v>
      </c>
      <c r="Y13" s="225">
        <v>85.358304702428683</v>
      </c>
      <c r="Z13" s="225">
        <v>1764.4838896549202</v>
      </c>
      <c r="AB13" s="211" t="str">
        <f>VLOOKUP(B13,[2]Sheet2!$C$2:$E$384,3,FALSE)</f>
        <v>PR</v>
      </c>
      <c r="AD13" s="211" t="e">
        <f>VLOOKUP(B13,#REF!,2,FALSE)</f>
        <v>#REF!</v>
      </c>
      <c r="AE13" s="211" t="e">
        <f>VLOOKUP(B13,#REF!,2,FALSE)</f>
        <v>#REF!</v>
      </c>
      <c r="AG13" s="212">
        <v>61.030568477632457</v>
      </c>
      <c r="AH13" s="212">
        <v>333.88487079721773</v>
      </c>
      <c r="AI13" s="212">
        <v>16.056369563003926</v>
      </c>
      <c r="AJ13" s="212">
        <v>410.97180883785416</v>
      </c>
      <c r="AK13" s="212">
        <v>38.685637371743923</v>
      </c>
      <c r="AL13" s="212">
        <v>189.99606014694908</v>
      </c>
      <c r="AM13" s="212">
        <v>17.64495094840294</v>
      </c>
      <c r="AN13" s="212">
        <v>246.32664846709594</v>
      </c>
      <c r="AO13" s="212">
        <v>62.153849368762671</v>
      </c>
      <c r="AP13" s="212">
        <v>249.49210820241026</v>
      </c>
      <c r="AQ13" s="212">
        <v>19.046716860570815</v>
      </c>
      <c r="AR13" s="212">
        <v>330.69267443174374</v>
      </c>
      <c r="AS13" s="212">
        <v>123.18441784639512</v>
      </c>
      <c r="AT13" s="212">
        <v>583.37697899962802</v>
      </c>
      <c r="AU13" s="212">
        <v>35.103086423574737</v>
      </c>
      <c r="AV13" s="212">
        <v>741.66448326959789</v>
      </c>
      <c r="AX13" s="211">
        <v>8</v>
      </c>
    </row>
    <row r="14" spans="1:50" x14ac:dyDescent="0.2">
      <c r="A14" s="190" t="s">
        <v>660</v>
      </c>
      <c r="B14" s="211" t="s">
        <v>307</v>
      </c>
      <c r="C14" s="211" t="s">
        <v>318</v>
      </c>
      <c r="D14" s="211" t="s">
        <v>319</v>
      </c>
      <c r="E14" s="211">
        <v>45944</v>
      </c>
      <c r="F14" s="211">
        <v>74.159041441755178</v>
      </c>
      <c r="G14" s="211">
        <v>108.17287340240293</v>
      </c>
      <c r="H14" s="211">
        <v>138.43764896085025</v>
      </c>
      <c r="I14" s="211">
        <v>212.59669040260542</v>
      </c>
      <c r="K14" s="222">
        <v>74.498337799688514</v>
      </c>
      <c r="L14" s="222">
        <v>728.53162828811867</v>
      </c>
      <c r="M14" s="222">
        <v>44.610401483189392</v>
      </c>
      <c r="N14" s="222">
        <v>847.64036757099666</v>
      </c>
      <c r="O14" s="223">
        <v>93.246483845376972</v>
      </c>
      <c r="P14" s="223">
        <v>560.26203893529942</v>
      </c>
      <c r="Q14" s="223">
        <v>41.159203759109452</v>
      </c>
      <c r="R14" s="223">
        <v>694.6677265397858</v>
      </c>
      <c r="S14" s="224">
        <v>132.01557758099872</v>
      </c>
      <c r="T14" s="224">
        <v>717.29009272624319</v>
      </c>
      <c r="U14" s="224">
        <v>42.526433252002455</v>
      </c>
      <c r="V14" s="224">
        <v>891.83210355924439</v>
      </c>
      <c r="W14" s="225">
        <v>206.51391538068719</v>
      </c>
      <c r="X14" s="225">
        <v>1445.8217210143621</v>
      </c>
      <c r="Y14" s="225">
        <v>87.136834735191854</v>
      </c>
      <c r="Z14" s="225">
        <v>1739.472471130241</v>
      </c>
      <c r="AB14" s="211" t="str">
        <f>VLOOKUP(B14,[2]Sheet2!$C$2:$E$384,3,FALSE)</f>
        <v>SR</v>
      </c>
      <c r="AD14" s="211" t="e">
        <f>VLOOKUP(B14,#REF!,2,FALSE)</f>
        <v>#REF!</v>
      </c>
      <c r="AE14" s="211" t="e">
        <f>VLOOKUP(B14,#REF!,2,FALSE)</f>
        <v>#REF!</v>
      </c>
      <c r="AG14" s="212">
        <v>31.434844714272884</v>
      </c>
      <c r="AH14" s="212">
        <v>311.49279811835777</v>
      </c>
      <c r="AI14" s="212">
        <v>19.319600605586238</v>
      </c>
      <c r="AJ14" s="212">
        <v>362.24724343821691</v>
      </c>
      <c r="AK14" s="212">
        <v>39.345693157782591</v>
      </c>
      <c r="AL14" s="212">
        <v>239.54703325307756</v>
      </c>
      <c r="AM14" s="212">
        <v>17.824976943316397</v>
      </c>
      <c r="AN14" s="212">
        <v>296.71770335417659</v>
      </c>
      <c r="AO14" s="212">
        <v>55.704453329978733</v>
      </c>
      <c r="AP14" s="212">
        <v>306.68633916537624</v>
      </c>
      <c r="AQ14" s="212">
        <v>18.417088353674917</v>
      </c>
      <c r="AR14" s="212">
        <v>380.80788084902986</v>
      </c>
      <c r="AS14" s="212">
        <v>87.139298044251618</v>
      </c>
      <c r="AT14" s="212">
        <v>618.17913728373401</v>
      </c>
      <c r="AU14" s="212">
        <v>37.736688959261159</v>
      </c>
      <c r="AV14" s="212">
        <v>743.05512428724683</v>
      </c>
      <c r="AX14" s="211">
        <v>9</v>
      </c>
    </row>
    <row r="15" spans="1:50" x14ac:dyDescent="0.2">
      <c r="A15" s="190" t="s">
        <v>660</v>
      </c>
      <c r="B15" s="211" t="s">
        <v>138</v>
      </c>
      <c r="C15" s="211" t="s">
        <v>157</v>
      </c>
      <c r="D15" s="211" t="s">
        <v>158</v>
      </c>
      <c r="E15" s="211">
        <v>48248</v>
      </c>
      <c r="F15" s="211">
        <v>116.95850605206434</v>
      </c>
      <c r="G15" s="211">
        <v>88.673188226641514</v>
      </c>
      <c r="H15" s="211">
        <v>122.09034288545719</v>
      </c>
      <c r="I15" s="211">
        <v>239.04884893752151</v>
      </c>
      <c r="K15" s="222">
        <v>117.72162143275655</v>
      </c>
      <c r="L15" s="222">
        <v>867.29084922007053</v>
      </c>
      <c r="M15" s="222">
        <v>47.017465781508157</v>
      </c>
      <c r="N15" s="222">
        <v>1032.0299364343352</v>
      </c>
      <c r="O15" s="223">
        <v>77.247390001927542</v>
      </c>
      <c r="P15" s="223">
        <v>437.54892321835206</v>
      </c>
      <c r="Q15" s="223">
        <v>39.463759822957314</v>
      </c>
      <c r="R15" s="223">
        <v>554.26007304323684</v>
      </c>
      <c r="S15" s="224">
        <v>117.84492137873646</v>
      </c>
      <c r="T15" s="224">
        <v>570.82408606407739</v>
      </c>
      <c r="U15" s="224">
        <v>41.772396140298206</v>
      </c>
      <c r="V15" s="224">
        <v>730.44140358311199</v>
      </c>
      <c r="W15" s="225">
        <v>235.56654281149301</v>
      </c>
      <c r="X15" s="225">
        <v>1438.114935284148</v>
      </c>
      <c r="Y15" s="225">
        <v>88.789861921806363</v>
      </c>
      <c r="Z15" s="225">
        <v>1762.4713400174473</v>
      </c>
      <c r="AB15" s="211" t="str">
        <f>VLOOKUP(B15,[2]Sheet2!$C$2:$E$384,3,FALSE)</f>
        <v>PU</v>
      </c>
      <c r="AD15" s="211" t="e">
        <f>VLOOKUP(B15,#REF!,2,FALSE)</f>
        <v>#REF!</v>
      </c>
      <c r="AE15" s="211" t="e">
        <f>VLOOKUP(B15,#REF!,2,FALSE)</f>
        <v>#REF!</v>
      </c>
      <c r="AG15" s="212">
        <v>49.721906216188444</v>
      </c>
      <c r="AH15" s="212">
        <v>368.28368059611324</v>
      </c>
      <c r="AI15" s="212">
        <v>19.954447837704908</v>
      </c>
      <c r="AJ15" s="212">
        <v>437.96003465000655</v>
      </c>
      <c r="AK15" s="212">
        <v>32.626865263787735</v>
      </c>
      <c r="AL15" s="212">
        <v>185.79940976966523</v>
      </c>
      <c r="AM15" s="212">
        <v>16.748617216554219</v>
      </c>
      <c r="AN15" s="212">
        <v>235.17489225000716</v>
      </c>
      <c r="AO15" s="212">
        <v>49.773984231049759</v>
      </c>
      <c r="AP15" s="212">
        <v>242.39295915279206</v>
      </c>
      <c r="AQ15" s="212">
        <v>17.728414026205499</v>
      </c>
      <c r="AR15" s="212">
        <v>309.89535741004732</v>
      </c>
      <c r="AS15" s="212">
        <v>99.495890447238196</v>
      </c>
      <c r="AT15" s="212">
        <v>610.67663974890525</v>
      </c>
      <c r="AU15" s="212">
        <v>37.682861863910404</v>
      </c>
      <c r="AV15" s="212">
        <v>747.85539206005387</v>
      </c>
      <c r="AX15" s="211">
        <v>10</v>
      </c>
    </row>
    <row r="16" spans="1:50" x14ac:dyDescent="0.2">
      <c r="A16" s="190" t="s">
        <v>660</v>
      </c>
      <c r="B16" s="211" t="s">
        <v>33</v>
      </c>
      <c r="C16" s="211" t="s">
        <v>157</v>
      </c>
      <c r="D16" s="211" t="s">
        <v>158</v>
      </c>
      <c r="E16" s="211">
        <v>72214</v>
      </c>
      <c r="F16" s="211">
        <v>87.140886808652056</v>
      </c>
      <c r="G16" s="211">
        <v>92.181631469230339</v>
      </c>
      <c r="H16" s="211">
        <v>155.13844355938599</v>
      </c>
      <c r="I16" s="211">
        <v>242.27933036803807</v>
      </c>
      <c r="K16" s="222">
        <v>88.320449793984949</v>
      </c>
      <c r="L16" s="222">
        <v>867.29084922007053</v>
      </c>
      <c r="M16" s="222">
        <v>47.017465781508157</v>
      </c>
      <c r="N16" s="222">
        <v>1002.6287647955636</v>
      </c>
      <c r="O16" s="223">
        <v>79.988452302794471</v>
      </c>
      <c r="P16" s="223">
        <v>437.54892321835206</v>
      </c>
      <c r="Q16" s="223">
        <v>39.463759822957314</v>
      </c>
      <c r="R16" s="223">
        <v>557.00113534410377</v>
      </c>
      <c r="S16" s="224">
        <v>150.50177531005656</v>
      </c>
      <c r="T16" s="224">
        <v>570.82408606407739</v>
      </c>
      <c r="U16" s="224">
        <v>41.772396140298206</v>
      </c>
      <c r="V16" s="224">
        <v>763.09825751443213</v>
      </c>
      <c r="W16" s="225">
        <v>238.82222510404154</v>
      </c>
      <c r="X16" s="225">
        <v>1438.114935284148</v>
      </c>
      <c r="Y16" s="225">
        <v>88.789861921806363</v>
      </c>
      <c r="Z16" s="225">
        <v>1765.7270223099958</v>
      </c>
      <c r="AB16" s="211" t="str">
        <f>VLOOKUP(B16,[2]Sheet2!$C$2:$E$384,3,FALSE)</f>
        <v>SR</v>
      </c>
      <c r="AD16" s="211" t="e">
        <f>VLOOKUP(B16,#REF!,2,FALSE)</f>
        <v>#REF!</v>
      </c>
      <c r="AE16" s="211" t="e">
        <f>VLOOKUP(B16,#REF!,2,FALSE)</f>
        <v>#REF!</v>
      </c>
      <c r="AG16" s="212">
        <v>36.960471954560269</v>
      </c>
      <c r="AH16" s="212">
        <v>368.28368059611324</v>
      </c>
      <c r="AI16" s="212">
        <v>19.954447837704908</v>
      </c>
      <c r="AJ16" s="212">
        <v>425.1986003883784</v>
      </c>
      <c r="AK16" s="212">
        <v>33.473685368702263</v>
      </c>
      <c r="AL16" s="212">
        <v>185.79940976966523</v>
      </c>
      <c r="AM16" s="212">
        <v>16.748617216554219</v>
      </c>
      <c r="AN16" s="212">
        <v>236.0217123549217</v>
      </c>
      <c r="AO16" s="212">
        <v>62.982204669860259</v>
      </c>
      <c r="AP16" s="212">
        <v>242.39295915279206</v>
      </c>
      <c r="AQ16" s="212">
        <v>17.728414026205499</v>
      </c>
      <c r="AR16" s="212">
        <v>323.10357784885781</v>
      </c>
      <c r="AS16" s="212">
        <v>99.942676624420528</v>
      </c>
      <c r="AT16" s="212">
        <v>610.67663974890525</v>
      </c>
      <c r="AU16" s="212">
        <v>37.682861863910404</v>
      </c>
      <c r="AV16" s="212">
        <v>748.30217823723615</v>
      </c>
      <c r="AX16" s="211">
        <v>11</v>
      </c>
    </row>
    <row r="17" spans="1:50" x14ac:dyDescent="0.2">
      <c r="A17" s="190" t="s">
        <v>660</v>
      </c>
      <c r="B17" s="211" t="s">
        <v>128</v>
      </c>
      <c r="C17" s="211" t="s">
        <v>157</v>
      </c>
      <c r="D17" s="211" t="s">
        <v>158</v>
      </c>
      <c r="E17" s="211">
        <v>53314</v>
      </c>
      <c r="F17" s="211">
        <v>104.02093258806318</v>
      </c>
      <c r="G17" s="211">
        <v>103.41958281025623</v>
      </c>
      <c r="H17" s="211">
        <v>142.77213230112372</v>
      </c>
      <c r="I17" s="211">
        <v>246.79306488918689</v>
      </c>
      <c r="K17" s="222">
        <v>104.803677471502</v>
      </c>
      <c r="L17" s="222">
        <v>867.29084922007053</v>
      </c>
      <c r="M17" s="222">
        <v>47.017465781508157</v>
      </c>
      <c r="N17" s="222">
        <v>1019.1119924730807</v>
      </c>
      <c r="O17" s="223">
        <v>89.370461987714307</v>
      </c>
      <c r="P17" s="223">
        <v>437.54892321835206</v>
      </c>
      <c r="Q17" s="223">
        <v>39.463759822957314</v>
      </c>
      <c r="R17" s="223">
        <v>566.38314502902369</v>
      </c>
      <c r="S17" s="224">
        <v>136.22692920377065</v>
      </c>
      <c r="T17" s="224">
        <v>570.82408606407739</v>
      </c>
      <c r="U17" s="224">
        <v>41.772396140298206</v>
      </c>
      <c r="V17" s="224">
        <v>748.82341140814617</v>
      </c>
      <c r="W17" s="225">
        <v>241.03060667527268</v>
      </c>
      <c r="X17" s="225">
        <v>1438.114935284148</v>
      </c>
      <c r="Y17" s="225">
        <v>88.789861921806363</v>
      </c>
      <c r="Z17" s="225">
        <v>1767.9354038812271</v>
      </c>
      <c r="AB17" s="211" t="str">
        <f>VLOOKUP(B17,[2]Sheet2!$C$2:$E$384,3,FALSE)</f>
        <v>SR</v>
      </c>
      <c r="AD17" s="211" t="e">
        <f>VLOOKUP(B17,#REF!,2,FALSE)</f>
        <v>#REF!</v>
      </c>
      <c r="AE17" s="211" t="e">
        <f>VLOOKUP(B17,#REF!,2,FALSE)</f>
        <v>#REF!</v>
      </c>
      <c r="AG17" s="212">
        <v>43.543849786202024</v>
      </c>
      <c r="AH17" s="212">
        <v>368.28368059611324</v>
      </c>
      <c r="AI17" s="212">
        <v>19.954447837704908</v>
      </c>
      <c r="AJ17" s="212">
        <v>431.78197822002016</v>
      </c>
      <c r="AK17" s="212">
        <v>37.131654785440979</v>
      </c>
      <c r="AL17" s="212">
        <v>185.79940976966523</v>
      </c>
      <c r="AM17" s="212">
        <v>16.748617216554219</v>
      </c>
      <c r="AN17" s="212">
        <v>239.67968177166043</v>
      </c>
      <c r="AO17" s="212">
        <v>56.599587773983814</v>
      </c>
      <c r="AP17" s="212">
        <v>242.39295915279206</v>
      </c>
      <c r="AQ17" s="212">
        <v>17.728414026205499</v>
      </c>
      <c r="AR17" s="212">
        <v>316.72096095298133</v>
      </c>
      <c r="AS17" s="212">
        <v>100.14343756018584</v>
      </c>
      <c r="AT17" s="212">
        <v>610.67663974890525</v>
      </c>
      <c r="AU17" s="212">
        <v>37.682861863910404</v>
      </c>
      <c r="AV17" s="212">
        <v>748.50293917300155</v>
      </c>
      <c r="AX17" s="211">
        <v>12</v>
      </c>
    </row>
    <row r="18" spans="1:50" x14ac:dyDescent="0.2">
      <c r="A18" s="190" t="s">
        <v>660</v>
      </c>
      <c r="B18" s="211" t="s">
        <v>101</v>
      </c>
      <c r="C18" s="211" t="s">
        <v>243</v>
      </c>
      <c r="E18" s="211">
        <v>33119</v>
      </c>
      <c r="F18" s="211">
        <v>111.1970787161448</v>
      </c>
      <c r="G18" s="211">
        <v>136.82092463809292</v>
      </c>
      <c r="H18" s="211">
        <v>168.17620432557425</v>
      </c>
      <c r="I18" s="211">
        <v>279.37328304171905</v>
      </c>
      <c r="K18" s="222">
        <v>110.998855068404</v>
      </c>
      <c r="L18" s="222">
        <v>720.84735083978546</v>
      </c>
      <c r="M18" s="222">
        <v>0</v>
      </c>
      <c r="N18" s="222">
        <v>831.8462059081894</v>
      </c>
      <c r="O18" s="223">
        <v>118.22041453162838</v>
      </c>
      <c r="P18" s="223">
        <v>613.62304881978366</v>
      </c>
      <c r="Q18" s="223">
        <v>0</v>
      </c>
      <c r="R18" s="223">
        <v>731.84346335141208</v>
      </c>
      <c r="S18" s="224">
        <v>154.19236104257993</v>
      </c>
      <c r="T18" s="224">
        <v>779.48011864995544</v>
      </c>
      <c r="U18" s="224">
        <v>0</v>
      </c>
      <c r="V18" s="224">
        <v>933.67247969253538</v>
      </c>
      <c r="W18" s="225">
        <v>265.19121611098393</v>
      </c>
      <c r="X18" s="225">
        <v>1500.3274694897409</v>
      </c>
      <c r="Y18" s="225">
        <v>0</v>
      </c>
      <c r="Z18" s="225">
        <v>1765.5186856007249</v>
      </c>
      <c r="AB18" s="211" t="str">
        <f>VLOOKUP(B18,[2]Sheet2!$C$2:$E$384,3,FALSE)</f>
        <v>PR</v>
      </c>
      <c r="AD18" s="211" t="e">
        <f>VLOOKUP(B18,#REF!,2,FALSE)</f>
        <v>#REF!</v>
      </c>
      <c r="AE18" s="211" t="e">
        <f>VLOOKUP(B18,#REF!,2,FALSE)</f>
        <v>#REF!</v>
      </c>
      <c r="AG18" s="212">
        <v>46.430957764578118</v>
      </c>
      <c r="AH18" s="212">
        <v>308.23835231635525</v>
      </c>
      <c r="AI18" s="212">
        <v>0</v>
      </c>
      <c r="AJ18" s="212">
        <v>354.66931008093337</v>
      </c>
      <c r="AK18" s="212">
        <v>49.451744981029364</v>
      </c>
      <c r="AL18" s="212">
        <v>262.38864204910846</v>
      </c>
      <c r="AM18" s="212">
        <v>0</v>
      </c>
      <c r="AN18" s="212">
        <v>311.84038703013783</v>
      </c>
      <c r="AO18" s="212">
        <v>64.498854504189509</v>
      </c>
      <c r="AP18" s="212">
        <v>333.3100512280588</v>
      </c>
      <c r="AQ18" s="212">
        <v>0</v>
      </c>
      <c r="AR18" s="212">
        <v>397.80890573224832</v>
      </c>
      <c r="AS18" s="212">
        <v>110.92981226876762</v>
      </c>
      <c r="AT18" s="212">
        <v>641.54840354441399</v>
      </c>
      <c r="AU18" s="212">
        <v>0</v>
      </c>
      <c r="AV18" s="212">
        <v>752.47821581318169</v>
      </c>
      <c r="AX18" s="211">
        <v>13</v>
      </c>
    </row>
    <row r="19" spans="1:50" x14ac:dyDescent="0.2">
      <c r="A19" s="190" t="s">
        <v>660</v>
      </c>
      <c r="B19" s="211" t="s">
        <v>213</v>
      </c>
      <c r="C19" s="211" t="s">
        <v>199</v>
      </c>
      <c r="D19" s="211" t="s">
        <v>200</v>
      </c>
      <c r="E19" s="211">
        <v>22320</v>
      </c>
      <c r="F19" s="211">
        <v>139.33037634408601</v>
      </c>
      <c r="G19" s="211">
        <v>130.76268755416669</v>
      </c>
      <c r="H19" s="211">
        <v>171.61198300549034</v>
      </c>
      <c r="I19" s="211">
        <v>310.94235934957641</v>
      </c>
      <c r="K19" s="222">
        <v>141.06045060667611</v>
      </c>
      <c r="L19" s="222">
        <v>793.43956694261055</v>
      </c>
      <c r="M19" s="222">
        <v>39.043418263450832</v>
      </c>
      <c r="N19" s="222">
        <v>973.54343581273747</v>
      </c>
      <c r="O19" s="223">
        <v>113.99235632836023</v>
      </c>
      <c r="P19" s="223">
        <v>451.50411075485499</v>
      </c>
      <c r="Q19" s="223">
        <v>42.906286966882824</v>
      </c>
      <c r="R19" s="223">
        <v>608.402754050098</v>
      </c>
      <c r="S19" s="224">
        <v>166.23399801037695</v>
      </c>
      <c r="T19" s="224">
        <v>592.88972817204058</v>
      </c>
      <c r="U19" s="224">
        <v>46.314886438977858</v>
      </c>
      <c r="V19" s="224">
        <v>805.43861262139535</v>
      </c>
      <c r="W19" s="225">
        <v>307.29444861705309</v>
      </c>
      <c r="X19" s="225">
        <v>1386.3292951146509</v>
      </c>
      <c r="Y19" s="225">
        <v>85.358304702428683</v>
      </c>
      <c r="Z19" s="225">
        <v>1778.9820484341328</v>
      </c>
      <c r="AB19" s="211" t="str">
        <f>VLOOKUP(B19,[2]Sheet2!$C$2:$E$384,3,FALSE)</f>
        <v>PR</v>
      </c>
      <c r="AD19" s="211" t="e">
        <f>VLOOKUP(B19,#REF!,2,FALSE)</f>
        <v>#REF!</v>
      </c>
      <c r="AE19" s="211" t="e">
        <f>VLOOKUP(B19,#REF!,2,FALSE)</f>
        <v>#REF!</v>
      </c>
      <c r="AG19" s="212">
        <v>61.687518516056556</v>
      </c>
      <c r="AH19" s="212">
        <v>333.88487079721773</v>
      </c>
      <c r="AI19" s="212">
        <v>16.056369563003926</v>
      </c>
      <c r="AJ19" s="212">
        <v>411.6287588762782</v>
      </c>
      <c r="AK19" s="212">
        <v>49.85029865884912</v>
      </c>
      <c r="AL19" s="212">
        <v>189.99606014694908</v>
      </c>
      <c r="AM19" s="212">
        <v>17.64495094840294</v>
      </c>
      <c r="AN19" s="212">
        <v>257.49130975420115</v>
      </c>
      <c r="AO19" s="212">
        <v>72.696229071721902</v>
      </c>
      <c r="AP19" s="212">
        <v>249.49210820241026</v>
      </c>
      <c r="AQ19" s="212">
        <v>19.046716860570815</v>
      </c>
      <c r="AR19" s="212">
        <v>341.23505413470298</v>
      </c>
      <c r="AS19" s="212">
        <v>134.38374758777846</v>
      </c>
      <c r="AT19" s="212">
        <v>583.37697899962802</v>
      </c>
      <c r="AU19" s="212">
        <v>35.103086423574737</v>
      </c>
      <c r="AV19" s="212">
        <v>752.86381301098118</v>
      </c>
      <c r="AX19" s="211">
        <v>14</v>
      </c>
    </row>
    <row r="20" spans="1:50" x14ac:dyDescent="0.2">
      <c r="A20" s="190" t="s">
        <v>660</v>
      </c>
      <c r="B20" s="211" t="s">
        <v>119</v>
      </c>
      <c r="C20" s="211" t="s">
        <v>157</v>
      </c>
      <c r="D20" s="211" t="s">
        <v>158</v>
      </c>
      <c r="E20" s="211">
        <v>49818</v>
      </c>
      <c r="F20" s="211">
        <v>126.68136015094944</v>
      </c>
      <c r="G20" s="211">
        <v>79.520545345417318</v>
      </c>
      <c r="H20" s="211">
        <v>118.68977211555713</v>
      </c>
      <c r="I20" s="211">
        <v>245.37113226650658</v>
      </c>
      <c r="K20" s="222">
        <v>127.75431622699007</v>
      </c>
      <c r="L20" s="222">
        <v>867.29084922007053</v>
      </c>
      <c r="M20" s="222">
        <v>47.017465781508157</v>
      </c>
      <c r="N20" s="222">
        <v>1042.0626312285688</v>
      </c>
      <c r="O20" s="223">
        <v>68.805770161668477</v>
      </c>
      <c r="P20" s="223">
        <v>437.54892321835206</v>
      </c>
      <c r="Q20" s="223">
        <v>39.463759822957314</v>
      </c>
      <c r="R20" s="223">
        <v>545.81845320297782</v>
      </c>
      <c r="S20" s="224">
        <v>119.51182002665558</v>
      </c>
      <c r="T20" s="224">
        <v>570.82408606407739</v>
      </c>
      <c r="U20" s="224">
        <v>41.772396140298206</v>
      </c>
      <c r="V20" s="224">
        <v>732.10830223103119</v>
      </c>
      <c r="W20" s="225">
        <v>247.26613625364567</v>
      </c>
      <c r="X20" s="225">
        <v>1438.114935284148</v>
      </c>
      <c r="Y20" s="225">
        <v>88.789861921806363</v>
      </c>
      <c r="Z20" s="225">
        <v>1774.1709334596001</v>
      </c>
      <c r="AB20" s="211" t="str">
        <f>VLOOKUP(B20,[2]Sheet2!$C$2:$E$384,3,FALSE)</f>
        <v>PR</v>
      </c>
      <c r="AD20" s="211" t="e">
        <f>VLOOKUP(B20,#REF!,2,FALSE)</f>
        <v>#REF!</v>
      </c>
      <c r="AE20" s="211" t="e">
        <f>VLOOKUP(B20,#REF!,2,FALSE)</f>
        <v>#REF!</v>
      </c>
      <c r="AG20" s="212">
        <v>54.179488599610039</v>
      </c>
      <c r="AH20" s="212">
        <v>368.28368059611324</v>
      </c>
      <c r="AI20" s="212">
        <v>19.954447837704908</v>
      </c>
      <c r="AJ20" s="212">
        <v>442.41761703342814</v>
      </c>
      <c r="AK20" s="212">
        <v>29.179925580267302</v>
      </c>
      <c r="AL20" s="212">
        <v>185.79940976966523</v>
      </c>
      <c r="AM20" s="212">
        <v>16.748617216554219</v>
      </c>
      <c r="AN20" s="212">
        <v>231.72795256648675</v>
      </c>
      <c r="AO20" s="212">
        <v>50.68391802237106</v>
      </c>
      <c r="AP20" s="212">
        <v>242.39295915279206</v>
      </c>
      <c r="AQ20" s="212">
        <v>17.728414026205499</v>
      </c>
      <c r="AR20" s="212">
        <v>310.80529120136862</v>
      </c>
      <c r="AS20" s="212">
        <v>104.8634066219811</v>
      </c>
      <c r="AT20" s="212">
        <v>610.67663974890525</v>
      </c>
      <c r="AU20" s="212">
        <v>37.682861863910404</v>
      </c>
      <c r="AV20" s="212">
        <v>753.22290823479671</v>
      </c>
      <c r="AX20" s="211">
        <v>15</v>
      </c>
    </row>
    <row r="21" spans="1:50" x14ac:dyDescent="0.2">
      <c r="A21" s="190" t="s">
        <v>660</v>
      </c>
      <c r="B21" s="211" t="s">
        <v>164</v>
      </c>
      <c r="C21" s="211" t="s">
        <v>157</v>
      </c>
      <c r="D21" s="211" t="s">
        <v>158</v>
      </c>
      <c r="E21" s="211">
        <v>37180</v>
      </c>
      <c r="F21" s="211">
        <v>151.97345481441636</v>
      </c>
      <c r="G21" s="211">
        <v>79.985121774421728</v>
      </c>
      <c r="H21" s="211">
        <v>109.01480986642183</v>
      </c>
      <c r="I21" s="211">
        <v>260.9882646808382</v>
      </c>
      <c r="K21" s="222">
        <v>152.76526195257696</v>
      </c>
      <c r="L21" s="222">
        <v>867.29084922007053</v>
      </c>
      <c r="M21" s="222">
        <v>47.017465781508157</v>
      </c>
      <c r="N21" s="222">
        <v>1067.0735769541557</v>
      </c>
      <c r="O21" s="223">
        <v>69.968132560973643</v>
      </c>
      <c r="P21" s="223">
        <v>437.54892321835206</v>
      </c>
      <c r="Q21" s="223">
        <v>39.463759822957314</v>
      </c>
      <c r="R21" s="223">
        <v>546.98081560228297</v>
      </c>
      <c r="S21" s="224">
        <v>112.64689124486281</v>
      </c>
      <c r="T21" s="224">
        <v>570.82408606407739</v>
      </c>
      <c r="U21" s="224">
        <v>41.772396140298206</v>
      </c>
      <c r="V21" s="224">
        <v>725.24337344923833</v>
      </c>
      <c r="W21" s="225">
        <v>265.41215319743981</v>
      </c>
      <c r="X21" s="225">
        <v>1438.114935284148</v>
      </c>
      <c r="Y21" s="225">
        <v>88.789861921806363</v>
      </c>
      <c r="Z21" s="225">
        <v>1792.316950403394</v>
      </c>
      <c r="AB21" s="211" t="str">
        <f>VLOOKUP(B21,[2]Sheet2!$C$2:$E$384,3,FALSE)</f>
        <v>SR</v>
      </c>
      <c r="AD21" s="211" t="e">
        <f>VLOOKUP(B21,#REF!,2,FALSE)</f>
        <v>#REF!</v>
      </c>
      <c r="AE21" s="211" t="e">
        <f>VLOOKUP(B21,#REF!,2,FALSE)</f>
        <v>#REF!</v>
      </c>
      <c r="AG21" s="212">
        <v>60.893191523954023</v>
      </c>
      <c r="AH21" s="212">
        <v>368.28368059611324</v>
      </c>
      <c r="AI21" s="212">
        <v>19.954447837704908</v>
      </c>
      <c r="AJ21" s="212">
        <v>449.13131995777218</v>
      </c>
      <c r="AK21" s="212">
        <v>27.889736463328862</v>
      </c>
      <c r="AL21" s="212">
        <v>185.79940976966523</v>
      </c>
      <c r="AM21" s="212">
        <v>16.748617216554219</v>
      </c>
      <c r="AN21" s="212">
        <v>230.4377634495483</v>
      </c>
      <c r="AO21" s="212">
        <v>44.901757346384336</v>
      </c>
      <c r="AP21" s="212">
        <v>242.39295915279206</v>
      </c>
      <c r="AQ21" s="212">
        <v>17.728414026205499</v>
      </c>
      <c r="AR21" s="212">
        <v>305.02313052538187</v>
      </c>
      <c r="AS21" s="212">
        <v>105.79494887033836</v>
      </c>
      <c r="AT21" s="212">
        <v>610.67663974890525</v>
      </c>
      <c r="AU21" s="212">
        <v>37.682861863910404</v>
      </c>
      <c r="AV21" s="212">
        <v>754.15445048315405</v>
      </c>
      <c r="AX21" s="211">
        <v>16</v>
      </c>
    </row>
    <row r="22" spans="1:50" x14ac:dyDescent="0.2">
      <c r="A22" s="190" t="s">
        <v>660</v>
      </c>
      <c r="B22" s="211" t="s">
        <v>122</v>
      </c>
      <c r="C22" s="211" t="s">
        <v>243</v>
      </c>
      <c r="E22" s="211">
        <v>37781</v>
      </c>
      <c r="F22" s="211">
        <v>92.097959291707483</v>
      </c>
      <c r="G22" s="211">
        <v>135.16131405153385</v>
      </c>
      <c r="H22" s="211">
        <v>181.64312004460055</v>
      </c>
      <c r="I22" s="211">
        <v>273.74107933630802</v>
      </c>
      <c r="K22" s="222">
        <v>92.877471615944827</v>
      </c>
      <c r="L22" s="222">
        <v>720.84735083978546</v>
      </c>
      <c r="M22" s="222">
        <v>0</v>
      </c>
      <c r="N22" s="222">
        <v>813.7248224557303</v>
      </c>
      <c r="O22" s="223">
        <v>116.48067647222149</v>
      </c>
      <c r="P22" s="223">
        <v>613.62304881978366</v>
      </c>
      <c r="Q22" s="223">
        <v>0</v>
      </c>
      <c r="R22" s="223">
        <v>730.10372529200515</v>
      </c>
      <c r="S22" s="224">
        <v>170.97293579511876</v>
      </c>
      <c r="T22" s="224">
        <v>779.48011864995544</v>
      </c>
      <c r="U22" s="224">
        <v>0</v>
      </c>
      <c r="V22" s="224">
        <v>950.45305444507426</v>
      </c>
      <c r="W22" s="225">
        <v>263.8504074110636</v>
      </c>
      <c r="X22" s="225">
        <v>1500.3274694897409</v>
      </c>
      <c r="Y22" s="225">
        <v>0</v>
      </c>
      <c r="Z22" s="225">
        <v>1764.1778769008044</v>
      </c>
      <c r="AB22" s="211" t="str">
        <f>VLOOKUP(B22,[2]Sheet2!$C$2:$E$384,3,FALSE)</f>
        <v>PR</v>
      </c>
      <c r="AD22" s="211" t="e">
        <f>VLOOKUP(B22,#REF!,2,FALSE)</f>
        <v>#REF!</v>
      </c>
      <c r="AE22" s="211" t="e">
        <f>VLOOKUP(B22,#REF!,2,FALSE)</f>
        <v>#REF!</v>
      </c>
      <c r="AG22" s="212">
        <v>39.771095490445553</v>
      </c>
      <c r="AH22" s="212">
        <v>308.23835231635525</v>
      </c>
      <c r="AI22" s="212">
        <v>0</v>
      </c>
      <c r="AJ22" s="212">
        <v>348.00944780680078</v>
      </c>
      <c r="AK22" s="212">
        <v>49.878232322305337</v>
      </c>
      <c r="AL22" s="212">
        <v>262.38864204910846</v>
      </c>
      <c r="AM22" s="212">
        <v>0</v>
      </c>
      <c r="AN22" s="212">
        <v>312.26687437141379</v>
      </c>
      <c r="AO22" s="212">
        <v>73.212382265390247</v>
      </c>
      <c r="AP22" s="212">
        <v>333.3100512280588</v>
      </c>
      <c r="AQ22" s="212">
        <v>0</v>
      </c>
      <c r="AR22" s="212">
        <v>406.52243349344906</v>
      </c>
      <c r="AS22" s="212">
        <v>112.98347775583579</v>
      </c>
      <c r="AT22" s="212">
        <v>641.54840354441399</v>
      </c>
      <c r="AU22" s="212">
        <v>0</v>
      </c>
      <c r="AV22" s="212">
        <v>754.53188130024978</v>
      </c>
      <c r="AX22" s="211">
        <v>17</v>
      </c>
    </row>
    <row r="23" spans="1:50" x14ac:dyDescent="0.2">
      <c r="A23" s="190" t="s">
        <v>660</v>
      </c>
      <c r="B23" s="211" t="s">
        <v>367</v>
      </c>
      <c r="C23" s="211" t="s">
        <v>243</v>
      </c>
      <c r="E23" s="211">
        <v>33543</v>
      </c>
      <c r="F23" s="211">
        <v>83.035536475568676</v>
      </c>
      <c r="G23" s="211">
        <v>156.9946530050085</v>
      </c>
      <c r="H23" s="211">
        <v>194.95365022118551</v>
      </c>
      <c r="I23" s="211">
        <v>277.98918669675419</v>
      </c>
      <c r="K23" s="222">
        <v>83.081461931497913</v>
      </c>
      <c r="L23" s="222">
        <v>720.84735083978546</v>
      </c>
      <c r="M23" s="222">
        <v>0</v>
      </c>
      <c r="N23" s="222">
        <v>803.92881277128333</v>
      </c>
      <c r="O23" s="223">
        <v>135.86580745529619</v>
      </c>
      <c r="P23" s="223">
        <v>613.62304881978366</v>
      </c>
      <c r="Q23" s="223">
        <v>0</v>
      </c>
      <c r="R23" s="223">
        <v>749.4888562750798</v>
      </c>
      <c r="S23" s="224">
        <v>180.13576538815809</v>
      </c>
      <c r="T23" s="224">
        <v>779.48011864995544</v>
      </c>
      <c r="U23" s="224">
        <v>0</v>
      </c>
      <c r="V23" s="224">
        <v>959.61588403811356</v>
      </c>
      <c r="W23" s="225">
        <v>263.21722731965599</v>
      </c>
      <c r="X23" s="225">
        <v>1500.3274694897409</v>
      </c>
      <c r="Y23" s="225">
        <v>0</v>
      </c>
      <c r="Z23" s="225">
        <v>1763.544696809397</v>
      </c>
      <c r="AB23" s="211" t="str">
        <f>VLOOKUP(B23,[2]Sheet2!$C$2:$E$384,3,FALSE)</f>
        <v>SR</v>
      </c>
      <c r="AD23" s="211" t="e">
        <f>VLOOKUP(B23,#REF!,2,FALSE)</f>
        <v>#REF!</v>
      </c>
      <c r="AE23" s="211" t="e">
        <f>VLOOKUP(B23,#REF!,2,FALSE)</f>
        <v>#REF!</v>
      </c>
      <c r="AG23" s="212">
        <v>36.290257807691354</v>
      </c>
      <c r="AH23" s="212">
        <v>308.23835231635525</v>
      </c>
      <c r="AI23" s="212">
        <v>0</v>
      </c>
      <c r="AJ23" s="212">
        <v>344.52861012404662</v>
      </c>
      <c r="AK23" s="212">
        <v>59.346634798846232</v>
      </c>
      <c r="AL23" s="212">
        <v>262.38864204910846</v>
      </c>
      <c r="AM23" s="212">
        <v>0</v>
      </c>
      <c r="AN23" s="212">
        <v>321.73527684795471</v>
      </c>
      <c r="AO23" s="212">
        <v>78.683899083433005</v>
      </c>
      <c r="AP23" s="212">
        <v>333.3100512280588</v>
      </c>
      <c r="AQ23" s="212">
        <v>0</v>
      </c>
      <c r="AR23" s="212">
        <v>411.9939503114918</v>
      </c>
      <c r="AS23" s="212">
        <v>114.97415689112435</v>
      </c>
      <c r="AT23" s="212">
        <v>641.54840354441399</v>
      </c>
      <c r="AU23" s="212">
        <v>0</v>
      </c>
      <c r="AV23" s="212">
        <v>756.52256043553848</v>
      </c>
      <c r="AX23" s="211">
        <v>18</v>
      </c>
    </row>
    <row r="24" spans="1:50" x14ac:dyDescent="0.2">
      <c r="A24" s="190" t="s">
        <v>688</v>
      </c>
      <c r="B24" s="211" t="s">
        <v>388</v>
      </c>
      <c r="D24" s="211" t="s">
        <v>38</v>
      </c>
      <c r="E24" s="211">
        <v>63359</v>
      </c>
      <c r="F24" s="211">
        <v>1223.993417667577</v>
      </c>
      <c r="G24" s="211">
        <v>484.78380187376695</v>
      </c>
      <c r="H24" s="211">
        <v>608.44523435385986</v>
      </c>
      <c r="I24" s="211">
        <v>1832.4386520214368</v>
      </c>
      <c r="K24" s="222">
        <v>1229.7621770670416</v>
      </c>
      <c r="L24" s="222">
        <v>0</v>
      </c>
      <c r="M24" s="222">
        <v>52.94398859960998</v>
      </c>
      <c r="N24" s="222">
        <v>1282.7061656666517</v>
      </c>
      <c r="O24" s="223">
        <v>444.98416263227006</v>
      </c>
      <c r="P24" s="223">
        <v>0</v>
      </c>
      <c r="Q24" s="223">
        <v>40.539873564875222</v>
      </c>
      <c r="R24" s="223">
        <v>485.52403619714528</v>
      </c>
      <c r="S24" s="224">
        <v>607.8763875701552</v>
      </c>
      <c r="T24" s="224">
        <v>0</v>
      </c>
      <c r="U24" s="224">
        <v>42.056617898968113</v>
      </c>
      <c r="V24" s="224">
        <v>649.93300546912337</v>
      </c>
      <c r="W24" s="225">
        <v>1837.6385646371971</v>
      </c>
      <c r="X24" s="225">
        <v>0</v>
      </c>
      <c r="Y24" s="225">
        <v>95.000606498578108</v>
      </c>
      <c r="Z24" s="225">
        <v>1932.6391711357751</v>
      </c>
      <c r="AB24" s="211" t="str">
        <f>VLOOKUP(B24,[2]Sheet2!$C$2:$E$384,3,FALSE)</f>
        <v>PU</v>
      </c>
      <c r="AD24" s="211" t="e">
        <f>VLOOKUP(B24,#REF!,2,FALSE)</f>
        <v>#REF!</v>
      </c>
      <c r="AE24" s="211" t="e">
        <f>VLOOKUP(B24,#REF!,2,FALSE)</f>
        <v>#REF!</v>
      </c>
      <c r="AG24" s="212">
        <v>482.39836661191993</v>
      </c>
      <c r="AH24" s="212">
        <v>0</v>
      </c>
      <c r="AI24" s="212">
        <v>21.355547879486949</v>
      </c>
      <c r="AJ24" s="212">
        <v>503.75391449140687</v>
      </c>
      <c r="AK24" s="212">
        <v>174.55377732785615</v>
      </c>
      <c r="AL24" s="212">
        <v>0</v>
      </c>
      <c r="AM24" s="212">
        <v>16.352209832362679</v>
      </c>
      <c r="AN24" s="212">
        <v>190.90598716021884</v>
      </c>
      <c r="AO24" s="212">
        <v>238.45145178002255</v>
      </c>
      <c r="AP24" s="212">
        <v>0</v>
      </c>
      <c r="AQ24" s="212">
        <v>16.964005564124001</v>
      </c>
      <c r="AR24" s="212">
        <v>255.41545734414655</v>
      </c>
      <c r="AS24" s="212">
        <v>720.84981839194245</v>
      </c>
      <c r="AT24" s="212">
        <v>0</v>
      </c>
      <c r="AU24" s="212">
        <v>38.31955344361095</v>
      </c>
      <c r="AV24" s="212">
        <v>759.16937183555342</v>
      </c>
      <c r="AX24" s="211">
        <v>19</v>
      </c>
    </row>
    <row r="25" spans="1:50" x14ac:dyDescent="0.2">
      <c r="A25" s="190" t="s">
        <v>660</v>
      </c>
      <c r="B25" s="211" t="s">
        <v>317</v>
      </c>
      <c r="C25" s="211" t="s">
        <v>318</v>
      </c>
      <c r="D25" s="211" t="s">
        <v>319</v>
      </c>
      <c r="E25" s="211">
        <v>56810</v>
      </c>
      <c r="F25" s="211">
        <v>113.6343601478613</v>
      </c>
      <c r="G25" s="211">
        <v>108.90029013432495</v>
      </c>
      <c r="H25" s="211">
        <v>134.86832939939177</v>
      </c>
      <c r="I25" s="211">
        <v>248.50268954725311</v>
      </c>
      <c r="K25" s="222">
        <v>113.81037882288618</v>
      </c>
      <c r="L25" s="222">
        <v>728.53162828811867</v>
      </c>
      <c r="M25" s="222">
        <v>44.610401483189392</v>
      </c>
      <c r="N25" s="222">
        <v>886.95240859419425</v>
      </c>
      <c r="O25" s="223">
        <v>94.550122081482144</v>
      </c>
      <c r="P25" s="223">
        <v>560.26203893529942</v>
      </c>
      <c r="Q25" s="223">
        <v>41.159203759109452</v>
      </c>
      <c r="R25" s="223">
        <v>695.97136477589106</v>
      </c>
      <c r="S25" s="224">
        <v>131.02501630780355</v>
      </c>
      <c r="T25" s="224">
        <v>717.29009272624319</v>
      </c>
      <c r="U25" s="224">
        <v>42.526433252002455</v>
      </c>
      <c r="V25" s="224">
        <v>890.84154228604916</v>
      </c>
      <c r="W25" s="225">
        <v>244.83539513068973</v>
      </c>
      <c r="X25" s="225">
        <v>1445.8217210143621</v>
      </c>
      <c r="Y25" s="225">
        <v>87.136834735191854</v>
      </c>
      <c r="Z25" s="225">
        <v>1777.7939508802435</v>
      </c>
      <c r="AB25" s="211" t="str">
        <f>VLOOKUP(B25,[2]Sheet2!$C$2:$E$384,3,FALSE)</f>
        <v>SR</v>
      </c>
      <c r="AD25" s="211" t="e">
        <f>VLOOKUP(B25,#REF!,2,FALSE)</f>
        <v>#REF!</v>
      </c>
      <c r="AE25" s="211" t="e">
        <f>VLOOKUP(B25,#REF!,2,FALSE)</f>
        <v>#REF!</v>
      </c>
      <c r="AG25" s="212">
        <v>48.788267854849074</v>
      </c>
      <c r="AH25" s="212">
        <v>311.49279811835777</v>
      </c>
      <c r="AI25" s="212">
        <v>19.319600605586238</v>
      </c>
      <c r="AJ25" s="212">
        <v>379.6006665787931</v>
      </c>
      <c r="AK25" s="212">
        <v>40.531775129215312</v>
      </c>
      <c r="AL25" s="212">
        <v>239.54703325307756</v>
      </c>
      <c r="AM25" s="212">
        <v>17.824976943316397</v>
      </c>
      <c r="AN25" s="212">
        <v>297.90378532560931</v>
      </c>
      <c r="AO25" s="212">
        <v>56.167843894616929</v>
      </c>
      <c r="AP25" s="212">
        <v>306.68633916537624</v>
      </c>
      <c r="AQ25" s="212">
        <v>18.417088353674917</v>
      </c>
      <c r="AR25" s="212">
        <v>381.27127141366805</v>
      </c>
      <c r="AS25" s="212">
        <v>104.956111749466</v>
      </c>
      <c r="AT25" s="212">
        <v>618.17913728373401</v>
      </c>
      <c r="AU25" s="212">
        <v>37.736688959261159</v>
      </c>
      <c r="AV25" s="212">
        <v>760.8719379924612</v>
      </c>
      <c r="AX25" s="211">
        <v>20</v>
      </c>
    </row>
    <row r="26" spans="1:50" x14ac:dyDescent="0.2">
      <c r="A26" s="190" t="s">
        <v>660</v>
      </c>
      <c r="B26" s="211" t="s">
        <v>222</v>
      </c>
      <c r="C26" s="211" t="s">
        <v>157</v>
      </c>
      <c r="D26" s="211" t="s">
        <v>158</v>
      </c>
      <c r="E26" s="211">
        <v>80312</v>
      </c>
      <c r="F26" s="211">
        <v>131.30503536208786</v>
      </c>
      <c r="G26" s="211">
        <v>105.39701023163413</v>
      </c>
      <c r="H26" s="211">
        <v>129.72366419167432</v>
      </c>
      <c r="I26" s="211">
        <v>261.02869955376212</v>
      </c>
      <c r="K26" s="222">
        <v>132.18659063429462</v>
      </c>
      <c r="L26" s="222">
        <v>867.29084922007053</v>
      </c>
      <c r="M26" s="222">
        <v>47.017465781508157</v>
      </c>
      <c r="N26" s="222">
        <v>1046.4949056358732</v>
      </c>
      <c r="O26" s="223">
        <v>91.059904559754457</v>
      </c>
      <c r="P26" s="223">
        <v>437.54892321835206</v>
      </c>
      <c r="Q26" s="223">
        <v>39.463759822957314</v>
      </c>
      <c r="R26" s="223">
        <v>568.07258760106379</v>
      </c>
      <c r="S26" s="224">
        <v>122.83634939088886</v>
      </c>
      <c r="T26" s="224">
        <v>570.82408606407739</v>
      </c>
      <c r="U26" s="224">
        <v>41.772396140298206</v>
      </c>
      <c r="V26" s="224">
        <v>735.43283159526436</v>
      </c>
      <c r="W26" s="225">
        <v>255.02294002518349</v>
      </c>
      <c r="X26" s="225">
        <v>1438.114935284148</v>
      </c>
      <c r="Y26" s="225">
        <v>88.789861921806363</v>
      </c>
      <c r="Z26" s="225">
        <v>1781.9277372311378</v>
      </c>
      <c r="AB26" s="211" t="str">
        <f>VLOOKUP(B26,[2]Sheet2!$C$2:$E$384,3,FALSE)</f>
        <v>SR</v>
      </c>
      <c r="AD26" s="211" t="e">
        <f>VLOOKUP(B26,#REF!,2,FALSE)</f>
        <v>#REF!</v>
      </c>
      <c r="AE26" s="211" t="e">
        <f>VLOOKUP(B26,#REF!,2,FALSE)</f>
        <v>#REF!</v>
      </c>
      <c r="AG26" s="212">
        <v>59.081455347473494</v>
      </c>
      <c r="AH26" s="212">
        <v>368.28368059611324</v>
      </c>
      <c r="AI26" s="212">
        <v>19.954447837704908</v>
      </c>
      <c r="AJ26" s="212">
        <v>447.31958378129161</v>
      </c>
      <c r="AK26" s="212">
        <v>40.699678079120915</v>
      </c>
      <c r="AL26" s="212">
        <v>185.79940976966523</v>
      </c>
      <c r="AM26" s="212">
        <v>16.748617216554219</v>
      </c>
      <c r="AN26" s="212">
        <v>243.24770506534034</v>
      </c>
      <c r="AO26" s="212">
        <v>54.902318433058966</v>
      </c>
      <c r="AP26" s="212">
        <v>242.39295915279206</v>
      </c>
      <c r="AQ26" s="212">
        <v>17.728414026205499</v>
      </c>
      <c r="AR26" s="212">
        <v>315.0236916120565</v>
      </c>
      <c r="AS26" s="212">
        <v>113.98377378053246</v>
      </c>
      <c r="AT26" s="212">
        <v>610.67663974890525</v>
      </c>
      <c r="AU26" s="212">
        <v>37.682861863910404</v>
      </c>
      <c r="AV26" s="212">
        <v>762.34327539334811</v>
      </c>
      <c r="AX26" s="211">
        <v>21</v>
      </c>
    </row>
    <row r="27" spans="1:50" x14ac:dyDescent="0.2">
      <c r="A27" s="190" t="s">
        <v>660</v>
      </c>
      <c r="B27" s="211" t="s">
        <v>384</v>
      </c>
      <c r="C27" s="211" t="s">
        <v>157</v>
      </c>
      <c r="D27" s="211" t="s">
        <v>158</v>
      </c>
      <c r="E27" s="211">
        <v>49961</v>
      </c>
      <c r="F27" s="211">
        <v>130.58479614098997</v>
      </c>
      <c r="G27" s="211">
        <v>96.092141786193238</v>
      </c>
      <c r="H27" s="211">
        <v>139.45792579907169</v>
      </c>
      <c r="I27" s="211">
        <v>270.04272194006165</v>
      </c>
      <c r="K27" s="222">
        <v>131.84139221128351</v>
      </c>
      <c r="L27" s="222">
        <v>867.29084922007053</v>
      </c>
      <c r="M27" s="222">
        <v>47.017465781508157</v>
      </c>
      <c r="N27" s="222">
        <v>1046.1497072128623</v>
      </c>
      <c r="O27" s="223">
        <v>83.692720374011714</v>
      </c>
      <c r="P27" s="223">
        <v>437.54892321835206</v>
      </c>
      <c r="Q27" s="223">
        <v>39.463759822957314</v>
      </c>
      <c r="R27" s="223">
        <v>560.70540341532103</v>
      </c>
      <c r="S27" s="224">
        <v>137.93019376906628</v>
      </c>
      <c r="T27" s="224">
        <v>570.82408606407739</v>
      </c>
      <c r="U27" s="224">
        <v>41.772396140298206</v>
      </c>
      <c r="V27" s="224">
        <v>750.5266759734418</v>
      </c>
      <c r="W27" s="225">
        <v>269.77158598034976</v>
      </c>
      <c r="X27" s="225">
        <v>1438.114935284148</v>
      </c>
      <c r="Y27" s="225">
        <v>88.789861921806363</v>
      </c>
      <c r="Z27" s="225">
        <v>1796.6763831863041</v>
      </c>
      <c r="AB27" s="211" t="str">
        <f>VLOOKUP(B27,[2]Sheet2!$C$2:$E$384,3,FALSE)</f>
        <v>PR</v>
      </c>
      <c r="AD27" s="211" t="e">
        <f>VLOOKUP(B27,#REF!,2,FALSE)</f>
        <v>#REF!</v>
      </c>
      <c r="AE27" s="211" t="e">
        <f>VLOOKUP(B27,#REF!,2,FALSE)</f>
        <v>#REF!</v>
      </c>
      <c r="AG27" s="212">
        <v>55.824260523992187</v>
      </c>
      <c r="AH27" s="212">
        <v>368.28368059611324</v>
      </c>
      <c r="AI27" s="212">
        <v>19.954447837704908</v>
      </c>
      <c r="AJ27" s="212">
        <v>444.0623889578103</v>
      </c>
      <c r="AK27" s="212">
        <v>35.437157843670015</v>
      </c>
      <c r="AL27" s="212">
        <v>185.79940976966523</v>
      </c>
      <c r="AM27" s="212">
        <v>16.748617216554219</v>
      </c>
      <c r="AN27" s="212">
        <v>237.98518482988945</v>
      </c>
      <c r="AO27" s="212">
        <v>58.402379874369203</v>
      </c>
      <c r="AP27" s="212">
        <v>242.39295915279206</v>
      </c>
      <c r="AQ27" s="212">
        <v>17.728414026205499</v>
      </c>
      <c r="AR27" s="212">
        <v>318.52375305336676</v>
      </c>
      <c r="AS27" s="212">
        <v>114.22664039836138</v>
      </c>
      <c r="AT27" s="212">
        <v>610.67663974890525</v>
      </c>
      <c r="AU27" s="212">
        <v>37.682861863910404</v>
      </c>
      <c r="AV27" s="212">
        <v>762.58614201117712</v>
      </c>
      <c r="AX27" s="211">
        <v>22</v>
      </c>
    </row>
    <row r="28" spans="1:50" x14ac:dyDescent="0.2">
      <c r="A28" s="190" t="s">
        <v>660</v>
      </c>
      <c r="B28" s="211" t="s">
        <v>203</v>
      </c>
      <c r="C28" s="211" t="s">
        <v>318</v>
      </c>
      <c r="D28" s="211" t="s">
        <v>319</v>
      </c>
      <c r="E28" s="211">
        <v>43487</v>
      </c>
      <c r="F28" s="211">
        <v>120.86623588658678</v>
      </c>
      <c r="G28" s="211">
        <v>103.34196772088212</v>
      </c>
      <c r="H28" s="211">
        <v>132.69643872810767</v>
      </c>
      <c r="I28" s="211">
        <v>253.56267461469443</v>
      </c>
      <c r="K28" s="222">
        <v>121.38424924883357</v>
      </c>
      <c r="L28" s="222">
        <v>728.53162828811867</v>
      </c>
      <c r="M28" s="222">
        <v>44.610401483189392</v>
      </c>
      <c r="N28" s="222">
        <v>894.52627902014171</v>
      </c>
      <c r="O28" s="223">
        <v>89.357992306183462</v>
      </c>
      <c r="P28" s="223">
        <v>560.26203893529942</v>
      </c>
      <c r="Q28" s="223">
        <v>41.159203759109452</v>
      </c>
      <c r="R28" s="223">
        <v>690.77923500059228</v>
      </c>
      <c r="S28" s="224">
        <v>130.03602807446225</v>
      </c>
      <c r="T28" s="224">
        <v>717.29009272624319</v>
      </c>
      <c r="U28" s="224">
        <v>42.526433252002455</v>
      </c>
      <c r="V28" s="224">
        <v>889.85255405270789</v>
      </c>
      <c r="W28" s="225">
        <v>251.42027732329586</v>
      </c>
      <c r="X28" s="225">
        <v>1445.8217210143621</v>
      </c>
      <c r="Y28" s="225">
        <v>87.136834735191854</v>
      </c>
      <c r="Z28" s="225">
        <v>1784.3788330728498</v>
      </c>
      <c r="AB28" s="211" t="str">
        <f>VLOOKUP(B28,[2]Sheet2!$C$2:$E$384,3,FALSE)</f>
        <v>PR</v>
      </c>
      <c r="AD28" s="211" t="e">
        <f>VLOOKUP(B28,#REF!,2,FALSE)</f>
        <v>#REF!</v>
      </c>
      <c r="AE28" s="211" t="e">
        <f>VLOOKUP(B28,#REF!,2,FALSE)</f>
        <v>#REF!</v>
      </c>
      <c r="AG28" s="212">
        <v>51.530065474570236</v>
      </c>
      <c r="AH28" s="212">
        <v>311.49279811835777</v>
      </c>
      <c r="AI28" s="212">
        <v>19.319600605586238</v>
      </c>
      <c r="AJ28" s="212">
        <v>382.34246419851422</v>
      </c>
      <c r="AK28" s="212">
        <v>37.93427254943478</v>
      </c>
      <c r="AL28" s="212">
        <v>239.54703325307756</v>
      </c>
      <c r="AM28" s="212">
        <v>17.824976943316397</v>
      </c>
      <c r="AN28" s="212">
        <v>295.30628274582875</v>
      </c>
      <c r="AO28" s="212">
        <v>55.202920331069926</v>
      </c>
      <c r="AP28" s="212">
        <v>306.68633916537624</v>
      </c>
      <c r="AQ28" s="212">
        <v>18.417088353674917</v>
      </c>
      <c r="AR28" s="212">
        <v>380.30634785012109</v>
      </c>
      <c r="AS28" s="212">
        <v>106.73298580564017</v>
      </c>
      <c r="AT28" s="212">
        <v>618.17913728373401</v>
      </c>
      <c r="AU28" s="212">
        <v>37.736688959261159</v>
      </c>
      <c r="AV28" s="212">
        <v>762.64881204863536</v>
      </c>
      <c r="AX28" s="211">
        <v>23</v>
      </c>
    </row>
    <row r="29" spans="1:50" x14ac:dyDescent="0.2">
      <c r="A29" s="190" t="s">
        <v>660</v>
      </c>
      <c r="B29" s="211" t="s">
        <v>342</v>
      </c>
      <c r="C29" s="211" t="s">
        <v>157</v>
      </c>
      <c r="D29" s="211" t="s">
        <v>158</v>
      </c>
      <c r="E29" s="211">
        <v>50226</v>
      </c>
      <c r="F29" s="211">
        <v>114.70961255126826</v>
      </c>
      <c r="G29" s="211">
        <v>102.02105999775016</v>
      </c>
      <c r="H29" s="211">
        <v>147.88594609732027</v>
      </c>
      <c r="I29" s="211">
        <v>262.59555864858856</v>
      </c>
      <c r="K29" s="222">
        <v>115.987943761732</v>
      </c>
      <c r="L29" s="222">
        <v>867.29084922007053</v>
      </c>
      <c r="M29" s="222">
        <v>47.017465781508157</v>
      </c>
      <c r="N29" s="222">
        <v>1030.2962587633108</v>
      </c>
      <c r="O29" s="223">
        <v>88.409316865109702</v>
      </c>
      <c r="P29" s="223">
        <v>437.54892321835206</v>
      </c>
      <c r="Q29" s="223">
        <v>39.463759822957314</v>
      </c>
      <c r="R29" s="223">
        <v>565.42199990641905</v>
      </c>
      <c r="S29" s="224">
        <v>156.17642367308505</v>
      </c>
      <c r="T29" s="224">
        <v>570.82408606407739</v>
      </c>
      <c r="U29" s="224">
        <v>41.772396140298206</v>
      </c>
      <c r="V29" s="224">
        <v>768.77290587746063</v>
      </c>
      <c r="W29" s="225">
        <v>272.16436743481705</v>
      </c>
      <c r="X29" s="225">
        <v>1438.114935284148</v>
      </c>
      <c r="Y29" s="225">
        <v>88.789861921806363</v>
      </c>
      <c r="Z29" s="225">
        <v>1799.0691646407713</v>
      </c>
      <c r="AB29" s="211" t="str">
        <f>VLOOKUP(B29,[2]Sheet2!$C$2:$E$384,3,FALSE)</f>
        <v>PR</v>
      </c>
      <c r="AD29" s="211" t="e">
        <f>VLOOKUP(B29,#REF!,2,FALSE)</f>
        <v>#REF!</v>
      </c>
      <c r="AE29" s="211" t="e">
        <f>VLOOKUP(B29,#REF!,2,FALSE)</f>
        <v>#REF!</v>
      </c>
      <c r="AG29" s="212">
        <v>49.482803562191044</v>
      </c>
      <c r="AH29" s="212">
        <v>368.28368059611324</v>
      </c>
      <c r="AI29" s="212">
        <v>19.954447837704908</v>
      </c>
      <c r="AJ29" s="212">
        <v>437.7209319960092</v>
      </c>
      <c r="AK29" s="212">
        <v>37.717203337016898</v>
      </c>
      <c r="AL29" s="212">
        <v>185.79940976966523</v>
      </c>
      <c r="AM29" s="212">
        <v>16.748617216554219</v>
      </c>
      <c r="AN29" s="212">
        <v>240.26523032323635</v>
      </c>
      <c r="AO29" s="212">
        <v>66.628022215275365</v>
      </c>
      <c r="AP29" s="212">
        <v>242.39295915279206</v>
      </c>
      <c r="AQ29" s="212">
        <v>17.728414026205499</v>
      </c>
      <c r="AR29" s="212">
        <v>326.74939539427288</v>
      </c>
      <c r="AS29" s="212">
        <v>116.1108257774664</v>
      </c>
      <c r="AT29" s="212">
        <v>610.67663974890525</v>
      </c>
      <c r="AU29" s="212">
        <v>37.682861863910404</v>
      </c>
      <c r="AV29" s="212">
        <v>764.47032739028214</v>
      </c>
      <c r="AX29" s="211">
        <v>24</v>
      </c>
    </row>
    <row r="30" spans="1:50" x14ac:dyDescent="0.2">
      <c r="A30" s="190" t="s">
        <v>660</v>
      </c>
      <c r="B30" s="211" t="s">
        <v>295</v>
      </c>
      <c r="C30" s="211" t="s">
        <v>67</v>
      </c>
      <c r="D30" s="211" t="s">
        <v>68</v>
      </c>
      <c r="E30" s="211">
        <v>63134</v>
      </c>
      <c r="F30" s="211">
        <v>109.8249754490449</v>
      </c>
      <c r="G30" s="211">
        <v>88.031171223017708</v>
      </c>
      <c r="H30" s="211">
        <v>139.32217811927586</v>
      </c>
      <c r="I30" s="211">
        <v>249.14715356832073</v>
      </c>
      <c r="K30" s="222">
        <v>111.19307991606661</v>
      </c>
      <c r="L30" s="222">
        <v>855.36584856668287</v>
      </c>
      <c r="M30" s="222">
        <v>47.922109118896884</v>
      </c>
      <c r="N30" s="222">
        <v>1014.4810376016463</v>
      </c>
      <c r="O30" s="223">
        <v>75.923952317515145</v>
      </c>
      <c r="P30" s="223">
        <v>489.55636500607562</v>
      </c>
      <c r="Q30" s="223">
        <v>35.84192090226945</v>
      </c>
      <c r="R30" s="223">
        <v>601.32223822586013</v>
      </c>
      <c r="S30" s="224">
        <v>136.65596457441114</v>
      </c>
      <c r="T30" s="224">
        <v>640.7580556197662</v>
      </c>
      <c r="U30" s="224">
        <v>37.032945719889412</v>
      </c>
      <c r="V30" s="224">
        <v>814.44696591406671</v>
      </c>
      <c r="W30" s="225">
        <v>247.84904449047772</v>
      </c>
      <c r="X30" s="225">
        <v>1496.123904186449</v>
      </c>
      <c r="Y30" s="225">
        <v>84.955054838786296</v>
      </c>
      <c r="Z30" s="225">
        <v>1828.928003515713</v>
      </c>
      <c r="AB30" s="211" t="str">
        <f>VLOOKUP(B30,[2]Sheet2!$C$2:$E$384,3,FALSE)</f>
        <v>PR</v>
      </c>
      <c r="AD30" s="211" t="e">
        <f>VLOOKUP(B30,#REF!,2,FALSE)</f>
        <v>#REF!</v>
      </c>
      <c r="AE30" s="211" t="e">
        <f>VLOOKUP(B30,#REF!,2,FALSE)</f>
        <v>#REF!</v>
      </c>
      <c r="AG30" s="212">
        <v>45.407035487157103</v>
      </c>
      <c r="AH30" s="212">
        <v>359.53523496449822</v>
      </c>
      <c r="AI30" s="212">
        <v>20.134251939711554</v>
      </c>
      <c r="AJ30" s="212">
        <v>425.07652239136684</v>
      </c>
      <c r="AK30" s="212">
        <v>31.004461786731177</v>
      </c>
      <c r="AL30" s="212">
        <v>205.77483075313992</v>
      </c>
      <c r="AM30" s="212">
        <v>15.058816874254436</v>
      </c>
      <c r="AN30" s="212">
        <v>251.83810941412554</v>
      </c>
      <c r="AO30" s="212">
        <v>55.805111591889371</v>
      </c>
      <c r="AP30" s="212">
        <v>269.32931501612097</v>
      </c>
      <c r="AQ30" s="212">
        <v>15.559220428799852</v>
      </c>
      <c r="AR30" s="212">
        <v>340.69364703681021</v>
      </c>
      <c r="AS30" s="212">
        <v>101.21214707904647</v>
      </c>
      <c r="AT30" s="212">
        <v>628.86454998061913</v>
      </c>
      <c r="AU30" s="212">
        <v>35.693472368511408</v>
      </c>
      <c r="AV30" s="212">
        <v>765.77016942817704</v>
      </c>
      <c r="AX30" s="211">
        <v>25</v>
      </c>
    </row>
    <row r="31" spans="1:50" x14ac:dyDescent="0.2">
      <c r="A31" s="190" t="s">
        <v>660</v>
      </c>
      <c r="B31" s="211" t="s">
        <v>303</v>
      </c>
      <c r="C31" s="211" t="s">
        <v>243</v>
      </c>
      <c r="E31" s="211">
        <v>36753</v>
      </c>
      <c r="F31" s="211">
        <v>148.89353250074822</v>
      </c>
      <c r="G31" s="211">
        <v>111.05792584978099</v>
      </c>
      <c r="H31" s="211">
        <v>152.6979953735985</v>
      </c>
      <c r="I31" s="211">
        <v>301.59152787434675</v>
      </c>
      <c r="K31" s="222">
        <v>150.08938089170604</v>
      </c>
      <c r="L31" s="222">
        <v>720.84735083978546</v>
      </c>
      <c r="M31" s="222">
        <v>0</v>
      </c>
      <c r="N31" s="222">
        <v>870.93673173149148</v>
      </c>
      <c r="O31" s="223">
        <v>96.441344268848795</v>
      </c>
      <c r="P31" s="223">
        <v>613.62304881978366</v>
      </c>
      <c r="Q31" s="223">
        <v>0</v>
      </c>
      <c r="R31" s="223">
        <v>710.06439308863241</v>
      </c>
      <c r="S31" s="224">
        <v>145.92467020780441</v>
      </c>
      <c r="T31" s="224">
        <v>779.48011864995544</v>
      </c>
      <c r="U31" s="224">
        <v>0</v>
      </c>
      <c r="V31" s="224">
        <v>925.40478885775985</v>
      </c>
      <c r="W31" s="225">
        <v>296.01405109951048</v>
      </c>
      <c r="X31" s="225">
        <v>1500.3274694897409</v>
      </c>
      <c r="Y31" s="225">
        <v>0</v>
      </c>
      <c r="Z31" s="225">
        <v>1796.3415205892513</v>
      </c>
      <c r="AB31" s="211" t="str">
        <f>VLOOKUP(B31,[2]Sheet2!$C$2:$E$384,3,FALSE)</f>
        <v>PR</v>
      </c>
      <c r="AD31" s="211" t="e">
        <f>VLOOKUP(B31,#REF!,2,FALSE)</f>
        <v>#REF!</v>
      </c>
      <c r="AE31" s="211" t="e">
        <f>VLOOKUP(B31,#REF!,2,FALSE)</f>
        <v>#REF!</v>
      </c>
      <c r="AG31" s="212">
        <v>63.348932736691339</v>
      </c>
      <c r="AH31" s="212">
        <v>308.23835231635525</v>
      </c>
      <c r="AI31" s="212">
        <v>0</v>
      </c>
      <c r="AJ31" s="212">
        <v>371.58728505304657</v>
      </c>
      <c r="AK31" s="212">
        <v>40.705452942947048</v>
      </c>
      <c r="AL31" s="212">
        <v>262.38864204910846</v>
      </c>
      <c r="AM31" s="212">
        <v>0</v>
      </c>
      <c r="AN31" s="212">
        <v>303.09409499205549</v>
      </c>
      <c r="AO31" s="212">
        <v>61.591113659719966</v>
      </c>
      <c r="AP31" s="212">
        <v>333.3100512280588</v>
      </c>
      <c r="AQ31" s="212">
        <v>0</v>
      </c>
      <c r="AR31" s="212">
        <v>394.90116488777875</v>
      </c>
      <c r="AS31" s="212">
        <v>124.9400463964113</v>
      </c>
      <c r="AT31" s="212">
        <v>641.54840354441399</v>
      </c>
      <c r="AU31" s="212">
        <v>0</v>
      </c>
      <c r="AV31" s="212">
        <v>766.48844994082538</v>
      </c>
      <c r="AX31" s="211">
        <v>26</v>
      </c>
    </row>
    <row r="32" spans="1:50" x14ac:dyDescent="0.2">
      <c r="A32" s="190" t="s">
        <v>660</v>
      </c>
      <c r="B32" s="211" t="s">
        <v>336</v>
      </c>
      <c r="C32" s="211" t="s">
        <v>318</v>
      </c>
      <c r="D32" s="211" t="s">
        <v>319</v>
      </c>
      <c r="E32" s="211">
        <v>31990</v>
      </c>
      <c r="F32" s="211">
        <v>96.290997186620828</v>
      </c>
      <c r="G32" s="211">
        <v>159.85075008905906</v>
      </c>
      <c r="H32" s="211">
        <v>189.53406244475261</v>
      </c>
      <c r="I32" s="211">
        <v>285.82505963137345</v>
      </c>
      <c r="K32" s="222">
        <v>96.575953307397299</v>
      </c>
      <c r="L32" s="222">
        <v>728.53162828811867</v>
      </c>
      <c r="M32" s="222">
        <v>44.610401483189392</v>
      </c>
      <c r="N32" s="222">
        <v>869.7179830787054</v>
      </c>
      <c r="O32" s="223">
        <v>138.91765288796498</v>
      </c>
      <c r="P32" s="223">
        <v>560.26203893529942</v>
      </c>
      <c r="Q32" s="223">
        <v>41.159203759109452</v>
      </c>
      <c r="R32" s="223">
        <v>740.33889558237388</v>
      </c>
      <c r="S32" s="224">
        <v>172.84620417151328</v>
      </c>
      <c r="T32" s="224">
        <v>717.29009272624319</v>
      </c>
      <c r="U32" s="224">
        <v>42.526433252002455</v>
      </c>
      <c r="V32" s="224">
        <v>932.66273014975889</v>
      </c>
      <c r="W32" s="225">
        <v>269.42215747891055</v>
      </c>
      <c r="X32" s="225">
        <v>1445.8217210143621</v>
      </c>
      <c r="Y32" s="225">
        <v>87.136834735191854</v>
      </c>
      <c r="Z32" s="225">
        <v>1802.3807132284644</v>
      </c>
      <c r="AB32" s="211" t="str">
        <f>VLOOKUP(B32,[2]Sheet2!$C$2:$E$384,3,FALSE)</f>
        <v>PU</v>
      </c>
      <c r="AD32" s="211" t="e">
        <f>VLOOKUP(B32,#REF!,2,FALSE)</f>
        <v>#REF!</v>
      </c>
      <c r="AE32" s="211" t="e">
        <f>VLOOKUP(B32,#REF!,2,FALSE)</f>
        <v>#REF!</v>
      </c>
      <c r="AG32" s="212">
        <v>39.659876844422129</v>
      </c>
      <c r="AH32" s="212">
        <v>311.49279811835777</v>
      </c>
      <c r="AI32" s="212">
        <v>19.319600605586238</v>
      </c>
      <c r="AJ32" s="212">
        <v>370.47227556836611</v>
      </c>
      <c r="AK32" s="212">
        <v>57.047917378733992</v>
      </c>
      <c r="AL32" s="212">
        <v>239.54703325307756</v>
      </c>
      <c r="AM32" s="212">
        <v>17.824976943316397</v>
      </c>
      <c r="AN32" s="212">
        <v>314.41992757512799</v>
      </c>
      <c r="AO32" s="212">
        <v>70.981014794114301</v>
      </c>
      <c r="AP32" s="212">
        <v>306.68633916537624</v>
      </c>
      <c r="AQ32" s="212">
        <v>18.417088353674917</v>
      </c>
      <c r="AR32" s="212">
        <v>396.08444231316543</v>
      </c>
      <c r="AS32" s="212">
        <v>110.64089163853643</v>
      </c>
      <c r="AT32" s="212">
        <v>618.17913728373401</v>
      </c>
      <c r="AU32" s="212">
        <v>37.736688959261159</v>
      </c>
      <c r="AV32" s="212">
        <v>766.55671788153154</v>
      </c>
      <c r="AX32" s="211">
        <v>27</v>
      </c>
    </row>
    <row r="33" spans="1:50" x14ac:dyDescent="0.2">
      <c r="A33" s="190" t="s">
        <v>660</v>
      </c>
      <c r="B33" s="211" t="s">
        <v>320</v>
      </c>
      <c r="C33" s="211" t="s">
        <v>318</v>
      </c>
      <c r="D33" s="211" t="s">
        <v>319</v>
      </c>
      <c r="E33" s="211">
        <v>43182</v>
      </c>
      <c r="F33" s="211">
        <v>109.59612801630308</v>
      </c>
      <c r="G33" s="211">
        <v>131.86459905794081</v>
      </c>
      <c r="H33" s="211">
        <v>154.14145333883039</v>
      </c>
      <c r="I33" s="211">
        <v>263.73758135513344</v>
      </c>
      <c r="K33" s="222">
        <v>110.00747986854232</v>
      </c>
      <c r="L33" s="222">
        <v>728.53162828811867</v>
      </c>
      <c r="M33" s="222">
        <v>44.610401483189392</v>
      </c>
      <c r="N33" s="222">
        <v>883.14950963985041</v>
      </c>
      <c r="O33" s="223">
        <v>114.2221354458339</v>
      </c>
      <c r="P33" s="223">
        <v>560.26203893529942</v>
      </c>
      <c r="Q33" s="223">
        <v>41.159203759109452</v>
      </c>
      <c r="R33" s="223">
        <v>715.64337814024282</v>
      </c>
      <c r="S33" s="224">
        <v>143.8772783270401</v>
      </c>
      <c r="T33" s="224">
        <v>717.29009272624319</v>
      </c>
      <c r="U33" s="224">
        <v>42.526433252002455</v>
      </c>
      <c r="V33" s="224">
        <v>903.69380430528577</v>
      </c>
      <c r="W33" s="225">
        <v>253.88475819558238</v>
      </c>
      <c r="X33" s="225">
        <v>1445.8217210143621</v>
      </c>
      <c r="Y33" s="225">
        <v>87.136834735191854</v>
      </c>
      <c r="Z33" s="225">
        <v>1786.8433139451363</v>
      </c>
      <c r="AB33" s="211" t="str">
        <f>VLOOKUP(B33,[2]Sheet2!$C$2:$E$384,3,FALSE)</f>
        <v>PR</v>
      </c>
      <c r="AD33" s="211" t="e">
        <f>VLOOKUP(B33,#REF!,2,FALSE)</f>
        <v>#REF!</v>
      </c>
      <c r="AE33" s="211" t="e">
        <f>VLOOKUP(B33,#REF!,2,FALSE)</f>
        <v>#REF!</v>
      </c>
      <c r="AG33" s="212">
        <v>48.575491044178975</v>
      </c>
      <c r="AH33" s="212">
        <v>311.49279811835777</v>
      </c>
      <c r="AI33" s="212">
        <v>19.319600605586238</v>
      </c>
      <c r="AJ33" s="212">
        <v>379.38788976812299</v>
      </c>
      <c r="AK33" s="212">
        <v>50.436536897548905</v>
      </c>
      <c r="AL33" s="212">
        <v>239.54703325307756</v>
      </c>
      <c r="AM33" s="212">
        <v>17.824976943316397</v>
      </c>
      <c r="AN33" s="212">
        <v>307.80854709394288</v>
      </c>
      <c r="AO33" s="212">
        <v>63.531220360539564</v>
      </c>
      <c r="AP33" s="212">
        <v>306.68633916537624</v>
      </c>
      <c r="AQ33" s="212">
        <v>18.417088353674917</v>
      </c>
      <c r="AR33" s="212">
        <v>388.63464787959072</v>
      </c>
      <c r="AS33" s="212">
        <v>112.10671140471854</v>
      </c>
      <c r="AT33" s="212">
        <v>618.17913728373401</v>
      </c>
      <c r="AU33" s="212">
        <v>37.736688959261159</v>
      </c>
      <c r="AV33" s="212">
        <v>768.02253764771376</v>
      </c>
      <c r="AX33" s="211">
        <v>28</v>
      </c>
    </row>
    <row r="34" spans="1:50" x14ac:dyDescent="0.2">
      <c r="A34" s="190" t="s">
        <v>660</v>
      </c>
      <c r="B34" s="211" t="s">
        <v>167</v>
      </c>
      <c r="C34" s="211" t="s">
        <v>157</v>
      </c>
      <c r="D34" s="211" t="s">
        <v>158</v>
      </c>
      <c r="E34" s="211">
        <v>53043</v>
      </c>
      <c r="F34" s="211">
        <v>135.2150896442509</v>
      </c>
      <c r="G34" s="211">
        <v>139.58363345119997</v>
      </c>
      <c r="H34" s="211">
        <v>165.89732033464827</v>
      </c>
      <c r="I34" s="211">
        <v>301.11240997889917</v>
      </c>
      <c r="K34" s="222">
        <v>135.60710488031017</v>
      </c>
      <c r="L34" s="222">
        <v>867.29084922007053</v>
      </c>
      <c r="M34" s="222">
        <v>47.017465781508157</v>
      </c>
      <c r="N34" s="222">
        <v>1049.915419881889</v>
      </c>
      <c r="O34" s="223">
        <v>121.40589595169958</v>
      </c>
      <c r="P34" s="223">
        <v>437.54892321835206</v>
      </c>
      <c r="Q34" s="223">
        <v>39.463759822957314</v>
      </c>
      <c r="R34" s="223">
        <v>598.41857899300896</v>
      </c>
      <c r="S34" s="224">
        <v>153.6357103737046</v>
      </c>
      <c r="T34" s="224">
        <v>570.82408606407739</v>
      </c>
      <c r="U34" s="224">
        <v>41.772396140298206</v>
      </c>
      <c r="V34" s="224">
        <v>766.23219257808012</v>
      </c>
      <c r="W34" s="225">
        <v>289.24281525401477</v>
      </c>
      <c r="X34" s="225">
        <v>1438.114935284148</v>
      </c>
      <c r="Y34" s="225">
        <v>88.789861921806363</v>
      </c>
      <c r="Z34" s="225">
        <v>1816.147612459969</v>
      </c>
      <c r="AB34" s="211" t="str">
        <f>VLOOKUP(B34,[2]Sheet2!$C$2:$E$384,3,FALSE)</f>
        <v>PU</v>
      </c>
      <c r="AD34" s="211" t="e">
        <f>VLOOKUP(B34,#REF!,2,FALSE)</f>
        <v>#REF!</v>
      </c>
      <c r="AE34" s="211" t="e">
        <f>VLOOKUP(B34,#REF!,2,FALSE)</f>
        <v>#REF!</v>
      </c>
      <c r="AG34" s="212">
        <v>59.229008136806208</v>
      </c>
      <c r="AH34" s="212">
        <v>368.28368059611324</v>
      </c>
      <c r="AI34" s="212">
        <v>19.954447837704908</v>
      </c>
      <c r="AJ34" s="212">
        <v>447.46713657062435</v>
      </c>
      <c r="AK34" s="212">
        <v>53.026357324906961</v>
      </c>
      <c r="AL34" s="212">
        <v>185.79940976966523</v>
      </c>
      <c r="AM34" s="212">
        <v>16.748617216554219</v>
      </c>
      <c r="AN34" s="212">
        <v>255.57438431112641</v>
      </c>
      <c r="AO34" s="212">
        <v>67.10334792457769</v>
      </c>
      <c r="AP34" s="212">
        <v>242.39295915279206</v>
      </c>
      <c r="AQ34" s="212">
        <v>17.728414026205499</v>
      </c>
      <c r="AR34" s="212">
        <v>327.22472110357523</v>
      </c>
      <c r="AS34" s="212">
        <v>126.3323560613839</v>
      </c>
      <c r="AT34" s="212">
        <v>610.67663974890525</v>
      </c>
      <c r="AU34" s="212">
        <v>37.682861863910404</v>
      </c>
      <c r="AV34" s="212">
        <v>774.69185767419958</v>
      </c>
      <c r="AX34" s="211">
        <v>29</v>
      </c>
    </row>
    <row r="35" spans="1:50" x14ac:dyDescent="0.2">
      <c r="A35" s="190" t="s">
        <v>660</v>
      </c>
      <c r="B35" s="211" t="s">
        <v>277</v>
      </c>
      <c r="C35" s="211" t="s">
        <v>157</v>
      </c>
      <c r="D35" s="211" t="s">
        <v>158</v>
      </c>
      <c r="E35" s="211">
        <v>38597</v>
      </c>
      <c r="F35" s="211">
        <v>137.34396455683083</v>
      </c>
      <c r="G35" s="211">
        <v>136.42144594015079</v>
      </c>
      <c r="H35" s="211">
        <v>181.03710222263868</v>
      </c>
      <c r="I35" s="211">
        <v>318.38106677946956</v>
      </c>
      <c r="K35" s="222">
        <v>138.32104047389711</v>
      </c>
      <c r="L35" s="222">
        <v>867.29084922007053</v>
      </c>
      <c r="M35" s="222">
        <v>47.017465781508157</v>
      </c>
      <c r="N35" s="222">
        <v>1052.6293554754759</v>
      </c>
      <c r="O35" s="223">
        <v>118.74140766518124</v>
      </c>
      <c r="P35" s="223">
        <v>437.54892321835206</v>
      </c>
      <c r="Q35" s="223">
        <v>39.463759822957314</v>
      </c>
      <c r="R35" s="223">
        <v>595.75409070649062</v>
      </c>
      <c r="S35" s="224">
        <v>174.05746983427565</v>
      </c>
      <c r="T35" s="224">
        <v>570.82408606407739</v>
      </c>
      <c r="U35" s="224">
        <v>41.772396140298206</v>
      </c>
      <c r="V35" s="224">
        <v>786.65395203865125</v>
      </c>
      <c r="W35" s="225">
        <v>312.37851030817274</v>
      </c>
      <c r="X35" s="225">
        <v>1438.114935284148</v>
      </c>
      <c r="Y35" s="225">
        <v>88.789861921806363</v>
      </c>
      <c r="Z35" s="225">
        <v>1839.283307514127</v>
      </c>
      <c r="AB35" s="211" t="str">
        <f>VLOOKUP(B35,[2]Sheet2!$C$2:$E$384,3,FALSE)</f>
        <v>PU</v>
      </c>
      <c r="AD35" s="211" t="e">
        <f>VLOOKUP(B35,#REF!,2,FALSE)</f>
        <v>#REF!</v>
      </c>
      <c r="AE35" s="211" t="e">
        <f>VLOOKUP(B35,#REF!,2,FALSE)</f>
        <v>#REF!</v>
      </c>
      <c r="AG35" s="212">
        <v>56.4150009422724</v>
      </c>
      <c r="AH35" s="212">
        <v>368.28368059611324</v>
      </c>
      <c r="AI35" s="212">
        <v>19.954447837704908</v>
      </c>
      <c r="AJ35" s="212">
        <v>444.65312937609053</v>
      </c>
      <c r="AK35" s="212">
        <v>48.429339472631412</v>
      </c>
      <c r="AL35" s="212">
        <v>185.79940976966523</v>
      </c>
      <c r="AM35" s="212">
        <v>16.748617216554219</v>
      </c>
      <c r="AN35" s="212">
        <v>250.97736645885087</v>
      </c>
      <c r="AO35" s="212">
        <v>70.99030119400571</v>
      </c>
      <c r="AP35" s="212">
        <v>242.39295915279206</v>
      </c>
      <c r="AQ35" s="212">
        <v>17.728414026205499</v>
      </c>
      <c r="AR35" s="212">
        <v>331.11167437300327</v>
      </c>
      <c r="AS35" s="212">
        <v>127.40530213627811</v>
      </c>
      <c r="AT35" s="212">
        <v>610.67663974890525</v>
      </c>
      <c r="AU35" s="212">
        <v>37.682861863910404</v>
      </c>
      <c r="AV35" s="212">
        <v>775.76480374909374</v>
      </c>
      <c r="AX35" s="211">
        <v>30</v>
      </c>
    </row>
    <row r="36" spans="1:50" x14ac:dyDescent="0.2">
      <c r="A36" s="190" t="s">
        <v>660</v>
      </c>
      <c r="B36" s="211" t="s">
        <v>187</v>
      </c>
      <c r="C36" s="211" t="s">
        <v>243</v>
      </c>
      <c r="E36" s="211">
        <v>42196</v>
      </c>
      <c r="F36" s="211">
        <v>136.90871172622997</v>
      </c>
      <c r="G36" s="211">
        <v>132.08832921333774</v>
      </c>
      <c r="H36" s="211">
        <v>177.20769615213695</v>
      </c>
      <c r="I36" s="211">
        <v>314.11640787836689</v>
      </c>
      <c r="K36" s="222">
        <v>136.864409845279</v>
      </c>
      <c r="L36" s="222">
        <v>720.84735083978546</v>
      </c>
      <c r="M36" s="222">
        <v>0</v>
      </c>
      <c r="N36" s="222">
        <v>857.71176068506452</v>
      </c>
      <c r="O36" s="223">
        <v>114.98336511593513</v>
      </c>
      <c r="P36" s="223">
        <v>613.62304881978366</v>
      </c>
      <c r="Q36" s="223">
        <v>0</v>
      </c>
      <c r="R36" s="223">
        <v>728.60641393571882</v>
      </c>
      <c r="S36" s="224">
        <v>169.57193265060661</v>
      </c>
      <c r="T36" s="224">
        <v>779.48011864995544</v>
      </c>
      <c r="U36" s="224">
        <v>0</v>
      </c>
      <c r="V36" s="224">
        <v>949.05205130056208</v>
      </c>
      <c r="W36" s="225">
        <v>306.43634249588564</v>
      </c>
      <c r="X36" s="225">
        <v>1500.3274694897409</v>
      </c>
      <c r="Y36" s="225">
        <v>0</v>
      </c>
      <c r="Z36" s="225">
        <v>1806.7638119856265</v>
      </c>
      <c r="AB36" s="211" t="str">
        <f>VLOOKUP(B36,[2]Sheet2!$C$2:$E$384,3,FALSE)</f>
        <v>SR</v>
      </c>
      <c r="AD36" s="211" t="e">
        <f>VLOOKUP(B36,#REF!,2,FALSE)</f>
        <v>#REF!</v>
      </c>
      <c r="AE36" s="211" t="e">
        <f>VLOOKUP(B36,#REF!,2,FALSE)</f>
        <v>#REF!</v>
      </c>
      <c r="AG36" s="212">
        <v>60.025055479892245</v>
      </c>
      <c r="AH36" s="212">
        <v>308.23835231635525</v>
      </c>
      <c r="AI36" s="212">
        <v>0</v>
      </c>
      <c r="AJ36" s="212">
        <v>368.26340779624752</v>
      </c>
      <c r="AK36" s="212">
        <v>50.428616746684398</v>
      </c>
      <c r="AL36" s="212">
        <v>262.38864204910846</v>
      </c>
      <c r="AM36" s="212">
        <v>0</v>
      </c>
      <c r="AN36" s="212">
        <v>312.81725879579284</v>
      </c>
      <c r="AO36" s="212">
        <v>74.369696816665254</v>
      </c>
      <c r="AP36" s="212">
        <v>333.3100512280588</v>
      </c>
      <c r="AQ36" s="212">
        <v>0</v>
      </c>
      <c r="AR36" s="212">
        <v>407.67974804472408</v>
      </c>
      <c r="AS36" s="212">
        <v>134.3947522965575</v>
      </c>
      <c r="AT36" s="212">
        <v>641.54840354441399</v>
      </c>
      <c r="AU36" s="212">
        <v>0</v>
      </c>
      <c r="AV36" s="212">
        <v>775.9431558409716</v>
      </c>
      <c r="AX36" s="211">
        <v>31</v>
      </c>
    </row>
    <row r="37" spans="1:50" x14ac:dyDescent="0.2">
      <c r="A37" s="190" t="s">
        <v>660</v>
      </c>
      <c r="B37" s="211" t="s">
        <v>242</v>
      </c>
      <c r="C37" s="211" t="s">
        <v>243</v>
      </c>
      <c r="E37" s="211">
        <v>93073</v>
      </c>
      <c r="F37" s="211">
        <v>130.76489422281435</v>
      </c>
      <c r="G37" s="211">
        <v>160.64199934084002</v>
      </c>
      <c r="H37" s="211">
        <v>200.81311514231322</v>
      </c>
      <c r="I37" s="211">
        <v>331.57800936512757</v>
      </c>
      <c r="K37" s="222">
        <v>132.51450662400131</v>
      </c>
      <c r="L37" s="222">
        <v>720.84735083978546</v>
      </c>
      <c r="M37" s="222">
        <v>0</v>
      </c>
      <c r="N37" s="222">
        <v>853.36185746378681</v>
      </c>
      <c r="O37" s="223">
        <v>139.36494201541802</v>
      </c>
      <c r="P37" s="223">
        <v>613.62304881978366</v>
      </c>
      <c r="Q37" s="223">
        <v>0</v>
      </c>
      <c r="R37" s="223">
        <v>752.98799083520169</v>
      </c>
      <c r="S37" s="224">
        <v>187.79178957590017</v>
      </c>
      <c r="T37" s="224">
        <v>779.48011864995544</v>
      </c>
      <c r="U37" s="224">
        <v>0</v>
      </c>
      <c r="V37" s="224">
        <v>967.27190822585567</v>
      </c>
      <c r="W37" s="225">
        <v>320.30629619990151</v>
      </c>
      <c r="X37" s="225">
        <v>1500.3274694897409</v>
      </c>
      <c r="Y37" s="225">
        <v>0</v>
      </c>
      <c r="Z37" s="225">
        <v>1820.6337656896424</v>
      </c>
      <c r="AB37" s="211" t="str">
        <f>VLOOKUP(B37,[2]Sheet2!$C$2:$E$384,3,FALSE)</f>
        <v>PU</v>
      </c>
      <c r="AD37" s="211" t="e">
        <f>VLOOKUP(B37,#REF!,2,FALSE)</f>
        <v>#REF!</v>
      </c>
      <c r="AE37" s="211" t="e">
        <f>VLOOKUP(B37,#REF!,2,FALSE)</f>
        <v>#REF!</v>
      </c>
      <c r="AG37" s="212">
        <v>56.245543027251344</v>
      </c>
      <c r="AH37" s="212">
        <v>308.23835231635525</v>
      </c>
      <c r="AI37" s="212">
        <v>0</v>
      </c>
      <c r="AJ37" s="212">
        <v>364.4838953436066</v>
      </c>
      <c r="AK37" s="212">
        <v>59.153197957866652</v>
      </c>
      <c r="AL37" s="212">
        <v>262.38864204910846</v>
      </c>
      <c r="AM37" s="212">
        <v>0</v>
      </c>
      <c r="AN37" s="212">
        <v>321.54184000697512</v>
      </c>
      <c r="AO37" s="212">
        <v>79.707885950372841</v>
      </c>
      <c r="AP37" s="212">
        <v>333.3100512280588</v>
      </c>
      <c r="AQ37" s="212">
        <v>0</v>
      </c>
      <c r="AR37" s="212">
        <v>413.01793717843162</v>
      </c>
      <c r="AS37" s="212">
        <v>135.95342897762418</v>
      </c>
      <c r="AT37" s="212">
        <v>641.54840354441399</v>
      </c>
      <c r="AU37" s="212">
        <v>0</v>
      </c>
      <c r="AV37" s="212">
        <v>777.50183252203828</v>
      </c>
      <c r="AX37" s="211">
        <v>32</v>
      </c>
    </row>
    <row r="38" spans="1:50" x14ac:dyDescent="0.2">
      <c r="A38" s="190" t="s">
        <v>660</v>
      </c>
      <c r="B38" s="211" t="s">
        <v>225</v>
      </c>
      <c r="C38" s="211" t="s">
        <v>318</v>
      </c>
      <c r="D38" s="211" t="s">
        <v>319</v>
      </c>
      <c r="E38" s="211">
        <v>54730</v>
      </c>
      <c r="F38" s="211">
        <v>111.08050429380596</v>
      </c>
      <c r="G38" s="211">
        <v>149.7499555703636</v>
      </c>
      <c r="H38" s="211">
        <v>183.35607457879019</v>
      </c>
      <c r="I38" s="211">
        <v>294.43657887259616</v>
      </c>
      <c r="K38" s="222">
        <v>111.65113541303297</v>
      </c>
      <c r="L38" s="222">
        <v>728.53162828811867</v>
      </c>
      <c r="M38" s="222">
        <v>44.610401483189392</v>
      </c>
      <c r="N38" s="222">
        <v>884.79316518434109</v>
      </c>
      <c r="O38" s="223">
        <v>129.9775501964005</v>
      </c>
      <c r="P38" s="223">
        <v>560.26203893529942</v>
      </c>
      <c r="Q38" s="223">
        <v>41.159203759109452</v>
      </c>
      <c r="R38" s="223">
        <v>731.39879289080932</v>
      </c>
      <c r="S38" s="224">
        <v>169.76803329829616</v>
      </c>
      <c r="T38" s="224">
        <v>717.29009272624319</v>
      </c>
      <c r="U38" s="224">
        <v>42.526433252002455</v>
      </c>
      <c r="V38" s="224">
        <v>929.58455927654177</v>
      </c>
      <c r="W38" s="225">
        <v>281.41916871132912</v>
      </c>
      <c r="X38" s="225">
        <v>1445.8217210143621</v>
      </c>
      <c r="Y38" s="225">
        <v>87.136834735191854</v>
      </c>
      <c r="Z38" s="225">
        <v>1814.377724460883</v>
      </c>
      <c r="AB38" s="211" t="str">
        <f>VLOOKUP(B38,[2]Sheet2!$C$2:$E$384,3,FALSE)</f>
        <v>PU</v>
      </c>
      <c r="AD38" s="211" t="e">
        <f>VLOOKUP(B38,#REF!,2,FALSE)</f>
        <v>#REF!</v>
      </c>
      <c r="AE38" s="211" t="e">
        <f>VLOOKUP(B38,#REF!,2,FALSE)</f>
        <v>#REF!</v>
      </c>
      <c r="AG38" s="212">
        <v>48.68436407434347</v>
      </c>
      <c r="AH38" s="212">
        <v>311.49279811835777</v>
      </c>
      <c r="AI38" s="212">
        <v>19.319600605586238</v>
      </c>
      <c r="AJ38" s="212">
        <v>379.49676279828748</v>
      </c>
      <c r="AK38" s="212">
        <v>56.675414467071917</v>
      </c>
      <c r="AL38" s="212">
        <v>239.54703325307756</v>
      </c>
      <c r="AM38" s="212">
        <v>17.824976943316397</v>
      </c>
      <c r="AN38" s="212">
        <v>314.0474246634659</v>
      </c>
      <c r="AO38" s="212">
        <v>74.025657783993665</v>
      </c>
      <c r="AP38" s="212">
        <v>306.68633916537624</v>
      </c>
      <c r="AQ38" s="212">
        <v>18.417088353674917</v>
      </c>
      <c r="AR38" s="212">
        <v>399.1290853030448</v>
      </c>
      <c r="AS38" s="212">
        <v>122.71002185833714</v>
      </c>
      <c r="AT38" s="212">
        <v>618.17913728373401</v>
      </c>
      <c r="AU38" s="212">
        <v>37.736688959261159</v>
      </c>
      <c r="AV38" s="212">
        <v>778.62584810133228</v>
      </c>
      <c r="AX38" s="211">
        <v>33</v>
      </c>
    </row>
    <row r="39" spans="1:50" x14ac:dyDescent="0.2">
      <c r="A39" s="190" t="s">
        <v>660</v>
      </c>
      <c r="B39" s="211" t="s">
        <v>375</v>
      </c>
      <c r="C39" s="211" t="s">
        <v>253</v>
      </c>
      <c r="E39" s="211">
        <v>46341</v>
      </c>
      <c r="F39" s="211">
        <v>70.525495781273619</v>
      </c>
      <c r="G39" s="211">
        <v>98.635271122245953</v>
      </c>
      <c r="H39" s="211">
        <v>134.75713612589942</v>
      </c>
      <c r="I39" s="211">
        <v>205.282631907173</v>
      </c>
      <c r="K39" s="222">
        <v>71.065834077957589</v>
      </c>
      <c r="L39" s="222">
        <v>983.80521228924579</v>
      </c>
      <c r="M39" s="222">
        <v>0</v>
      </c>
      <c r="N39" s="222">
        <v>1054.8710463672035</v>
      </c>
      <c r="O39" s="223">
        <v>85.305116381023296</v>
      </c>
      <c r="P39" s="223">
        <v>529.06607171615383</v>
      </c>
      <c r="Q39" s="223">
        <v>0</v>
      </c>
      <c r="R39" s="223">
        <v>614.37118809717708</v>
      </c>
      <c r="S39" s="224">
        <v>130.03683095909889</v>
      </c>
      <c r="T39" s="224">
        <v>689.03677389996551</v>
      </c>
      <c r="U39" s="224">
        <v>0</v>
      </c>
      <c r="V39" s="224">
        <v>819.0736048590644</v>
      </c>
      <c r="W39" s="225">
        <v>201.10266503705648</v>
      </c>
      <c r="X39" s="225">
        <v>1672.8419861892112</v>
      </c>
      <c r="Y39" s="225">
        <v>0</v>
      </c>
      <c r="Z39" s="225">
        <v>1873.9446512262678</v>
      </c>
      <c r="AB39" s="211" t="str">
        <f>VLOOKUP(B39,[2]Sheet2!$C$2:$E$384,3,FALSE)</f>
        <v>PR</v>
      </c>
      <c r="AD39" s="211" t="e">
        <f>VLOOKUP(B39,#REF!,2,FALSE)</f>
        <v>#REF!</v>
      </c>
      <c r="AE39" s="211" t="e">
        <f>VLOOKUP(B39,#REF!,2,FALSE)</f>
        <v>#REF!</v>
      </c>
      <c r="AG39" s="212">
        <v>30.572710636068226</v>
      </c>
      <c r="AH39" s="212">
        <v>407.57021505867385</v>
      </c>
      <c r="AI39" s="212">
        <v>0</v>
      </c>
      <c r="AJ39" s="212">
        <v>438.14292569474208</v>
      </c>
      <c r="AK39" s="212">
        <v>36.698487715379834</v>
      </c>
      <c r="AL39" s="212">
        <v>219.18116506807382</v>
      </c>
      <c r="AM39" s="212">
        <v>0</v>
      </c>
      <c r="AN39" s="212">
        <v>255.87965278345365</v>
      </c>
      <c r="AO39" s="212">
        <v>55.942190175137178</v>
      </c>
      <c r="AP39" s="212">
        <v>285.45372865861322</v>
      </c>
      <c r="AQ39" s="212">
        <v>0</v>
      </c>
      <c r="AR39" s="212">
        <v>341.39591883375039</v>
      </c>
      <c r="AS39" s="212">
        <v>86.514900811205408</v>
      </c>
      <c r="AT39" s="212">
        <v>693.02394371728701</v>
      </c>
      <c r="AU39" s="212">
        <v>0</v>
      </c>
      <c r="AV39" s="212">
        <v>779.53884452849252</v>
      </c>
      <c r="AX39" s="211">
        <v>34</v>
      </c>
    </row>
    <row r="40" spans="1:50" x14ac:dyDescent="0.2">
      <c r="A40" s="190" t="s">
        <v>660</v>
      </c>
      <c r="B40" s="211" t="s">
        <v>124</v>
      </c>
      <c r="C40" s="211" t="s">
        <v>318</v>
      </c>
      <c r="D40" s="211" t="s">
        <v>319</v>
      </c>
      <c r="E40" s="211">
        <v>49242</v>
      </c>
      <c r="F40" s="211">
        <v>123.33489703911295</v>
      </c>
      <c r="G40" s="211">
        <v>140.85302827029773</v>
      </c>
      <c r="H40" s="211">
        <v>178.7657083185872</v>
      </c>
      <c r="I40" s="211">
        <v>302.10060535770015</v>
      </c>
      <c r="K40" s="222">
        <v>124.05849391163855</v>
      </c>
      <c r="L40" s="222">
        <v>728.53162828811867</v>
      </c>
      <c r="M40" s="222">
        <v>44.610401483189392</v>
      </c>
      <c r="N40" s="222">
        <v>897.2005236829466</v>
      </c>
      <c r="O40" s="223">
        <v>121.95652617564274</v>
      </c>
      <c r="P40" s="223">
        <v>560.26203893529942</v>
      </c>
      <c r="Q40" s="223">
        <v>41.159203759109452</v>
      </c>
      <c r="R40" s="223">
        <v>723.37776887005157</v>
      </c>
      <c r="S40" s="224">
        <v>170.94739610763267</v>
      </c>
      <c r="T40" s="224">
        <v>717.29009272624319</v>
      </c>
      <c r="U40" s="224">
        <v>42.526433252002455</v>
      </c>
      <c r="V40" s="224">
        <v>930.76392208587833</v>
      </c>
      <c r="W40" s="225">
        <v>295.00589001927119</v>
      </c>
      <c r="X40" s="225">
        <v>1445.8217210143621</v>
      </c>
      <c r="Y40" s="225">
        <v>87.136834735191854</v>
      </c>
      <c r="Z40" s="225">
        <v>1827.964445768825</v>
      </c>
      <c r="AB40" s="211" t="str">
        <f>VLOOKUP(B40,[2]Sheet2!$C$2:$E$384,3,FALSE)</f>
        <v>SR</v>
      </c>
      <c r="AD40" s="211" t="e">
        <f>VLOOKUP(B40,#REF!,2,FALSE)</f>
        <v>#REF!</v>
      </c>
      <c r="AE40" s="211" t="e">
        <f>VLOOKUP(B40,#REF!,2,FALSE)</f>
        <v>#REF!</v>
      </c>
      <c r="AG40" s="212">
        <v>52.744220453949673</v>
      </c>
      <c r="AH40" s="212">
        <v>311.49279811835777</v>
      </c>
      <c r="AI40" s="212">
        <v>19.319600605586238</v>
      </c>
      <c r="AJ40" s="212">
        <v>383.55661917789365</v>
      </c>
      <c r="AK40" s="212">
        <v>51.850556133525011</v>
      </c>
      <c r="AL40" s="212">
        <v>239.54703325307756</v>
      </c>
      <c r="AM40" s="212">
        <v>17.824976943316397</v>
      </c>
      <c r="AN40" s="212">
        <v>309.222566329919</v>
      </c>
      <c r="AO40" s="212">
        <v>72.679321359097642</v>
      </c>
      <c r="AP40" s="212">
        <v>306.68633916537624</v>
      </c>
      <c r="AQ40" s="212">
        <v>18.417088353674917</v>
      </c>
      <c r="AR40" s="212">
        <v>397.78274887814877</v>
      </c>
      <c r="AS40" s="212">
        <v>125.42354181304731</v>
      </c>
      <c r="AT40" s="212">
        <v>618.17913728373401</v>
      </c>
      <c r="AU40" s="212">
        <v>37.736688959261159</v>
      </c>
      <c r="AV40" s="212">
        <v>781.33936805604242</v>
      </c>
      <c r="AX40" s="211">
        <v>35</v>
      </c>
    </row>
    <row r="41" spans="1:50" x14ac:dyDescent="0.2">
      <c r="A41" s="190" t="s">
        <v>688</v>
      </c>
      <c r="B41" s="211" t="s">
        <v>334</v>
      </c>
      <c r="D41" s="211" t="s">
        <v>383</v>
      </c>
      <c r="E41" s="211">
        <v>92082</v>
      </c>
      <c r="F41" s="211">
        <v>814.25556569144896</v>
      </c>
      <c r="G41" s="211">
        <v>773.52712252656329</v>
      </c>
      <c r="H41" s="211">
        <v>959.48763098083111</v>
      </c>
      <c r="I41" s="211">
        <v>1773.74319667228</v>
      </c>
      <c r="K41" s="222">
        <v>824.25817530002269</v>
      </c>
      <c r="L41" s="222">
        <v>0</v>
      </c>
      <c r="M41" s="222">
        <v>48.377435921066272</v>
      </c>
      <c r="N41" s="222">
        <v>872.63561122108899</v>
      </c>
      <c r="O41" s="223">
        <v>705.56239850171585</v>
      </c>
      <c r="P41" s="223">
        <v>0</v>
      </c>
      <c r="Q41" s="223">
        <v>32.748177581541157</v>
      </c>
      <c r="R41" s="223">
        <v>738.31057608325705</v>
      </c>
      <c r="S41" s="224">
        <v>925.99444804067423</v>
      </c>
      <c r="T41" s="224">
        <v>0</v>
      </c>
      <c r="U41" s="224">
        <v>34.224122792781387</v>
      </c>
      <c r="V41" s="224">
        <v>960.2185708334556</v>
      </c>
      <c r="W41" s="225">
        <v>1750.2526233406968</v>
      </c>
      <c r="X41" s="225">
        <v>0</v>
      </c>
      <c r="Y41" s="225">
        <v>82.601558713847666</v>
      </c>
      <c r="Z41" s="225">
        <v>1832.8541820545445</v>
      </c>
      <c r="AB41" s="211" t="str">
        <f>VLOOKUP(B41,[2]Sheet2!$C$2:$E$384,3,FALSE)</f>
        <v>PU</v>
      </c>
      <c r="AD41" s="211" t="e">
        <f>VLOOKUP(B41,#REF!,2,FALSE)</f>
        <v>#REF!</v>
      </c>
      <c r="AE41" s="211" t="e">
        <f>VLOOKUP(B41,#REF!,2,FALSE)</f>
        <v>#REF!</v>
      </c>
      <c r="AG41" s="212">
        <v>351.38421256372283</v>
      </c>
      <c r="AH41" s="212">
        <v>0</v>
      </c>
      <c r="AI41" s="212">
        <v>20.775537365058756</v>
      </c>
      <c r="AJ41" s="212">
        <v>372.15974992878159</v>
      </c>
      <c r="AK41" s="212">
        <v>300.78377775489469</v>
      </c>
      <c r="AL41" s="212">
        <v>0</v>
      </c>
      <c r="AM41" s="212">
        <v>14.063601636369906</v>
      </c>
      <c r="AN41" s="212">
        <v>314.84737939126461</v>
      </c>
      <c r="AO41" s="212">
        <v>394.75475004505233</v>
      </c>
      <c r="AP41" s="212">
        <v>0</v>
      </c>
      <c r="AQ41" s="212">
        <v>14.69744165498793</v>
      </c>
      <c r="AR41" s="212">
        <v>409.45219170004026</v>
      </c>
      <c r="AS41" s="212">
        <v>746.13896260877516</v>
      </c>
      <c r="AT41" s="212">
        <v>0</v>
      </c>
      <c r="AU41" s="212">
        <v>35.472979020046687</v>
      </c>
      <c r="AV41" s="212">
        <v>781.6119416288218</v>
      </c>
      <c r="AX41" s="211">
        <v>36</v>
      </c>
    </row>
    <row r="42" spans="1:50" x14ac:dyDescent="0.2">
      <c r="A42" s="190" t="s">
        <v>660</v>
      </c>
      <c r="B42" s="211" t="s">
        <v>147</v>
      </c>
      <c r="C42" s="211" t="s">
        <v>157</v>
      </c>
      <c r="D42" s="211" t="s">
        <v>158</v>
      </c>
      <c r="E42" s="211">
        <v>36562</v>
      </c>
      <c r="F42" s="211">
        <v>136.08180624692304</v>
      </c>
      <c r="G42" s="211">
        <v>151.35353588652154</v>
      </c>
      <c r="H42" s="211">
        <v>185.6412940873285</v>
      </c>
      <c r="I42" s="211">
        <v>321.72310033425151</v>
      </c>
      <c r="K42" s="222">
        <v>136.15570120835213</v>
      </c>
      <c r="L42" s="222">
        <v>867.29084922007053</v>
      </c>
      <c r="M42" s="222">
        <v>47.017465781508157</v>
      </c>
      <c r="N42" s="222">
        <v>1050.4640162099308</v>
      </c>
      <c r="O42" s="223">
        <v>131.6048869934632</v>
      </c>
      <c r="P42" s="223">
        <v>437.54892321835206</v>
      </c>
      <c r="Q42" s="223">
        <v>39.463759822957314</v>
      </c>
      <c r="R42" s="223">
        <v>608.61757003477248</v>
      </c>
      <c r="S42" s="224">
        <v>170.55652149436909</v>
      </c>
      <c r="T42" s="224">
        <v>570.82408606407739</v>
      </c>
      <c r="U42" s="224">
        <v>41.772396140298206</v>
      </c>
      <c r="V42" s="224">
        <v>783.15300369874467</v>
      </c>
      <c r="W42" s="225">
        <v>306.71222270272125</v>
      </c>
      <c r="X42" s="225">
        <v>1438.114935284148</v>
      </c>
      <c r="Y42" s="225">
        <v>88.789861921806363</v>
      </c>
      <c r="Z42" s="225">
        <v>1833.6170199086755</v>
      </c>
      <c r="AB42" s="211" t="str">
        <f>VLOOKUP(B42,[2]Sheet2!$C$2:$E$384,3,FALSE)</f>
        <v>PU</v>
      </c>
      <c r="AD42" s="211" t="e">
        <f>VLOOKUP(B42,#REF!,2,FALSE)</f>
        <v>#REF!</v>
      </c>
      <c r="AE42" s="211" t="e">
        <f>VLOOKUP(B42,#REF!,2,FALSE)</f>
        <v>#REF!</v>
      </c>
      <c r="AG42" s="212">
        <v>59.447393689751266</v>
      </c>
      <c r="AH42" s="212">
        <v>368.28368059611324</v>
      </c>
      <c r="AI42" s="212">
        <v>19.954447837704908</v>
      </c>
      <c r="AJ42" s="212">
        <v>447.6855221235694</v>
      </c>
      <c r="AK42" s="212">
        <v>57.460447554991653</v>
      </c>
      <c r="AL42" s="212">
        <v>185.79940976966523</v>
      </c>
      <c r="AM42" s="212">
        <v>16.748617216554219</v>
      </c>
      <c r="AN42" s="212">
        <v>260.00847454121111</v>
      </c>
      <c r="AO42" s="212">
        <v>74.467250285134028</v>
      </c>
      <c r="AP42" s="212">
        <v>242.39295915279206</v>
      </c>
      <c r="AQ42" s="212">
        <v>17.728414026205499</v>
      </c>
      <c r="AR42" s="212">
        <v>334.58862346413156</v>
      </c>
      <c r="AS42" s="212">
        <v>133.91464397488528</v>
      </c>
      <c r="AT42" s="212">
        <v>610.67663974890525</v>
      </c>
      <c r="AU42" s="212">
        <v>37.682861863910404</v>
      </c>
      <c r="AV42" s="212">
        <v>782.27414558770101</v>
      </c>
      <c r="AX42" s="211">
        <v>37</v>
      </c>
    </row>
    <row r="43" spans="1:50" x14ac:dyDescent="0.2">
      <c r="A43" s="190" t="s">
        <v>688</v>
      </c>
      <c r="B43" s="211" t="s">
        <v>382</v>
      </c>
      <c r="D43" s="211" t="s">
        <v>383</v>
      </c>
      <c r="E43" s="211">
        <v>206810</v>
      </c>
      <c r="F43" s="211">
        <v>972.78728533436492</v>
      </c>
      <c r="G43" s="211">
        <v>619.01742860083652</v>
      </c>
      <c r="H43" s="211">
        <v>771.87972629171236</v>
      </c>
      <c r="I43" s="211">
        <v>1744.6670116260773</v>
      </c>
      <c r="K43" s="222">
        <v>978.68257178334659</v>
      </c>
      <c r="L43" s="222">
        <v>0</v>
      </c>
      <c r="M43" s="222">
        <v>48.377435921066272</v>
      </c>
      <c r="N43" s="222">
        <v>1027.0600077044128</v>
      </c>
      <c r="O43" s="223">
        <v>562.88956066757407</v>
      </c>
      <c r="P43" s="223">
        <v>0</v>
      </c>
      <c r="Q43" s="223">
        <v>32.748177581541157</v>
      </c>
      <c r="R43" s="223">
        <v>595.63773824911527</v>
      </c>
      <c r="S43" s="224">
        <v>755.77181540550544</v>
      </c>
      <c r="T43" s="224">
        <v>0</v>
      </c>
      <c r="U43" s="224">
        <v>34.224122792781387</v>
      </c>
      <c r="V43" s="224">
        <v>789.99593819828681</v>
      </c>
      <c r="W43" s="225">
        <v>1734.454387188852</v>
      </c>
      <c r="X43" s="225">
        <v>0</v>
      </c>
      <c r="Y43" s="225">
        <v>82.601558713847666</v>
      </c>
      <c r="Z43" s="225">
        <v>1817.0559459026997</v>
      </c>
      <c r="AB43" s="211" t="str">
        <f>VLOOKUP(B43,[2]Sheet2!$C$2:$E$384,3,FALSE)</f>
        <v>PR</v>
      </c>
      <c r="AD43" s="211" t="e">
        <f>VLOOKUP(B43,#REF!,2,FALSE)</f>
        <v>#REF!</v>
      </c>
      <c r="AE43" s="211" t="e">
        <f>VLOOKUP(B43,#REF!,2,FALSE)</f>
        <v>#REF!</v>
      </c>
      <c r="AG43" s="212">
        <v>421.67649183843463</v>
      </c>
      <c r="AH43" s="212">
        <v>0</v>
      </c>
      <c r="AI43" s="212">
        <v>20.775537365058756</v>
      </c>
      <c r="AJ43" s="212">
        <v>442.4520292034934</v>
      </c>
      <c r="AK43" s="212">
        <v>242.52735470937222</v>
      </c>
      <c r="AL43" s="212">
        <v>0</v>
      </c>
      <c r="AM43" s="212">
        <v>14.063601636369906</v>
      </c>
      <c r="AN43" s="212">
        <v>256.59095634574214</v>
      </c>
      <c r="AO43" s="212">
        <v>325.63286293107501</v>
      </c>
      <c r="AP43" s="212">
        <v>0</v>
      </c>
      <c r="AQ43" s="212">
        <v>14.69744165498793</v>
      </c>
      <c r="AR43" s="212">
        <v>340.33030458606294</v>
      </c>
      <c r="AS43" s="212">
        <v>747.30935476950958</v>
      </c>
      <c r="AT43" s="212">
        <v>0</v>
      </c>
      <c r="AU43" s="212">
        <v>35.472979020046687</v>
      </c>
      <c r="AV43" s="212">
        <v>782.78233378955633</v>
      </c>
      <c r="AX43" s="211">
        <v>38</v>
      </c>
    </row>
    <row r="44" spans="1:50" x14ac:dyDescent="0.2">
      <c r="A44" s="190" t="s">
        <v>660</v>
      </c>
      <c r="B44" s="211" t="s">
        <v>178</v>
      </c>
      <c r="C44" s="211" t="s">
        <v>67</v>
      </c>
      <c r="D44" s="211" t="s">
        <v>68</v>
      </c>
      <c r="E44" s="211">
        <v>73617</v>
      </c>
      <c r="F44" s="211">
        <v>101.95685779099936</v>
      </c>
      <c r="G44" s="211">
        <v>131.28548393959275</v>
      </c>
      <c r="H44" s="211">
        <v>186.53573512419339</v>
      </c>
      <c r="I44" s="211">
        <v>288.49259291519274</v>
      </c>
      <c r="K44" s="222">
        <v>103.17905979684822</v>
      </c>
      <c r="L44" s="222">
        <v>855.36584856668287</v>
      </c>
      <c r="M44" s="222">
        <v>47.922109118896884</v>
      </c>
      <c r="N44" s="222">
        <v>1006.467017482428</v>
      </c>
      <c r="O44" s="223">
        <v>113.03797544717932</v>
      </c>
      <c r="P44" s="223">
        <v>489.55636500607562</v>
      </c>
      <c r="Q44" s="223">
        <v>35.84192090226945</v>
      </c>
      <c r="R44" s="223">
        <v>638.43626135552438</v>
      </c>
      <c r="S44" s="224">
        <v>174.30572863483511</v>
      </c>
      <c r="T44" s="224">
        <v>640.7580556197662</v>
      </c>
      <c r="U44" s="224">
        <v>37.032945719889412</v>
      </c>
      <c r="V44" s="224">
        <v>852.0967299744907</v>
      </c>
      <c r="W44" s="225">
        <v>277.48478843168334</v>
      </c>
      <c r="X44" s="225">
        <v>1496.123904186449</v>
      </c>
      <c r="Y44" s="225">
        <v>84.955054838786296</v>
      </c>
      <c r="Z44" s="225">
        <v>1858.5637474569187</v>
      </c>
      <c r="AB44" s="211" t="str">
        <f>VLOOKUP(B44,[2]Sheet2!$C$2:$E$384,3,FALSE)</f>
        <v>PR</v>
      </c>
      <c r="AD44" s="211" t="e">
        <f>VLOOKUP(B44,#REF!,2,FALSE)</f>
        <v>#REF!</v>
      </c>
      <c r="AE44" s="211" t="e">
        <f>VLOOKUP(B44,#REF!,2,FALSE)</f>
        <v>#REF!</v>
      </c>
      <c r="AG44" s="212">
        <v>44.004152879051382</v>
      </c>
      <c r="AH44" s="212">
        <v>359.53523496449822</v>
      </c>
      <c r="AI44" s="212">
        <v>20.134251939711554</v>
      </c>
      <c r="AJ44" s="212">
        <v>423.67363978326114</v>
      </c>
      <c r="AK44" s="212">
        <v>48.208816425637551</v>
      </c>
      <c r="AL44" s="212">
        <v>205.77483075313992</v>
      </c>
      <c r="AM44" s="212">
        <v>15.058816874254436</v>
      </c>
      <c r="AN44" s="212">
        <v>269.04246405303189</v>
      </c>
      <c r="AO44" s="212">
        <v>74.338494125103736</v>
      </c>
      <c r="AP44" s="212">
        <v>269.32931501612097</v>
      </c>
      <c r="AQ44" s="212">
        <v>15.559220428799852</v>
      </c>
      <c r="AR44" s="212">
        <v>359.22702957002457</v>
      </c>
      <c r="AS44" s="212">
        <v>118.34264700415511</v>
      </c>
      <c r="AT44" s="212">
        <v>628.86454998061913</v>
      </c>
      <c r="AU44" s="212">
        <v>35.693472368511408</v>
      </c>
      <c r="AV44" s="212">
        <v>782.90066935328571</v>
      </c>
      <c r="AX44" s="211">
        <v>39</v>
      </c>
    </row>
    <row r="45" spans="1:50" x14ac:dyDescent="0.2">
      <c r="A45" s="190" t="s">
        <v>660</v>
      </c>
      <c r="B45" s="211" t="s">
        <v>116</v>
      </c>
      <c r="C45" s="211" t="s">
        <v>67</v>
      </c>
      <c r="D45" s="211" t="s">
        <v>68</v>
      </c>
      <c r="E45" s="211">
        <v>36295</v>
      </c>
      <c r="F45" s="211">
        <v>108.40060614409698</v>
      </c>
      <c r="G45" s="211">
        <v>145.28167262493457</v>
      </c>
      <c r="H45" s="211">
        <v>189.8729431144404</v>
      </c>
      <c r="I45" s="211">
        <v>298.2735492585374</v>
      </c>
      <c r="K45" s="222">
        <v>109.49959142898614</v>
      </c>
      <c r="L45" s="222">
        <v>855.36584856668287</v>
      </c>
      <c r="M45" s="222">
        <v>47.922109118896884</v>
      </c>
      <c r="N45" s="222">
        <v>1012.7875491145659</v>
      </c>
      <c r="O45" s="223">
        <v>125.47932920661245</v>
      </c>
      <c r="P45" s="223">
        <v>489.55636500607562</v>
      </c>
      <c r="Q45" s="223">
        <v>35.84192090226945</v>
      </c>
      <c r="R45" s="223">
        <v>650.87761511495751</v>
      </c>
      <c r="S45" s="224">
        <v>179.27323113651624</v>
      </c>
      <c r="T45" s="224">
        <v>640.7580556197662</v>
      </c>
      <c r="U45" s="224">
        <v>37.032945719889412</v>
      </c>
      <c r="V45" s="224">
        <v>857.06423247617192</v>
      </c>
      <c r="W45" s="225">
        <v>288.77282256550239</v>
      </c>
      <c r="X45" s="225">
        <v>1496.123904186449</v>
      </c>
      <c r="Y45" s="225">
        <v>84.955054838786296</v>
      </c>
      <c r="Z45" s="225">
        <v>1869.8517815907376</v>
      </c>
      <c r="AB45" s="211" t="str">
        <f>VLOOKUP(B45,[2]Sheet2!$C$2:$E$384,3,FALSE)</f>
        <v>PR</v>
      </c>
      <c r="AD45" s="211" t="e">
        <f>VLOOKUP(B45,#REF!,2,FALSE)</f>
        <v>#REF!</v>
      </c>
      <c r="AE45" s="211" t="e">
        <f>VLOOKUP(B45,#REF!,2,FALSE)</f>
        <v>#REF!</v>
      </c>
      <c r="AG45" s="212">
        <v>45.19214562910841</v>
      </c>
      <c r="AH45" s="212">
        <v>359.53523496449822</v>
      </c>
      <c r="AI45" s="212">
        <v>20.134251939711554</v>
      </c>
      <c r="AJ45" s="212">
        <v>424.86163253331819</v>
      </c>
      <c r="AK45" s="212">
        <v>51.787226280434822</v>
      </c>
      <c r="AL45" s="212">
        <v>205.77483075313992</v>
      </c>
      <c r="AM45" s="212">
        <v>15.058816874254436</v>
      </c>
      <c r="AN45" s="212">
        <v>272.62087390782921</v>
      </c>
      <c r="AO45" s="212">
        <v>73.988787201790458</v>
      </c>
      <c r="AP45" s="212">
        <v>269.32931501612097</v>
      </c>
      <c r="AQ45" s="212">
        <v>15.559220428799852</v>
      </c>
      <c r="AR45" s="212">
        <v>358.87732264671126</v>
      </c>
      <c r="AS45" s="212">
        <v>119.18093283089887</v>
      </c>
      <c r="AT45" s="212">
        <v>628.86454998061913</v>
      </c>
      <c r="AU45" s="212">
        <v>35.693472368511408</v>
      </c>
      <c r="AV45" s="212">
        <v>783.73895518002951</v>
      </c>
      <c r="AX45" s="211">
        <v>40</v>
      </c>
    </row>
    <row r="46" spans="1:50" x14ac:dyDescent="0.2">
      <c r="A46" s="190" t="s">
        <v>682</v>
      </c>
      <c r="B46" s="211" t="s">
        <v>351</v>
      </c>
      <c r="D46" s="211" t="s">
        <v>150</v>
      </c>
      <c r="E46" s="211">
        <v>97079</v>
      </c>
      <c r="F46" s="211">
        <v>808.22199445812169</v>
      </c>
      <c r="G46" s="211">
        <v>829.42058776034969</v>
      </c>
      <c r="H46" s="211">
        <v>1009.6434662875216</v>
      </c>
      <c r="I46" s="211">
        <v>1817.8654607456433</v>
      </c>
      <c r="K46" s="222">
        <v>812.00966666605473</v>
      </c>
      <c r="L46" s="222">
        <v>0</v>
      </c>
      <c r="M46" s="222">
        <v>32.428897585899612</v>
      </c>
      <c r="N46" s="222">
        <v>844.43856425195429</v>
      </c>
      <c r="O46" s="223">
        <v>752.57757835367067</v>
      </c>
      <c r="P46" s="223">
        <v>0</v>
      </c>
      <c r="Q46" s="223">
        <v>54.775852539978381</v>
      </c>
      <c r="R46" s="223">
        <v>807.35343089364903</v>
      </c>
      <c r="S46" s="224">
        <v>955.7698727779034</v>
      </c>
      <c r="T46" s="224">
        <v>0</v>
      </c>
      <c r="U46" s="224">
        <v>55.45313875445229</v>
      </c>
      <c r="V46" s="224">
        <v>1011.2230115323557</v>
      </c>
      <c r="W46" s="225">
        <v>1767.7795394439581</v>
      </c>
      <c r="X46" s="225">
        <v>0</v>
      </c>
      <c r="Y46" s="225">
        <v>87.882036340351888</v>
      </c>
      <c r="Z46" s="225">
        <v>1855.6615757843101</v>
      </c>
      <c r="AB46" s="211" t="str">
        <f>VLOOKUP(B46,[2]Sheet2!$C$2:$E$384,3,FALSE)</f>
        <v>PU</v>
      </c>
      <c r="AD46" s="211" t="e">
        <f>VLOOKUP(B46,#REF!,2,FALSE)</f>
        <v>#REF!</v>
      </c>
      <c r="AE46" s="211" t="e">
        <f>VLOOKUP(B46,#REF!,2,FALSE)</f>
        <v>#REF!</v>
      </c>
      <c r="AG46" s="212">
        <v>342.40020167346694</v>
      </c>
      <c r="AH46" s="212">
        <v>0</v>
      </c>
      <c r="AI46" s="212">
        <v>14.141428597553338</v>
      </c>
      <c r="AJ46" s="212">
        <v>356.54163027102027</v>
      </c>
      <c r="AK46" s="212">
        <v>317.33946673469865</v>
      </c>
      <c r="AL46" s="212">
        <v>0</v>
      </c>
      <c r="AM46" s="212">
        <v>23.886374968880286</v>
      </c>
      <c r="AN46" s="212">
        <v>341.22584170357891</v>
      </c>
      <c r="AO46" s="212">
        <v>403.01958292716296</v>
      </c>
      <c r="AP46" s="212">
        <v>0</v>
      </c>
      <c r="AQ46" s="212">
        <v>24.181722493930117</v>
      </c>
      <c r="AR46" s="212">
        <v>427.20130542109308</v>
      </c>
      <c r="AS46" s="212">
        <v>745.4197846006299</v>
      </c>
      <c r="AT46" s="212">
        <v>0</v>
      </c>
      <c r="AU46" s="212">
        <v>38.323151091483453</v>
      </c>
      <c r="AV46" s="212">
        <v>783.74293569211341</v>
      </c>
      <c r="AX46" s="211">
        <v>41</v>
      </c>
    </row>
    <row r="47" spans="1:50" x14ac:dyDescent="0.2">
      <c r="A47" s="190" t="s">
        <v>688</v>
      </c>
      <c r="B47" s="211" t="s">
        <v>297</v>
      </c>
      <c r="D47" s="211" t="s">
        <v>25</v>
      </c>
      <c r="E47" s="211">
        <v>111493</v>
      </c>
      <c r="F47" s="211">
        <v>925.5041482424906</v>
      </c>
      <c r="G47" s="211">
        <v>745.07568167423074</v>
      </c>
      <c r="H47" s="211">
        <v>888.67287430556439</v>
      </c>
      <c r="I47" s="211">
        <v>1814.177022548055</v>
      </c>
      <c r="K47" s="222">
        <v>934.83727971663666</v>
      </c>
      <c r="L47" s="222">
        <v>0</v>
      </c>
      <c r="M47" s="222">
        <v>44.406756466823431</v>
      </c>
      <c r="N47" s="222">
        <v>979.24403618346014</v>
      </c>
      <c r="O47" s="223">
        <v>687.11380144542716</v>
      </c>
      <c r="P47" s="223">
        <v>0</v>
      </c>
      <c r="Q47" s="223">
        <v>46.754405232225899</v>
      </c>
      <c r="R47" s="223">
        <v>733.86820667765301</v>
      </c>
      <c r="S47" s="224">
        <v>864.43936555025687</v>
      </c>
      <c r="T47" s="224">
        <v>0</v>
      </c>
      <c r="U47" s="224">
        <v>50.166794819702545</v>
      </c>
      <c r="V47" s="224">
        <v>914.60616036995941</v>
      </c>
      <c r="W47" s="225">
        <v>1799.2766452668936</v>
      </c>
      <c r="X47" s="225">
        <v>0</v>
      </c>
      <c r="Y47" s="225">
        <v>94.573551286525969</v>
      </c>
      <c r="Z47" s="225">
        <v>1893.8501965534197</v>
      </c>
      <c r="AB47" s="211" t="str">
        <f>VLOOKUP(B47,[2]Sheet2!$C$2:$E$384,3,FALSE)</f>
        <v>PU</v>
      </c>
      <c r="AD47" s="211" t="e">
        <f>VLOOKUP(B47,#REF!,2,FALSE)</f>
        <v>#REF!</v>
      </c>
      <c r="AE47" s="211" t="e">
        <f>VLOOKUP(B47,#REF!,2,FALSE)</f>
        <v>#REF!</v>
      </c>
      <c r="AG47" s="212">
        <v>386.81976792348416</v>
      </c>
      <c r="AH47" s="212">
        <v>0</v>
      </c>
      <c r="AI47" s="212">
        <v>19.193941046031046</v>
      </c>
      <c r="AJ47" s="212">
        <v>406.01370896951522</v>
      </c>
      <c r="AK47" s="212">
        <v>284.3160055541515</v>
      </c>
      <c r="AL47" s="212">
        <v>0</v>
      </c>
      <c r="AM47" s="212">
        <v>20.208665731757367</v>
      </c>
      <c r="AN47" s="212">
        <v>304.52467128590888</v>
      </c>
      <c r="AO47" s="212">
        <v>357.69030827207769</v>
      </c>
      <c r="AP47" s="212">
        <v>0</v>
      </c>
      <c r="AQ47" s="212">
        <v>21.683603551569771</v>
      </c>
      <c r="AR47" s="212">
        <v>379.37391182364746</v>
      </c>
      <c r="AS47" s="212">
        <v>744.51007619556185</v>
      </c>
      <c r="AT47" s="212">
        <v>0</v>
      </c>
      <c r="AU47" s="212">
        <v>40.877544597600817</v>
      </c>
      <c r="AV47" s="212">
        <v>785.38762079316268</v>
      </c>
      <c r="AX47" s="211">
        <v>42</v>
      </c>
    </row>
    <row r="48" spans="1:50" x14ac:dyDescent="0.2">
      <c r="A48" s="190" t="s">
        <v>688</v>
      </c>
      <c r="B48" s="211" t="s">
        <v>257</v>
      </c>
      <c r="D48" s="211" t="s">
        <v>110</v>
      </c>
      <c r="E48" s="211">
        <v>67267</v>
      </c>
      <c r="F48" s="211">
        <v>955.92691810248709</v>
      </c>
      <c r="G48" s="211">
        <v>574.89860212432541</v>
      </c>
      <c r="H48" s="211">
        <v>740.58322972274311</v>
      </c>
      <c r="I48" s="211">
        <v>1696.5101478252302</v>
      </c>
      <c r="K48" s="222">
        <v>965.68482397534524</v>
      </c>
      <c r="L48" s="222">
        <v>0</v>
      </c>
      <c r="M48" s="222">
        <v>50.195857335971859</v>
      </c>
      <c r="N48" s="222">
        <v>1015.8806813113171</v>
      </c>
      <c r="O48" s="223">
        <v>519.56235128421065</v>
      </c>
      <c r="P48" s="223">
        <v>0</v>
      </c>
      <c r="Q48" s="223">
        <v>33.116559790937629</v>
      </c>
      <c r="R48" s="223">
        <v>552.67891107514833</v>
      </c>
      <c r="S48" s="224">
        <v>712.75922084921262</v>
      </c>
      <c r="T48" s="224">
        <v>0</v>
      </c>
      <c r="U48" s="224">
        <v>34.440482780452371</v>
      </c>
      <c r="V48" s="224">
        <v>747.19970362966501</v>
      </c>
      <c r="W48" s="225">
        <v>1678.444044824558</v>
      </c>
      <c r="X48" s="225">
        <v>0</v>
      </c>
      <c r="Y48" s="225">
        <v>84.636340116424236</v>
      </c>
      <c r="Z48" s="225">
        <v>1763.0803849409822</v>
      </c>
      <c r="AB48" s="211" t="str">
        <f>VLOOKUP(B48,[2]Sheet2!$C$2:$E$384,3,FALSE)</f>
        <v>PU</v>
      </c>
      <c r="AD48" s="211" t="e">
        <f>VLOOKUP(B48,#REF!,2,FALSE)</f>
        <v>#REF!</v>
      </c>
      <c r="AE48" s="211" t="e">
        <f>VLOOKUP(B48,#REF!,2,FALSE)</f>
        <v>#REF!</v>
      </c>
      <c r="AG48" s="212">
        <v>429.66663836351432</v>
      </c>
      <c r="AH48" s="212">
        <v>0</v>
      </c>
      <c r="AI48" s="212">
        <v>23.275824751013296</v>
      </c>
      <c r="AJ48" s="212">
        <v>452.94246311452764</v>
      </c>
      <c r="AK48" s="212">
        <v>231.17129249017754</v>
      </c>
      <c r="AL48" s="212">
        <v>0</v>
      </c>
      <c r="AM48" s="212">
        <v>15.356152538467121</v>
      </c>
      <c r="AN48" s="212">
        <v>246.52744502864465</v>
      </c>
      <c r="AO48" s="212">
        <v>317.13127387067402</v>
      </c>
      <c r="AP48" s="212">
        <v>0</v>
      </c>
      <c r="AQ48" s="212">
        <v>15.970055779157452</v>
      </c>
      <c r="AR48" s="212">
        <v>333.10132964983148</v>
      </c>
      <c r="AS48" s="212">
        <v>746.79791223418829</v>
      </c>
      <c r="AT48" s="212">
        <v>0</v>
      </c>
      <c r="AU48" s="212">
        <v>39.245880530170751</v>
      </c>
      <c r="AV48" s="212">
        <v>786.04379276435907</v>
      </c>
      <c r="AX48" s="211">
        <v>43</v>
      </c>
    </row>
    <row r="49" spans="1:50" x14ac:dyDescent="0.2">
      <c r="A49" s="190" t="s">
        <v>660</v>
      </c>
      <c r="B49" s="211" t="s">
        <v>70</v>
      </c>
      <c r="C49" s="211" t="s">
        <v>318</v>
      </c>
      <c r="D49" s="211" t="s">
        <v>319</v>
      </c>
      <c r="E49" s="211">
        <v>41907</v>
      </c>
      <c r="F49" s="211">
        <v>125.65048798530078</v>
      </c>
      <c r="G49" s="211">
        <v>156.74338567396856</v>
      </c>
      <c r="H49" s="211">
        <v>192.86833439301995</v>
      </c>
      <c r="I49" s="211">
        <v>318.51882237832069</v>
      </c>
      <c r="K49" s="222">
        <v>126.45965751780061</v>
      </c>
      <c r="L49" s="222">
        <v>728.53162828811867</v>
      </c>
      <c r="M49" s="222">
        <v>44.610401483189392</v>
      </c>
      <c r="N49" s="222">
        <v>899.60168728910867</v>
      </c>
      <c r="O49" s="223">
        <v>135.63290412976352</v>
      </c>
      <c r="P49" s="223">
        <v>560.26203893529942</v>
      </c>
      <c r="Q49" s="223">
        <v>41.159203759109452</v>
      </c>
      <c r="R49" s="223">
        <v>737.05414682417245</v>
      </c>
      <c r="S49" s="224">
        <v>178.47950550390803</v>
      </c>
      <c r="T49" s="224">
        <v>717.29009272624319</v>
      </c>
      <c r="U49" s="224">
        <v>42.526433252002455</v>
      </c>
      <c r="V49" s="224">
        <v>938.29603148215369</v>
      </c>
      <c r="W49" s="225">
        <v>304.93916302170868</v>
      </c>
      <c r="X49" s="225">
        <v>1445.8217210143621</v>
      </c>
      <c r="Y49" s="225">
        <v>87.136834735191854</v>
      </c>
      <c r="Z49" s="225">
        <v>1837.8977187712626</v>
      </c>
      <c r="AB49" s="211" t="str">
        <f>VLOOKUP(B49,[2]Sheet2!$C$2:$E$384,3,FALSE)</f>
        <v>SR</v>
      </c>
      <c r="AD49" s="211" t="e">
        <f>VLOOKUP(B49,#REF!,2,FALSE)</f>
        <v>#REF!</v>
      </c>
      <c r="AE49" s="211" t="e">
        <f>VLOOKUP(B49,#REF!,2,FALSE)</f>
        <v>#REF!</v>
      </c>
      <c r="AG49" s="212">
        <v>53.987193419093451</v>
      </c>
      <c r="AH49" s="212">
        <v>311.49279811835777</v>
      </c>
      <c r="AI49" s="212">
        <v>19.319600605586238</v>
      </c>
      <c r="AJ49" s="212">
        <v>384.79959214303744</v>
      </c>
      <c r="AK49" s="212">
        <v>57.903365966463944</v>
      </c>
      <c r="AL49" s="212">
        <v>239.54703325307756</v>
      </c>
      <c r="AM49" s="212">
        <v>17.824976943316397</v>
      </c>
      <c r="AN49" s="212">
        <v>315.27537616285792</v>
      </c>
      <c r="AO49" s="212">
        <v>76.195110552369769</v>
      </c>
      <c r="AP49" s="212">
        <v>306.68633916537624</v>
      </c>
      <c r="AQ49" s="212">
        <v>18.417088353674917</v>
      </c>
      <c r="AR49" s="212">
        <v>401.29853807142092</v>
      </c>
      <c r="AS49" s="212">
        <v>130.18230397146323</v>
      </c>
      <c r="AT49" s="212">
        <v>618.17913728373401</v>
      </c>
      <c r="AU49" s="212">
        <v>37.736688959261159</v>
      </c>
      <c r="AV49" s="212">
        <v>786.09813021445837</v>
      </c>
      <c r="AX49" s="211">
        <v>44</v>
      </c>
    </row>
    <row r="50" spans="1:50" x14ac:dyDescent="0.2">
      <c r="A50" s="190" t="s">
        <v>660</v>
      </c>
      <c r="B50" s="211" t="s">
        <v>325</v>
      </c>
      <c r="C50" s="211" t="s">
        <v>362</v>
      </c>
      <c r="E50" s="211">
        <v>54754</v>
      </c>
      <c r="F50" s="211">
        <v>111.84843116484642</v>
      </c>
      <c r="G50" s="211">
        <v>96.312862615827157</v>
      </c>
      <c r="H50" s="211">
        <v>128.38511658321798</v>
      </c>
      <c r="I50" s="211">
        <v>240.23354774806438</v>
      </c>
      <c r="K50" s="222">
        <v>112.51907371546801</v>
      </c>
      <c r="L50" s="222">
        <v>875.26352184539155</v>
      </c>
      <c r="M50" s="222">
        <v>0</v>
      </c>
      <c r="N50" s="222">
        <v>987.78259556085959</v>
      </c>
      <c r="O50" s="223">
        <v>83.475737122511589</v>
      </c>
      <c r="P50" s="223">
        <v>543.45506049893231</v>
      </c>
      <c r="Q50" s="223">
        <v>0</v>
      </c>
      <c r="R50" s="223">
        <v>626.93079762144384</v>
      </c>
      <c r="S50" s="224">
        <v>125.44531008285128</v>
      </c>
      <c r="T50" s="224">
        <v>700.66642958875696</v>
      </c>
      <c r="U50" s="224">
        <v>0</v>
      </c>
      <c r="V50" s="224">
        <v>826.11173967160823</v>
      </c>
      <c r="W50" s="225">
        <v>237.96438379831929</v>
      </c>
      <c r="X50" s="225">
        <v>1575.9299514341487</v>
      </c>
      <c r="Y50" s="225">
        <v>0</v>
      </c>
      <c r="Z50" s="225">
        <v>1813.8943352324679</v>
      </c>
      <c r="AB50" s="211" t="str">
        <f>VLOOKUP(B50,[2]Sheet2!$C$2:$E$384,3,FALSE)</f>
        <v>PR</v>
      </c>
      <c r="AD50" s="211" t="e">
        <f>VLOOKUP(B50,#REF!,2,FALSE)</f>
        <v>#REF!</v>
      </c>
      <c r="AE50" s="211" t="e">
        <f>VLOOKUP(B50,#REF!,2,FALSE)</f>
        <v>#REF!</v>
      </c>
      <c r="AG50" s="212">
        <v>50.078597364877879</v>
      </c>
      <c r="AH50" s="212">
        <v>380.62490181263649</v>
      </c>
      <c r="AI50" s="212">
        <v>0</v>
      </c>
      <c r="AJ50" s="212">
        <v>430.70349917751435</v>
      </c>
      <c r="AK50" s="212">
        <v>37.152348406863695</v>
      </c>
      <c r="AL50" s="212">
        <v>236.33171482556708</v>
      </c>
      <c r="AM50" s="212">
        <v>0</v>
      </c>
      <c r="AN50" s="212">
        <v>273.4840632324308</v>
      </c>
      <c r="AO50" s="212">
        <v>55.831646737843336</v>
      </c>
      <c r="AP50" s="212">
        <v>304.69805299704939</v>
      </c>
      <c r="AQ50" s="212">
        <v>0</v>
      </c>
      <c r="AR50" s="212">
        <v>360.52969973489274</v>
      </c>
      <c r="AS50" s="212">
        <v>105.91024410272121</v>
      </c>
      <c r="AT50" s="212">
        <v>685.32295480968583</v>
      </c>
      <c r="AU50" s="212">
        <v>0</v>
      </c>
      <c r="AV50" s="212">
        <v>791.23319891240703</v>
      </c>
      <c r="AX50" s="211">
        <v>45</v>
      </c>
    </row>
    <row r="51" spans="1:50" x14ac:dyDescent="0.2">
      <c r="A51" s="190" t="s">
        <v>688</v>
      </c>
      <c r="B51" s="211" t="s">
        <v>360</v>
      </c>
      <c r="D51" s="211" t="s">
        <v>80</v>
      </c>
      <c r="E51" s="211">
        <v>89977</v>
      </c>
      <c r="F51" s="211">
        <v>793.29919868410809</v>
      </c>
      <c r="G51" s="211">
        <v>759.30735622958071</v>
      </c>
      <c r="H51" s="211">
        <v>960.59330566574693</v>
      </c>
      <c r="I51" s="211">
        <v>1753.892504349855</v>
      </c>
      <c r="K51" s="222">
        <v>798.68161111322411</v>
      </c>
      <c r="L51" s="222">
        <v>0</v>
      </c>
      <c r="M51" s="222">
        <v>50.159535431163746</v>
      </c>
      <c r="N51" s="222">
        <v>848.84114654438781</v>
      </c>
      <c r="O51" s="223">
        <v>688.91925268461944</v>
      </c>
      <c r="P51" s="223">
        <v>0</v>
      </c>
      <c r="Q51" s="223">
        <v>41.746206248300481</v>
      </c>
      <c r="R51" s="223">
        <v>730.66545893291993</v>
      </c>
      <c r="S51" s="224">
        <v>924.31065570776639</v>
      </c>
      <c r="T51" s="224">
        <v>0</v>
      </c>
      <c r="U51" s="224">
        <v>42.814824229627</v>
      </c>
      <c r="V51" s="224">
        <v>967.12547993739338</v>
      </c>
      <c r="W51" s="225">
        <v>1722.9922668209904</v>
      </c>
      <c r="X51" s="225">
        <v>0</v>
      </c>
      <c r="Y51" s="225">
        <v>92.974359660790739</v>
      </c>
      <c r="Z51" s="225">
        <v>1815.9666264817811</v>
      </c>
      <c r="AB51" s="211" t="str">
        <f>VLOOKUP(B51,[2]Sheet2!$C$2:$E$384,3,FALSE)</f>
        <v>PU</v>
      </c>
      <c r="AD51" s="211" t="e">
        <f>VLOOKUP(B51,#REF!,2,FALSE)</f>
        <v>#REF!</v>
      </c>
      <c r="AE51" s="211" t="e">
        <f>VLOOKUP(B51,#REF!,2,FALSE)</f>
        <v>#REF!</v>
      </c>
      <c r="AG51" s="212">
        <v>347.73192615543525</v>
      </c>
      <c r="AH51" s="212">
        <v>0</v>
      </c>
      <c r="AI51" s="212">
        <v>22.258567846573584</v>
      </c>
      <c r="AJ51" s="212">
        <v>369.99049400200886</v>
      </c>
      <c r="AK51" s="212">
        <v>299.9433258112474</v>
      </c>
      <c r="AL51" s="212">
        <v>0</v>
      </c>
      <c r="AM51" s="212">
        <v>18.52510706344259</v>
      </c>
      <c r="AN51" s="212">
        <v>318.46843287469</v>
      </c>
      <c r="AO51" s="212">
        <v>402.4286025907893</v>
      </c>
      <c r="AP51" s="212">
        <v>0</v>
      </c>
      <c r="AQ51" s="212">
        <v>18.999312130035904</v>
      </c>
      <c r="AR51" s="212">
        <v>421.42791472082519</v>
      </c>
      <c r="AS51" s="212">
        <v>750.1605287462246</v>
      </c>
      <c r="AT51" s="212">
        <v>0</v>
      </c>
      <c r="AU51" s="212">
        <v>41.257879976609487</v>
      </c>
      <c r="AV51" s="212">
        <v>791.4184087228341</v>
      </c>
      <c r="AX51" s="211">
        <v>46</v>
      </c>
    </row>
    <row r="52" spans="1:50" x14ac:dyDescent="0.2">
      <c r="A52" s="190" t="s">
        <v>660</v>
      </c>
      <c r="B52" s="211" t="s">
        <v>393</v>
      </c>
      <c r="C52" s="211" t="s">
        <v>391</v>
      </c>
      <c r="D52" s="211" t="s">
        <v>169</v>
      </c>
      <c r="E52" s="211">
        <v>52481</v>
      </c>
      <c r="F52" s="211">
        <v>90.992149539833463</v>
      </c>
      <c r="G52" s="211">
        <v>108.32702985838684</v>
      </c>
      <c r="H52" s="211">
        <v>145.43630717842123</v>
      </c>
      <c r="I52" s="211">
        <v>236.42845671825469</v>
      </c>
      <c r="K52" s="222">
        <v>91.653549396375041</v>
      </c>
      <c r="L52" s="222">
        <v>782.20136176889309</v>
      </c>
      <c r="M52" s="222">
        <v>55.996925953254646</v>
      </c>
      <c r="N52" s="222">
        <v>929.85183711852278</v>
      </c>
      <c r="O52" s="223">
        <v>93.753841129608787</v>
      </c>
      <c r="P52" s="223">
        <v>514.58606524568029</v>
      </c>
      <c r="Q52" s="223">
        <v>35.324639700074286</v>
      </c>
      <c r="R52" s="223">
        <v>643.66454607536332</v>
      </c>
      <c r="S52" s="224">
        <v>143.71276691687137</v>
      </c>
      <c r="T52" s="224">
        <v>687.71314106536647</v>
      </c>
      <c r="U52" s="224">
        <v>39.764408361246055</v>
      </c>
      <c r="V52" s="224">
        <v>871.19031634348391</v>
      </c>
      <c r="W52" s="225">
        <v>235.36631631324641</v>
      </c>
      <c r="X52" s="225">
        <v>1469.9145028342596</v>
      </c>
      <c r="Y52" s="225">
        <v>95.761334314500701</v>
      </c>
      <c r="Z52" s="225">
        <v>1801.0421534620068</v>
      </c>
      <c r="AB52" s="211" t="str">
        <f>VLOOKUP(B52,[2]Sheet2!$C$2:$E$384,3,FALSE)</f>
        <v>PR</v>
      </c>
      <c r="AD52" s="211" t="e">
        <f>VLOOKUP(B52,#REF!,2,FALSE)</f>
        <v>#REF!</v>
      </c>
      <c r="AE52" s="211" t="e">
        <f>VLOOKUP(B52,#REF!,2,FALSE)</f>
        <v>#REF!</v>
      </c>
      <c r="AG52" s="212">
        <v>40.629365277780522</v>
      </c>
      <c r="AH52" s="212">
        <v>343.64782403658813</v>
      </c>
      <c r="AI52" s="212">
        <v>24.651900605394005</v>
      </c>
      <c r="AJ52" s="212">
        <v>408.9290899197627</v>
      </c>
      <c r="AK52" s="212">
        <v>41.560409635379969</v>
      </c>
      <c r="AL52" s="212">
        <v>226.07526686136779</v>
      </c>
      <c r="AM52" s="212">
        <v>15.551201998740659</v>
      </c>
      <c r="AN52" s="212">
        <v>283.18687849548843</v>
      </c>
      <c r="AO52" s="212">
        <v>63.706845404254835</v>
      </c>
      <c r="AP52" s="212">
        <v>302.13591542979958</v>
      </c>
      <c r="AQ52" s="212">
        <v>17.50575100090402</v>
      </c>
      <c r="AR52" s="212">
        <v>383.3485118349584</v>
      </c>
      <c r="AS52" s="212">
        <v>104.33621068203536</v>
      </c>
      <c r="AT52" s="212">
        <v>645.78373946638771</v>
      </c>
      <c r="AU52" s="212">
        <v>42.157651606298025</v>
      </c>
      <c r="AV52" s="212">
        <v>792.2776017547211</v>
      </c>
      <c r="AX52" s="211">
        <v>47</v>
      </c>
    </row>
    <row r="53" spans="1:50" x14ac:dyDescent="0.2">
      <c r="A53" s="190" t="s">
        <v>660</v>
      </c>
      <c r="B53" s="211" t="s">
        <v>304</v>
      </c>
      <c r="C53" s="211" t="s">
        <v>253</v>
      </c>
      <c r="E53" s="211">
        <v>57491</v>
      </c>
      <c r="F53" s="211">
        <v>107.6278895827173</v>
      </c>
      <c r="G53" s="211">
        <v>95.975410437755471</v>
      </c>
      <c r="H53" s="211">
        <v>126.02820079574441</v>
      </c>
      <c r="I53" s="211">
        <v>233.6560903784617</v>
      </c>
      <c r="K53" s="222">
        <v>108.10705616592269</v>
      </c>
      <c r="L53" s="222">
        <v>983.80521228924579</v>
      </c>
      <c r="M53" s="222">
        <v>0</v>
      </c>
      <c r="N53" s="222">
        <v>1091.9122684551685</v>
      </c>
      <c r="O53" s="223">
        <v>82.974391088413839</v>
      </c>
      <c r="P53" s="223">
        <v>529.06607171615383</v>
      </c>
      <c r="Q53" s="223">
        <v>0</v>
      </c>
      <c r="R53" s="223">
        <v>612.04046280456771</v>
      </c>
      <c r="S53" s="224">
        <v>127.2483301642027</v>
      </c>
      <c r="T53" s="224">
        <v>689.03677389996551</v>
      </c>
      <c r="U53" s="224">
        <v>0</v>
      </c>
      <c r="V53" s="224">
        <v>816.28510406416819</v>
      </c>
      <c r="W53" s="225">
        <v>235.35538633012538</v>
      </c>
      <c r="X53" s="225">
        <v>1672.8419861892112</v>
      </c>
      <c r="Y53" s="225">
        <v>0</v>
      </c>
      <c r="Z53" s="225">
        <v>1908.1973725193366</v>
      </c>
      <c r="AB53" s="211" t="str">
        <f>VLOOKUP(B53,[2]Sheet2!$C$2:$E$384,3,FALSE)</f>
        <v>PR</v>
      </c>
      <c r="AD53" s="211" t="e">
        <f>VLOOKUP(B53,#REF!,2,FALSE)</f>
        <v>#REF!</v>
      </c>
      <c r="AE53" s="211" t="e">
        <f>VLOOKUP(B53,#REF!,2,FALSE)</f>
        <v>#REF!</v>
      </c>
      <c r="AG53" s="212">
        <v>45.592931037016569</v>
      </c>
      <c r="AH53" s="212">
        <v>407.57021505867385</v>
      </c>
      <c r="AI53" s="212">
        <v>0</v>
      </c>
      <c r="AJ53" s="212">
        <v>453.16314609569042</v>
      </c>
      <c r="AK53" s="212">
        <v>34.993513142437962</v>
      </c>
      <c r="AL53" s="212">
        <v>219.18116506807382</v>
      </c>
      <c r="AM53" s="212">
        <v>0</v>
      </c>
      <c r="AN53" s="212">
        <v>254.17467821051179</v>
      </c>
      <c r="AO53" s="212">
        <v>53.665547351947829</v>
      </c>
      <c r="AP53" s="212">
        <v>285.45372865861322</v>
      </c>
      <c r="AQ53" s="212">
        <v>0</v>
      </c>
      <c r="AR53" s="212">
        <v>339.11927601056107</v>
      </c>
      <c r="AS53" s="212">
        <v>99.258478388964392</v>
      </c>
      <c r="AT53" s="212">
        <v>693.02394371728701</v>
      </c>
      <c r="AU53" s="212">
        <v>0</v>
      </c>
      <c r="AV53" s="212">
        <v>792.28242210625149</v>
      </c>
      <c r="AX53" s="211">
        <v>48</v>
      </c>
    </row>
    <row r="54" spans="1:50" x14ac:dyDescent="0.2">
      <c r="A54" s="190" t="s">
        <v>660</v>
      </c>
      <c r="B54" s="211" t="s">
        <v>355</v>
      </c>
      <c r="C54" s="211" t="s">
        <v>253</v>
      </c>
      <c r="E54" s="211">
        <v>51928</v>
      </c>
      <c r="F54" s="211">
        <v>103.29001694654136</v>
      </c>
      <c r="G54" s="211">
        <v>97.10609553853412</v>
      </c>
      <c r="H54" s="211">
        <v>134.84539374610762</v>
      </c>
      <c r="I54" s="211">
        <v>238.13541069264897</v>
      </c>
      <c r="K54" s="222">
        <v>104.33775776940578</v>
      </c>
      <c r="L54" s="222">
        <v>983.80521228924579</v>
      </c>
      <c r="M54" s="222">
        <v>0</v>
      </c>
      <c r="N54" s="222">
        <v>1088.1429700586516</v>
      </c>
      <c r="O54" s="223">
        <v>83.954114137709908</v>
      </c>
      <c r="P54" s="223">
        <v>529.06607171615383</v>
      </c>
      <c r="Q54" s="223">
        <v>0</v>
      </c>
      <c r="R54" s="223">
        <v>613.02018585386372</v>
      </c>
      <c r="S54" s="224">
        <v>136.24566411351759</v>
      </c>
      <c r="T54" s="224">
        <v>689.03677389996551</v>
      </c>
      <c r="U54" s="224">
        <v>0</v>
      </c>
      <c r="V54" s="224">
        <v>825.2824380134831</v>
      </c>
      <c r="W54" s="225">
        <v>240.5834218829234</v>
      </c>
      <c r="X54" s="225">
        <v>1672.8419861892112</v>
      </c>
      <c r="Y54" s="225">
        <v>0</v>
      </c>
      <c r="Z54" s="225">
        <v>1913.4254080721346</v>
      </c>
      <c r="AB54" s="211" t="str">
        <f>VLOOKUP(B54,[2]Sheet2!$C$2:$E$384,3,FALSE)</f>
        <v>PR</v>
      </c>
      <c r="AD54" s="211" t="e">
        <f>VLOOKUP(B54,#REF!,2,FALSE)</f>
        <v>#REF!</v>
      </c>
      <c r="AE54" s="211" t="e">
        <f>VLOOKUP(B54,#REF!,2,FALSE)</f>
        <v>#REF!</v>
      </c>
      <c r="AG54" s="212">
        <v>43.873345739837099</v>
      </c>
      <c r="AH54" s="212">
        <v>407.57021505867385</v>
      </c>
      <c r="AI54" s="212">
        <v>0</v>
      </c>
      <c r="AJ54" s="212">
        <v>451.44356079851093</v>
      </c>
      <c r="AK54" s="212">
        <v>35.302156712874414</v>
      </c>
      <c r="AL54" s="212">
        <v>219.18116506807382</v>
      </c>
      <c r="AM54" s="212">
        <v>0</v>
      </c>
      <c r="AN54" s="212">
        <v>254.48332178094824</v>
      </c>
      <c r="AO54" s="212">
        <v>57.290411975470207</v>
      </c>
      <c r="AP54" s="212">
        <v>285.45372865861322</v>
      </c>
      <c r="AQ54" s="212">
        <v>0</v>
      </c>
      <c r="AR54" s="212">
        <v>342.74414063408341</v>
      </c>
      <c r="AS54" s="212">
        <v>101.1637577153073</v>
      </c>
      <c r="AT54" s="212">
        <v>693.02394371728701</v>
      </c>
      <c r="AU54" s="212">
        <v>0</v>
      </c>
      <c r="AV54" s="212">
        <v>794.18770143259439</v>
      </c>
      <c r="AX54" s="211">
        <v>49</v>
      </c>
    </row>
    <row r="55" spans="1:50" x14ac:dyDescent="0.2">
      <c r="A55" s="190" t="s">
        <v>660</v>
      </c>
      <c r="B55" s="211" t="s">
        <v>90</v>
      </c>
      <c r="C55" s="211" t="s">
        <v>243</v>
      </c>
      <c r="E55" s="211">
        <v>27309</v>
      </c>
      <c r="F55" s="211">
        <v>104.45541762788825</v>
      </c>
      <c r="G55" s="211">
        <v>170.09965776051854</v>
      </c>
      <c r="H55" s="211">
        <v>252.18274165543519</v>
      </c>
      <c r="I55" s="211">
        <v>356.63815928332338</v>
      </c>
      <c r="K55" s="222">
        <v>106.35098404118591</v>
      </c>
      <c r="L55" s="222">
        <v>720.84735083978546</v>
      </c>
      <c r="M55" s="222">
        <v>0</v>
      </c>
      <c r="N55" s="222">
        <v>827.1983348809714</v>
      </c>
      <c r="O55" s="223">
        <v>147.58837830832329</v>
      </c>
      <c r="P55" s="223">
        <v>613.62304881978366</v>
      </c>
      <c r="Q55" s="223">
        <v>0</v>
      </c>
      <c r="R55" s="223">
        <v>761.21142712810695</v>
      </c>
      <c r="S55" s="224">
        <v>251.199368562866</v>
      </c>
      <c r="T55" s="224">
        <v>779.48011864995544</v>
      </c>
      <c r="U55" s="224">
        <v>0</v>
      </c>
      <c r="V55" s="224">
        <v>1030.6794872128214</v>
      </c>
      <c r="W55" s="225">
        <v>357.55035260405197</v>
      </c>
      <c r="X55" s="225">
        <v>1500.3274694897409</v>
      </c>
      <c r="Y55" s="225">
        <v>0</v>
      </c>
      <c r="Z55" s="225">
        <v>1857.8778220937929</v>
      </c>
      <c r="AB55" s="211" t="str">
        <f>VLOOKUP(B55,[2]Sheet2!$C$2:$E$384,3,FALSE)</f>
        <v>PU</v>
      </c>
      <c r="AD55" s="211" t="e">
        <f>VLOOKUP(B55,#REF!,2,FALSE)</f>
        <v>#REF!</v>
      </c>
      <c r="AE55" s="211" t="e">
        <f>VLOOKUP(B55,#REF!,2,FALSE)</f>
        <v>#REF!</v>
      </c>
      <c r="AG55" s="212">
        <v>45.636288291836173</v>
      </c>
      <c r="AH55" s="212">
        <v>308.23835231635525</v>
      </c>
      <c r="AI55" s="212">
        <v>0</v>
      </c>
      <c r="AJ55" s="212">
        <v>353.87464060819144</v>
      </c>
      <c r="AK55" s="212">
        <v>63.331673343002173</v>
      </c>
      <c r="AL55" s="212">
        <v>262.38864204910846</v>
      </c>
      <c r="AM55" s="212">
        <v>0</v>
      </c>
      <c r="AN55" s="212">
        <v>325.72031539211065</v>
      </c>
      <c r="AO55" s="212">
        <v>107.79220244941639</v>
      </c>
      <c r="AP55" s="212">
        <v>333.3100512280588</v>
      </c>
      <c r="AQ55" s="212">
        <v>0</v>
      </c>
      <c r="AR55" s="212">
        <v>441.10225367747518</v>
      </c>
      <c r="AS55" s="212">
        <v>153.42849074125257</v>
      </c>
      <c r="AT55" s="212">
        <v>641.54840354441399</v>
      </c>
      <c r="AU55" s="212">
        <v>0</v>
      </c>
      <c r="AV55" s="212">
        <v>794.97689428566662</v>
      </c>
      <c r="AX55" s="211">
        <v>50</v>
      </c>
    </row>
    <row r="56" spans="1:50" x14ac:dyDescent="0.2">
      <c r="A56" s="190" t="s">
        <v>660</v>
      </c>
      <c r="B56" s="211" t="s">
        <v>343</v>
      </c>
      <c r="C56" s="211" t="s">
        <v>146</v>
      </c>
      <c r="E56" s="211">
        <v>37614</v>
      </c>
      <c r="F56" s="211">
        <v>78.487451480831609</v>
      </c>
      <c r="G56" s="211">
        <v>104.93823601624393</v>
      </c>
      <c r="H56" s="211">
        <v>150.67578410411443</v>
      </c>
      <c r="I56" s="211">
        <v>229.16323558494605</v>
      </c>
      <c r="K56" s="222">
        <v>79.141921584008031</v>
      </c>
      <c r="L56" s="222">
        <v>821.34442719771846</v>
      </c>
      <c r="M56" s="222">
        <v>0</v>
      </c>
      <c r="N56" s="222">
        <v>900.48634878172652</v>
      </c>
      <c r="O56" s="223">
        <v>90.698472685808483</v>
      </c>
      <c r="P56" s="223">
        <v>563.02870447236705</v>
      </c>
      <c r="Q56" s="223">
        <v>0</v>
      </c>
      <c r="R56" s="223">
        <v>653.72717715817555</v>
      </c>
      <c r="S56" s="224">
        <v>153.6899402363087</v>
      </c>
      <c r="T56" s="224">
        <v>712.20657581279738</v>
      </c>
      <c r="U56" s="224">
        <v>0</v>
      </c>
      <c r="V56" s="224">
        <v>865.89651604910614</v>
      </c>
      <c r="W56" s="225">
        <v>232.8318618203167</v>
      </c>
      <c r="X56" s="225">
        <v>1533.5510030105158</v>
      </c>
      <c r="Y56" s="225">
        <v>0</v>
      </c>
      <c r="Z56" s="225">
        <v>1766.3828648308327</v>
      </c>
      <c r="AB56" s="211" t="str">
        <f>VLOOKUP(B56,[2]Sheet2!$C$2:$E$384,3,FALSE)</f>
        <v>PR</v>
      </c>
      <c r="AD56" s="211" t="e">
        <f>VLOOKUP(B56,#REF!,2,FALSE)</f>
        <v>#REF!</v>
      </c>
      <c r="AE56" s="211" t="e">
        <f>VLOOKUP(B56,#REF!,2,FALSE)</f>
        <v>#REF!</v>
      </c>
      <c r="AG56" s="212">
        <v>35.319628376551357</v>
      </c>
      <c r="AH56" s="212">
        <v>370.17951922431456</v>
      </c>
      <c r="AI56" s="212">
        <v>0</v>
      </c>
      <c r="AJ56" s="212">
        <v>405.49914760086591</v>
      </c>
      <c r="AK56" s="212">
        <v>40.477111061590129</v>
      </c>
      <c r="AL56" s="212">
        <v>253.75675323221878</v>
      </c>
      <c r="AM56" s="212">
        <v>0</v>
      </c>
      <c r="AN56" s="212">
        <v>294.23386429380889</v>
      </c>
      <c r="AO56" s="212">
        <v>68.589079791280753</v>
      </c>
      <c r="AP56" s="212">
        <v>320.99114463135061</v>
      </c>
      <c r="AQ56" s="212">
        <v>0</v>
      </c>
      <c r="AR56" s="212">
        <v>389.58022442263137</v>
      </c>
      <c r="AS56" s="212">
        <v>103.90870816783212</v>
      </c>
      <c r="AT56" s="212">
        <v>691.17066385566523</v>
      </c>
      <c r="AU56" s="212">
        <v>0</v>
      </c>
      <c r="AV56" s="212">
        <v>795.07937202349729</v>
      </c>
      <c r="AX56" s="211">
        <v>51</v>
      </c>
    </row>
    <row r="57" spans="1:50" x14ac:dyDescent="0.2">
      <c r="A57" s="190" t="s">
        <v>660</v>
      </c>
      <c r="B57" s="211" t="s">
        <v>175</v>
      </c>
      <c r="C57" s="211" t="s">
        <v>377</v>
      </c>
      <c r="E57" s="211">
        <v>57212</v>
      </c>
      <c r="F57" s="211">
        <v>132.51250646717472</v>
      </c>
      <c r="G57" s="211">
        <v>77.265227790131448</v>
      </c>
      <c r="H57" s="211">
        <v>108.18399000598069</v>
      </c>
      <c r="I57" s="211">
        <v>240.69649647315541</v>
      </c>
      <c r="K57" s="222">
        <v>132.96636947651646</v>
      </c>
      <c r="L57" s="222">
        <v>970.73419863175275</v>
      </c>
      <c r="M57" s="222">
        <v>0</v>
      </c>
      <c r="N57" s="222">
        <v>1103.7005681082692</v>
      </c>
      <c r="O57" s="223">
        <v>67.19839646866042</v>
      </c>
      <c r="P57" s="223">
        <v>451.62764072432725</v>
      </c>
      <c r="Q57" s="223">
        <v>0</v>
      </c>
      <c r="R57" s="223">
        <v>518.82603719298766</v>
      </c>
      <c r="S57" s="224">
        <v>112.64974843974198</v>
      </c>
      <c r="T57" s="224">
        <v>596.95804443395605</v>
      </c>
      <c r="U57" s="224">
        <v>0</v>
      </c>
      <c r="V57" s="224">
        <v>709.60779287369803</v>
      </c>
      <c r="W57" s="225">
        <v>245.61611791625845</v>
      </c>
      <c r="X57" s="225">
        <v>1567.6922430657089</v>
      </c>
      <c r="Y57" s="225">
        <v>0</v>
      </c>
      <c r="Z57" s="225">
        <v>1813.3083609819673</v>
      </c>
      <c r="AB57" s="211" t="str">
        <f>VLOOKUP(B57,[2]Sheet2!$C$2:$E$384,3,FALSE)</f>
        <v>PR</v>
      </c>
      <c r="AD57" s="211" t="e">
        <f>VLOOKUP(B57,#REF!,2,FALSE)</f>
        <v>#REF!</v>
      </c>
      <c r="AE57" s="211" t="e">
        <f>VLOOKUP(B57,#REF!,2,FALSE)</f>
        <v>#REF!</v>
      </c>
      <c r="AG57" s="212">
        <v>56.927874956899338</v>
      </c>
      <c r="AH57" s="212">
        <v>427.24621374498741</v>
      </c>
      <c r="AI57" s="212">
        <v>0</v>
      </c>
      <c r="AJ57" s="212">
        <v>484.17408870188677</v>
      </c>
      <c r="AK57" s="212">
        <v>28.770146365075213</v>
      </c>
      <c r="AL57" s="212">
        <v>198.7734642438904</v>
      </c>
      <c r="AM57" s="212">
        <v>0</v>
      </c>
      <c r="AN57" s="212">
        <v>227.54361060896562</v>
      </c>
      <c r="AO57" s="212">
        <v>48.229569765281141</v>
      </c>
      <c r="AP57" s="212">
        <v>262.73728133665139</v>
      </c>
      <c r="AQ57" s="212">
        <v>0</v>
      </c>
      <c r="AR57" s="212">
        <v>310.96685110193255</v>
      </c>
      <c r="AS57" s="212">
        <v>105.15744472218049</v>
      </c>
      <c r="AT57" s="212">
        <v>689.98349508163881</v>
      </c>
      <c r="AU57" s="212">
        <v>0</v>
      </c>
      <c r="AV57" s="212">
        <v>795.14093980381926</v>
      </c>
      <c r="AX57" s="211">
        <v>52</v>
      </c>
    </row>
    <row r="58" spans="1:50" x14ac:dyDescent="0.2">
      <c r="A58" s="190" t="s">
        <v>660</v>
      </c>
      <c r="B58" s="211" t="s">
        <v>155</v>
      </c>
      <c r="C58" s="211" t="s">
        <v>240</v>
      </c>
      <c r="D58" s="211" t="s">
        <v>241</v>
      </c>
      <c r="E58" s="211">
        <v>39867</v>
      </c>
      <c r="F58" s="211">
        <v>75.059046329044079</v>
      </c>
      <c r="G58" s="211">
        <v>114.56397284164848</v>
      </c>
      <c r="H58" s="211">
        <v>146.48679747969109</v>
      </c>
      <c r="I58" s="211">
        <v>221.54584380873519</v>
      </c>
      <c r="K58" s="222">
        <v>75.438106072155222</v>
      </c>
      <c r="L58" s="222">
        <v>817.05018722861917</v>
      </c>
      <c r="M58" s="222">
        <v>47.057947393070904</v>
      </c>
      <c r="N58" s="222">
        <v>939.54624069384522</v>
      </c>
      <c r="O58" s="223">
        <v>99.633765366343084</v>
      </c>
      <c r="P58" s="223">
        <v>500.750662891932</v>
      </c>
      <c r="Q58" s="223">
        <v>35.12247627585343</v>
      </c>
      <c r="R58" s="223">
        <v>635.50690453412847</v>
      </c>
      <c r="S58" s="224">
        <v>138.82295149866326</v>
      </c>
      <c r="T58" s="224">
        <v>634.25431470472859</v>
      </c>
      <c r="U58" s="224">
        <v>36.344317980472042</v>
      </c>
      <c r="V58" s="224">
        <v>809.42158418386396</v>
      </c>
      <c r="W58" s="225">
        <v>214.26105757081848</v>
      </c>
      <c r="X58" s="225">
        <v>1451.3045019333479</v>
      </c>
      <c r="Y58" s="225">
        <v>83.402265373542946</v>
      </c>
      <c r="Z58" s="225">
        <v>1748.9678248777091</v>
      </c>
      <c r="AB58" s="211" t="str">
        <f>VLOOKUP(B58,[2]Sheet2!$C$2:$E$384,3,FALSE)</f>
        <v>PR</v>
      </c>
      <c r="AD58" s="211" t="e">
        <f>VLOOKUP(B58,#REF!,2,FALSE)</f>
        <v>#REF!</v>
      </c>
      <c r="AE58" s="211" t="e">
        <f>VLOOKUP(B58,#REF!,2,FALSE)</f>
        <v>#REF!</v>
      </c>
      <c r="AG58" s="212">
        <v>33.396528469347416</v>
      </c>
      <c r="AH58" s="212">
        <v>374.00337619100469</v>
      </c>
      <c r="AI58" s="212">
        <v>21.186460932315821</v>
      </c>
      <c r="AJ58" s="212">
        <v>428.5863655926679</v>
      </c>
      <c r="AK58" s="212">
        <v>44.107972148488678</v>
      </c>
      <c r="AL58" s="212">
        <v>229.21779038655629</v>
      </c>
      <c r="AM58" s="212">
        <v>15.812865045918405</v>
      </c>
      <c r="AN58" s="212">
        <v>289.13862758096337</v>
      </c>
      <c r="AO58" s="212">
        <v>61.457065842685594</v>
      </c>
      <c r="AP58" s="212">
        <v>290.3288669058291</v>
      </c>
      <c r="AQ58" s="212">
        <v>16.362963445326876</v>
      </c>
      <c r="AR58" s="212">
        <v>368.14889619384161</v>
      </c>
      <c r="AS58" s="212">
        <v>94.85359431203301</v>
      </c>
      <c r="AT58" s="212">
        <v>664.33224309683374</v>
      </c>
      <c r="AU58" s="212">
        <v>37.549424377642694</v>
      </c>
      <c r="AV58" s="212">
        <v>796.73526178650945</v>
      </c>
      <c r="AX58" s="211">
        <v>53</v>
      </c>
    </row>
    <row r="59" spans="1:50" x14ac:dyDescent="0.2">
      <c r="A59" s="190" t="s">
        <v>688</v>
      </c>
      <c r="B59" s="211" t="s">
        <v>35</v>
      </c>
      <c r="D59" s="211" t="s">
        <v>25</v>
      </c>
      <c r="E59" s="211">
        <v>77412</v>
      </c>
      <c r="F59" s="211">
        <v>921.58864258771257</v>
      </c>
      <c r="G59" s="211">
        <v>676.56771408273914</v>
      </c>
      <c r="H59" s="211">
        <v>851.84519077101697</v>
      </c>
      <c r="I59" s="211">
        <v>1773.4338333587295</v>
      </c>
      <c r="K59" s="222">
        <v>928.39602164599648</v>
      </c>
      <c r="L59" s="222">
        <v>0</v>
      </c>
      <c r="M59" s="222">
        <v>44.406756466823431</v>
      </c>
      <c r="N59" s="222">
        <v>972.80277811281996</v>
      </c>
      <c r="O59" s="223">
        <v>614.47262207580229</v>
      </c>
      <c r="P59" s="223">
        <v>0</v>
      </c>
      <c r="Q59" s="223">
        <v>46.754405232225899</v>
      </c>
      <c r="R59" s="223">
        <v>661.22702730802814</v>
      </c>
      <c r="S59" s="224">
        <v>818.4639388794352</v>
      </c>
      <c r="T59" s="224">
        <v>0</v>
      </c>
      <c r="U59" s="224">
        <v>50.166794819702545</v>
      </c>
      <c r="V59" s="224">
        <v>868.63073369913775</v>
      </c>
      <c r="W59" s="225">
        <v>1746.8599605254317</v>
      </c>
      <c r="X59" s="225">
        <v>0</v>
      </c>
      <c r="Y59" s="225">
        <v>94.573551286525969</v>
      </c>
      <c r="Z59" s="225">
        <v>1841.4335118119577</v>
      </c>
      <c r="AB59" s="211" t="str">
        <f>VLOOKUP(B59,[2]Sheet2!$C$2:$E$384,3,FALSE)</f>
        <v>SR</v>
      </c>
      <c r="AD59" s="211" t="e">
        <f>VLOOKUP(B59,#REF!,2,FALSE)</f>
        <v>#REF!</v>
      </c>
      <c r="AE59" s="211" t="e">
        <f>VLOOKUP(B59,#REF!,2,FALSE)</f>
        <v>#REF!</v>
      </c>
      <c r="AG59" s="212">
        <v>401.73616418287651</v>
      </c>
      <c r="AH59" s="212">
        <v>0</v>
      </c>
      <c r="AI59" s="212">
        <v>19.193941046031046</v>
      </c>
      <c r="AJ59" s="212">
        <v>420.93010522890756</v>
      </c>
      <c r="AK59" s="212">
        <v>265.89501509330563</v>
      </c>
      <c r="AL59" s="212">
        <v>0</v>
      </c>
      <c r="AM59" s="212">
        <v>20.208665731757367</v>
      </c>
      <c r="AN59" s="212">
        <v>286.10368082506301</v>
      </c>
      <c r="AO59" s="212">
        <v>354.166277818033</v>
      </c>
      <c r="AP59" s="212">
        <v>0</v>
      </c>
      <c r="AQ59" s="212">
        <v>21.683603551569771</v>
      </c>
      <c r="AR59" s="212">
        <v>375.84988136960277</v>
      </c>
      <c r="AS59" s="212">
        <v>755.90244200090956</v>
      </c>
      <c r="AT59" s="212">
        <v>0</v>
      </c>
      <c r="AU59" s="212">
        <v>40.877544597600817</v>
      </c>
      <c r="AV59" s="212">
        <v>796.77998659851028</v>
      </c>
      <c r="AX59" s="211">
        <v>54</v>
      </c>
    </row>
    <row r="60" spans="1:50" x14ac:dyDescent="0.2">
      <c r="A60" s="190" t="s">
        <v>688</v>
      </c>
      <c r="B60" s="211" t="s">
        <v>48</v>
      </c>
      <c r="D60" s="211" t="s">
        <v>38</v>
      </c>
      <c r="E60" s="211">
        <v>47576</v>
      </c>
      <c r="F60" s="211">
        <v>945.5024455607869</v>
      </c>
      <c r="G60" s="211">
        <v>778.95099512296122</v>
      </c>
      <c r="H60" s="211">
        <v>929.84913836884141</v>
      </c>
      <c r="I60" s="211">
        <v>1875.3515839296283</v>
      </c>
      <c r="K60" s="222">
        <v>957.02044948759089</v>
      </c>
      <c r="L60" s="222">
        <v>0</v>
      </c>
      <c r="M60" s="222">
        <v>52.94398859960998</v>
      </c>
      <c r="N60" s="222">
        <v>1009.9644380872008</v>
      </c>
      <c r="O60" s="223">
        <v>718.79244517765244</v>
      </c>
      <c r="P60" s="223">
        <v>0</v>
      </c>
      <c r="Q60" s="223">
        <v>40.539873564875222</v>
      </c>
      <c r="R60" s="223">
        <v>759.3323187425276</v>
      </c>
      <c r="S60" s="224">
        <v>904.94319664096656</v>
      </c>
      <c r="T60" s="224">
        <v>0</v>
      </c>
      <c r="U60" s="224">
        <v>42.056617898968113</v>
      </c>
      <c r="V60" s="224">
        <v>946.99981453993473</v>
      </c>
      <c r="W60" s="225">
        <v>1861.9636461285575</v>
      </c>
      <c r="X60" s="225">
        <v>0</v>
      </c>
      <c r="Y60" s="225">
        <v>95.000606498578108</v>
      </c>
      <c r="Z60" s="225">
        <v>1956.9642526271355</v>
      </c>
      <c r="AB60" s="211" t="str">
        <f>VLOOKUP(B60,[2]Sheet2!$C$2:$E$384,3,FALSE)</f>
        <v>PU</v>
      </c>
      <c r="AD60" s="211" t="e">
        <f>VLOOKUP(B60,#REF!,2,FALSE)</f>
        <v>#REF!</v>
      </c>
      <c r="AE60" s="211" t="e">
        <f>VLOOKUP(B60,#REF!,2,FALSE)</f>
        <v>#REF!</v>
      </c>
      <c r="AG60" s="212">
        <v>390.2630104640657</v>
      </c>
      <c r="AH60" s="212">
        <v>0</v>
      </c>
      <c r="AI60" s="212">
        <v>21.355547879486949</v>
      </c>
      <c r="AJ60" s="212">
        <v>411.61855834355265</v>
      </c>
      <c r="AK60" s="212">
        <v>293.11610185973871</v>
      </c>
      <c r="AL60" s="212">
        <v>0</v>
      </c>
      <c r="AM60" s="212">
        <v>16.352209832362679</v>
      </c>
      <c r="AN60" s="212">
        <v>309.46831169210139</v>
      </c>
      <c r="AO60" s="212">
        <v>369.02644704109639</v>
      </c>
      <c r="AP60" s="212">
        <v>0</v>
      </c>
      <c r="AQ60" s="212">
        <v>16.964005564124001</v>
      </c>
      <c r="AR60" s="212">
        <v>385.99045260522041</v>
      </c>
      <c r="AS60" s="212">
        <v>759.28945750516209</v>
      </c>
      <c r="AT60" s="212">
        <v>0</v>
      </c>
      <c r="AU60" s="212">
        <v>38.31955344361095</v>
      </c>
      <c r="AV60" s="212">
        <v>797.60901094877306</v>
      </c>
      <c r="AX60" s="211">
        <v>55</v>
      </c>
    </row>
    <row r="61" spans="1:50" x14ac:dyDescent="0.2">
      <c r="A61" s="190" t="s">
        <v>660</v>
      </c>
      <c r="B61" s="211" t="s">
        <v>361</v>
      </c>
      <c r="C61" s="211" t="s">
        <v>362</v>
      </c>
      <c r="E61" s="211">
        <v>60689</v>
      </c>
      <c r="F61" s="211">
        <v>117.43742688131293</v>
      </c>
      <c r="G61" s="211">
        <v>123.76884960640315</v>
      </c>
      <c r="H61" s="211">
        <v>152.88676155075777</v>
      </c>
      <c r="I61" s="211">
        <v>270.32418843207068</v>
      </c>
      <c r="K61" s="222">
        <v>118.2191113418255</v>
      </c>
      <c r="L61" s="222">
        <v>875.26352184539155</v>
      </c>
      <c r="M61" s="222">
        <v>0</v>
      </c>
      <c r="N61" s="222">
        <v>993.48263318721706</v>
      </c>
      <c r="O61" s="223">
        <v>107.29423416579613</v>
      </c>
      <c r="P61" s="223">
        <v>543.45506049893231</v>
      </c>
      <c r="Q61" s="223">
        <v>0</v>
      </c>
      <c r="R61" s="223">
        <v>650.7492946647285</v>
      </c>
      <c r="S61" s="224">
        <v>139.96179248735143</v>
      </c>
      <c r="T61" s="224">
        <v>700.66642958875696</v>
      </c>
      <c r="U61" s="224">
        <v>0</v>
      </c>
      <c r="V61" s="224">
        <v>840.62822207610839</v>
      </c>
      <c r="W61" s="225">
        <v>258.18090382917694</v>
      </c>
      <c r="X61" s="225">
        <v>1575.9299514341487</v>
      </c>
      <c r="Y61" s="225">
        <v>0</v>
      </c>
      <c r="Z61" s="225">
        <v>1834.1108552633257</v>
      </c>
      <c r="AB61" s="211" t="str">
        <f>VLOOKUP(B61,[2]Sheet2!$C$2:$E$384,3,FALSE)</f>
        <v>SR</v>
      </c>
      <c r="AD61" s="211" t="e">
        <f>VLOOKUP(B61,#REF!,2,FALSE)</f>
        <v>#REF!</v>
      </c>
      <c r="AE61" s="211" t="e">
        <f>VLOOKUP(B61,#REF!,2,FALSE)</f>
        <v>#REF!</v>
      </c>
      <c r="AG61" s="212">
        <v>51.444466619992738</v>
      </c>
      <c r="AH61" s="212">
        <v>380.62490181263649</v>
      </c>
      <c r="AI61" s="212">
        <v>0</v>
      </c>
      <c r="AJ61" s="212">
        <v>432.06936843262923</v>
      </c>
      <c r="AK61" s="212">
        <v>46.690375062116836</v>
      </c>
      <c r="AL61" s="212">
        <v>236.33171482556708</v>
      </c>
      <c r="AM61" s="212">
        <v>0</v>
      </c>
      <c r="AN61" s="212">
        <v>283.02208988768393</v>
      </c>
      <c r="AO61" s="212">
        <v>60.906055543512409</v>
      </c>
      <c r="AP61" s="212">
        <v>304.69805299704939</v>
      </c>
      <c r="AQ61" s="212">
        <v>0</v>
      </c>
      <c r="AR61" s="212">
        <v>365.60410854056181</v>
      </c>
      <c r="AS61" s="212">
        <v>112.35052216350515</v>
      </c>
      <c r="AT61" s="212">
        <v>685.32295480968583</v>
      </c>
      <c r="AU61" s="212">
        <v>0</v>
      </c>
      <c r="AV61" s="212">
        <v>797.6734769731911</v>
      </c>
      <c r="AX61" s="211">
        <v>56</v>
      </c>
    </row>
    <row r="62" spans="1:50" x14ac:dyDescent="0.2">
      <c r="A62" s="190" t="s">
        <v>660</v>
      </c>
      <c r="B62" s="211" t="s">
        <v>59</v>
      </c>
      <c r="C62" s="211" t="s">
        <v>170</v>
      </c>
      <c r="E62" s="211">
        <v>39641</v>
      </c>
      <c r="F62" s="211">
        <v>94.071668222295102</v>
      </c>
      <c r="G62" s="211">
        <v>130.93087250414973</v>
      </c>
      <c r="H62" s="211">
        <v>172.44044544117733</v>
      </c>
      <c r="I62" s="211">
        <v>266.51211366347241</v>
      </c>
      <c r="K62" s="222">
        <v>94.5030493613571</v>
      </c>
      <c r="L62" s="222">
        <v>976.33650596170912</v>
      </c>
      <c r="M62" s="222">
        <v>0</v>
      </c>
      <c r="N62" s="222">
        <v>1070.8395553230662</v>
      </c>
      <c r="O62" s="223">
        <v>113.66492998819405</v>
      </c>
      <c r="P62" s="223">
        <v>540.14596119393332</v>
      </c>
      <c r="Q62" s="223">
        <v>0</v>
      </c>
      <c r="R62" s="223">
        <v>653.81089118212731</v>
      </c>
      <c r="S62" s="224">
        <v>163.18049462625169</v>
      </c>
      <c r="T62" s="224">
        <v>687.65526830457793</v>
      </c>
      <c r="U62" s="224">
        <v>0</v>
      </c>
      <c r="V62" s="224">
        <v>850.83576293082956</v>
      </c>
      <c r="W62" s="225">
        <v>257.6835439876088</v>
      </c>
      <c r="X62" s="225">
        <v>1663.9917742662869</v>
      </c>
      <c r="Y62" s="225">
        <v>0</v>
      </c>
      <c r="Z62" s="225">
        <v>1921.6753182538957</v>
      </c>
      <c r="AB62" s="211" t="str">
        <f>VLOOKUP(B62,[2]Sheet2!$C$2:$E$384,3,FALSE)</f>
        <v>PU</v>
      </c>
      <c r="AD62" s="211" t="e">
        <f>VLOOKUP(B62,#REF!,2,FALSE)</f>
        <v>#REF!</v>
      </c>
      <c r="AE62" s="211" t="e">
        <f>VLOOKUP(B62,#REF!,2,FALSE)</f>
        <v>#REF!</v>
      </c>
      <c r="AG62" s="212">
        <v>39.36236897126841</v>
      </c>
      <c r="AH62" s="212">
        <v>405.84491705320909</v>
      </c>
      <c r="AI62" s="212">
        <v>0</v>
      </c>
      <c r="AJ62" s="212">
        <v>445.20728602447753</v>
      </c>
      <c r="AK62" s="212">
        <v>47.343667146450635</v>
      </c>
      <c r="AL62" s="212">
        <v>224.52862458671098</v>
      </c>
      <c r="AM62" s="212">
        <v>0</v>
      </c>
      <c r="AN62" s="212">
        <v>271.8722917331616</v>
      </c>
      <c r="AO62" s="212">
        <v>67.967868569319151</v>
      </c>
      <c r="AP62" s="212">
        <v>285.84549857774033</v>
      </c>
      <c r="AQ62" s="212">
        <v>0</v>
      </c>
      <c r="AR62" s="212">
        <v>353.81336714705947</v>
      </c>
      <c r="AS62" s="212">
        <v>107.33023754058756</v>
      </c>
      <c r="AT62" s="212">
        <v>691.69041563094947</v>
      </c>
      <c r="AU62" s="212">
        <v>0</v>
      </c>
      <c r="AV62" s="212">
        <v>799.02065317153699</v>
      </c>
      <c r="AX62" s="211">
        <v>57</v>
      </c>
    </row>
    <row r="63" spans="1:50" x14ac:dyDescent="0.2">
      <c r="A63" s="190" t="s">
        <v>660</v>
      </c>
      <c r="B63" s="211" t="s">
        <v>219</v>
      </c>
      <c r="C63" s="211" t="s">
        <v>377</v>
      </c>
      <c r="E63" s="211">
        <v>59756</v>
      </c>
      <c r="F63" s="211">
        <v>138.66840149943101</v>
      </c>
      <c r="G63" s="211">
        <v>76.366951810479264</v>
      </c>
      <c r="H63" s="211">
        <v>113.42809886893905</v>
      </c>
      <c r="I63" s="211">
        <v>252.0965003683701</v>
      </c>
      <c r="K63" s="222">
        <v>139.89626403706953</v>
      </c>
      <c r="L63" s="222">
        <v>970.73419863175275</v>
      </c>
      <c r="M63" s="222">
        <v>0</v>
      </c>
      <c r="N63" s="222">
        <v>1110.6304626688222</v>
      </c>
      <c r="O63" s="223">
        <v>66.276451966898733</v>
      </c>
      <c r="P63" s="223">
        <v>451.62764072432725</v>
      </c>
      <c r="Q63" s="223">
        <v>0</v>
      </c>
      <c r="R63" s="223">
        <v>517.90409269122597</v>
      </c>
      <c r="S63" s="224">
        <v>119.28056996272208</v>
      </c>
      <c r="T63" s="224">
        <v>596.95804443395605</v>
      </c>
      <c r="U63" s="224">
        <v>0</v>
      </c>
      <c r="V63" s="224">
        <v>716.23861439667814</v>
      </c>
      <c r="W63" s="225">
        <v>259.1768339997916</v>
      </c>
      <c r="X63" s="225">
        <v>1567.6922430657089</v>
      </c>
      <c r="Y63" s="225">
        <v>0</v>
      </c>
      <c r="Z63" s="225">
        <v>1826.8690770655005</v>
      </c>
      <c r="AB63" s="211" t="str">
        <f>VLOOKUP(B63,[2]Sheet2!$C$2:$E$384,3,FALSE)</f>
        <v>PR</v>
      </c>
      <c r="AD63" s="211" t="e">
        <f>VLOOKUP(B63,#REF!,2,FALSE)</f>
        <v>#REF!</v>
      </c>
      <c r="AE63" s="211" t="e">
        <f>VLOOKUP(B63,#REF!,2,FALSE)</f>
        <v>#REF!</v>
      </c>
      <c r="AG63" s="212">
        <v>58.882737698537916</v>
      </c>
      <c r="AH63" s="212">
        <v>427.24621374498741</v>
      </c>
      <c r="AI63" s="212">
        <v>0</v>
      </c>
      <c r="AJ63" s="212">
        <v>486.12895144352535</v>
      </c>
      <c r="AK63" s="212">
        <v>27.895948212902638</v>
      </c>
      <c r="AL63" s="212">
        <v>198.7734642438904</v>
      </c>
      <c r="AM63" s="212">
        <v>0</v>
      </c>
      <c r="AN63" s="212">
        <v>226.66941245679305</v>
      </c>
      <c r="AO63" s="212">
        <v>50.20553309262047</v>
      </c>
      <c r="AP63" s="212">
        <v>262.73728133665139</v>
      </c>
      <c r="AQ63" s="212">
        <v>0</v>
      </c>
      <c r="AR63" s="212">
        <v>312.94281442927183</v>
      </c>
      <c r="AS63" s="212">
        <v>109.08827079115838</v>
      </c>
      <c r="AT63" s="212">
        <v>689.98349508163881</v>
      </c>
      <c r="AU63" s="212">
        <v>0</v>
      </c>
      <c r="AV63" s="212">
        <v>799.07176587279719</v>
      </c>
      <c r="AX63" s="211">
        <v>58</v>
      </c>
    </row>
    <row r="64" spans="1:50" x14ac:dyDescent="0.2">
      <c r="A64" s="190" t="s">
        <v>660</v>
      </c>
      <c r="B64" s="211" t="s">
        <v>78</v>
      </c>
      <c r="C64" s="211" t="s">
        <v>253</v>
      </c>
      <c r="E64" s="211">
        <v>59825</v>
      </c>
      <c r="F64" s="211">
        <v>96.347547012118682</v>
      </c>
      <c r="G64" s="211">
        <v>134.79740740658588</v>
      </c>
      <c r="H64" s="211">
        <v>171.85508683940915</v>
      </c>
      <c r="I64" s="211">
        <v>268.20263385152782</v>
      </c>
      <c r="K64" s="222">
        <v>96.879568347247414</v>
      </c>
      <c r="L64" s="222">
        <v>983.80521228924579</v>
      </c>
      <c r="M64" s="222">
        <v>0</v>
      </c>
      <c r="N64" s="222">
        <v>1080.6847806364931</v>
      </c>
      <c r="O64" s="223">
        <v>116.19876390263269</v>
      </c>
      <c r="P64" s="223">
        <v>529.06607171615383</v>
      </c>
      <c r="Q64" s="223">
        <v>0</v>
      </c>
      <c r="R64" s="223">
        <v>645.26483561878649</v>
      </c>
      <c r="S64" s="224">
        <v>164.42711109293936</v>
      </c>
      <c r="T64" s="224">
        <v>689.03677389996551</v>
      </c>
      <c r="U64" s="224">
        <v>0</v>
      </c>
      <c r="V64" s="224">
        <v>853.46388499290492</v>
      </c>
      <c r="W64" s="225">
        <v>261.30667944018677</v>
      </c>
      <c r="X64" s="225">
        <v>1672.8419861892112</v>
      </c>
      <c r="Y64" s="225">
        <v>0</v>
      </c>
      <c r="Z64" s="225">
        <v>1934.148665629398</v>
      </c>
      <c r="AB64" s="211" t="str">
        <f>VLOOKUP(B64,[2]Sheet2!$C$2:$E$384,3,FALSE)</f>
        <v>SR</v>
      </c>
      <c r="AD64" s="211" t="e">
        <f>VLOOKUP(B64,#REF!,2,FALSE)</f>
        <v>#REF!</v>
      </c>
      <c r="AE64" s="211" t="e">
        <f>VLOOKUP(B64,#REF!,2,FALSE)</f>
        <v>#REF!</v>
      </c>
      <c r="AG64" s="212">
        <v>39.914192679237757</v>
      </c>
      <c r="AH64" s="212">
        <v>407.57021505867385</v>
      </c>
      <c r="AI64" s="212">
        <v>0</v>
      </c>
      <c r="AJ64" s="212">
        <v>447.48440773791162</v>
      </c>
      <c r="AK64" s="212">
        <v>47.873663463021757</v>
      </c>
      <c r="AL64" s="212">
        <v>219.18116506807382</v>
      </c>
      <c r="AM64" s="212">
        <v>0</v>
      </c>
      <c r="AN64" s="212">
        <v>267.05482853109561</v>
      </c>
      <c r="AO64" s="212">
        <v>67.743648179048506</v>
      </c>
      <c r="AP64" s="212">
        <v>285.45372865861322</v>
      </c>
      <c r="AQ64" s="212">
        <v>0</v>
      </c>
      <c r="AR64" s="212">
        <v>353.19737683766175</v>
      </c>
      <c r="AS64" s="212">
        <v>107.65784085828626</v>
      </c>
      <c r="AT64" s="212">
        <v>693.02394371728701</v>
      </c>
      <c r="AU64" s="212">
        <v>0</v>
      </c>
      <c r="AV64" s="212">
        <v>800.68178457557337</v>
      </c>
      <c r="AX64" s="211">
        <v>59</v>
      </c>
    </row>
    <row r="65" spans="1:50" x14ac:dyDescent="0.2">
      <c r="A65" s="190" t="s">
        <v>688</v>
      </c>
      <c r="B65" s="211" t="s">
        <v>79</v>
      </c>
      <c r="D65" s="211" t="s">
        <v>80</v>
      </c>
      <c r="E65" s="211">
        <v>167052</v>
      </c>
      <c r="F65" s="211">
        <v>998.4148947633073</v>
      </c>
      <c r="G65" s="211">
        <v>565.33721655285194</v>
      </c>
      <c r="H65" s="211">
        <v>723.3672568923771</v>
      </c>
      <c r="I65" s="211">
        <v>1721.7821516556844</v>
      </c>
      <c r="K65" s="222">
        <v>1004.6439887229574</v>
      </c>
      <c r="L65" s="222">
        <v>0</v>
      </c>
      <c r="M65" s="222">
        <v>50.159535431163746</v>
      </c>
      <c r="N65" s="222">
        <v>1054.8035241541211</v>
      </c>
      <c r="O65" s="223">
        <v>517.77740179232819</v>
      </c>
      <c r="P65" s="223">
        <v>0</v>
      </c>
      <c r="Q65" s="223">
        <v>41.746206248300481</v>
      </c>
      <c r="R65" s="223">
        <v>559.52360804062869</v>
      </c>
      <c r="S65" s="224">
        <v>703.96522067293768</v>
      </c>
      <c r="T65" s="224">
        <v>0</v>
      </c>
      <c r="U65" s="224">
        <v>42.814824229627</v>
      </c>
      <c r="V65" s="224">
        <v>746.78004490256467</v>
      </c>
      <c r="W65" s="225">
        <v>1708.6092093958953</v>
      </c>
      <c r="X65" s="225">
        <v>0</v>
      </c>
      <c r="Y65" s="225">
        <v>92.974359660790739</v>
      </c>
      <c r="Z65" s="225">
        <v>1801.583569056686</v>
      </c>
      <c r="AB65" s="211" t="str">
        <f>VLOOKUP(B65,[2]Sheet2!$C$2:$E$384,3,FALSE)</f>
        <v>PR</v>
      </c>
      <c r="AD65" s="211" t="e">
        <f>VLOOKUP(B65,#REF!,2,FALSE)</f>
        <v>#REF!</v>
      </c>
      <c r="AE65" s="211" t="e">
        <f>VLOOKUP(B65,#REF!,2,FALSE)</f>
        <v>#REF!</v>
      </c>
      <c r="AG65" s="212">
        <v>448.51793802537122</v>
      </c>
      <c r="AH65" s="212">
        <v>0</v>
      </c>
      <c r="AI65" s="212">
        <v>22.258567846573584</v>
      </c>
      <c r="AJ65" s="212">
        <v>470.77650587194478</v>
      </c>
      <c r="AK65" s="212">
        <v>231.15895303691511</v>
      </c>
      <c r="AL65" s="212">
        <v>0</v>
      </c>
      <c r="AM65" s="212">
        <v>18.52510706344259</v>
      </c>
      <c r="AN65" s="212">
        <v>249.6840601003577</v>
      </c>
      <c r="AO65" s="212">
        <v>314.28150943216446</v>
      </c>
      <c r="AP65" s="212">
        <v>0</v>
      </c>
      <c r="AQ65" s="212">
        <v>18.999312130035904</v>
      </c>
      <c r="AR65" s="212">
        <v>333.28082156220034</v>
      </c>
      <c r="AS65" s="212">
        <v>762.79944745753573</v>
      </c>
      <c r="AT65" s="212">
        <v>0</v>
      </c>
      <c r="AU65" s="212">
        <v>41.257879976609487</v>
      </c>
      <c r="AV65" s="212">
        <v>804.05732743414512</v>
      </c>
      <c r="AX65" s="211">
        <v>60</v>
      </c>
    </row>
    <row r="66" spans="1:50" x14ac:dyDescent="0.2">
      <c r="A66" s="190" t="s">
        <v>660</v>
      </c>
      <c r="B66" s="211" t="s">
        <v>394</v>
      </c>
      <c r="C66" s="211" t="s">
        <v>61</v>
      </c>
      <c r="D66" s="211" t="s">
        <v>62</v>
      </c>
      <c r="E66" s="211">
        <v>70449</v>
      </c>
      <c r="F66" s="211">
        <v>120.10603415236554</v>
      </c>
      <c r="G66" s="211">
        <v>102.41987867841986</v>
      </c>
      <c r="H66" s="211">
        <v>148.27445099759359</v>
      </c>
      <c r="I66" s="211">
        <v>268.38048514995916</v>
      </c>
      <c r="K66" s="222">
        <v>120.92440656473808</v>
      </c>
      <c r="L66" s="222">
        <v>1020.1865364707027</v>
      </c>
      <c r="M66" s="222">
        <v>51.485286444024638</v>
      </c>
      <c r="N66" s="222">
        <v>1192.5962294794654</v>
      </c>
      <c r="O66" s="223">
        <v>88.749244594160302</v>
      </c>
      <c r="P66" s="223">
        <v>438.13348686764925</v>
      </c>
      <c r="Q66" s="223">
        <v>33.570272305952116</v>
      </c>
      <c r="R66" s="223">
        <v>560.45300376776163</v>
      </c>
      <c r="S66" s="224">
        <v>142.97737407107138</v>
      </c>
      <c r="T66" s="224">
        <v>583.47929372631438</v>
      </c>
      <c r="U66" s="224">
        <v>37.851494011952461</v>
      </c>
      <c r="V66" s="224">
        <v>764.30816180933823</v>
      </c>
      <c r="W66" s="225">
        <v>263.90178063580947</v>
      </c>
      <c r="X66" s="225">
        <v>1603.6658301970169</v>
      </c>
      <c r="Y66" s="225">
        <v>89.336780455977106</v>
      </c>
      <c r="Z66" s="225">
        <v>1956.9043912888035</v>
      </c>
      <c r="AB66" s="211" t="str">
        <f>VLOOKUP(B66,[2]Sheet2!$C$2:$E$384,3,FALSE)</f>
        <v>SR</v>
      </c>
      <c r="AD66" s="211" t="e">
        <f>VLOOKUP(B66,#REF!,2,FALSE)</f>
        <v>#REF!</v>
      </c>
      <c r="AE66" s="211" t="e">
        <f>VLOOKUP(B66,#REF!,2,FALSE)</f>
        <v>#REF!</v>
      </c>
      <c r="AG66" s="212">
        <v>49.268710813660554</v>
      </c>
      <c r="AH66" s="212">
        <v>419.89403637610809</v>
      </c>
      <c r="AI66" s="212">
        <v>21.132358816228543</v>
      </c>
      <c r="AJ66" s="212">
        <v>490.29510600599718</v>
      </c>
      <c r="AK66" s="212">
        <v>36.159456895904782</v>
      </c>
      <c r="AL66" s="212">
        <v>180.3294120199154</v>
      </c>
      <c r="AM66" s="212">
        <v>13.779063668979841</v>
      </c>
      <c r="AN66" s="212">
        <v>230.26793258480001</v>
      </c>
      <c r="AO66" s="212">
        <v>58.253838874395825</v>
      </c>
      <c r="AP66" s="212">
        <v>240.15164582762432</v>
      </c>
      <c r="AQ66" s="212">
        <v>15.536309661218571</v>
      </c>
      <c r="AR66" s="212">
        <v>313.94179436323873</v>
      </c>
      <c r="AS66" s="212">
        <v>107.52254968805639</v>
      </c>
      <c r="AT66" s="212">
        <v>660.04568220373244</v>
      </c>
      <c r="AU66" s="212">
        <v>36.668668477447113</v>
      </c>
      <c r="AV66" s="212">
        <v>804.23690036923585</v>
      </c>
      <c r="AX66" s="211">
        <v>61</v>
      </c>
    </row>
    <row r="67" spans="1:50" x14ac:dyDescent="0.2">
      <c r="A67" s="190" t="s">
        <v>660</v>
      </c>
      <c r="B67" s="211" t="s">
        <v>58</v>
      </c>
      <c r="C67" s="211" t="s">
        <v>391</v>
      </c>
      <c r="D67" s="211" t="s">
        <v>169</v>
      </c>
      <c r="E67" s="211">
        <v>39711</v>
      </c>
      <c r="F67" s="211">
        <v>167.18274533504569</v>
      </c>
      <c r="G67" s="211">
        <v>94.840075810178547</v>
      </c>
      <c r="H67" s="211">
        <v>123.71881957961634</v>
      </c>
      <c r="I67" s="211">
        <v>290.90156491466206</v>
      </c>
      <c r="K67" s="222">
        <v>167.76002804112551</v>
      </c>
      <c r="L67" s="222">
        <v>782.20136176889309</v>
      </c>
      <c r="M67" s="222">
        <v>55.996925953254646</v>
      </c>
      <c r="N67" s="222">
        <v>1005.9583157632732</v>
      </c>
      <c r="O67" s="223">
        <v>82.608390611392309</v>
      </c>
      <c r="P67" s="223">
        <v>514.58606524568029</v>
      </c>
      <c r="Q67" s="223">
        <v>35.324639700074286</v>
      </c>
      <c r="R67" s="223">
        <v>632.5190955571469</v>
      </c>
      <c r="S67" s="224">
        <v>119.17006252028118</v>
      </c>
      <c r="T67" s="224">
        <v>687.71314106536647</v>
      </c>
      <c r="U67" s="224">
        <v>39.764408361246055</v>
      </c>
      <c r="V67" s="224">
        <v>846.64761194689368</v>
      </c>
      <c r="W67" s="225">
        <v>286.9300905614067</v>
      </c>
      <c r="X67" s="225">
        <v>1469.9145028342596</v>
      </c>
      <c r="Y67" s="225">
        <v>95.761334314500701</v>
      </c>
      <c r="Z67" s="225">
        <v>1852.6059277101672</v>
      </c>
      <c r="AB67" s="211" t="str">
        <f>VLOOKUP(B67,[2]Sheet2!$C$2:$E$384,3,FALSE)</f>
        <v>SR</v>
      </c>
      <c r="AD67" s="211" t="e">
        <f>VLOOKUP(B67,#REF!,2,FALSE)</f>
        <v>#REF!</v>
      </c>
      <c r="AE67" s="211" t="e">
        <f>VLOOKUP(B67,#REF!,2,FALSE)</f>
        <v>#REF!</v>
      </c>
      <c r="AG67" s="212">
        <v>70.362468034866239</v>
      </c>
      <c r="AH67" s="212">
        <v>343.64782403658813</v>
      </c>
      <c r="AI67" s="212">
        <v>24.651900605394005</v>
      </c>
      <c r="AJ67" s="212">
        <v>438.66219267684841</v>
      </c>
      <c r="AK67" s="212">
        <v>34.647885504531054</v>
      </c>
      <c r="AL67" s="212">
        <v>226.07526686136779</v>
      </c>
      <c r="AM67" s="212">
        <v>15.551201998740659</v>
      </c>
      <c r="AN67" s="212">
        <v>276.27435436463952</v>
      </c>
      <c r="AO67" s="212">
        <v>49.982703345404367</v>
      </c>
      <c r="AP67" s="212">
        <v>302.13591542979958</v>
      </c>
      <c r="AQ67" s="212">
        <v>17.50575100090402</v>
      </c>
      <c r="AR67" s="212">
        <v>369.62436977610798</v>
      </c>
      <c r="AS67" s="212">
        <v>120.34517138027061</v>
      </c>
      <c r="AT67" s="212">
        <v>645.78373946638771</v>
      </c>
      <c r="AU67" s="212">
        <v>42.157651606298025</v>
      </c>
      <c r="AV67" s="212">
        <v>808.28656245295633</v>
      </c>
      <c r="AX67" s="211">
        <v>62</v>
      </c>
    </row>
    <row r="68" spans="1:50" x14ac:dyDescent="0.2">
      <c r="A68" s="190" t="s">
        <v>660</v>
      </c>
      <c r="B68" s="211" t="s">
        <v>274</v>
      </c>
      <c r="C68" s="211" t="s">
        <v>362</v>
      </c>
      <c r="E68" s="211">
        <v>43893</v>
      </c>
      <c r="F68" s="211">
        <v>125.58676782174837</v>
      </c>
      <c r="G68" s="211">
        <v>120.20202940632902</v>
      </c>
      <c r="H68" s="211">
        <v>165.13974948909487</v>
      </c>
      <c r="I68" s="211">
        <v>290.72651731084318</v>
      </c>
      <c r="K68" s="222">
        <v>126.74637979358369</v>
      </c>
      <c r="L68" s="222">
        <v>875.26352184539155</v>
      </c>
      <c r="M68" s="222">
        <v>0</v>
      </c>
      <c r="N68" s="222">
        <v>1002.0099016389752</v>
      </c>
      <c r="O68" s="223">
        <v>104.36129564536486</v>
      </c>
      <c r="P68" s="223">
        <v>543.45506049893231</v>
      </c>
      <c r="Q68" s="223">
        <v>0</v>
      </c>
      <c r="R68" s="223">
        <v>647.81635614429717</v>
      </c>
      <c r="S68" s="224">
        <v>161.00951108253051</v>
      </c>
      <c r="T68" s="224">
        <v>700.66642958875696</v>
      </c>
      <c r="U68" s="224">
        <v>0</v>
      </c>
      <c r="V68" s="224">
        <v>861.67594067128744</v>
      </c>
      <c r="W68" s="225">
        <v>287.75589087611422</v>
      </c>
      <c r="X68" s="225">
        <v>1575.9299514341487</v>
      </c>
      <c r="Y68" s="225">
        <v>0</v>
      </c>
      <c r="Z68" s="225">
        <v>1863.6858423102631</v>
      </c>
      <c r="AB68" s="211" t="str">
        <f>VLOOKUP(B68,[2]Sheet2!$C$2:$E$384,3,FALSE)</f>
        <v>SR</v>
      </c>
      <c r="AD68" s="211" t="e">
        <f>VLOOKUP(B68,#REF!,2,FALSE)</f>
        <v>#REF!</v>
      </c>
      <c r="AE68" s="211" t="e">
        <f>VLOOKUP(B68,#REF!,2,FALSE)</f>
        <v>#REF!</v>
      </c>
      <c r="AG68" s="212">
        <v>54.182327573651058</v>
      </c>
      <c r="AH68" s="212">
        <v>380.62490181263649</v>
      </c>
      <c r="AI68" s="212">
        <v>0</v>
      </c>
      <c r="AJ68" s="212">
        <v>434.80722938628753</v>
      </c>
      <c r="AK68" s="212">
        <v>44.613013135970078</v>
      </c>
      <c r="AL68" s="212">
        <v>236.33171482556708</v>
      </c>
      <c r="AM68" s="212">
        <v>0</v>
      </c>
      <c r="AN68" s="212">
        <v>280.94472796153718</v>
      </c>
      <c r="AO68" s="212">
        <v>68.829343182460647</v>
      </c>
      <c r="AP68" s="212">
        <v>304.69805299704939</v>
      </c>
      <c r="AQ68" s="212">
        <v>0</v>
      </c>
      <c r="AR68" s="212">
        <v>373.52739617951005</v>
      </c>
      <c r="AS68" s="212">
        <v>123.0116707561117</v>
      </c>
      <c r="AT68" s="212">
        <v>685.32295480968583</v>
      </c>
      <c r="AU68" s="212">
        <v>0</v>
      </c>
      <c r="AV68" s="212">
        <v>808.33462556579752</v>
      </c>
      <c r="AX68" s="211">
        <v>63</v>
      </c>
    </row>
    <row r="69" spans="1:50" x14ac:dyDescent="0.2">
      <c r="A69" s="190" t="s">
        <v>660</v>
      </c>
      <c r="B69" s="211" t="s">
        <v>233</v>
      </c>
      <c r="C69" s="211" t="s">
        <v>205</v>
      </c>
      <c r="E69" s="211">
        <v>48518</v>
      </c>
      <c r="F69" s="211">
        <v>100.23599488849499</v>
      </c>
      <c r="G69" s="211">
        <v>136.53621946502332</v>
      </c>
      <c r="H69" s="211">
        <v>180.55336532104474</v>
      </c>
      <c r="I69" s="211">
        <v>280.78936020953972</v>
      </c>
      <c r="K69" s="222">
        <v>101.43359648723283</v>
      </c>
      <c r="L69" s="222">
        <v>685.92987991895052</v>
      </c>
      <c r="M69" s="222">
        <v>0</v>
      </c>
      <c r="N69" s="222">
        <v>787.36347640618339</v>
      </c>
      <c r="O69" s="223">
        <v>117.91226847417452</v>
      </c>
      <c r="P69" s="223">
        <v>683.62399182531669</v>
      </c>
      <c r="Q69" s="223">
        <v>0</v>
      </c>
      <c r="R69" s="223">
        <v>801.53626029949123</v>
      </c>
      <c r="S69" s="224">
        <v>172.24958235230241</v>
      </c>
      <c r="T69" s="224">
        <v>847.5515754461652</v>
      </c>
      <c r="U69" s="224">
        <v>0</v>
      </c>
      <c r="V69" s="224">
        <v>1019.8011577984676</v>
      </c>
      <c r="W69" s="225">
        <v>273.68317883953523</v>
      </c>
      <c r="X69" s="225">
        <v>1533.4814553651158</v>
      </c>
      <c r="Y69" s="225">
        <v>0</v>
      </c>
      <c r="Z69" s="225">
        <v>1807.1646342046511</v>
      </c>
      <c r="AB69" s="211" t="str">
        <f>VLOOKUP(B69,[2]Sheet2!$C$2:$E$384,3,FALSE)</f>
        <v>PR</v>
      </c>
      <c r="AD69" s="211" t="e">
        <f>VLOOKUP(B69,#REF!,2,FALSE)</f>
        <v>#REF!</v>
      </c>
      <c r="AE69" s="211" t="e">
        <f>VLOOKUP(B69,#REF!,2,FALSE)</f>
        <v>#REF!</v>
      </c>
      <c r="AG69" s="212">
        <v>44.234912897106312</v>
      </c>
      <c r="AH69" s="212">
        <v>308.35220820006987</v>
      </c>
      <c r="AI69" s="212">
        <v>0</v>
      </c>
      <c r="AJ69" s="212">
        <v>352.58712109717618</v>
      </c>
      <c r="AK69" s="212">
        <v>51.421216501101071</v>
      </c>
      <c r="AL69" s="212">
        <v>307.31562165332514</v>
      </c>
      <c r="AM69" s="212">
        <v>0</v>
      </c>
      <c r="AN69" s="212">
        <v>358.73683815442621</v>
      </c>
      <c r="AO69" s="212">
        <v>75.117569876131483</v>
      </c>
      <c r="AP69" s="212">
        <v>381.00745790977004</v>
      </c>
      <c r="AQ69" s="212">
        <v>0</v>
      </c>
      <c r="AR69" s="212">
        <v>456.12502778590152</v>
      </c>
      <c r="AS69" s="212">
        <v>119.3524827732378</v>
      </c>
      <c r="AT69" s="212">
        <v>689.35966610983996</v>
      </c>
      <c r="AU69" s="212">
        <v>0</v>
      </c>
      <c r="AV69" s="212">
        <v>808.7121488830777</v>
      </c>
      <c r="AX69" s="211">
        <v>64</v>
      </c>
    </row>
    <row r="70" spans="1:50" x14ac:dyDescent="0.2">
      <c r="A70" s="190" t="s">
        <v>660</v>
      </c>
      <c r="B70" s="211" t="s">
        <v>390</v>
      </c>
      <c r="C70" s="211" t="s">
        <v>391</v>
      </c>
      <c r="D70" s="211" t="s">
        <v>169</v>
      </c>
      <c r="E70" s="211">
        <v>43996</v>
      </c>
      <c r="F70" s="211">
        <v>106.78202563869442</v>
      </c>
      <c r="G70" s="211">
        <v>130.87477931964267</v>
      </c>
      <c r="H70" s="211">
        <v>172.55987971082212</v>
      </c>
      <c r="I70" s="211">
        <v>279.34190534951654</v>
      </c>
      <c r="K70" s="222">
        <v>107.46981788615608</v>
      </c>
      <c r="L70" s="222">
        <v>782.20136176889309</v>
      </c>
      <c r="M70" s="222">
        <v>55.996925953254646</v>
      </c>
      <c r="N70" s="222">
        <v>945.66810560830379</v>
      </c>
      <c r="O70" s="223">
        <v>113.90920232621147</v>
      </c>
      <c r="P70" s="223">
        <v>514.58606524568029</v>
      </c>
      <c r="Q70" s="223">
        <v>35.324639700074286</v>
      </c>
      <c r="R70" s="223">
        <v>663.81990727196603</v>
      </c>
      <c r="S70" s="224">
        <v>165.55069910564828</v>
      </c>
      <c r="T70" s="224">
        <v>687.71314106536647</v>
      </c>
      <c r="U70" s="224">
        <v>39.764408361246055</v>
      </c>
      <c r="V70" s="224">
        <v>893.02824853226082</v>
      </c>
      <c r="W70" s="225">
        <v>273.02051699180436</v>
      </c>
      <c r="X70" s="225">
        <v>1469.9145028342596</v>
      </c>
      <c r="Y70" s="225">
        <v>95.761334314500701</v>
      </c>
      <c r="Z70" s="225">
        <v>1838.6963541405648</v>
      </c>
      <c r="AB70" s="211" t="str">
        <f>VLOOKUP(B70,[2]Sheet2!$C$2:$E$384,3,FALSE)</f>
        <v>PU</v>
      </c>
      <c r="AD70" s="211" t="e">
        <f>VLOOKUP(B70,#REF!,2,FALSE)</f>
        <v>#REF!</v>
      </c>
      <c r="AE70" s="211" t="e">
        <f>VLOOKUP(B70,#REF!,2,FALSE)</f>
        <v>#REF!</v>
      </c>
      <c r="AG70" s="212">
        <v>47.648360485723593</v>
      </c>
      <c r="AH70" s="212">
        <v>343.64782403658813</v>
      </c>
      <c r="AI70" s="212">
        <v>24.651900605394005</v>
      </c>
      <c r="AJ70" s="212">
        <v>415.94808512770572</v>
      </c>
      <c r="AK70" s="212">
        <v>50.503358448323119</v>
      </c>
      <c r="AL70" s="212">
        <v>226.07526686136779</v>
      </c>
      <c r="AM70" s="212">
        <v>15.551201998740659</v>
      </c>
      <c r="AN70" s="212">
        <v>292.12982730843157</v>
      </c>
      <c r="AO70" s="212">
        <v>73.399392916116796</v>
      </c>
      <c r="AP70" s="212">
        <v>302.13591542979958</v>
      </c>
      <c r="AQ70" s="212">
        <v>17.50575100090402</v>
      </c>
      <c r="AR70" s="212">
        <v>393.04105934682042</v>
      </c>
      <c r="AS70" s="212">
        <v>121.0477534018404</v>
      </c>
      <c r="AT70" s="212">
        <v>645.78373946638771</v>
      </c>
      <c r="AU70" s="212">
        <v>42.157651606298025</v>
      </c>
      <c r="AV70" s="212">
        <v>808.98914447452614</v>
      </c>
      <c r="AX70" s="211">
        <v>65</v>
      </c>
    </row>
    <row r="71" spans="1:50" x14ac:dyDescent="0.2">
      <c r="A71" s="190" t="s">
        <v>660</v>
      </c>
      <c r="B71" s="211" t="s">
        <v>82</v>
      </c>
      <c r="C71" s="211" t="s">
        <v>377</v>
      </c>
      <c r="E71" s="211">
        <v>54892</v>
      </c>
      <c r="F71" s="211">
        <v>123.89836406033665</v>
      </c>
      <c r="G71" s="211">
        <v>86.550858439900168</v>
      </c>
      <c r="H71" s="211">
        <v>124.99878482373541</v>
      </c>
      <c r="I71" s="211">
        <v>248.89714888407204</v>
      </c>
      <c r="K71" s="222">
        <v>125.03468302707591</v>
      </c>
      <c r="L71" s="222">
        <v>970.73419863175275</v>
      </c>
      <c r="M71" s="222">
        <v>0</v>
      </c>
      <c r="N71" s="222">
        <v>1095.7688816588286</v>
      </c>
      <c r="O71" s="223">
        <v>74.953687998360436</v>
      </c>
      <c r="P71" s="223">
        <v>451.62764072432725</v>
      </c>
      <c r="Q71" s="223">
        <v>0</v>
      </c>
      <c r="R71" s="223">
        <v>526.58132872268766</v>
      </c>
      <c r="S71" s="224">
        <v>126.9600068000865</v>
      </c>
      <c r="T71" s="224">
        <v>596.95804443395605</v>
      </c>
      <c r="U71" s="224">
        <v>0</v>
      </c>
      <c r="V71" s="224">
        <v>723.91805123404254</v>
      </c>
      <c r="W71" s="225">
        <v>251.99468982716243</v>
      </c>
      <c r="X71" s="225">
        <v>1567.6922430657089</v>
      </c>
      <c r="Y71" s="225">
        <v>0</v>
      </c>
      <c r="Z71" s="225">
        <v>1819.6869328928713</v>
      </c>
      <c r="AB71" s="211" t="str">
        <f>VLOOKUP(B71,[2]Sheet2!$C$2:$E$384,3,FALSE)</f>
        <v>PR</v>
      </c>
      <c r="AD71" s="211" t="e">
        <f>VLOOKUP(B71,#REF!,2,FALSE)</f>
        <v>#REF!</v>
      </c>
      <c r="AE71" s="211" t="e">
        <f>VLOOKUP(B71,#REF!,2,FALSE)</f>
        <v>#REF!</v>
      </c>
      <c r="AG71" s="212">
        <v>59.098495894624804</v>
      </c>
      <c r="AH71" s="212">
        <v>427.24621374498741</v>
      </c>
      <c r="AI71" s="212">
        <v>0</v>
      </c>
      <c r="AJ71" s="212">
        <v>486.34470963961223</v>
      </c>
      <c r="AK71" s="212">
        <v>35.427371951659715</v>
      </c>
      <c r="AL71" s="212">
        <v>198.7734642438904</v>
      </c>
      <c r="AM71" s="212">
        <v>0</v>
      </c>
      <c r="AN71" s="212">
        <v>234.20083619555012</v>
      </c>
      <c r="AO71" s="212">
        <v>60.008513310116228</v>
      </c>
      <c r="AP71" s="212">
        <v>262.73728133665139</v>
      </c>
      <c r="AQ71" s="212">
        <v>0</v>
      </c>
      <c r="AR71" s="212">
        <v>322.74579464676765</v>
      </c>
      <c r="AS71" s="212">
        <v>119.10700920474103</v>
      </c>
      <c r="AT71" s="212">
        <v>689.98349508163881</v>
      </c>
      <c r="AU71" s="212">
        <v>0</v>
      </c>
      <c r="AV71" s="212">
        <v>809.09050428637988</v>
      </c>
      <c r="AX71" s="211">
        <v>66</v>
      </c>
    </row>
    <row r="72" spans="1:50" x14ac:dyDescent="0.2">
      <c r="A72" s="190" t="s">
        <v>660</v>
      </c>
      <c r="B72" s="211" t="s">
        <v>315</v>
      </c>
      <c r="C72" s="211" t="s">
        <v>327</v>
      </c>
      <c r="E72" s="211">
        <v>47154</v>
      </c>
      <c r="F72" s="211">
        <v>128.87704118420496</v>
      </c>
      <c r="G72" s="211">
        <v>115.10490159789201</v>
      </c>
      <c r="H72" s="211">
        <v>144.74502895176849</v>
      </c>
      <c r="I72" s="211">
        <v>273.6220701359735</v>
      </c>
      <c r="K72" s="222">
        <v>129.34901866809938</v>
      </c>
      <c r="L72" s="222">
        <v>784.13733661351978</v>
      </c>
      <c r="M72" s="222">
        <v>0</v>
      </c>
      <c r="N72" s="222">
        <v>913.48635528161913</v>
      </c>
      <c r="O72" s="223">
        <v>99.710372836302327</v>
      </c>
      <c r="P72" s="223">
        <v>629.44907305961669</v>
      </c>
      <c r="Q72" s="223">
        <v>0</v>
      </c>
      <c r="R72" s="223">
        <v>729.15944589591902</v>
      </c>
      <c r="S72" s="224">
        <v>133.01345352295101</v>
      </c>
      <c r="T72" s="224">
        <v>780.16030325539293</v>
      </c>
      <c r="U72" s="224">
        <v>0</v>
      </c>
      <c r="V72" s="224">
        <v>913.17375677834389</v>
      </c>
      <c r="W72" s="225">
        <v>262.36247219105041</v>
      </c>
      <c r="X72" s="225">
        <v>1564.2976398689127</v>
      </c>
      <c r="Y72" s="225">
        <v>0</v>
      </c>
      <c r="Z72" s="225">
        <v>1826.660112059963</v>
      </c>
      <c r="AB72" s="211" t="str">
        <f>VLOOKUP(B72,[2]Sheet2!$C$2:$E$384,3,FALSE)</f>
        <v>PR</v>
      </c>
      <c r="AD72" s="211" t="e">
        <f>VLOOKUP(B72,#REF!,2,FALSE)</f>
        <v>#REF!</v>
      </c>
      <c r="AE72" s="211" t="e">
        <f>VLOOKUP(B72,#REF!,2,FALSE)</f>
        <v>#REF!</v>
      </c>
      <c r="AG72" s="212">
        <v>54.315184347259972</v>
      </c>
      <c r="AH72" s="212">
        <v>350.81885786561355</v>
      </c>
      <c r="AI72" s="212">
        <v>0</v>
      </c>
      <c r="AJ72" s="212">
        <v>405.13404221287351</v>
      </c>
      <c r="AK72" s="212">
        <v>41.869566060136243</v>
      </c>
      <c r="AL72" s="212">
        <v>281.61215463737238</v>
      </c>
      <c r="AM72" s="212">
        <v>0</v>
      </c>
      <c r="AN72" s="212">
        <v>323.48172069750865</v>
      </c>
      <c r="AO72" s="212">
        <v>55.853923927345228</v>
      </c>
      <c r="AP72" s="212">
        <v>349.03955437470074</v>
      </c>
      <c r="AQ72" s="212">
        <v>0</v>
      </c>
      <c r="AR72" s="212">
        <v>404.89347830204599</v>
      </c>
      <c r="AS72" s="212">
        <v>110.16910827460521</v>
      </c>
      <c r="AT72" s="212">
        <v>699.85841224031424</v>
      </c>
      <c r="AU72" s="212">
        <v>0</v>
      </c>
      <c r="AV72" s="212">
        <v>810.0275205149195</v>
      </c>
      <c r="AX72" s="211">
        <v>67</v>
      </c>
    </row>
    <row r="73" spans="1:50" x14ac:dyDescent="0.2">
      <c r="A73" s="190" t="s">
        <v>660</v>
      </c>
      <c r="B73" s="211" t="s">
        <v>300</v>
      </c>
      <c r="C73" s="211" t="s">
        <v>205</v>
      </c>
      <c r="E73" s="211">
        <v>60870</v>
      </c>
      <c r="F73" s="211">
        <v>100.4353376047314</v>
      </c>
      <c r="G73" s="211">
        <v>130.02227680671925</v>
      </c>
      <c r="H73" s="211">
        <v>177.50451812206418</v>
      </c>
      <c r="I73" s="211">
        <v>277.9398557267956</v>
      </c>
      <c r="K73" s="222">
        <v>101.45175278421985</v>
      </c>
      <c r="L73" s="222">
        <v>685.92987991895052</v>
      </c>
      <c r="M73" s="222">
        <v>0</v>
      </c>
      <c r="N73" s="222">
        <v>787.38163270317034</v>
      </c>
      <c r="O73" s="223">
        <v>112.60804285276819</v>
      </c>
      <c r="P73" s="223">
        <v>683.62399182531669</v>
      </c>
      <c r="Q73" s="223">
        <v>0</v>
      </c>
      <c r="R73" s="223">
        <v>796.23203467808491</v>
      </c>
      <c r="S73" s="224">
        <v>170.36447092412195</v>
      </c>
      <c r="T73" s="224">
        <v>847.5515754461652</v>
      </c>
      <c r="U73" s="224">
        <v>0</v>
      </c>
      <c r="V73" s="224">
        <v>1017.9160463702872</v>
      </c>
      <c r="W73" s="225">
        <v>271.81622370834179</v>
      </c>
      <c r="X73" s="225">
        <v>1533.4814553651158</v>
      </c>
      <c r="Y73" s="225">
        <v>0</v>
      </c>
      <c r="Z73" s="225">
        <v>1805.2976790734576</v>
      </c>
      <c r="AB73" s="211" t="str">
        <f>VLOOKUP(B73,[2]Sheet2!$C$2:$E$384,3,FALSE)</f>
        <v>PR</v>
      </c>
      <c r="AD73" s="211" t="e">
        <f>VLOOKUP(B73,#REF!,2,FALSE)</f>
        <v>#REF!</v>
      </c>
      <c r="AE73" s="211" t="e">
        <f>VLOOKUP(B73,#REF!,2,FALSE)</f>
        <v>#REF!</v>
      </c>
      <c r="AG73" s="212">
        <v>45.124427790426608</v>
      </c>
      <c r="AH73" s="212">
        <v>308.35220820006987</v>
      </c>
      <c r="AI73" s="212">
        <v>0</v>
      </c>
      <c r="AJ73" s="212">
        <v>353.47663599049645</v>
      </c>
      <c r="AK73" s="212">
        <v>50.086601353637505</v>
      </c>
      <c r="AL73" s="212">
        <v>307.31562165332514</v>
      </c>
      <c r="AM73" s="212">
        <v>0</v>
      </c>
      <c r="AN73" s="212">
        <v>357.40222300696263</v>
      </c>
      <c r="AO73" s="212">
        <v>75.775913725420907</v>
      </c>
      <c r="AP73" s="212">
        <v>381.00745790977004</v>
      </c>
      <c r="AQ73" s="212">
        <v>0</v>
      </c>
      <c r="AR73" s="212">
        <v>456.78337163519097</v>
      </c>
      <c r="AS73" s="212">
        <v>120.90034151584751</v>
      </c>
      <c r="AT73" s="212">
        <v>689.35966610983996</v>
      </c>
      <c r="AU73" s="212">
        <v>0</v>
      </c>
      <c r="AV73" s="212">
        <v>810.26000762568742</v>
      </c>
      <c r="AX73" s="211">
        <v>68</v>
      </c>
    </row>
    <row r="74" spans="1:50" x14ac:dyDescent="0.2">
      <c r="A74" s="190" t="s">
        <v>660</v>
      </c>
      <c r="B74" s="211" t="s">
        <v>120</v>
      </c>
      <c r="C74" s="211" t="s">
        <v>170</v>
      </c>
      <c r="E74" s="211">
        <v>59438</v>
      </c>
      <c r="F74" s="211">
        <v>145.99855311416937</v>
      </c>
      <c r="G74" s="211">
        <v>97.372427498267115</v>
      </c>
      <c r="H74" s="211">
        <v>132.97059958125351</v>
      </c>
      <c r="I74" s="211">
        <v>278.96915269542291</v>
      </c>
      <c r="K74" s="222">
        <v>146.56053557843748</v>
      </c>
      <c r="L74" s="222">
        <v>976.33650596170912</v>
      </c>
      <c r="M74" s="222">
        <v>0</v>
      </c>
      <c r="N74" s="222">
        <v>1122.8970415401466</v>
      </c>
      <c r="O74" s="223">
        <v>84.269191882162914</v>
      </c>
      <c r="P74" s="223">
        <v>540.14596119393332</v>
      </c>
      <c r="Q74" s="223">
        <v>0</v>
      </c>
      <c r="R74" s="223">
        <v>624.4151530760962</v>
      </c>
      <c r="S74" s="224">
        <v>134.49348845405913</v>
      </c>
      <c r="T74" s="224">
        <v>687.65526830457793</v>
      </c>
      <c r="U74" s="224">
        <v>0</v>
      </c>
      <c r="V74" s="224">
        <v>822.14875675863709</v>
      </c>
      <c r="W74" s="225">
        <v>281.05402403249661</v>
      </c>
      <c r="X74" s="225">
        <v>1663.9917742662869</v>
      </c>
      <c r="Y74" s="225">
        <v>0</v>
      </c>
      <c r="Z74" s="225">
        <v>1945.0457982987837</v>
      </c>
      <c r="AB74" s="211" t="str">
        <f>VLOOKUP(B74,[2]Sheet2!$C$2:$E$384,3,FALSE)</f>
        <v>SR</v>
      </c>
      <c r="AD74" s="211" t="e">
        <f>VLOOKUP(B74,#REF!,2,FALSE)</f>
        <v>#REF!</v>
      </c>
      <c r="AE74" s="211" t="e">
        <f>VLOOKUP(B74,#REF!,2,FALSE)</f>
        <v>#REF!</v>
      </c>
      <c r="AG74" s="212">
        <v>62.023959513785456</v>
      </c>
      <c r="AH74" s="212">
        <v>405.84491705320909</v>
      </c>
      <c r="AI74" s="212">
        <v>0</v>
      </c>
      <c r="AJ74" s="212">
        <v>467.86887656699457</v>
      </c>
      <c r="AK74" s="212">
        <v>35.662458007063009</v>
      </c>
      <c r="AL74" s="212">
        <v>224.52862458671098</v>
      </c>
      <c r="AM74" s="212">
        <v>0</v>
      </c>
      <c r="AN74" s="212">
        <v>260.19108259377401</v>
      </c>
      <c r="AO74" s="212">
        <v>56.917222974242556</v>
      </c>
      <c r="AP74" s="212">
        <v>285.84549857774033</v>
      </c>
      <c r="AQ74" s="212">
        <v>0</v>
      </c>
      <c r="AR74" s="212">
        <v>342.76272155198291</v>
      </c>
      <c r="AS74" s="212">
        <v>118.94118248802801</v>
      </c>
      <c r="AT74" s="212">
        <v>691.69041563094947</v>
      </c>
      <c r="AU74" s="212">
        <v>0</v>
      </c>
      <c r="AV74" s="212">
        <v>810.63159811897754</v>
      </c>
      <c r="AX74" s="211">
        <v>69</v>
      </c>
    </row>
    <row r="75" spans="1:50" x14ac:dyDescent="0.2">
      <c r="A75" s="190" t="s">
        <v>660</v>
      </c>
      <c r="B75" s="211" t="s">
        <v>83</v>
      </c>
      <c r="C75" s="211" t="s">
        <v>61</v>
      </c>
      <c r="D75" s="211" t="s">
        <v>62</v>
      </c>
      <c r="E75" s="211">
        <v>38734</v>
      </c>
      <c r="F75" s="211">
        <v>174.7519233748128</v>
      </c>
      <c r="G75" s="211">
        <v>80.515123142975156</v>
      </c>
      <c r="H75" s="211">
        <v>101.06879755044793</v>
      </c>
      <c r="I75" s="211">
        <v>275.82072092526073</v>
      </c>
      <c r="K75" s="222">
        <v>174.78951587128967</v>
      </c>
      <c r="L75" s="222">
        <v>1020.1865364707027</v>
      </c>
      <c r="M75" s="222">
        <v>51.485286444024638</v>
      </c>
      <c r="N75" s="222">
        <v>1246.461338786017</v>
      </c>
      <c r="O75" s="223">
        <v>69.801312562296687</v>
      </c>
      <c r="P75" s="223">
        <v>438.13348686764925</v>
      </c>
      <c r="Q75" s="223">
        <v>33.570272305952116</v>
      </c>
      <c r="R75" s="223">
        <v>541.50507173589801</v>
      </c>
      <c r="S75" s="224">
        <v>101.23141186507743</v>
      </c>
      <c r="T75" s="224">
        <v>583.47929372631438</v>
      </c>
      <c r="U75" s="224">
        <v>37.851494011952461</v>
      </c>
      <c r="V75" s="224">
        <v>722.56219960334431</v>
      </c>
      <c r="W75" s="225">
        <v>276.02092773636713</v>
      </c>
      <c r="X75" s="225">
        <v>1603.6658301970169</v>
      </c>
      <c r="Y75" s="225">
        <v>89.336780455977106</v>
      </c>
      <c r="Z75" s="225">
        <v>1969.0235383893612</v>
      </c>
      <c r="AB75" s="211" t="str">
        <f>VLOOKUP(B75,[2]Sheet2!$C$2:$E$384,3,FALSE)</f>
        <v>SR</v>
      </c>
      <c r="AD75" s="211" t="e">
        <f>VLOOKUP(B75,#REF!,2,FALSE)</f>
        <v>#REF!</v>
      </c>
      <c r="AE75" s="211" t="e">
        <f>VLOOKUP(B75,#REF!,2,FALSE)</f>
        <v>#REF!</v>
      </c>
      <c r="AG75" s="212">
        <v>72.26892154051508</v>
      </c>
      <c r="AH75" s="212">
        <v>419.89403637610809</v>
      </c>
      <c r="AI75" s="212">
        <v>21.132358816228543</v>
      </c>
      <c r="AJ75" s="212">
        <v>513.29531673285169</v>
      </c>
      <c r="AK75" s="212">
        <v>28.860229721696804</v>
      </c>
      <c r="AL75" s="212">
        <v>180.3294120199154</v>
      </c>
      <c r="AM75" s="212">
        <v>13.779063668979841</v>
      </c>
      <c r="AN75" s="212">
        <v>222.96870541059204</v>
      </c>
      <c r="AO75" s="212">
        <v>41.855399192821558</v>
      </c>
      <c r="AP75" s="212">
        <v>240.15164582762432</v>
      </c>
      <c r="AQ75" s="212">
        <v>15.536309661218571</v>
      </c>
      <c r="AR75" s="212">
        <v>297.54335468166448</v>
      </c>
      <c r="AS75" s="212">
        <v>114.12432073333665</v>
      </c>
      <c r="AT75" s="212">
        <v>660.04568220373244</v>
      </c>
      <c r="AU75" s="212">
        <v>36.668668477447113</v>
      </c>
      <c r="AV75" s="212">
        <v>810.83867141451617</v>
      </c>
      <c r="AX75" s="211">
        <v>70</v>
      </c>
    </row>
    <row r="76" spans="1:50" x14ac:dyDescent="0.2">
      <c r="A76" s="190" t="s">
        <v>660</v>
      </c>
      <c r="B76" s="211" t="s">
        <v>210</v>
      </c>
      <c r="C76" s="211" t="s">
        <v>391</v>
      </c>
      <c r="D76" s="211" t="s">
        <v>169</v>
      </c>
      <c r="E76" s="211">
        <v>34051</v>
      </c>
      <c r="F76" s="211">
        <v>119.86655311150921</v>
      </c>
      <c r="G76" s="211">
        <v>113.31442716448855</v>
      </c>
      <c r="H76" s="211">
        <v>157.82955890159556</v>
      </c>
      <c r="I76" s="211">
        <v>277.69611201310477</v>
      </c>
      <c r="K76" s="222">
        <v>120.71828227740158</v>
      </c>
      <c r="L76" s="222">
        <v>782.20136176889309</v>
      </c>
      <c r="M76" s="222">
        <v>55.996925953254646</v>
      </c>
      <c r="N76" s="222">
        <v>958.91656999954932</v>
      </c>
      <c r="O76" s="223">
        <v>98.103370977181285</v>
      </c>
      <c r="P76" s="223">
        <v>514.58606524568029</v>
      </c>
      <c r="Q76" s="223">
        <v>35.324639700074286</v>
      </c>
      <c r="R76" s="223">
        <v>648.01407592293583</v>
      </c>
      <c r="S76" s="224">
        <v>152.8765511227904</v>
      </c>
      <c r="T76" s="224">
        <v>687.71314106536647</v>
      </c>
      <c r="U76" s="224">
        <v>39.764408361246055</v>
      </c>
      <c r="V76" s="224">
        <v>880.35410054940292</v>
      </c>
      <c r="W76" s="225">
        <v>273.59483340019199</v>
      </c>
      <c r="X76" s="225">
        <v>1469.9145028342596</v>
      </c>
      <c r="Y76" s="225">
        <v>95.761334314500701</v>
      </c>
      <c r="Z76" s="225">
        <v>1839.2706705489522</v>
      </c>
      <c r="AB76" s="211" t="str">
        <f>VLOOKUP(B76,[2]Sheet2!$C$2:$E$384,3,FALSE)</f>
        <v>PR</v>
      </c>
      <c r="AD76" s="211" t="e">
        <f>VLOOKUP(B76,#REF!,2,FALSE)</f>
        <v>#REF!</v>
      </c>
      <c r="AE76" s="211" t="e">
        <f>VLOOKUP(B76,#REF!,2,FALSE)</f>
        <v>#REF!</v>
      </c>
      <c r="AG76" s="212">
        <v>54.438255437468399</v>
      </c>
      <c r="AH76" s="212">
        <v>343.64782403658813</v>
      </c>
      <c r="AI76" s="212">
        <v>24.651900605394005</v>
      </c>
      <c r="AJ76" s="212">
        <v>422.73798007945055</v>
      </c>
      <c r="AK76" s="212">
        <v>44.23999635995709</v>
      </c>
      <c r="AL76" s="212">
        <v>226.07526686136779</v>
      </c>
      <c r="AM76" s="212">
        <v>15.551201998740659</v>
      </c>
      <c r="AN76" s="212">
        <v>285.86646522006555</v>
      </c>
      <c r="AO76" s="212">
        <v>68.940118956444081</v>
      </c>
      <c r="AP76" s="212">
        <v>302.13591542979958</v>
      </c>
      <c r="AQ76" s="212">
        <v>17.50575100090402</v>
      </c>
      <c r="AR76" s="212">
        <v>388.5817853871477</v>
      </c>
      <c r="AS76" s="212">
        <v>123.37837439391248</v>
      </c>
      <c r="AT76" s="212">
        <v>645.78373946638771</v>
      </c>
      <c r="AU76" s="212">
        <v>42.157651606298025</v>
      </c>
      <c r="AV76" s="212">
        <v>811.31976546659826</v>
      </c>
      <c r="AX76" s="211">
        <v>71</v>
      </c>
    </row>
    <row r="77" spans="1:50" x14ac:dyDescent="0.2">
      <c r="A77" s="190" t="s">
        <v>660</v>
      </c>
      <c r="B77" s="211" t="s">
        <v>328</v>
      </c>
      <c r="C77" s="211" t="s">
        <v>327</v>
      </c>
      <c r="E77" s="211">
        <v>58602</v>
      </c>
      <c r="F77" s="211">
        <v>117.21774000887342</v>
      </c>
      <c r="G77" s="211">
        <v>105.81212621313266</v>
      </c>
      <c r="H77" s="211">
        <v>129.66498862105661</v>
      </c>
      <c r="I77" s="211">
        <v>246.88272862993003</v>
      </c>
      <c r="K77" s="222">
        <v>117.41091442269247</v>
      </c>
      <c r="L77" s="222">
        <v>784.13733661351978</v>
      </c>
      <c r="M77" s="222">
        <v>0</v>
      </c>
      <c r="N77" s="222">
        <v>901.54825103621226</v>
      </c>
      <c r="O77" s="223">
        <v>91.614843875755085</v>
      </c>
      <c r="P77" s="223">
        <v>629.44907305961669</v>
      </c>
      <c r="Q77" s="223">
        <v>0</v>
      </c>
      <c r="R77" s="223">
        <v>721.06391693537182</v>
      </c>
      <c r="S77" s="224">
        <v>124.51687676848726</v>
      </c>
      <c r="T77" s="224">
        <v>780.16030325539293</v>
      </c>
      <c r="U77" s="224">
        <v>0</v>
      </c>
      <c r="V77" s="224">
        <v>904.67718002388017</v>
      </c>
      <c r="W77" s="225">
        <v>241.92779119117975</v>
      </c>
      <c r="X77" s="225">
        <v>1564.2976398689127</v>
      </c>
      <c r="Y77" s="225">
        <v>0</v>
      </c>
      <c r="Z77" s="225">
        <v>1806.2254310600924</v>
      </c>
      <c r="AB77" s="211" t="str">
        <f>VLOOKUP(B77,[2]Sheet2!$C$2:$E$384,3,FALSE)</f>
        <v>PR</v>
      </c>
      <c r="AD77" s="211" t="e">
        <f>VLOOKUP(B77,#REF!,2,FALSE)</f>
        <v>#REF!</v>
      </c>
      <c r="AE77" s="211" t="e">
        <f>VLOOKUP(B77,#REF!,2,FALSE)</f>
        <v>#REF!</v>
      </c>
      <c r="AG77" s="212">
        <v>54.232365213473727</v>
      </c>
      <c r="AH77" s="212">
        <v>350.81885786561355</v>
      </c>
      <c r="AI77" s="212">
        <v>0</v>
      </c>
      <c r="AJ77" s="212">
        <v>405.05122307908726</v>
      </c>
      <c r="AK77" s="212">
        <v>42.317102259830847</v>
      </c>
      <c r="AL77" s="212">
        <v>281.61215463737238</v>
      </c>
      <c r="AM77" s="212">
        <v>0</v>
      </c>
      <c r="AN77" s="212">
        <v>323.92925689720323</v>
      </c>
      <c r="AO77" s="212">
        <v>57.514625189262247</v>
      </c>
      <c r="AP77" s="212">
        <v>349.03955437470074</v>
      </c>
      <c r="AQ77" s="212">
        <v>0</v>
      </c>
      <c r="AR77" s="212">
        <v>406.55417956396298</v>
      </c>
      <c r="AS77" s="212">
        <v>111.74699040273597</v>
      </c>
      <c r="AT77" s="212">
        <v>699.85841224031424</v>
      </c>
      <c r="AU77" s="212">
        <v>0</v>
      </c>
      <c r="AV77" s="212">
        <v>811.60540264305018</v>
      </c>
      <c r="AX77" s="211">
        <v>72</v>
      </c>
    </row>
    <row r="78" spans="1:50" x14ac:dyDescent="0.2">
      <c r="A78" s="190" t="s">
        <v>660</v>
      </c>
      <c r="B78" s="211" t="s">
        <v>345</v>
      </c>
      <c r="C78" s="211" t="s">
        <v>170</v>
      </c>
      <c r="E78" s="211">
        <v>36615</v>
      </c>
      <c r="F78" s="211">
        <v>151.85934726205107</v>
      </c>
      <c r="G78" s="211">
        <v>117.58355193783969</v>
      </c>
      <c r="H78" s="211">
        <v>151.51364841152369</v>
      </c>
      <c r="I78" s="211">
        <v>303.37299567357474</v>
      </c>
      <c r="K78" s="222">
        <v>152.89460525474652</v>
      </c>
      <c r="L78" s="222">
        <v>976.33650596170912</v>
      </c>
      <c r="M78" s="222">
        <v>0</v>
      </c>
      <c r="N78" s="222">
        <v>1129.2311112164557</v>
      </c>
      <c r="O78" s="223">
        <v>101.98479634750785</v>
      </c>
      <c r="P78" s="223">
        <v>540.14596119393332</v>
      </c>
      <c r="Q78" s="223">
        <v>0</v>
      </c>
      <c r="R78" s="223">
        <v>642.1307575414412</v>
      </c>
      <c r="S78" s="224">
        <v>142.13146217095729</v>
      </c>
      <c r="T78" s="224">
        <v>687.65526830457793</v>
      </c>
      <c r="U78" s="224">
        <v>0</v>
      </c>
      <c r="V78" s="224">
        <v>829.78673047553525</v>
      </c>
      <c r="W78" s="225">
        <v>295.02606742570379</v>
      </c>
      <c r="X78" s="225">
        <v>1663.9917742662869</v>
      </c>
      <c r="Y78" s="225">
        <v>0</v>
      </c>
      <c r="Z78" s="225">
        <v>1959.0178416919907</v>
      </c>
      <c r="AB78" s="211" t="str">
        <f>VLOOKUP(B78,[2]Sheet2!$C$2:$E$384,3,FALSE)</f>
        <v>PU</v>
      </c>
      <c r="AD78" s="211" t="e">
        <f>VLOOKUP(B78,#REF!,2,FALSE)</f>
        <v>#REF!</v>
      </c>
      <c r="AE78" s="211" t="e">
        <f>VLOOKUP(B78,#REF!,2,FALSE)</f>
        <v>#REF!</v>
      </c>
      <c r="AG78" s="212">
        <v>62.188111345158838</v>
      </c>
      <c r="AH78" s="212">
        <v>405.84491705320909</v>
      </c>
      <c r="AI78" s="212">
        <v>0</v>
      </c>
      <c r="AJ78" s="212">
        <v>468.03302839836795</v>
      </c>
      <c r="AK78" s="212">
        <v>41.481135715710778</v>
      </c>
      <c r="AL78" s="212">
        <v>224.52862458671098</v>
      </c>
      <c r="AM78" s="212">
        <v>0</v>
      </c>
      <c r="AN78" s="212">
        <v>266.00976030242174</v>
      </c>
      <c r="AO78" s="212">
        <v>57.81032745014609</v>
      </c>
      <c r="AP78" s="212">
        <v>285.84549857774033</v>
      </c>
      <c r="AQ78" s="212">
        <v>0</v>
      </c>
      <c r="AR78" s="212">
        <v>343.65582602788641</v>
      </c>
      <c r="AS78" s="212">
        <v>119.99843879530493</v>
      </c>
      <c r="AT78" s="212">
        <v>691.69041563094947</v>
      </c>
      <c r="AU78" s="212">
        <v>0</v>
      </c>
      <c r="AV78" s="212">
        <v>811.68885442625435</v>
      </c>
      <c r="AX78" s="211">
        <v>73</v>
      </c>
    </row>
    <row r="79" spans="1:50" x14ac:dyDescent="0.2">
      <c r="A79" s="190" t="s">
        <v>660</v>
      </c>
      <c r="B79" s="211" t="s">
        <v>352</v>
      </c>
      <c r="C79" s="211" t="s">
        <v>185</v>
      </c>
      <c r="D79" s="211" t="s">
        <v>186</v>
      </c>
      <c r="E79" s="211">
        <v>47865</v>
      </c>
      <c r="F79" s="211">
        <v>133.25122741042514</v>
      </c>
      <c r="G79" s="211">
        <v>105.54676752587486</v>
      </c>
      <c r="H79" s="211">
        <v>139.90512867036955</v>
      </c>
      <c r="I79" s="211">
        <v>273.15635608079469</v>
      </c>
      <c r="K79" s="222">
        <v>133.88128500453197</v>
      </c>
      <c r="L79" s="222">
        <v>799.10961975343412</v>
      </c>
      <c r="M79" s="222">
        <v>51.058855118217529</v>
      </c>
      <c r="N79" s="222">
        <v>984.04975987618354</v>
      </c>
      <c r="O79" s="223">
        <v>91.352606644249448</v>
      </c>
      <c r="P79" s="223">
        <v>596.12693876644505</v>
      </c>
      <c r="Q79" s="223">
        <v>40.792999828275036</v>
      </c>
      <c r="R79" s="223">
        <v>728.27254523896954</v>
      </c>
      <c r="S79" s="224">
        <v>128.82385246202654</v>
      </c>
      <c r="T79" s="224">
        <v>753.1771203827052</v>
      </c>
      <c r="U79" s="224">
        <v>43.420895589682857</v>
      </c>
      <c r="V79" s="224">
        <v>925.42186843441459</v>
      </c>
      <c r="W79" s="225">
        <v>262.70513746655848</v>
      </c>
      <c r="X79" s="225">
        <v>1552.2867401361393</v>
      </c>
      <c r="Y79" s="225">
        <v>94.479750707900394</v>
      </c>
      <c r="Z79" s="225">
        <v>1909.4716283105981</v>
      </c>
      <c r="AB79" s="211" t="str">
        <f>VLOOKUP(B79,[2]Sheet2!$C$2:$E$384,3,FALSE)</f>
        <v>SR</v>
      </c>
      <c r="AD79" s="211" t="e">
        <f>VLOOKUP(B79,#REF!,2,FALSE)</f>
        <v>#REF!</v>
      </c>
      <c r="AE79" s="211" t="e">
        <f>VLOOKUP(B79,#REF!,2,FALSE)</f>
        <v>#REF!</v>
      </c>
      <c r="AG79" s="212">
        <v>54.494049124043734</v>
      </c>
      <c r="AH79" s="212">
        <v>342.34265805977805</v>
      </c>
      <c r="AI79" s="212">
        <v>21.779068248470505</v>
      </c>
      <c r="AJ79" s="212">
        <v>418.61577543229225</v>
      </c>
      <c r="AK79" s="212">
        <v>37.183490089093922</v>
      </c>
      <c r="AL79" s="212">
        <v>255.38383685246123</v>
      </c>
      <c r="AM79" s="212">
        <v>17.400185046508401</v>
      </c>
      <c r="AN79" s="212">
        <v>309.96751198806356</v>
      </c>
      <c r="AO79" s="212">
        <v>52.435509146604019</v>
      </c>
      <c r="AP79" s="212">
        <v>322.66493983789462</v>
      </c>
      <c r="AQ79" s="212">
        <v>18.521109536590572</v>
      </c>
      <c r="AR79" s="212">
        <v>393.62155852108924</v>
      </c>
      <c r="AS79" s="212">
        <v>106.92955827064776</v>
      </c>
      <c r="AT79" s="212">
        <v>665.00759789767267</v>
      </c>
      <c r="AU79" s="212">
        <v>40.300177785061081</v>
      </c>
      <c r="AV79" s="212">
        <v>812.23733395338149</v>
      </c>
      <c r="AX79" s="211">
        <v>74</v>
      </c>
    </row>
    <row r="80" spans="1:50" x14ac:dyDescent="0.2">
      <c r="A80" s="190" t="s">
        <v>660</v>
      </c>
      <c r="B80" s="211" t="s">
        <v>264</v>
      </c>
      <c r="C80" s="211" t="s">
        <v>391</v>
      </c>
      <c r="D80" s="211" t="s">
        <v>169</v>
      </c>
      <c r="E80" s="211">
        <v>35527</v>
      </c>
      <c r="F80" s="211">
        <v>140.06141807639258</v>
      </c>
      <c r="G80" s="211">
        <v>137.40942070872859</v>
      </c>
      <c r="H80" s="211">
        <v>167.83849157883589</v>
      </c>
      <c r="I80" s="211">
        <v>307.8999096552285</v>
      </c>
      <c r="K80" s="222">
        <v>140.76020698996498</v>
      </c>
      <c r="L80" s="222">
        <v>782.20136176889309</v>
      </c>
      <c r="M80" s="222">
        <v>55.996925953254646</v>
      </c>
      <c r="N80" s="222">
        <v>978.95849471211272</v>
      </c>
      <c r="O80" s="223">
        <v>119.67134073501845</v>
      </c>
      <c r="P80" s="223">
        <v>514.58606524568029</v>
      </c>
      <c r="Q80" s="223">
        <v>35.324639700074286</v>
      </c>
      <c r="R80" s="223">
        <v>669.58204568077304</v>
      </c>
      <c r="S80" s="224">
        <v>157.38044414358478</v>
      </c>
      <c r="T80" s="224">
        <v>687.71314106536647</v>
      </c>
      <c r="U80" s="224">
        <v>39.764408361246055</v>
      </c>
      <c r="V80" s="224">
        <v>884.85799357019732</v>
      </c>
      <c r="W80" s="225">
        <v>298.14065113354974</v>
      </c>
      <c r="X80" s="225">
        <v>1469.9145028342596</v>
      </c>
      <c r="Y80" s="225">
        <v>95.761334314500701</v>
      </c>
      <c r="Z80" s="225">
        <v>1863.81648828231</v>
      </c>
      <c r="AB80" s="211" t="str">
        <f>VLOOKUP(B80,[2]Sheet2!$C$2:$E$384,3,FALSE)</f>
        <v>PU</v>
      </c>
      <c r="AD80" s="211" t="e">
        <f>VLOOKUP(B80,#REF!,2,FALSE)</f>
        <v>#REF!</v>
      </c>
      <c r="AE80" s="211" t="e">
        <f>VLOOKUP(B80,#REF!,2,FALSE)</f>
        <v>#REF!</v>
      </c>
      <c r="AG80" s="212">
        <v>58.802359645977212</v>
      </c>
      <c r="AH80" s="212">
        <v>343.64782403658813</v>
      </c>
      <c r="AI80" s="212">
        <v>24.651900605394005</v>
      </c>
      <c r="AJ80" s="212">
        <v>427.10208428795937</v>
      </c>
      <c r="AK80" s="212">
        <v>49.99251825282208</v>
      </c>
      <c r="AL80" s="212">
        <v>226.07526686136779</v>
      </c>
      <c r="AM80" s="212">
        <v>15.551201998740659</v>
      </c>
      <c r="AN80" s="212">
        <v>291.61898711293054</v>
      </c>
      <c r="AO80" s="212">
        <v>65.74543811543596</v>
      </c>
      <c r="AP80" s="212">
        <v>302.13591542979958</v>
      </c>
      <c r="AQ80" s="212">
        <v>17.50575100090402</v>
      </c>
      <c r="AR80" s="212">
        <v>385.38710454613954</v>
      </c>
      <c r="AS80" s="212">
        <v>124.54779776141316</v>
      </c>
      <c r="AT80" s="212">
        <v>645.78373946638771</v>
      </c>
      <c r="AU80" s="212">
        <v>42.157651606298025</v>
      </c>
      <c r="AV80" s="212">
        <v>812.48918883409897</v>
      </c>
      <c r="AX80" s="211">
        <v>75</v>
      </c>
    </row>
    <row r="81" spans="1:50" x14ac:dyDescent="0.2">
      <c r="A81" s="190" t="s">
        <v>660</v>
      </c>
      <c r="B81" s="211" t="s">
        <v>249</v>
      </c>
      <c r="C81" s="211" t="s">
        <v>362</v>
      </c>
      <c r="E81" s="211">
        <v>54797</v>
      </c>
      <c r="F81" s="211">
        <v>125.09217603153458</v>
      </c>
      <c r="G81" s="211">
        <v>148.78132939620784</v>
      </c>
      <c r="H81" s="211">
        <v>183.1290454424161</v>
      </c>
      <c r="I81" s="211">
        <v>308.22122147395066</v>
      </c>
      <c r="K81" s="222">
        <v>125.42507040236256</v>
      </c>
      <c r="L81" s="222">
        <v>875.26352184539155</v>
      </c>
      <c r="M81" s="222">
        <v>0</v>
      </c>
      <c r="N81" s="222">
        <v>1000.6885922477541</v>
      </c>
      <c r="O81" s="223">
        <v>129.23277288099715</v>
      </c>
      <c r="P81" s="223">
        <v>543.45506049893231</v>
      </c>
      <c r="Q81" s="223">
        <v>0</v>
      </c>
      <c r="R81" s="223">
        <v>672.68783337992943</v>
      </c>
      <c r="S81" s="224">
        <v>170.33088213325195</v>
      </c>
      <c r="T81" s="224">
        <v>700.66642958875696</v>
      </c>
      <c r="U81" s="224">
        <v>0</v>
      </c>
      <c r="V81" s="224">
        <v>870.99731172200893</v>
      </c>
      <c r="W81" s="225">
        <v>295.75595253561454</v>
      </c>
      <c r="X81" s="225">
        <v>1575.9299514341487</v>
      </c>
      <c r="Y81" s="225">
        <v>0</v>
      </c>
      <c r="Z81" s="225">
        <v>1871.6859039697633</v>
      </c>
      <c r="AB81" s="211" t="str">
        <f>VLOOKUP(B81,[2]Sheet2!$C$2:$E$384,3,FALSE)</f>
        <v>PU</v>
      </c>
      <c r="AD81" s="211" t="e">
        <f>VLOOKUP(B81,#REF!,2,FALSE)</f>
        <v>#REF!</v>
      </c>
      <c r="AE81" s="211" t="e">
        <f>VLOOKUP(B81,#REF!,2,FALSE)</f>
        <v>#REF!</v>
      </c>
      <c r="AG81" s="212">
        <v>54.132379654536777</v>
      </c>
      <c r="AH81" s="212">
        <v>380.62490181263649</v>
      </c>
      <c r="AI81" s="212">
        <v>0</v>
      </c>
      <c r="AJ81" s="212">
        <v>434.75728146717324</v>
      </c>
      <c r="AK81" s="212">
        <v>55.775751235064781</v>
      </c>
      <c r="AL81" s="212">
        <v>236.33171482556708</v>
      </c>
      <c r="AM81" s="212">
        <v>0</v>
      </c>
      <c r="AN81" s="212">
        <v>292.10746606063185</v>
      </c>
      <c r="AO81" s="212">
        <v>73.513341064512332</v>
      </c>
      <c r="AP81" s="212">
        <v>304.69805299704939</v>
      </c>
      <c r="AQ81" s="212">
        <v>0</v>
      </c>
      <c r="AR81" s="212">
        <v>378.21139406156169</v>
      </c>
      <c r="AS81" s="212">
        <v>127.64572071904911</v>
      </c>
      <c r="AT81" s="212">
        <v>685.32295480968583</v>
      </c>
      <c r="AU81" s="212">
        <v>0</v>
      </c>
      <c r="AV81" s="212">
        <v>812.96867552873493</v>
      </c>
      <c r="AX81" s="211">
        <v>76</v>
      </c>
    </row>
    <row r="82" spans="1:50" x14ac:dyDescent="0.2">
      <c r="A82" s="190" t="s">
        <v>660</v>
      </c>
      <c r="B82" s="211" t="s">
        <v>294</v>
      </c>
      <c r="C82" s="211" t="s">
        <v>61</v>
      </c>
      <c r="D82" s="211" t="s">
        <v>62</v>
      </c>
      <c r="E82" s="211">
        <v>28068</v>
      </c>
      <c r="F82" s="211">
        <v>158.73941855493803</v>
      </c>
      <c r="G82" s="211">
        <v>84.025883721996578</v>
      </c>
      <c r="H82" s="211">
        <v>119.83165641214062</v>
      </c>
      <c r="I82" s="211">
        <v>278.57107496707863</v>
      </c>
      <c r="K82" s="222">
        <v>159.55951927554139</v>
      </c>
      <c r="L82" s="222">
        <v>1020.1865364707027</v>
      </c>
      <c r="M82" s="222">
        <v>51.485286444024638</v>
      </c>
      <c r="N82" s="222">
        <v>1231.2313421902688</v>
      </c>
      <c r="O82" s="223">
        <v>73.03117813185834</v>
      </c>
      <c r="P82" s="223">
        <v>438.13348686764925</v>
      </c>
      <c r="Q82" s="223">
        <v>33.570272305952116</v>
      </c>
      <c r="R82" s="223">
        <v>544.73493730545965</v>
      </c>
      <c r="S82" s="224">
        <v>124.82943936113045</v>
      </c>
      <c r="T82" s="224">
        <v>583.47929372631438</v>
      </c>
      <c r="U82" s="224">
        <v>37.851494011952461</v>
      </c>
      <c r="V82" s="224">
        <v>746.16022709939728</v>
      </c>
      <c r="W82" s="225">
        <v>284.38895863667182</v>
      </c>
      <c r="X82" s="225">
        <v>1603.6658301970169</v>
      </c>
      <c r="Y82" s="225">
        <v>89.336780455977106</v>
      </c>
      <c r="Z82" s="225">
        <v>1977.3915692896658</v>
      </c>
      <c r="AB82" s="211" t="str">
        <f>VLOOKUP(B82,[2]Sheet2!$C$2:$E$384,3,FALSE)</f>
        <v>PR</v>
      </c>
      <c r="AD82" s="211" t="e">
        <f>VLOOKUP(B82,#REF!,2,FALSE)</f>
        <v>#REF!</v>
      </c>
      <c r="AE82" s="211" t="e">
        <f>VLOOKUP(B82,#REF!,2,FALSE)</f>
        <v>#REF!</v>
      </c>
      <c r="AG82" s="212">
        <v>65.498370583624308</v>
      </c>
      <c r="AH82" s="212">
        <v>419.89403637610809</v>
      </c>
      <c r="AI82" s="212">
        <v>21.132358816228543</v>
      </c>
      <c r="AJ82" s="212">
        <v>506.52476577596093</v>
      </c>
      <c r="AK82" s="212">
        <v>29.978926930575053</v>
      </c>
      <c r="AL82" s="212">
        <v>180.3294120199154</v>
      </c>
      <c r="AM82" s="212">
        <v>13.779063668979841</v>
      </c>
      <c r="AN82" s="212">
        <v>224.08740261947028</v>
      </c>
      <c r="AO82" s="212">
        <v>51.241849537677098</v>
      </c>
      <c r="AP82" s="212">
        <v>240.15164582762432</v>
      </c>
      <c r="AQ82" s="212">
        <v>15.536309661218571</v>
      </c>
      <c r="AR82" s="212">
        <v>306.92980502652</v>
      </c>
      <c r="AS82" s="212">
        <v>116.74022012130141</v>
      </c>
      <c r="AT82" s="212">
        <v>660.04568220373244</v>
      </c>
      <c r="AU82" s="212">
        <v>36.668668477447113</v>
      </c>
      <c r="AV82" s="212">
        <v>813.45457080248093</v>
      </c>
      <c r="AX82" s="211">
        <v>77</v>
      </c>
    </row>
    <row r="83" spans="1:50" x14ac:dyDescent="0.2">
      <c r="A83" s="190" t="s">
        <v>660</v>
      </c>
      <c r="B83" s="211" t="s">
        <v>27</v>
      </c>
      <c r="C83" s="211" t="s">
        <v>327</v>
      </c>
      <c r="E83" s="211">
        <v>39354</v>
      </c>
      <c r="F83" s="211">
        <v>110.95771713167656</v>
      </c>
      <c r="G83" s="211">
        <v>115.22575540417745</v>
      </c>
      <c r="H83" s="211">
        <v>150.45476260656687</v>
      </c>
      <c r="I83" s="211">
        <v>261.41247973824341</v>
      </c>
      <c r="K83" s="222">
        <v>112.20999126957066</v>
      </c>
      <c r="L83" s="222">
        <v>784.13733661351978</v>
      </c>
      <c r="M83" s="222">
        <v>0</v>
      </c>
      <c r="N83" s="222">
        <v>896.34732788309043</v>
      </c>
      <c r="O83" s="223">
        <v>99.636601514738018</v>
      </c>
      <c r="P83" s="223">
        <v>629.44907305961669</v>
      </c>
      <c r="Q83" s="223">
        <v>0</v>
      </c>
      <c r="R83" s="223">
        <v>729.0856745743547</v>
      </c>
      <c r="S83" s="224">
        <v>144.22207284821314</v>
      </c>
      <c r="T83" s="224">
        <v>780.16030325539293</v>
      </c>
      <c r="U83" s="224">
        <v>0</v>
      </c>
      <c r="V83" s="224">
        <v>924.38237610360602</v>
      </c>
      <c r="W83" s="225">
        <v>256.43206411778385</v>
      </c>
      <c r="X83" s="225">
        <v>1564.2976398689127</v>
      </c>
      <c r="Y83" s="225">
        <v>0</v>
      </c>
      <c r="Z83" s="225">
        <v>1820.7297039866967</v>
      </c>
      <c r="AB83" s="211" t="str">
        <f>VLOOKUP(B83,[2]Sheet2!$C$2:$E$384,3,FALSE)</f>
        <v>PR</v>
      </c>
      <c r="AD83" s="211" t="e">
        <f>VLOOKUP(B83,#REF!,2,FALSE)</f>
        <v>#REF!</v>
      </c>
      <c r="AE83" s="211" t="e">
        <f>VLOOKUP(B83,#REF!,2,FALSE)</f>
        <v>#REF!</v>
      </c>
      <c r="AG83" s="212">
        <v>50.042065142363043</v>
      </c>
      <c r="AH83" s="212">
        <v>350.81885786561355</v>
      </c>
      <c r="AI83" s="212">
        <v>0</v>
      </c>
      <c r="AJ83" s="212">
        <v>400.86092300797657</v>
      </c>
      <c r="AK83" s="212">
        <v>44.434735687536829</v>
      </c>
      <c r="AL83" s="212">
        <v>281.61215463737238</v>
      </c>
      <c r="AM83" s="212">
        <v>0</v>
      </c>
      <c r="AN83" s="212">
        <v>326.04689032490921</v>
      </c>
      <c r="AO83" s="212">
        <v>64.318429070175654</v>
      </c>
      <c r="AP83" s="212">
        <v>349.03955437470074</v>
      </c>
      <c r="AQ83" s="212">
        <v>0</v>
      </c>
      <c r="AR83" s="212">
        <v>413.35798344487637</v>
      </c>
      <c r="AS83" s="212">
        <v>114.3604942125387</v>
      </c>
      <c r="AT83" s="212">
        <v>699.85841224031424</v>
      </c>
      <c r="AU83" s="212">
        <v>0</v>
      </c>
      <c r="AV83" s="212">
        <v>814.21890645285293</v>
      </c>
      <c r="AX83" s="211">
        <v>78</v>
      </c>
    </row>
    <row r="84" spans="1:50" x14ac:dyDescent="0.2">
      <c r="A84" s="190" t="s">
        <v>660</v>
      </c>
      <c r="B84" s="211" t="s">
        <v>77</v>
      </c>
      <c r="C84" s="211" t="s">
        <v>146</v>
      </c>
      <c r="E84" s="211">
        <v>53666</v>
      </c>
      <c r="F84" s="211">
        <v>133.98086367532517</v>
      </c>
      <c r="G84" s="211">
        <v>116.92684977656246</v>
      </c>
      <c r="H84" s="211">
        <v>144.98083604691422</v>
      </c>
      <c r="I84" s="211">
        <v>278.96169972223942</v>
      </c>
      <c r="K84" s="222">
        <v>134.04228223685615</v>
      </c>
      <c r="L84" s="222">
        <v>821.34442719771846</v>
      </c>
      <c r="M84" s="222">
        <v>0</v>
      </c>
      <c r="N84" s="222">
        <v>955.38670943457464</v>
      </c>
      <c r="O84" s="223">
        <v>101.75169092721649</v>
      </c>
      <c r="P84" s="223">
        <v>563.02870447236705</v>
      </c>
      <c r="Q84" s="223">
        <v>0</v>
      </c>
      <c r="R84" s="223">
        <v>664.78039539958354</v>
      </c>
      <c r="S84" s="224">
        <v>137.34100330365717</v>
      </c>
      <c r="T84" s="224">
        <v>712.20657581279738</v>
      </c>
      <c r="U84" s="224">
        <v>0</v>
      </c>
      <c r="V84" s="224">
        <v>849.54757911645459</v>
      </c>
      <c r="W84" s="225">
        <v>271.38328554051338</v>
      </c>
      <c r="X84" s="225">
        <v>1533.5510030105158</v>
      </c>
      <c r="Y84" s="225">
        <v>0</v>
      </c>
      <c r="Z84" s="225">
        <v>1804.9342885510291</v>
      </c>
      <c r="AB84" s="211" t="str">
        <f>VLOOKUP(B84,[2]Sheet2!$C$2:$E$384,3,FALSE)</f>
        <v>PU</v>
      </c>
      <c r="AD84" s="211" t="e">
        <f>VLOOKUP(B84,#REF!,2,FALSE)</f>
        <v>#REF!</v>
      </c>
      <c r="AE84" s="211" t="e">
        <f>VLOOKUP(B84,#REF!,2,FALSE)</f>
        <v>#REF!</v>
      </c>
      <c r="AG84" s="212">
        <v>61.238587165102736</v>
      </c>
      <c r="AH84" s="212">
        <v>370.17951922431456</v>
      </c>
      <c r="AI84" s="212">
        <v>0</v>
      </c>
      <c r="AJ84" s="212">
        <v>431.41810638941729</v>
      </c>
      <c r="AK84" s="212">
        <v>46.486300367762865</v>
      </c>
      <c r="AL84" s="212">
        <v>253.75675323221878</v>
      </c>
      <c r="AM84" s="212">
        <v>0</v>
      </c>
      <c r="AN84" s="212">
        <v>300.24305359998164</v>
      </c>
      <c r="AO84" s="212">
        <v>62.745641612487475</v>
      </c>
      <c r="AP84" s="212">
        <v>320.99114463135061</v>
      </c>
      <c r="AQ84" s="212">
        <v>0</v>
      </c>
      <c r="AR84" s="212">
        <v>383.73678624383808</v>
      </c>
      <c r="AS84" s="212">
        <v>123.9842287775902</v>
      </c>
      <c r="AT84" s="212">
        <v>691.17066385566523</v>
      </c>
      <c r="AU84" s="212">
        <v>0</v>
      </c>
      <c r="AV84" s="212">
        <v>815.15489263325537</v>
      </c>
      <c r="AX84" s="211">
        <v>79</v>
      </c>
    </row>
    <row r="85" spans="1:50" x14ac:dyDescent="0.2">
      <c r="A85" s="190" t="s">
        <v>682</v>
      </c>
      <c r="B85" s="211" t="s">
        <v>292</v>
      </c>
      <c r="D85" s="226" t="s">
        <v>374</v>
      </c>
      <c r="E85" s="211">
        <v>89002</v>
      </c>
      <c r="F85" s="211">
        <v>929.70768072627573</v>
      </c>
      <c r="G85" s="211">
        <v>751.27039564179461</v>
      </c>
      <c r="H85" s="211">
        <v>941.27915727381458</v>
      </c>
      <c r="I85" s="211">
        <v>1870.9868380000903</v>
      </c>
      <c r="K85" s="222">
        <v>934.239856431676</v>
      </c>
      <c r="L85" s="222">
        <v>0</v>
      </c>
      <c r="M85" s="222">
        <v>29.632620381808106</v>
      </c>
      <c r="N85" s="222">
        <v>963.87247681348413</v>
      </c>
      <c r="O85" s="223">
        <v>684.60588924464628</v>
      </c>
      <c r="P85" s="223">
        <v>0</v>
      </c>
      <c r="Q85" s="223">
        <v>60.184894694310735</v>
      </c>
      <c r="R85" s="223">
        <v>744.79078393895702</v>
      </c>
      <c r="S85" s="224">
        <v>897.28352561843951</v>
      </c>
      <c r="T85" s="224">
        <v>0</v>
      </c>
      <c r="U85" s="224">
        <v>61.655057951940641</v>
      </c>
      <c r="V85" s="224">
        <v>958.93858357038016</v>
      </c>
      <c r="W85" s="225">
        <v>1831.5233820501155</v>
      </c>
      <c r="X85" s="225">
        <v>0</v>
      </c>
      <c r="Y85" s="225">
        <v>91.287678333748744</v>
      </c>
      <c r="Z85" s="225">
        <v>1922.8110603838643</v>
      </c>
      <c r="AB85" s="211" t="str">
        <f>VLOOKUP(B85,[2]Sheet2!$C$2:$E$384,3,FALSE)</f>
        <v>PU</v>
      </c>
      <c r="AD85" s="211" t="e">
        <f>VLOOKUP(B85,#REF!,2,FALSE)</f>
        <v>#REF!</v>
      </c>
      <c r="AE85" s="211" t="e">
        <f>VLOOKUP(B85,#REF!,2,FALSE)</f>
        <v>#REF!</v>
      </c>
      <c r="AG85" s="212">
        <v>396.90878745790781</v>
      </c>
      <c r="AH85" s="212">
        <v>0</v>
      </c>
      <c r="AI85" s="212">
        <v>12.104236761952272</v>
      </c>
      <c r="AJ85" s="212">
        <v>409.01302421986009</v>
      </c>
      <c r="AK85" s="212">
        <v>290.85260226906996</v>
      </c>
      <c r="AL85" s="212">
        <v>0</v>
      </c>
      <c r="AM85" s="212">
        <v>24.584130781776363</v>
      </c>
      <c r="AN85" s="212">
        <v>315.43673305084633</v>
      </c>
      <c r="AO85" s="212">
        <v>381.2080095998528</v>
      </c>
      <c r="AP85" s="212">
        <v>0</v>
      </c>
      <c r="AQ85" s="212">
        <v>25.184658305828876</v>
      </c>
      <c r="AR85" s="212">
        <v>406.39266790568166</v>
      </c>
      <c r="AS85" s="212">
        <v>778.11679705776055</v>
      </c>
      <c r="AT85" s="212">
        <v>0</v>
      </c>
      <c r="AU85" s="212">
        <v>37.288895067781148</v>
      </c>
      <c r="AV85" s="212">
        <v>815.40569212554169</v>
      </c>
      <c r="AX85" s="211">
        <v>80</v>
      </c>
    </row>
    <row r="86" spans="1:50" x14ac:dyDescent="0.2">
      <c r="A86" s="190" t="s">
        <v>660</v>
      </c>
      <c r="B86" s="211" t="s">
        <v>314</v>
      </c>
      <c r="C86" s="211" t="s">
        <v>170</v>
      </c>
      <c r="E86" s="211">
        <v>58906</v>
      </c>
      <c r="F86" s="211">
        <v>167.52580382304009</v>
      </c>
      <c r="G86" s="211">
        <v>92.973809586256053</v>
      </c>
      <c r="H86" s="211">
        <v>130.0006615862878</v>
      </c>
      <c r="I86" s="211">
        <v>297.52646540932795</v>
      </c>
      <c r="K86" s="222">
        <v>168.55768331206184</v>
      </c>
      <c r="L86" s="222">
        <v>976.33650596170912</v>
      </c>
      <c r="M86" s="222">
        <v>0</v>
      </c>
      <c r="N86" s="222">
        <v>1144.894189273771</v>
      </c>
      <c r="O86" s="223">
        <v>80.880122652174663</v>
      </c>
      <c r="P86" s="223">
        <v>540.14596119393332</v>
      </c>
      <c r="Q86" s="223">
        <v>0</v>
      </c>
      <c r="R86" s="223">
        <v>621.02608384610801</v>
      </c>
      <c r="S86" s="224">
        <v>132.84837401683799</v>
      </c>
      <c r="T86" s="224">
        <v>687.65526830457793</v>
      </c>
      <c r="U86" s="224">
        <v>0</v>
      </c>
      <c r="V86" s="224">
        <v>820.5036423214159</v>
      </c>
      <c r="W86" s="225">
        <v>301.40605732889981</v>
      </c>
      <c r="X86" s="225">
        <v>1663.9917742662869</v>
      </c>
      <c r="Y86" s="225">
        <v>0</v>
      </c>
      <c r="Z86" s="225">
        <v>1965.3978315951867</v>
      </c>
      <c r="AB86" s="211" t="str">
        <f>VLOOKUP(B86,[2]Sheet2!$C$2:$E$384,3,FALSE)</f>
        <v>SR</v>
      </c>
      <c r="AD86" s="211" t="e">
        <f>VLOOKUP(B86,#REF!,2,FALSE)</f>
        <v>#REF!</v>
      </c>
      <c r="AE86" s="211" t="e">
        <f>VLOOKUP(B86,#REF!,2,FALSE)</f>
        <v>#REF!</v>
      </c>
      <c r="AG86" s="212">
        <v>69.261550916461914</v>
      </c>
      <c r="AH86" s="212">
        <v>405.84491705320909</v>
      </c>
      <c r="AI86" s="212">
        <v>0</v>
      </c>
      <c r="AJ86" s="212">
        <v>475.10646796967103</v>
      </c>
      <c r="AK86" s="212">
        <v>33.234217646621005</v>
      </c>
      <c r="AL86" s="212">
        <v>224.52862458671098</v>
      </c>
      <c r="AM86" s="212">
        <v>0</v>
      </c>
      <c r="AN86" s="212">
        <v>257.76284223333198</v>
      </c>
      <c r="AO86" s="212">
        <v>54.588341749461883</v>
      </c>
      <c r="AP86" s="212">
        <v>285.84549857774033</v>
      </c>
      <c r="AQ86" s="212">
        <v>0</v>
      </c>
      <c r="AR86" s="212">
        <v>340.43384032720223</v>
      </c>
      <c r="AS86" s="212">
        <v>123.84989266592379</v>
      </c>
      <c r="AT86" s="212">
        <v>691.69041563094947</v>
      </c>
      <c r="AU86" s="212">
        <v>0</v>
      </c>
      <c r="AV86" s="212">
        <v>815.54030829687326</v>
      </c>
      <c r="AX86" s="211">
        <v>81</v>
      </c>
    </row>
    <row r="87" spans="1:50" x14ac:dyDescent="0.2">
      <c r="A87" s="190" t="s">
        <v>660</v>
      </c>
      <c r="B87" s="211" t="s">
        <v>98</v>
      </c>
      <c r="C87" s="211" t="s">
        <v>170</v>
      </c>
      <c r="E87" s="211">
        <v>61600</v>
      </c>
      <c r="F87" s="211">
        <v>150.08301948051945</v>
      </c>
      <c r="G87" s="211">
        <v>106.11719197574675</v>
      </c>
      <c r="H87" s="211">
        <v>146.56247379324597</v>
      </c>
      <c r="I87" s="211">
        <v>296.6454932737654</v>
      </c>
      <c r="K87" s="222">
        <v>150.9797889757368</v>
      </c>
      <c r="L87" s="222">
        <v>976.33650596170912</v>
      </c>
      <c r="M87" s="222">
        <v>0</v>
      </c>
      <c r="N87" s="222">
        <v>1127.3162949374459</v>
      </c>
      <c r="O87" s="223">
        <v>92.068223941493514</v>
      </c>
      <c r="P87" s="223">
        <v>540.14596119393332</v>
      </c>
      <c r="Q87" s="223">
        <v>0</v>
      </c>
      <c r="R87" s="223">
        <v>632.21418513542687</v>
      </c>
      <c r="S87" s="224">
        <v>145.17123255348608</v>
      </c>
      <c r="T87" s="224">
        <v>687.65526830457793</v>
      </c>
      <c r="U87" s="224">
        <v>0</v>
      </c>
      <c r="V87" s="224">
        <v>832.82650085806404</v>
      </c>
      <c r="W87" s="225">
        <v>296.15102152922287</v>
      </c>
      <c r="X87" s="225">
        <v>1663.9917742662869</v>
      </c>
      <c r="Y87" s="225">
        <v>0</v>
      </c>
      <c r="Z87" s="225">
        <v>1960.1427957955098</v>
      </c>
      <c r="AB87" s="211" t="str">
        <f>VLOOKUP(B87,[2]Sheet2!$C$2:$E$384,3,FALSE)</f>
        <v>SR</v>
      </c>
      <c r="AD87" s="211" t="e">
        <f>VLOOKUP(B87,#REF!,2,FALSE)</f>
        <v>#REF!</v>
      </c>
      <c r="AE87" s="211" t="e">
        <f>VLOOKUP(B87,#REF!,2,FALSE)</f>
        <v>#REF!</v>
      </c>
      <c r="AG87" s="212">
        <v>63.27589961223142</v>
      </c>
      <c r="AH87" s="212">
        <v>405.84491705320909</v>
      </c>
      <c r="AI87" s="212">
        <v>0</v>
      </c>
      <c r="AJ87" s="212">
        <v>469.12081666544049</v>
      </c>
      <c r="AK87" s="212">
        <v>38.585957333233551</v>
      </c>
      <c r="AL87" s="212">
        <v>224.52862458671098</v>
      </c>
      <c r="AM87" s="212">
        <v>0</v>
      </c>
      <c r="AN87" s="212">
        <v>263.1145819199445</v>
      </c>
      <c r="AO87" s="212">
        <v>60.841523226095504</v>
      </c>
      <c r="AP87" s="212">
        <v>285.84549857774033</v>
      </c>
      <c r="AQ87" s="212">
        <v>0</v>
      </c>
      <c r="AR87" s="212">
        <v>346.68702180383582</v>
      </c>
      <c r="AS87" s="212">
        <v>124.11742283832692</v>
      </c>
      <c r="AT87" s="212">
        <v>691.69041563094947</v>
      </c>
      <c r="AU87" s="212">
        <v>0</v>
      </c>
      <c r="AV87" s="212">
        <v>815.80783846927625</v>
      </c>
      <c r="AX87" s="211">
        <v>82</v>
      </c>
    </row>
    <row r="88" spans="1:50" x14ac:dyDescent="0.2">
      <c r="A88" s="190" t="s">
        <v>660</v>
      </c>
      <c r="B88" s="211" t="s">
        <v>22</v>
      </c>
      <c r="C88" s="211" t="s">
        <v>377</v>
      </c>
      <c r="E88" s="211">
        <v>71728</v>
      </c>
      <c r="F88" s="211">
        <v>124.03767008699532</v>
      </c>
      <c r="G88" s="211">
        <v>107.18235471950982</v>
      </c>
      <c r="H88" s="211">
        <v>152.26090937421489</v>
      </c>
      <c r="I88" s="211">
        <v>276.29857946121018</v>
      </c>
      <c r="K88" s="222">
        <v>125.38488866812965</v>
      </c>
      <c r="L88" s="222">
        <v>970.73419863175275</v>
      </c>
      <c r="M88" s="222">
        <v>0</v>
      </c>
      <c r="N88" s="222">
        <v>1096.1190872998825</v>
      </c>
      <c r="O88" s="223">
        <v>92.469378498522175</v>
      </c>
      <c r="P88" s="223">
        <v>451.62764072432725</v>
      </c>
      <c r="Q88" s="223">
        <v>0</v>
      </c>
      <c r="R88" s="223">
        <v>544.09701922284944</v>
      </c>
      <c r="S88" s="224">
        <v>143.90466893322022</v>
      </c>
      <c r="T88" s="224">
        <v>596.95804443395605</v>
      </c>
      <c r="U88" s="224">
        <v>0</v>
      </c>
      <c r="V88" s="224">
        <v>740.8627133671763</v>
      </c>
      <c r="W88" s="225">
        <v>269.28955760134988</v>
      </c>
      <c r="X88" s="225">
        <v>1567.6922430657089</v>
      </c>
      <c r="Y88" s="225">
        <v>0</v>
      </c>
      <c r="Z88" s="225">
        <v>1836.9818006670589</v>
      </c>
      <c r="AB88" s="211" t="str">
        <f>VLOOKUP(B88,[2]Sheet2!$C$2:$E$384,3,FALSE)</f>
        <v>PU</v>
      </c>
      <c r="AD88" s="211" t="e">
        <f>VLOOKUP(B88,#REF!,2,FALSE)</f>
        <v>#REF!</v>
      </c>
      <c r="AE88" s="211" t="e">
        <f>VLOOKUP(B88,#REF!,2,FALSE)</f>
        <v>#REF!</v>
      </c>
      <c r="AG88" s="212">
        <v>58.651028064168116</v>
      </c>
      <c r="AH88" s="212">
        <v>427.24621374498741</v>
      </c>
      <c r="AI88" s="212">
        <v>0</v>
      </c>
      <c r="AJ88" s="212">
        <v>485.8972418091555</v>
      </c>
      <c r="AK88" s="212">
        <v>43.254208469633035</v>
      </c>
      <c r="AL88" s="212">
        <v>198.7734642438904</v>
      </c>
      <c r="AM88" s="212">
        <v>0</v>
      </c>
      <c r="AN88" s="212">
        <v>242.02767271352343</v>
      </c>
      <c r="AO88" s="212">
        <v>67.31398708265904</v>
      </c>
      <c r="AP88" s="212">
        <v>262.73728133665139</v>
      </c>
      <c r="AQ88" s="212">
        <v>0</v>
      </c>
      <c r="AR88" s="212">
        <v>330.05126841931042</v>
      </c>
      <c r="AS88" s="212">
        <v>125.96501514682716</v>
      </c>
      <c r="AT88" s="212">
        <v>689.98349508163881</v>
      </c>
      <c r="AU88" s="212">
        <v>0</v>
      </c>
      <c r="AV88" s="212">
        <v>815.94851022846592</v>
      </c>
      <c r="AX88" s="211">
        <v>83</v>
      </c>
    </row>
    <row r="89" spans="1:50" x14ac:dyDescent="0.2">
      <c r="A89" s="190" t="s">
        <v>688</v>
      </c>
      <c r="B89" s="211" t="s">
        <v>123</v>
      </c>
      <c r="D89" s="211" t="s">
        <v>177</v>
      </c>
      <c r="E89" s="211">
        <v>151672</v>
      </c>
      <c r="F89" s="211">
        <v>852.49541115037721</v>
      </c>
      <c r="G89" s="211">
        <v>774.85210429066672</v>
      </c>
      <c r="H89" s="211">
        <v>908.99145287222507</v>
      </c>
      <c r="I89" s="211">
        <v>1761.4868640226023</v>
      </c>
      <c r="K89" s="222">
        <v>854.94924745880598</v>
      </c>
      <c r="L89" s="222">
        <v>0</v>
      </c>
      <c r="M89" s="222">
        <v>45.528841762392851</v>
      </c>
      <c r="N89" s="222">
        <v>900.47808922119884</v>
      </c>
      <c r="O89" s="223">
        <v>699.41761774464635</v>
      </c>
      <c r="P89" s="223">
        <v>0</v>
      </c>
      <c r="Q89" s="223">
        <v>63.079366805760905</v>
      </c>
      <c r="R89" s="223">
        <v>762.49698455040721</v>
      </c>
      <c r="S89" s="224">
        <v>862.3018438622214</v>
      </c>
      <c r="T89" s="224">
        <v>0</v>
      </c>
      <c r="U89" s="224">
        <v>64.088974980475342</v>
      </c>
      <c r="V89" s="224">
        <v>926.39081884269672</v>
      </c>
      <c r="W89" s="225">
        <v>1717.2510913210274</v>
      </c>
      <c r="X89" s="225">
        <v>0</v>
      </c>
      <c r="Y89" s="225">
        <v>109.61781674286819</v>
      </c>
      <c r="Z89" s="225">
        <v>1826.8689080638956</v>
      </c>
      <c r="AB89" s="211" t="str">
        <f>VLOOKUP(B89,[2]Sheet2!$C$2:$E$384,3,FALSE)</f>
        <v>PR</v>
      </c>
      <c r="AD89" s="211" t="e">
        <f>VLOOKUP(B89,#REF!,2,FALSE)</f>
        <v>#REF!</v>
      </c>
      <c r="AE89" s="211" t="e">
        <f>VLOOKUP(B89,#REF!,2,FALSE)</f>
        <v>#REF!</v>
      </c>
      <c r="AG89" s="212">
        <v>381.89777603203106</v>
      </c>
      <c r="AH89" s="212">
        <v>0</v>
      </c>
      <c r="AI89" s="212">
        <v>20.374922202840761</v>
      </c>
      <c r="AJ89" s="212">
        <v>402.27269823487183</v>
      </c>
      <c r="AK89" s="212">
        <v>312.42326199856871</v>
      </c>
      <c r="AL89" s="212">
        <v>0</v>
      </c>
      <c r="AM89" s="212">
        <v>28.22907725127876</v>
      </c>
      <c r="AN89" s="212">
        <v>340.65233924984744</v>
      </c>
      <c r="AO89" s="212">
        <v>385.18211159097984</v>
      </c>
      <c r="AP89" s="212">
        <v>0</v>
      </c>
      <c r="AQ89" s="212">
        <v>28.680893884842895</v>
      </c>
      <c r="AR89" s="212">
        <v>413.86300547582272</v>
      </c>
      <c r="AS89" s="212">
        <v>767.0798876230109</v>
      </c>
      <c r="AT89" s="212">
        <v>0</v>
      </c>
      <c r="AU89" s="212">
        <v>49.055816087683652</v>
      </c>
      <c r="AV89" s="212">
        <v>816.13570371069454</v>
      </c>
      <c r="AX89" s="211">
        <v>84</v>
      </c>
    </row>
    <row r="90" spans="1:50" x14ac:dyDescent="0.2">
      <c r="A90" s="190" t="s">
        <v>660</v>
      </c>
      <c r="B90" s="211" t="s">
        <v>218</v>
      </c>
      <c r="C90" s="211" t="s">
        <v>327</v>
      </c>
      <c r="E90" s="211">
        <v>42425</v>
      </c>
      <c r="F90" s="211">
        <v>119.63872716558633</v>
      </c>
      <c r="G90" s="211">
        <v>115.81502343627579</v>
      </c>
      <c r="H90" s="211">
        <v>154.76046583779166</v>
      </c>
      <c r="I90" s="211">
        <v>274.39919300337795</v>
      </c>
      <c r="K90" s="222">
        <v>120.9560541847343</v>
      </c>
      <c r="L90" s="222">
        <v>784.13733661351978</v>
      </c>
      <c r="M90" s="222">
        <v>0</v>
      </c>
      <c r="N90" s="222">
        <v>905.09339079825406</v>
      </c>
      <c r="O90" s="223">
        <v>100.55911008313495</v>
      </c>
      <c r="P90" s="223">
        <v>629.44907305961669</v>
      </c>
      <c r="Q90" s="223">
        <v>0</v>
      </c>
      <c r="R90" s="223">
        <v>730.0081831427517</v>
      </c>
      <c r="S90" s="224">
        <v>152.3608947505729</v>
      </c>
      <c r="T90" s="224">
        <v>780.16030325539293</v>
      </c>
      <c r="U90" s="224">
        <v>0</v>
      </c>
      <c r="V90" s="224">
        <v>932.52119800596586</v>
      </c>
      <c r="W90" s="225">
        <v>273.31694893530721</v>
      </c>
      <c r="X90" s="225">
        <v>1564.2976398689127</v>
      </c>
      <c r="Y90" s="225">
        <v>0</v>
      </c>
      <c r="Z90" s="225">
        <v>1837.6145888042199</v>
      </c>
      <c r="AB90" s="211" t="str">
        <f>VLOOKUP(B90,[2]Sheet2!$C$2:$E$384,3,FALSE)</f>
        <v>PR</v>
      </c>
      <c r="AD90" s="211" t="e">
        <f>VLOOKUP(B90,#REF!,2,FALSE)</f>
        <v>#REF!</v>
      </c>
      <c r="AE90" s="211" t="e">
        <f>VLOOKUP(B90,#REF!,2,FALSE)</f>
        <v>#REF!</v>
      </c>
      <c r="AG90" s="212">
        <v>51.83761072790351</v>
      </c>
      <c r="AH90" s="212">
        <v>350.81885786561355</v>
      </c>
      <c r="AI90" s="212">
        <v>0</v>
      </c>
      <c r="AJ90" s="212">
        <v>402.65646859351705</v>
      </c>
      <c r="AK90" s="212">
        <v>43.096180995393617</v>
      </c>
      <c r="AL90" s="212">
        <v>281.61215463737238</v>
      </c>
      <c r="AM90" s="212">
        <v>0</v>
      </c>
      <c r="AN90" s="212">
        <v>324.70833563276602</v>
      </c>
      <c r="AO90" s="212">
        <v>65.296646831524001</v>
      </c>
      <c r="AP90" s="212">
        <v>349.03955437470074</v>
      </c>
      <c r="AQ90" s="212">
        <v>0</v>
      </c>
      <c r="AR90" s="212">
        <v>414.33620120622476</v>
      </c>
      <c r="AS90" s="212">
        <v>117.13425755942751</v>
      </c>
      <c r="AT90" s="212">
        <v>699.85841224031424</v>
      </c>
      <c r="AU90" s="212">
        <v>0</v>
      </c>
      <c r="AV90" s="212">
        <v>816.99266979974186</v>
      </c>
      <c r="AX90" s="211">
        <v>85</v>
      </c>
    </row>
    <row r="91" spans="1:50" x14ac:dyDescent="0.2">
      <c r="A91" s="190" t="s">
        <v>660</v>
      </c>
      <c r="B91" s="211" t="s">
        <v>326</v>
      </c>
      <c r="C91" s="211" t="s">
        <v>146</v>
      </c>
      <c r="E91" s="211">
        <v>50731</v>
      </c>
      <c r="F91" s="211">
        <v>148.0815674833928</v>
      </c>
      <c r="G91" s="211">
        <v>103.46063110772505</v>
      </c>
      <c r="H91" s="211">
        <v>138.2429881505868</v>
      </c>
      <c r="I91" s="211">
        <v>286.32455563397963</v>
      </c>
      <c r="K91" s="222">
        <v>148.81870010016215</v>
      </c>
      <c r="L91" s="222">
        <v>821.34442719771846</v>
      </c>
      <c r="M91" s="222">
        <v>0</v>
      </c>
      <c r="N91" s="222">
        <v>970.16312729788058</v>
      </c>
      <c r="O91" s="223">
        <v>89.564175098894168</v>
      </c>
      <c r="P91" s="223">
        <v>563.02870447236705</v>
      </c>
      <c r="Q91" s="223">
        <v>0</v>
      </c>
      <c r="R91" s="223">
        <v>652.59287957126116</v>
      </c>
      <c r="S91" s="224">
        <v>134.26399810453165</v>
      </c>
      <c r="T91" s="224">
        <v>712.20657581279738</v>
      </c>
      <c r="U91" s="224">
        <v>0</v>
      </c>
      <c r="V91" s="224">
        <v>846.47057391732903</v>
      </c>
      <c r="W91" s="225">
        <v>283.08269820469383</v>
      </c>
      <c r="X91" s="225">
        <v>1533.5510030105158</v>
      </c>
      <c r="Y91" s="225">
        <v>0</v>
      </c>
      <c r="Z91" s="225">
        <v>1816.6337012152096</v>
      </c>
      <c r="AB91" s="211" t="str">
        <f>VLOOKUP(B91,[2]Sheet2!$C$2:$E$384,3,FALSE)</f>
        <v>PR</v>
      </c>
      <c r="AD91" s="211" t="e">
        <f>VLOOKUP(B91,#REF!,2,FALSE)</f>
        <v>#REF!</v>
      </c>
      <c r="AE91" s="211" t="e">
        <f>VLOOKUP(B91,#REF!,2,FALSE)</f>
        <v>#REF!</v>
      </c>
      <c r="AG91" s="212">
        <v>66.162946285811046</v>
      </c>
      <c r="AH91" s="212">
        <v>370.17951922431456</v>
      </c>
      <c r="AI91" s="212">
        <v>0</v>
      </c>
      <c r="AJ91" s="212">
        <v>436.34246551012563</v>
      </c>
      <c r="AK91" s="212">
        <v>39.81912019264206</v>
      </c>
      <c r="AL91" s="212">
        <v>253.75675323221878</v>
      </c>
      <c r="AM91" s="212">
        <v>0</v>
      </c>
      <c r="AN91" s="212">
        <v>293.57587342486084</v>
      </c>
      <c r="AO91" s="212">
        <v>59.692106494207195</v>
      </c>
      <c r="AP91" s="212">
        <v>320.99114463135061</v>
      </c>
      <c r="AQ91" s="212">
        <v>0</v>
      </c>
      <c r="AR91" s="212">
        <v>380.68325112555783</v>
      </c>
      <c r="AS91" s="212">
        <v>125.85505278001824</v>
      </c>
      <c r="AT91" s="212">
        <v>691.17066385566523</v>
      </c>
      <c r="AU91" s="212">
        <v>0</v>
      </c>
      <c r="AV91" s="212">
        <v>817.02571663568347</v>
      </c>
      <c r="AX91" s="211">
        <v>86</v>
      </c>
    </row>
    <row r="92" spans="1:50" x14ac:dyDescent="0.2">
      <c r="A92" s="190" t="s">
        <v>660</v>
      </c>
      <c r="B92" s="211" t="s">
        <v>66</v>
      </c>
      <c r="C92" s="211" t="s">
        <v>67</v>
      </c>
      <c r="D92" s="211" t="s">
        <v>68</v>
      </c>
      <c r="E92" s="211">
        <v>51112</v>
      </c>
      <c r="F92" s="211">
        <v>125.08921583972453</v>
      </c>
      <c r="G92" s="211">
        <v>182.75802010259821</v>
      </c>
      <c r="H92" s="211">
        <v>238.40056068450744</v>
      </c>
      <c r="I92" s="211">
        <v>363.48977652423201</v>
      </c>
      <c r="K92" s="222">
        <v>126.03280246308293</v>
      </c>
      <c r="L92" s="222">
        <v>855.36584856668287</v>
      </c>
      <c r="M92" s="222">
        <v>47.922109118896884</v>
      </c>
      <c r="N92" s="222">
        <v>1029.3207601486627</v>
      </c>
      <c r="O92" s="223">
        <v>159.54278364521053</v>
      </c>
      <c r="P92" s="223">
        <v>489.55636500607562</v>
      </c>
      <c r="Q92" s="223">
        <v>35.84192090226945</v>
      </c>
      <c r="R92" s="223">
        <v>684.94106955355562</v>
      </c>
      <c r="S92" s="224">
        <v>241.41214999133112</v>
      </c>
      <c r="T92" s="224">
        <v>640.7580556197662</v>
      </c>
      <c r="U92" s="224">
        <v>37.032945719889412</v>
      </c>
      <c r="V92" s="224">
        <v>919.20315133098677</v>
      </c>
      <c r="W92" s="225">
        <v>367.44495245441402</v>
      </c>
      <c r="X92" s="225">
        <v>1496.123904186449</v>
      </c>
      <c r="Y92" s="225">
        <v>84.955054838786296</v>
      </c>
      <c r="Z92" s="225">
        <v>1948.5239114796493</v>
      </c>
      <c r="AB92" s="211" t="str">
        <f>VLOOKUP(B92,[2]Sheet2!$C$2:$E$384,3,FALSE)</f>
        <v>PU</v>
      </c>
      <c r="AD92" s="211" t="e">
        <f>VLOOKUP(B92,#REF!,2,FALSE)</f>
        <v>#REF!</v>
      </c>
      <c r="AE92" s="211" t="e">
        <f>VLOOKUP(B92,#REF!,2,FALSE)</f>
        <v>#REF!</v>
      </c>
      <c r="AG92" s="212">
        <v>52.612228125785848</v>
      </c>
      <c r="AH92" s="212">
        <v>359.53523496449822</v>
      </c>
      <c r="AI92" s="212">
        <v>20.134251939711554</v>
      </c>
      <c r="AJ92" s="212">
        <v>432.28171502999561</v>
      </c>
      <c r="AK92" s="212">
        <v>66.6009258297928</v>
      </c>
      <c r="AL92" s="212">
        <v>205.77483075313992</v>
      </c>
      <c r="AM92" s="212">
        <v>15.058816874254436</v>
      </c>
      <c r="AN92" s="212">
        <v>287.43457345718713</v>
      </c>
      <c r="AO92" s="212">
        <v>100.77718545852969</v>
      </c>
      <c r="AP92" s="212">
        <v>269.32931501612097</v>
      </c>
      <c r="AQ92" s="212">
        <v>15.559220428799852</v>
      </c>
      <c r="AR92" s="212">
        <v>385.66572090345051</v>
      </c>
      <c r="AS92" s="212">
        <v>153.38941358431555</v>
      </c>
      <c r="AT92" s="212">
        <v>628.86454998061913</v>
      </c>
      <c r="AU92" s="212">
        <v>35.693472368511408</v>
      </c>
      <c r="AV92" s="212">
        <v>817.94743593344606</v>
      </c>
      <c r="AX92" s="211">
        <v>87</v>
      </c>
    </row>
    <row r="93" spans="1:50" x14ac:dyDescent="0.2">
      <c r="A93" s="190" t="s">
        <v>660</v>
      </c>
      <c r="B93" s="211" t="s">
        <v>26</v>
      </c>
      <c r="C93" s="211" t="s">
        <v>61</v>
      </c>
      <c r="D93" s="211" t="s">
        <v>62</v>
      </c>
      <c r="E93" s="211">
        <v>74376</v>
      </c>
      <c r="F93" s="211">
        <v>123.24809078197269</v>
      </c>
      <c r="G93" s="211">
        <v>112.90221555028505</v>
      </c>
      <c r="H93" s="211">
        <v>170.38807769729817</v>
      </c>
      <c r="I93" s="211">
        <v>293.63616847927085</v>
      </c>
      <c r="K93" s="222">
        <v>124.31285782958632</v>
      </c>
      <c r="L93" s="222">
        <v>1020.1865364707027</v>
      </c>
      <c r="M93" s="222">
        <v>51.485286444024638</v>
      </c>
      <c r="N93" s="222">
        <v>1195.9846807443137</v>
      </c>
      <c r="O93" s="223">
        <v>97.341973226591904</v>
      </c>
      <c r="P93" s="223">
        <v>438.13348686764925</v>
      </c>
      <c r="Q93" s="223">
        <v>33.570272305952116</v>
      </c>
      <c r="R93" s="223">
        <v>569.04573240019329</v>
      </c>
      <c r="S93" s="224">
        <v>172.99213295866701</v>
      </c>
      <c r="T93" s="224">
        <v>583.47929372631438</v>
      </c>
      <c r="U93" s="224">
        <v>37.851494011952461</v>
      </c>
      <c r="V93" s="224">
        <v>794.32292069693392</v>
      </c>
      <c r="W93" s="225">
        <v>297.30499078825335</v>
      </c>
      <c r="X93" s="225">
        <v>1603.6658301970169</v>
      </c>
      <c r="Y93" s="225">
        <v>89.336780455977106</v>
      </c>
      <c r="Z93" s="225">
        <v>1990.3076014412472</v>
      </c>
      <c r="AB93" s="211" t="str">
        <f>VLOOKUP(B93,[2]Sheet2!$C$2:$E$384,3,FALSE)</f>
        <v>PR</v>
      </c>
      <c r="AD93" s="211" t="e">
        <f>VLOOKUP(B93,#REF!,2,FALSE)</f>
        <v>#REF!</v>
      </c>
      <c r="AE93" s="211" t="e">
        <f>VLOOKUP(B93,#REF!,2,FALSE)</f>
        <v>#REF!</v>
      </c>
      <c r="AG93" s="212">
        <v>51.593082417823496</v>
      </c>
      <c r="AH93" s="212">
        <v>419.89403637610809</v>
      </c>
      <c r="AI93" s="212">
        <v>21.132358816228543</v>
      </c>
      <c r="AJ93" s="212">
        <v>492.61947761016012</v>
      </c>
      <c r="AK93" s="212">
        <v>40.399460965475868</v>
      </c>
      <c r="AL93" s="212">
        <v>180.3294120199154</v>
      </c>
      <c r="AM93" s="212">
        <v>13.779063668979841</v>
      </c>
      <c r="AN93" s="212">
        <v>234.50793665437109</v>
      </c>
      <c r="AO93" s="212">
        <v>71.796252851065887</v>
      </c>
      <c r="AP93" s="212">
        <v>240.15164582762432</v>
      </c>
      <c r="AQ93" s="212">
        <v>15.536309661218571</v>
      </c>
      <c r="AR93" s="212">
        <v>327.48420833990878</v>
      </c>
      <c r="AS93" s="212">
        <v>123.38933526888938</v>
      </c>
      <c r="AT93" s="212">
        <v>660.04568220373244</v>
      </c>
      <c r="AU93" s="212">
        <v>36.668668477447113</v>
      </c>
      <c r="AV93" s="212">
        <v>820.10368595006889</v>
      </c>
      <c r="AX93" s="211">
        <v>88</v>
      </c>
    </row>
    <row r="94" spans="1:50" x14ac:dyDescent="0.2">
      <c r="A94" s="190" t="s">
        <v>660</v>
      </c>
      <c r="B94" s="211" t="s">
        <v>171</v>
      </c>
      <c r="C94" s="211" t="s">
        <v>170</v>
      </c>
      <c r="E94" s="211">
        <v>41734</v>
      </c>
      <c r="F94" s="211">
        <v>142.435568121915</v>
      </c>
      <c r="G94" s="211">
        <v>141.90576115304066</v>
      </c>
      <c r="H94" s="211">
        <v>181.74054987528743</v>
      </c>
      <c r="I94" s="211">
        <v>324.17611799720243</v>
      </c>
      <c r="K94" s="222">
        <v>142.49964785841766</v>
      </c>
      <c r="L94" s="222">
        <v>976.33650596170912</v>
      </c>
      <c r="M94" s="222">
        <v>0</v>
      </c>
      <c r="N94" s="222">
        <v>1118.8361538201268</v>
      </c>
      <c r="O94" s="223">
        <v>123.07166355896872</v>
      </c>
      <c r="P94" s="223">
        <v>540.14596119393332</v>
      </c>
      <c r="Q94" s="223">
        <v>0</v>
      </c>
      <c r="R94" s="223">
        <v>663.217624752902</v>
      </c>
      <c r="S94" s="224">
        <v>173.14656683342471</v>
      </c>
      <c r="T94" s="224">
        <v>687.65526830457793</v>
      </c>
      <c r="U94" s="224">
        <v>0</v>
      </c>
      <c r="V94" s="224">
        <v>860.80183513800262</v>
      </c>
      <c r="W94" s="225">
        <v>315.64621469184237</v>
      </c>
      <c r="X94" s="225">
        <v>1663.9917742662869</v>
      </c>
      <c r="Y94" s="225">
        <v>0</v>
      </c>
      <c r="Z94" s="225">
        <v>1979.6379889581294</v>
      </c>
      <c r="AB94" s="211" t="str">
        <f>VLOOKUP(B94,[2]Sheet2!$C$2:$E$384,3,FALSE)</f>
        <v>SR</v>
      </c>
      <c r="AD94" s="211" t="e">
        <f>VLOOKUP(B94,#REF!,2,FALSE)</f>
        <v>#REF!</v>
      </c>
      <c r="AE94" s="211" t="e">
        <f>VLOOKUP(B94,#REF!,2,FALSE)</f>
        <v>#REF!</v>
      </c>
      <c r="AG94" s="212">
        <v>57.988614061812108</v>
      </c>
      <c r="AH94" s="212">
        <v>405.84491705320909</v>
      </c>
      <c r="AI94" s="212">
        <v>0</v>
      </c>
      <c r="AJ94" s="212">
        <v>463.83353111502117</v>
      </c>
      <c r="AK94" s="212">
        <v>50.082616394652682</v>
      </c>
      <c r="AL94" s="212">
        <v>224.52862458671098</v>
      </c>
      <c r="AM94" s="212">
        <v>0</v>
      </c>
      <c r="AN94" s="212">
        <v>274.61124098136366</v>
      </c>
      <c r="AO94" s="212">
        <v>70.460029839562253</v>
      </c>
      <c r="AP94" s="212">
        <v>285.84549857774033</v>
      </c>
      <c r="AQ94" s="212">
        <v>0</v>
      </c>
      <c r="AR94" s="212">
        <v>356.30552841730258</v>
      </c>
      <c r="AS94" s="212">
        <v>128.44864390137437</v>
      </c>
      <c r="AT94" s="212">
        <v>691.69041563094947</v>
      </c>
      <c r="AU94" s="212">
        <v>0</v>
      </c>
      <c r="AV94" s="212">
        <v>820.1390595323237</v>
      </c>
      <c r="AX94" s="211">
        <v>89</v>
      </c>
    </row>
    <row r="95" spans="1:50" x14ac:dyDescent="0.2">
      <c r="A95" s="190" t="s">
        <v>660</v>
      </c>
      <c r="B95" s="211" t="s">
        <v>368</v>
      </c>
      <c r="C95" s="211" t="s">
        <v>170</v>
      </c>
      <c r="E95" s="211">
        <v>46375</v>
      </c>
      <c r="F95" s="211">
        <v>159.50533692722371</v>
      </c>
      <c r="G95" s="211">
        <v>135.30061050378438</v>
      </c>
      <c r="H95" s="211">
        <v>174.80249838985608</v>
      </c>
      <c r="I95" s="211">
        <v>334.30783531707976</v>
      </c>
      <c r="K95" s="222">
        <v>158.80867629557045</v>
      </c>
      <c r="L95" s="222">
        <v>976.33650596170912</v>
      </c>
      <c r="M95" s="222">
        <v>0</v>
      </c>
      <c r="N95" s="222">
        <v>1135.1451822572797</v>
      </c>
      <c r="O95" s="223">
        <v>117.35774471788682</v>
      </c>
      <c r="P95" s="223">
        <v>540.14596119393332</v>
      </c>
      <c r="Q95" s="223">
        <v>0</v>
      </c>
      <c r="R95" s="223">
        <v>657.50370591182013</v>
      </c>
      <c r="S95" s="224">
        <v>164.78386083903865</v>
      </c>
      <c r="T95" s="224">
        <v>687.65526830457793</v>
      </c>
      <c r="U95" s="224">
        <v>0</v>
      </c>
      <c r="V95" s="224">
        <v>852.43912914361658</v>
      </c>
      <c r="W95" s="225">
        <v>323.59253713460907</v>
      </c>
      <c r="X95" s="225">
        <v>1663.9917742662869</v>
      </c>
      <c r="Y95" s="225">
        <v>0</v>
      </c>
      <c r="Z95" s="225">
        <v>1987.584311400896</v>
      </c>
      <c r="AB95" s="211" t="str">
        <f>VLOOKUP(B95,[2]Sheet2!$C$2:$E$384,3,FALSE)</f>
        <v>PU</v>
      </c>
      <c r="AD95" s="211" t="e">
        <f>VLOOKUP(B95,#REF!,2,FALSE)</f>
        <v>#REF!</v>
      </c>
      <c r="AE95" s="211" t="e">
        <f>VLOOKUP(B95,#REF!,2,FALSE)</f>
        <v>#REF!</v>
      </c>
      <c r="AG95" s="212">
        <v>63.074907617264863</v>
      </c>
      <c r="AH95" s="212">
        <v>405.84491705320909</v>
      </c>
      <c r="AI95" s="212">
        <v>0</v>
      </c>
      <c r="AJ95" s="212">
        <v>468.91982467047393</v>
      </c>
      <c r="AK95" s="212">
        <v>46.61161517695826</v>
      </c>
      <c r="AL95" s="212">
        <v>224.52862458671098</v>
      </c>
      <c r="AM95" s="212">
        <v>0</v>
      </c>
      <c r="AN95" s="212">
        <v>271.14023976366923</v>
      </c>
      <c r="AO95" s="212">
        <v>65.448104232630627</v>
      </c>
      <c r="AP95" s="212">
        <v>285.84549857774033</v>
      </c>
      <c r="AQ95" s="212">
        <v>0</v>
      </c>
      <c r="AR95" s="212">
        <v>351.29360281037094</v>
      </c>
      <c r="AS95" s="212">
        <v>128.52301184989548</v>
      </c>
      <c r="AT95" s="212">
        <v>691.69041563094947</v>
      </c>
      <c r="AU95" s="212">
        <v>0</v>
      </c>
      <c r="AV95" s="212">
        <v>820.21342748084487</v>
      </c>
      <c r="AX95" s="211">
        <v>90</v>
      </c>
    </row>
    <row r="96" spans="1:50" x14ac:dyDescent="0.2">
      <c r="A96" s="190" t="s">
        <v>660</v>
      </c>
      <c r="B96" s="211" t="s">
        <v>141</v>
      </c>
      <c r="C96" s="211" t="s">
        <v>146</v>
      </c>
      <c r="E96" s="211">
        <v>36729</v>
      </c>
      <c r="F96" s="211">
        <v>114.76408287729041</v>
      </c>
      <c r="G96" s="211">
        <v>150.43461255024638</v>
      </c>
      <c r="H96" s="211">
        <v>189.35772002685073</v>
      </c>
      <c r="I96" s="211">
        <v>304.12180290414113</v>
      </c>
      <c r="K96" s="222">
        <v>115.51044586937762</v>
      </c>
      <c r="L96" s="222">
        <v>821.34442719771846</v>
      </c>
      <c r="M96" s="222">
        <v>0</v>
      </c>
      <c r="N96" s="222">
        <v>936.85487306709604</v>
      </c>
      <c r="O96" s="223">
        <v>130.02999472245361</v>
      </c>
      <c r="P96" s="223">
        <v>563.02870447236705</v>
      </c>
      <c r="Q96" s="223">
        <v>0</v>
      </c>
      <c r="R96" s="223">
        <v>693.05869919482063</v>
      </c>
      <c r="S96" s="224">
        <v>177.54432953231066</v>
      </c>
      <c r="T96" s="224">
        <v>712.20657581279738</v>
      </c>
      <c r="U96" s="224">
        <v>0</v>
      </c>
      <c r="V96" s="224">
        <v>889.75090534510809</v>
      </c>
      <c r="W96" s="225">
        <v>293.05477540168829</v>
      </c>
      <c r="X96" s="225">
        <v>1533.5510030105158</v>
      </c>
      <c r="Y96" s="225">
        <v>0</v>
      </c>
      <c r="Z96" s="225">
        <v>1826.605778412204</v>
      </c>
      <c r="AB96" s="211" t="str">
        <f>VLOOKUP(B96,[2]Sheet2!$C$2:$E$384,3,FALSE)</f>
        <v>PR</v>
      </c>
      <c r="AD96" s="211" t="e">
        <f>VLOOKUP(B96,#REF!,2,FALSE)</f>
        <v>#REF!</v>
      </c>
      <c r="AE96" s="211" t="e">
        <f>VLOOKUP(B96,#REF!,2,FALSE)</f>
        <v>#REF!</v>
      </c>
      <c r="AG96" s="212">
        <v>51.098221881008456</v>
      </c>
      <c r="AH96" s="212">
        <v>370.17951922431456</v>
      </c>
      <c r="AI96" s="212">
        <v>0</v>
      </c>
      <c r="AJ96" s="212">
        <v>421.277741105323</v>
      </c>
      <c r="AK96" s="212">
        <v>57.521217856156944</v>
      </c>
      <c r="AL96" s="212">
        <v>253.75675323221878</v>
      </c>
      <c r="AM96" s="212">
        <v>0</v>
      </c>
      <c r="AN96" s="212">
        <v>311.27797108837575</v>
      </c>
      <c r="AO96" s="212">
        <v>78.540079002170813</v>
      </c>
      <c r="AP96" s="212">
        <v>320.99114463135061</v>
      </c>
      <c r="AQ96" s="212">
        <v>0</v>
      </c>
      <c r="AR96" s="212">
        <v>399.53122363352145</v>
      </c>
      <c r="AS96" s="212">
        <v>129.63830088317928</v>
      </c>
      <c r="AT96" s="212">
        <v>691.17066385566523</v>
      </c>
      <c r="AU96" s="212">
        <v>0</v>
      </c>
      <c r="AV96" s="212">
        <v>820.80896473884445</v>
      </c>
      <c r="AX96" s="211">
        <v>91</v>
      </c>
    </row>
    <row r="97" spans="1:50" x14ac:dyDescent="0.2">
      <c r="A97" s="190" t="s">
        <v>660</v>
      </c>
      <c r="B97" s="211" t="s">
        <v>238</v>
      </c>
      <c r="C97" s="211" t="s">
        <v>362</v>
      </c>
      <c r="E97" s="211">
        <v>27054</v>
      </c>
      <c r="F97" s="211">
        <v>146.51696606786425</v>
      </c>
      <c r="G97" s="211">
        <v>152.8391744027131</v>
      </c>
      <c r="H97" s="211">
        <v>182.97070918221792</v>
      </c>
      <c r="I97" s="211">
        <v>329.48767525008219</v>
      </c>
      <c r="K97" s="222">
        <v>147.15207038267167</v>
      </c>
      <c r="L97" s="222">
        <v>875.26352184539155</v>
      </c>
      <c r="M97" s="222">
        <v>0</v>
      </c>
      <c r="N97" s="222">
        <v>1022.4155922280632</v>
      </c>
      <c r="O97" s="223">
        <v>132.34402450901896</v>
      </c>
      <c r="P97" s="223">
        <v>543.45506049893231</v>
      </c>
      <c r="Q97" s="223">
        <v>0</v>
      </c>
      <c r="R97" s="223">
        <v>675.79908500795125</v>
      </c>
      <c r="S97" s="224">
        <v>167.85001685901898</v>
      </c>
      <c r="T97" s="224">
        <v>700.66642958875696</v>
      </c>
      <c r="U97" s="224">
        <v>0</v>
      </c>
      <c r="V97" s="224">
        <v>868.51644644777593</v>
      </c>
      <c r="W97" s="225">
        <v>315.00208724169062</v>
      </c>
      <c r="X97" s="225">
        <v>1575.9299514341487</v>
      </c>
      <c r="Y97" s="225">
        <v>0</v>
      </c>
      <c r="Z97" s="225">
        <v>1890.9320386758393</v>
      </c>
      <c r="AB97" s="211" t="str">
        <f>VLOOKUP(B97,[2]Sheet2!$C$2:$E$384,3,FALSE)</f>
        <v>PR</v>
      </c>
      <c r="AD97" s="211" t="e">
        <f>VLOOKUP(B97,#REF!,2,FALSE)</f>
        <v>#REF!</v>
      </c>
      <c r="AE97" s="211" t="e">
        <f>VLOOKUP(B97,#REF!,2,FALSE)</f>
        <v>#REF!</v>
      </c>
      <c r="AG97" s="212">
        <v>63.706007459198908</v>
      </c>
      <c r="AH97" s="212">
        <v>380.62490181263649</v>
      </c>
      <c r="AI97" s="212">
        <v>0</v>
      </c>
      <c r="AJ97" s="212">
        <v>444.33090927183542</v>
      </c>
      <c r="AK97" s="212">
        <v>57.295214335936372</v>
      </c>
      <c r="AL97" s="212">
        <v>236.33171482556708</v>
      </c>
      <c r="AM97" s="212">
        <v>0</v>
      </c>
      <c r="AN97" s="212">
        <v>293.62692916150343</v>
      </c>
      <c r="AO97" s="212">
        <v>72.666693701555417</v>
      </c>
      <c r="AP97" s="212">
        <v>304.69805299704939</v>
      </c>
      <c r="AQ97" s="212">
        <v>0</v>
      </c>
      <c r="AR97" s="212">
        <v>377.36474669860479</v>
      </c>
      <c r="AS97" s="212">
        <v>136.37270116075433</v>
      </c>
      <c r="AT97" s="212">
        <v>685.32295480968583</v>
      </c>
      <c r="AU97" s="212">
        <v>0</v>
      </c>
      <c r="AV97" s="212">
        <v>821.69565597044016</v>
      </c>
      <c r="AX97" s="211">
        <v>92</v>
      </c>
    </row>
    <row r="98" spans="1:50" x14ac:dyDescent="0.2">
      <c r="A98" s="190" t="s">
        <v>660</v>
      </c>
      <c r="B98" s="211" t="s">
        <v>299</v>
      </c>
      <c r="C98" s="211" t="s">
        <v>205</v>
      </c>
      <c r="E98" s="211">
        <v>38996</v>
      </c>
      <c r="F98" s="211">
        <v>104.54503025951381</v>
      </c>
      <c r="G98" s="211">
        <v>187.23420831959686</v>
      </c>
      <c r="H98" s="211">
        <v>222.50704378598343</v>
      </c>
      <c r="I98" s="211">
        <v>327.05207404549725</v>
      </c>
      <c r="K98" s="222">
        <v>104.86250763045763</v>
      </c>
      <c r="L98" s="222">
        <v>685.92987991895052</v>
      </c>
      <c r="M98" s="222">
        <v>0</v>
      </c>
      <c r="N98" s="222">
        <v>790.7923875494082</v>
      </c>
      <c r="O98" s="223">
        <v>162.19186282775155</v>
      </c>
      <c r="P98" s="223">
        <v>683.62399182531669</v>
      </c>
      <c r="Q98" s="223">
        <v>0</v>
      </c>
      <c r="R98" s="223">
        <v>845.8158546530683</v>
      </c>
      <c r="S98" s="224">
        <v>205.20421921284637</v>
      </c>
      <c r="T98" s="224">
        <v>847.5515754461652</v>
      </c>
      <c r="U98" s="224">
        <v>0</v>
      </c>
      <c r="V98" s="224">
        <v>1052.7557946590116</v>
      </c>
      <c r="W98" s="225">
        <v>310.06672684330397</v>
      </c>
      <c r="X98" s="225">
        <v>1533.4814553651158</v>
      </c>
      <c r="Y98" s="225">
        <v>0</v>
      </c>
      <c r="Z98" s="225">
        <v>1843.5481822084198</v>
      </c>
      <c r="AB98" s="211" t="str">
        <f>VLOOKUP(B98,[2]Sheet2!$C$2:$E$384,3,FALSE)</f>
        <v>PR</v>
      </c>
      <c r="AD98" s="211" t="e">
        <f>VLOOKUP(B98,#REF!,2,FALSE)</f>
        <v>#REF!</v>
      </c>
      <c r="AE98" s="211" t="e">
        <f>VLOOKUP(B98,#REF!,2,FALSE)</f>
        <v>#REF!</v>
      </c>
      <c r="AG98" s="212">
        <v>44.859563249345364</v>
      </c>
      <c r="AH98" s="212">
        <v>308.35220820006987</v>
      </c>
      <c r="AI98" s="212">
        <v>0</v>
      </c>
      <c r="AJ98" s="212">
        <v>353.21177144941521</v>
      </c>
      <c r="AK98" s="212">
        <v>69.384723801296673</v>
      </c>
      <c r="AL98" s="212">
        <v>307.31562165332514</v>
      </c>
      <c r="AM98" s="212">
        <v>0</v>
      </c>
      <c r="AN98" s="212">
        <v>376.70034545462181</v>
      </c>
      <c r="AO98" s="212">
        <v>87.785156571417744</v>
      </c>
      <c r="AP98" s="212">
        <v>381.00745790977004</v>
      </c>
      <c r="AQ98" s="212">
        <v>0</v>
      </c>
      <c r="AR98" s="212">
        <v>468.7926144811878</v>
      </c>
      <c r="AS98" s="212">
        <v>132.6447198207631</v>
      </c>
      <c r="AT98" s="212">
        <v>689.35966610983996</v>
      </c>
      <c r="AU98" s="212">
        <v>0</v>
      </c>
      <c r="AV98" s="212">
        <v>822.00438593060301</v>
      </c>
      <c r="AX98" s="211">
        <v>93</v>
      </c>
    </row>
    <row r="99" spans="1:50" x14ac:dyDescent="0.2">
      <c r="A99" s="190" t="s">
        <v>688</v>
      </c>
      <c r="B99" s="211" t="s">
        <v>369</v>
      </c>
      <c r="D99" s="211" t="s">
        <v>38</v>
      </c>
      <c r="E99" s="211">
        <v>65790</v>
      </c>
      <c r="F99" s="211">
        <v>1150.0259765921871</v>
      </c>
      <c r="G99" s="211">
        <v>597.95902947379534</v>
      </c>
      <c r="H99" s="211">
        <v>734.61799642844608</v>
      </c>
      <c r="I99" s="211">
        <v>1884.6439730206334</v>
      </c>
      <c r="K99" s="222">
        <v>1158.7443775262996</v>
      </c>
      <c r="L99" s="222">
        <v>0</v>
      </c>
      <c r="M99" s="222">
        <v>52.94398859960998</v>
      </c>
      <c r="N99" s="222">
        <v>1211.6883661259096</v>
      </c>
      <c r="O99" s="223">
        <v>542.95170923210208</v>
      </c>
      <c r="P99" s="223">
        <v>0</v>
      </c>
      <c r="Q99" s="223">
        <v>40.539873564875222</v>
      </c>
      <c r="R99" s="223">
        <v>583.49158279697735</v>
      </c>
      <c r="S99" s="224">
        <v>716.2443370720531</v>
      </c>
      <c r="T99" s="224">
        <v>0</v>
      </c>
      <c r="U99" s="224">
        <v>42.056617898968113</v>
      </c>
      <c r="V99" s="224">
        <v>758.30095497102116</v>
      </c>
      <c r="W99" s="225">
        <v>1874.9887145983525</v>
      </c>
      <c r="X99" s="225">
        <v>0</v>
      </c>
      <c r="Y99" s="225">
        <v>95.000606498578108</v>
      </c>
      <c r="Z99" s="225">
        <v>1969.9893210969306</v>
      </c>
      <c r="AB99" s="211" t="str">
        <f>VLOOKUP(B99,[2]Sheet2!$C$2:$E$384,3,FALSE)</f>
        <v>SR</v>
      </c>
      <c r="AD99" s="211" t="e">
        <f>VLOOKUP(B99,#REF!,2,FALSE)</f>
        <v>#REF!</v>
      </c>
      <c r="AE99" s="211" t="e">
        <f>VLOOKUP(B99,#REF!,2,FALSE)</f>
        <v>#REF!</v>
      </c>
      <c r="AG99" s="212">
        <v>484.4793367574307</v>
      </c>
      <c r="AH99" s="212">
        <v>0</v>
      </c>
      <c r="AI99" s="212">
        <v>21.355547879486949</v>
      </c>
      <c r="AJ99" s="212">
        <v>505.83488463691765</v>
      </c>
      <c r="AK99" s="212">
        <v>227.01200461627431</v>
      </c>
      <c r="AL99" s="212">
        <v>0</v>
      </c>
      <c r="AM99" s="212">
        <v>16.352209832362679</v>
      </c>
      <c r="AN99" s="212">
        <v>243.364214448637</v>
      </c>
      <c r="AO99" s="212">
        <v>299.46689546984072</v>
      </c>
      <c r="AP99" s="212">
        <v>0</v>
      </c>
      <c r="AQ99" s="212">
        <v>16.964005564124001</v>
      </c>
      <c r="AR99" s="212">
        <v>316.43090103396474</v>
      </c>
      <c r="AS99" s="212">
        <v>783.94623222727137</v>
      </c>
      <c r="AT99" s="212">
        <v>0</v>
      </c>
      <c r="AU99" s="212">
        <v>38.31955344361095</v>
      </c>
      <c r="AV99" s="212">
        <v>822.26578567088245</v>
      </c>
      <c r="AX99" s="211">
        <v>94</v>
      </c>
    </row>
    <row r="100" spans="1:50" x14ac:dyDescent="0.2">
      <c r="A100" s="190" t="s">
        <v>660</v>
      </c>
      <c r="B100" s="211" t="s">
        <v>92</v>
      </c>
      <c r="C100" s="211" t="s">
        <v>146</v>
      </c>
      <c r="E100" s="211">
        <v>40369</v>
      </c>
      <c r="F100" s="211">
        <v>122.99618519160741</v>
      </c>
      <c r="G100" s="211">
        <v>100.62901148106219</v>
      </c>
      <c r="H100" s="211">
        <v>146.8532731363531</v>
      </c>
      <c r="I100" s="211">
        <v>269.84945832796052</v>
      </c>
      <c r="K100" s="222">
        <v>123.51968093406521</v>
      </c>
      <c r="L100" s="222">
        <v>821.34442719771846</v>
      </c>
      <c r="M100" s="222">
        <v>0</v>
      </c>
      <c r="N100" s="222">
        <v>944.86410813178372</v>
      </c>
      <c r="O100" s="223">
        <v>87.512233192474412</v>
      </c>
      <c r="P100" s="223">
        <v>563.02870447236705</v>
      </c>
      <c r="Q100" s="223">
        <v>0</v>
      </c>
      <c r="R100" s="223">
        <v>650.54093766484152</v>
      </c>
      <c r="S100" s="224">
        <v>148.90010504267579</v>
      </c>
      <c r="T100" s="224">
        <v>712.20657581279738</v>
      </c>
      <c r="U100" s="224">
        <v>0</v>
      </c>
      <c r="V100" s="224">
        <v>861.1066808554732</v>
      </c>
      <c r="W100" s="225">
        <v>272.41978597674097</v>
      </c>
      <c r="X100" s="225">
        <v>1533.5510030105158</v>
      </c>
      <c r="Y100" s="225">
        <v>0</v>
      </c>
      <c r="Z100" s="225">
        <v>1805.9707889872568</v>
      </c>
      <c r="AB100" s="211" t="str">
        <f>VLOOKUP(B100,[2]Sheet2!$C$2:$E$384,3,FALSE)</f>
        <v>PR</v>
      </c>
      <c r="AD100" s="211" t="e">
        <f>VLOOKUP(B100,#REF!,2,FALSE)</f>
        <v>#REF!</v>
      </c>
      <c r="AE100" s="211" t="e">
        <f>VLOOKUP(B100,#REF!,2,FALSE)</f>
        <v>#REF!</v>
      </c>
      <c r="AG100" s="212">
        <v>59.506014602454506</v>
      </c>
      <c r="AH100" s="212">
        <v>370.17951922431456</v>
      </c>
      <c r="AI100" s="212">
        <v>0</v>
      </c>
      <c r="AJ100" s="212">
        <v>429.68553382676907</v>
      </c>
      <c r="AK100" s="212">
        <v>42.159307625029825</v>
      </c>
      <c r="AL100" s="212">
        <v>253.75675323221878</v>
      </c>
      <c r="AM100" s="212">
        <v>0</v>
      </c>
      <c r="AN100" s="212">
        <v>295.91606085724862</v>
      </c>
      <c r="AO100" s="212">
        <v>71.733117815501686</v>
      </c>
      <c r="AP100" s="212">
        <v>320.99114463135061</v>
      </c>
      <c r="AQ100" s="212">
        <v>0</v>
      </c>
      <c r="AR100" s="212">
        <v>392.72426244685232</v>
      </c>
      <c r="AS100" s="212">
        <v>131.2391324179562</v>
      </c>
      <c r="AT100" s="212">
        <v>691.17066385566523</v>
      </c>
      <c r="AU100" s="212">
        <v>0</v>
      </c>
      <c r="AV100" s="212">
        <v>822.4097962736214</v>
      </c>
      <c r="AX100" s="211">
        <v>95</v>
      </c>
    </row>
    <row r="101" spans="1:50" x14ac:dyDescent="0.2">
      <c r="A101" s="190" t="s">
        <v>660</v>
      </c>
      <c r="B101" s="211" t="s">
        <v>139</v>
      </c>
      <c r="C101" s="211" t="s">
        <v>67</v>
      </c>
      <c r="D101" s="211" t="s">
        <v>68</v>
      </c>
      <c r="E101" s="211">
        <v>43139</v>
      </c>
      <c r="F101" s="211">
        <v>151.31224645912053</v>
      </c>
      <c r="G101" s="211">
        <v>184.97957179176618</v>
      </c>
      <c r="H101" s="211">
        <v>225.07241604685194</v>
      </c>
      <c r="I101" s="211">
        <v>376.38466250597247</v>
      </c>
      <c r="K101" s="222">
        <v>151.86184052007522</v>
      </c>
      <c r="L101" s="222">
        <v>855.36584856668287</v>
      </c>
      <c r="M101" s="222">
        <v>47.922109118896884</v>
      </c>
      <c r="N101" s="222">
        <v>1055.1497982056551</v>
      </c>
      <c r="O101" s="223">
        <v>159.95868844887457</v>
      </c>
      <c r="P101" s="223">
        <v>489.55636500607562</v>
      </c>
      <c r="Q101" s="223">
        <v>35.84192090226945</v>
      </c>
      <c r="R101" s="223">
        <v>685.35697435721966</v>
      </c>
      <c r="S101" s="224">
        <v>207.95431610499034</v>
      </c>
      <c r="T101" s="224">
        <v>640.7580556197662</v>
      </c>
      <c r="U101" s="224">
        <v>37.032945719889412</v>
      </c>
      <c r="V101" s="224">
        <v>885.74531744464593</v>
      </c>
      <c r="W101" s="225">
        <v>359.81615662506556</v>
      </c>
      <c r="X101" s="225">
        <v>1496.123904186449</v>
      </c>
      <c r="Y101" s="225">
        <v>84.955054838786296</v>
      </c>
      <c r="Z101" s="225">
        <v>1940.8951156503008</v>
      </c>
      <c r="AB101" s="211" t="str">
        <f>VLOOKUP(B101,[2]Sheet2!$C$2:$E$384,3,FALSE)</f>
        <v>PR</v>
      </c>
      <c r="AD101" s="211" t="e">
        <f>VLOOKUP(B101,#REF!,2,FALSE)</f>
        <v>#REF!</v>
      </c>
      <c r="AE101" s="211" t="e">
        <f>VLOOKUP(B101,#REF!,2,FALSE)</f>
        <v>#REF!</v>
      </c>
      <c r="AG101" s="212">
        <v>66.627693243788713</v>
      </c>
      <c r="AH101" s="212">
        <v>359.53523496449822</v>
      </c>
      <c r="AI101" s="212">
        <v>20.134251939711554</v>
      </c>
      <c r="AJ101" s="212">
        <v>446.29718014799846</v>
      </c>
      <c r="AK101" s="212">
        <v>70.180095204637681</v>
      </c>
      <c r="AL101" s="212">
        <v>205.77483075313992</v>
      </c>
      <c r="AM101" s="212">
        <v>15.058816874254436</v>
      </c>
      <c r="AN101" s="212">
        <v>291.01374283203205</v>
      </c>
      <c r="AO101" s="212">
        <v>91.237642943841138</v>
      </c>
      <c r="AP101" s="212">
        <v>269.32931501612097</v>
      </c>
      <c r="AQ101" s="212">
        <v>15.559220428799852</v>
      </c>
      <c r="AR101" s="212">
        <v>376.12617838876196</v>
      </c>
      <c r="AS101" s="212">
        <v>157.86533618762985</v>
      </c>
      <c r="AT101" s="212">
        <v>628.86454998061913</v>
      </c>
      <c r="AU101" s="212">
        <v>35.693472368511408</v>
      </c>
      <c r="AV101" s="212">
        <v>822.42335853676036</v>
      </c>
      <c r="AX101" s="211">
        <v>96</v>
      </c>
    </row>
    <row r="102" spans="1:50" x14ac:dyDescent="0.2">
      <c r="A102" s="190" t="s">
        <v>688</v>
      </c>
      <c r="B102" s="211" t="s">
        <v>220</v>
      </c>
      <c r="D102" s="211" t="s">
        <v>62</v>
      </c>
      <c r="E102" s="211">
        <v>105403</v>
      </c>
      <c r="F102" s="211">
        <v>808.4738195307533</v>
      </c>
      <c r="G102" s="211">
        <v>957.66732346726371</v>
      </c>
      <c r="H102" s="211">
        <v>1161.4603900286588</v>
      </c>
      <c r="I102" s="211">
        <v>1969.9342095594125</v>
      </c>
      <c r="K102" s="222">
        <v>817.43218784251621</v>
      </c>
      <c r="L102" s="222">
        <v>0</v>
      </c>
      <c r="M102" s="222">
        <v>51.485286444024638</v>
      </c>
      <c r="N102" s="222">
        <v>868.91747428654082</v>
      </c>
      <c r="O102" s="223">
        <v>863.80139875768259</v>
      </c>
      <c r="P102" s="223">
        <v>0</v>
      </c>
      <c r="Q102" s="223">
        <v>33.570272305952116</v>
      </c>
      <c r="R102" s="223">
        <v>897.37167106363472</v>
      </c>
      <c r="S102" s="224">
        <v>1108.6377901799797</v>
      </c>
      <c r="T102" s="224">
        <v>0</v>
      </c>
      <c r="U102" s="224">
        <v>37.851494011952461</v>
      </c>
      <c r="V102" s="224">
        <v>1146.489284191932</v>
      </c>
      <c r="W102" s="225">
        <v>1926.0699780224959</v>
      </c>
      <c r="X102" s="225">
        <v>0</v>
      </c>
      <c r="Y102" s="225">
        <v>89.336780455977106</v>
      </c>
      <c r="Z102" s="225">
        <v>2015.406758478473</v>
      </c>
      <c r="AB102" s="211" t="str">
        <f>VLOOKUP(B102,[2]Sheet2!$C$2:$E$384,3,FALSE)</f>
        <v>PU</v>
      </c>
      <c r="AD102" s="211" t="e">
        <f>VLOOKUP(B102,#REF!,2,FALSE)</f>
        <v>#REF!</v>
      </c>
      <c r="AE102" s="211" t="e">
        <f>VLOOKUP(B102,#REF!,2,FALSE)</f>
        <v>#REF!</v>
      </c>
      <c r="AG102" s="212">
        <v>333.67725441850234</v>
      </c>
      <c r="AH102" s="212">
        <v>0</v>
      </c>
      <c r="AI102" s="212">
        <v>21.132358816228543</v>
      </c>
      <c r="AJ102" s="212">
        <v>354.80961323473088</v>
      </c>
      <c r="AK102" s="212">
        <v>352.60524773445184</v>
      </c>
      <c r="AL102" s="212">
        <v>0</v>
      </c>
      <c r="AM102" s="212">
        <v>13.779063668979841</v>
      </c>
      <c r="AN102" s="212">
        <v>366.3843114034317</v>
      </c>
      <c r="AO102" s="212">
        <v>452.54789262484996</v>
      </c>
      <c r="AP102" s="212">
        <v>0</v>
      </c>
      <c r="AQ102" s="212">
        <v>15.536309661218571</v>
      </c>
      <c r="AR102" s="212">
        <v>468.08420228606855</v>
      </c>
      <c r="AS102" s="212">
        <v>786.22514704335231</v>
      </c>
      <c r="AT102" s="212">
        <v>0</v>
      </c>
      <c r="AU102" s="212">
        <v>36.668668477447113</v>
      </c>
      <c r="AV102" s="212">
        <v>822.89381552079942</v>
      </c>
      <c r="AX102" s="211">
        <v>97</v>
      </c>
    </row>
    <row r="103" spans="1:50" x14ac:dyDescent="0.2">
      <c r="A103" s="190" t="s">
        <v>660</v>
      </c>
      <c r="B103" s="211" t="s">
        <v>396</v>
      </c>
      <c r="C103" s="211" t="s">
        <v>391</v>
      </c>
      <c r="D103" s="211" t="s">
        <v>169</v>
      </c>
      <c r="E103" s="211">
        <v>45357</v>
      </c>
      <c r="F103" s="211">
        <v>131.22825583702627</v>
      </c>
      <c r="G103" s="211">
        <v>137.1656907268779</v>
      </c>
      <c r="H103" s="211">
        <v>172.03089971351656</v>
      </c>
      <c r="I103" s="211">
        <v>303.2591555505428</v>
      </c>
      <c r="K103" s="222">
        <v>131.52570055854352</v>
      </c>
      <c r="L103" s="222">
        <v>782.20136176889309</v>
      </c>
      <c r="M103" s="222">
        <v>55.996925953254646</v>
      </c>
      <c r="N103" s="222">
        <v>969.72398828069129</v>
      </c>
      <c r="O103" s="223">
        <v>119.17108302416382</v>
      </c>
      <c r="P103" s="223">
        <v>514.58606524568029</v>
      </c>
      <c r="Q103" s="223">
        <v>35.324639700074286</v>
      </c>
      <c r="R103" s="223">
        <v>669.08178796991842</v>
      </c>
      <c r="S103" s="224">
        <v>165.01908628355048</v>
      </c>
      <c r="T103" s="224">
        <v>687.71314106536647</v>
      </c>
      <c r="U103" s="224">
        <v>39.764408361246055</v>
      </c>
      <c r="V103" s="224">
        <v>892.49663571016299</v>
      </c>
      <c r="W103" s="225">
        <v>296.54478684209403</v>
      </c>
      <c r="X103" s="225">
        <v>1469.9145028342596</v>
      </c>
      <c r="Y103" s="225">
        <v>95.761334314500701</v>
      </c>
      <c r="Z103" s="225">
        <v>1862.2206239908544</v>
      </c>
      <c r="AB103" s="211" t="str">
        <f>VLOOKUP(B103,[2]Sheet2!$C$2:$E$384,3,FALSE)</f>
        <v>SR</v>
      </c>
      <c r="AD103" s="211" t="e">
        <f>VLOOKUP(B103,#REF!,2,FALSE)</f>
        <v>#REF!</v>
      </c>
      <c r="AE103" s="211" t="e">
        <f>VLOOKUP(B103,#REF!,2,FALSE)</f>
        <v>#REF!</v>
      </c>
      <c r="AG103" s="212">
        <v>60.414311613082774</v>
      </c>
      <c r="AH103" s="212">
        <v>343.64782403658813</v>
      </c>
      <c r="AI103" s="212">
        <v>24.651900605394005</v>
      </c>
      <c r="AJ103" s="212">
        <v>428.71403625506491</v>
      </c>
      <c r="AK103" s="212">
        <v>54.739407693827523</v>
      </c>
      <c r="AL103" s="212">
        <v>226.07526686136779</v>
      </c>
      <c r="AM103" s="212">
        <v>15.551201998740659</v>
      </c>
      <c r="AN103" s="212">
        <v>296.365876553936</v>
      </c>
      <c r="AO103" s="212">
        <v>75.798984217560374</v>
      </c>
      <c r="AP103" s="212">
        <v>302.13591542979958</v>
      </c>
      <c r="AQ103" s="212">
        <v>17.50575100090402</v>
      </c>
      <c r="AR103" s="212">
        <v>395.44065064826395</v>
      </c>
      <c r="AS103" s="212">
        <v>136.21329583064315</v>
      </c>
      <c r="AT103" s="212">
        <v>645.78373946638771</v>
      </c>
      <c r="AU103" s="212">
        <v>42.157651606298025</v>
      </c>
      <c r="AV103" s="212">
        <v>824.15468690332887</v>
      </c>
      <c r="AX103" s="211">
        <v>98</v>
      </c>
    </row>
    <row r="104" spans="1:50" x14ac:dyDescent="0.2">
      <c r="A104" s="190" t="s">
        <v>660</v>
      </c>
      <c r="B104" s="211" t="s">
        <v>121</v>
      </c>
      <c r="C104" s="211" t="s">
        <v>205</v>
      </c>
      <c r="E104" s="211">
        <v>66467</v>
      </c>
      <c r="F104" s="211">
        <v>71.702092767839687</v>
      </c>
      <c r="G104" s="211">
        <v>199.84814777829601</v>
      </c>
      <c r="H104" s="211">
        <v>233.26296665571437</v>
      </c>
      <c r="I104" s="211">
        <v>304.96505942355407</v>
      </c>
      <c r="K104" s="222">
        <v>71.828922138122621</v>
      </c>
      <c r="L104" s="222">
        <v>685.92987991895052</v>
      </c>
      <c r="M104" s="222">
        <v>0</v>
      </c>
      <c r="N104" s="222">
        <v>757.75880205707313</v>
      </c>
      <c r="O104" s="223">
        <v>172.54087806461854</v>
      </c>
      <c r="P104" s="223">
        <v>683.62399182531669</v>
      </c>
      <c r="Q104" s="223">
        <v>0</v>
      </c>
      <c r="R104" s="223">
        <v>856.16486988993529</v>
      </c>
      <c r="S104" s="224">
        <v>212.0935481852062</v>
      </c>
      <c r="T104" s="224">
        <v>847.5515754461652</v>
      </c>
      <c r="U104" s="224">
        <v>0</v>
      </c>
      <c r="V104" s="224">
        <v>1059.6451236313715</v>
      </c>
      <c r="W104" s="225">
        <v>283.92247032332881</v>
      </c>
      <c r="X104" s="225">
        <v>1533.4814553651158</v>
      </c>
      <c r="Y104" s="225">
        <v>0</v>
      </c>
      <c r="Z104" s="225">
        <v>1817.4039256884446</v>
      </c>
      <c r="AB104" s="211" t="str">
        <f>VLOOKUP(B104,[2]Sheet2!$C$2:$E$384,3,FALSE)</f>
        <v>PR</v>
      </c>
      <c r="AD104" s="211" t="e">
        <f>VLOOKUP(B104,#REF!,2,FALSE)</f>
        <v>#REF!</v>
      </c>
      <c r="AE104" s="211" t="e">
        <f>VLOOKUP(B104,#REF!,2,FALSE)</f>
        <v>#REF!</v>
      </c>
      <c r="AG104" s="212">
        <v>34.146685413361816</v>
      </c>
      <c r="AH104" s="212">
        <v>308.35220820006987</v>
      </c>
      <c r="AI104" s="212">
        <v>0</v>
      </c>
      <c r="AJ104" s="212">
        <v>342.49889361343168</v>
      </c>
      <c r="AK104" s="212">
        <v>82.024049767701854</v>
      </c>
      <c r="AL104" s="212">
        <v>307.31562165332514</v>
      </c>
      <c r="AM104" s="212">
        <v>0</v>
      </c>
      <c r="AN104" s="212">
        <v>389.33967142102699</v>
      </c>
      <c r="AO104" s="212">
        <v>100.82695733840262</v>
      </c>
      <c r="AP104" s="212">
        <v>381.00745790977004</v>
      </c>
      <c r="AQ104" s="212">
        <v>0</v>
      </c>
      <c r="AR104" s="212">
        <v>481.83441524817266</v>
      </c>
      <c r="AS104" s="212">
        <v>134.97364275176443</v>
      </c>
      <c r="AT104" s="212">
        <v>689.35966610983996</v>
      </c>
      <c r="AU104" s="212">
        <v>0</v>
      </c>
      <c r="AV104" s="212">
        <v>824.33330886160434</v>
      </c>
      <c r="AX104" s="211">
        <v>99</v>
      </c>
    </row>
    <row r="105" spans="1:50" x14ac:dyDescent="0.2">
      <c r="A105" s="190" t="s">
        <v>660</v>
      </c>
      <c r="B105" s="211" t="s">
        <v>338</v>
      </c>
      <c r="C105" s="211" t="s">
        <v>293</v>
      </c>
      <c r="D105" s="211" t="s">
        <v>107</v>
      </c>
      <c r="E105" s="211">
        <v>50431</v>
      </c>
      <c r="F105" s="211">
        <v>100.75505145644544</v>
      </c>
      <c r="G105" s="211">
        <v>117.55049311060657</v>
      </c>
      <c r="H105" s="211">
        <v>167.44655944701987</v>
      </c>
      <c r="I105" s="211">
        <v>268.20161090346534</v>
      </c>
      <c r="K105" s="222">
        <v>101.50858971838143</v>
      </c>
      <c r="L105" s="222">
        <v>751.41953112430554</v>
      </c>
      <c r="M105" s="222">
        <v>53.521711005580364</v>
      </c>
      <c r="N105" s="222">
        <v>906.44983184826742</v>
      </c>
      <c r="O105" s="223">
        <v>102.17197575340565</v>
      </c>
      <c r="P105" s="223">
        <v>562.73193136688201</v>
      </c>
      <c r="Q105" s="223">
        <v>41.593327392144587</v>
      </c>
      <c r="R105" s="223">
        <v>706.49723451243221</v>
      </c>
      <c r="S105" s="224">
        <v>163.5060850585343</v>
      </c>
      <c r="T105" s="224">
        <v>701.77704891292501</v>
      </c>
      <c r="U105" s="224">
        <v>44.650762373387138</v>
      </c>
      <c r="V105" s="224">
        <v>909.9338963448464</v>
      </c>
      <c r="W105" s="225">
        <v>265.01467477691568</v>
      </c>
      <c r="X105" s="225">
        <v>1453.1965800372307</v>
      </c>
      <c r="Y105" s="225">
        <v>98.172473378967496</v>
      </c>
      <c r="Z105" s="225">
        <v>1816.3837281931137</v>
      </c>
      <c r="AB105" s="211" t="str">
        <f>VLOOKUP(B105,[2]Sheet2!$C$2:$E$384,3,FALSE)</f>
        <v>SR</v>
      </c>
      <c r="AD105" s="211" t="e">
        <f>VLOOKUP(B105,#REF!,2,FALSE)</f>
        <v>#REF!</v>
      </c>
      <c r="AE105" s="211" t="e">
        <f>VLOOKUP(B105,#REF!,2,FALSE)</f>
        <v>#REF!</v>
      </c>
      <c r="AG105" s="212">
        <v>45.691051224017478</v>
      </c>
      <c r="AH105" s="212">
        <v>341.31132889584808</v>
      </c>
      <c r="AI105" s="212">
        <v>24.694312734070014</v>
      </c>
      <c r="AJ105" s="212">
        <v>411.69669285393559</v>
      </c>
      <c r="AK105" s="212">
        <v>45.989654577602437</v>
      </c>
      <c r="AL105" s="212">
        <v>255.6052582497812</v>
      </c>
      <c r="AM105" s="212">
        <v>19.190691309646066</v>
      </c>
      <c r="AN105" s="212">
        <v>320.78560413702968</v>
      </c>
      <c r="AO105" s="212">
        <v>73.597366770383019</v>
      </c>
      <c r="AP105" s="212">
        <v>318.76261826025529</v>
      </c>
      <c r="AQ105" s="212">
        <v>20.601357265056514</v>
      </c>
      <c r="AR105" s="212">
        <v>412.96134229569481</v>
      </c>
      <c r="AS105" s="212">
        <v>119.2884179944005</v>
      </c>
      <c r="AT105" s="212">
        <v>660.07394715610337</v>
      </c>
      <c r="AU105" s="212">
        <v>45.295669999126531</v>
      </c>
      <c r="AV105" s="212">
        <v>824.65803514963045</v>
      </c>
      <c r="AX105" s="211">
        <v>100</v>
      </c>
    </row>
    <row r="106" spans="1:50" x14ac:dyDescent="0.2">
      <c r="A106" s="190" t="s">
        <v>660</v>
      </c>
      <c r="B106" s="211" t="s">
        <v>306</v>
      </c>
      <c r="C106" s="211" t="s">
        <v>293</v>
      </c>
      <c r="D106" s="211" t="s">
        <v>107</v>
      </c>
      <c r="E106" s="211">
        <v>74443</v>
      </c>
      <c r="F106" s="211">
        <v>111.10782746530903</v>
      </c>
      <c r="G106" s="211">
        <v>103.59533823280898</v>
      </c>
      <c r="H106" s="211">
        <v>149.71434453610604</v>
      </c>
      <c r="I106" s="211">
        <v>260.82217200141508</v>
      </c>
      <c r="K106" s="222">
        <v>111.44638751878348</v>
      </c>
      <c r="L106" s="222">
        <v>751.41953112430554</v>
      </c>
      <c r="M106" s="222">
        <v>53.521711005580364</v>
      </c>
      <c r="N106" s="222">
        <v>916.38762964866942</v>
      </c>
      <c r="O106" s="223">
        <v>89.350635033596177</v>
      </c>
      <c r="P106" s="223">
        <v>562.73193136688201</v>
      </c>
      <c r="Q106" s="223">
        <v>41.593327392144587</v>
      </c>
      <c r="R106" s="223">
        <v>693.67589379262279</v>
      </c>
      <c r="S106" s="224">
        <v>152.03636428989955</v>
      </c>
      <c r="T106" s="224">
        <v>701.77704891292501</v>
      </c>
      <c r="U106" s="224">
        <v>44.650762373387138</v>
      </c>
      <c r="V106" s="224">
        <v>898.46417557621169</v>
      </c>
      <c r="W106" s="225">
        <v>263.48275180868302</v>
      </c>
      <c r="X106" s="225">
        <v>1453.1965800372307</v>
      </c>
      <c r="Y106" s="225">
        <v>98.172473378967496</v>
      </c>
      <c r="Z106" s="225">
        <v>1814.851805224881</v>
      </c>
      <c r="AB106" s="211" t="str">
        <f>VLOOKUP(B106,[2]Sheet2!$C$2:$E$384,3,FALSE)</f>
        <v>PR</v>
      </c>
      <c r="AD106" s="211" t="e">
        <f>VLOOKUP(B106,#REF!,2,FALSE)</f>
        <v>#REF!</v>
      </c>
      <c r="AE106" s="211" t="e">
        <f>VLOOKUP(B106,#REF!,2,FALSE)</f>
        <v>#REF!</v>
      </c>
      <c r="AG106" s="212">
        <v>50.597698490320056</v>
      </c>
      <c r="AH106" s="212">
        <v>341.31132889584808</v>
      </c>
      <c r="AI106" s="212">
        <v>24.694312734070014</v>
      </c>
      <c r="AJ106" s="212">
        <v>416.60334012023816</v>
      </c>
      <c r="AK106" s="212">
        <v>40.566020954125193</v>
      </c>
      <c r="AL106" s="212">
        <v>255.6052582497812</v>
      </c>
      <c r="AM106" s="212">
        <v>19.190691309646066</v>
      </c>
      <c r="AN106" s="212">
        <v>315.36197051355248</v>
      </c>
      <c r="AO106" s="212">
        <v>69.025926197995901</v>
      </c>
      <c r="AP106" s="212">
        <v>318.76261826025529</v>
      </c>
      <c r="AQ106" s="212">
        <v>20.601357265056514</v>
      </c>
      <c r="AR106" s="212">
        <v>408.38990172330767</v>
      </c>
      <c r="AS106" s="212">
        <v>119.62362468831596</v>
      </c>
      <c r="AT106" s="212">
        <v>660.07394715610337</v>
      </c>
      <c r="AU106" s="212">
        <v>45.295669999126531</v>
      </c>
      <c r="AV106" s="212">
        <v>824.99324184354577</v>
      </c>
      <c r="AX106" s="211">
        <v>101</v>
      </c>
    </row>
    <row r="107" spans="1:50" x14ac:dyDescent="0.2">
      <c r="A107" s="190" t="s">
        <v>660</v>
      </c>
      <c r="B107" s="211" t="s">
        <v>321</v>
      </c>
      <c r="C107" s="211" t="s">
        <v>170</v>
      </c>
      <c r="E107" s="211">
        <v>36020</v>
      </c>
      <c r="F107" s="211">
        <v>128.61104941699057</v>
      </c>
      <c r="G107" s="211">
        <v>157.69009715483062</v>
      </c>
      <c r="H107" s="211">
        <v>199.82157272484653</v>
      </c>
      <c r="I107" s="211">
        <v>328.4326221418371</v>
      </c>
      <c r="K107" s="222">
        <v>129.27947866625976</v>
      </c>
      <c r="L107" s="222">
        <v>976.33650596170912</v>
      </c>
      <c r="M107" s="222">
        <v>0</v>
      </c>
      <c r="N107" s="222">
        <v>1105.6159846279688</v>
      </c>
      <c r="O107" s="223">
        <v>137.01088543997778</v>
      </c>
      <c r="P107" s="223">
        <v>540.14596119393332</v>
      </c>
      <c r="Q107" s="223">
        <v>0</v>
      </c>
      <c r="R107" s="223">
        <v>677.15684663391107</v>
      </c>
      <c r="S107" s="224">
        <v>186.29383223788872</v>
      </c>
      <c r="T107" s="224">
        <v>687.65526830457793</v>
      </c>
      <c r="U107" s="224">
        <v>0</v>
      </c>
      <c r="V107" s="224">
        <v>873.94910054246668</v>
      </c>
      <c r="W107" s="225">
        <v>315.57331090414846</v>
      </c>
      <c r="X107" s="225">
        <v>1663.9917742662869</v>
      </c>
      <c r="Y107" s="225">
        <v>0</v>
      </c>
      <c r="Z107" s="225">
        <v>1979.5650851704354</v>
      </c>
      <c r="AB107" s="211" t="str">
        <f>VLOOKUP(B107,[2]Sheet2!$C$2:$E$384,3,FALSE)</f>
        <v>PU</v>
      </c>
      <c r="AD107" s="211" t="e">
        <f>VLOOKUP(B107,#REF!,2,FALSE)</f>
        <v>#REF!</v>
      </c>
      <c r="AE107" s="211" t="e">
        <f>VLOOKUP(B107,#REF!,2,FALSE)</f>
        <v>#REF!</v>
      </c>
      <c r="AG107" s="212">
        <v>54.871228675645753</v>
      </c>
      <c r="AH107" s="212">
        <v>405.84491705320909</v>
      </c>
      <c r="AI107" s="212">
        <v>0</v>
      </c>
      <c r="AJ107" s="212">
        <v>460.71614572885483</v>
      </c>
      <c r="AK107" s="212">
        <v>58.152737801779296</v>
      </c>
      <c r="AL107" s="212">
        <v>224.52862458671098</v>
      </c>
      <c r="AM107" s="212">
        <v>0</v>
      </c>
      <c r="AN107" s="212">
        <v>282.68136238849024</v>
      </c>
      <c r="AO107" s="212">
        <v>79.0703333200819</v>
      </c>
      <c r="AP107" s="212">
        <v>285.84549857774033</v>
      </c>
      <c r="AQ107" s="212">
        <v>0</v>
      </c>
      <c r="AR107" s="212">
        <v>364.91583189782222</v>
      </c>
      <c r="AS107" s="212">
        <v>133.94156199572765</v>
      </c>
      <c r="AT107" s="212">
        <v>691.69041563094947</v>
      </c>
      <c r="AU107" s="212">
        <v>0</v>
      </c>
      <c r="AV107" s="212">
        <v>825.6319776266771</v>
      </c>
      <c r="AX107" s="211">
        <v>102</v>
      </c>
    </row>
    <row r="108" spans="1:50" x14ac:dyDescent="0.2">
      <c r="A108" s="190" t="s">
        <v>660</v>
      </c>
      <c r="B108" s="211" t="s">
        <v>232</v>
      </c>
      <c r="C108" s="211" t="s">
        <v>170</v>
      </c>
      <c r="E108" s="211">
        <v>56024</v>
      </c>
      <c r="F108" s="211">
        <v>166.99878623447094</v>
      </c>
      <c r="G108" s="211">
        <v>104.77677010093888</v>
      </c>
      <c r="H108" s="211">
        <v>147.91767571570583</v>
      </c>
      <c r="I108" s="211">
        <v>314.91646195017677</v>
      </c>
      <c r="K108" s="222">
        <v>168.27294428507886</v>
      </c>
      <c r="L108" s="222">
        <v>976.33650596170912</v>
      </c>
      <c r="M108" s="222">
        <v>0</v>
      </c>
      <c r="N108" s="222">
        <v>1144.6094502467879</v>
      </c>
      <c r="O108" s="223">
        <v>90.971316376677862</v>
      </c>
      <c r="P108" s="223">
        <v>540.14596119393332</v>
      </c>
      <c r="Q108" s="223">
        <v>0</v>
      </c>
      <c r="R108" s="223">
        <v>631.11727757061112</v>
      </c>
      <c r="S108" s="224">
        <v>143.08630593591008</v>
      </c>
      <c r="T108" s="224">
        <v>687.65526830457793</v>
      </c>
      <c r="U108" s="224">
        <v>0</v>
      </c>
      <c r="V108" s="224">
        <v>830.74157424048803</v>
      </c>
      <c r="W108" s="225">
        <v>311.35925022098894</v>
      </c>
      <c r="X108" s="225">
        <v>1663.9917742662869</v>
      </c>
      <c r="Y108" s="225">
        <v>0</v>
      </c>
      <c r="Z108" s="225">
        <v>1975.3510244872759</v>
      </c>
      <c r="AB108" s="211" t="str">
        <f>VLOOKUP(B108,[2]Sheet2!$C$2:$E$384,3,FALSE)</f>
        <v>SR</v>
      </c>
      <c r="AD108" s="211" t="e">
        <f>VLOOKUP(B108,#REF!,2,FALSE)</f>
        <v>#REF!</v>
      </c>
      <c r="AE108" s="211" t="e">
        <f>VLOOKUP(B108,#REF!,2,FALSE)</f>
        <v>#REF!</v>
      </c>
      <c r="AG108" s="212">
        <v>72.641922595719294</v>
      </c>
      <c r="AH108" s="212">
        <v>405.84491705320909</v>
      </c>
      <c r="AI108" s="212">
        <v>0</v>
      </c>
      <c r="AJ108" s="212">
        <v>478.48683964892837</v>
      </c>
      <c r="AK108" s="212">
        <v>39.271502324639002</v>
      </c>
      <c r="AL108" s="212">
        <v>224.52862458671098</v>
      </c>
      <c r="AM108" s="212">
        <v>0</v>
      </c>
      <c r="AN108" s="212">
        <v>263.80012691134999</v>
      </c>
      <c r="AO108" s="212">
        <v>61.76907645173624</v>
      </c>
      <c r="AP108" s="212">
        <v>285.84549857774033</v>
      </c>
      <c r="AQ108" s="212">
        <v>0</v>
      </c>
      <c r="AR108" s="212">
        <v>347.61457502947655</v>
      </c>
      <c r="AS108" s="212">
        <v>134.41099904745553</v>
      </c>
      <c r="AT108" s="212">
        <v>691.69041563094947</v>
      </c>
      <c r="AU108" s="212">
        <v>0</v>
      </c>
      <c r="AV108" s="212">
        <v>826.10141467840492</v>
      </c>
      <c r="AX108" s="211">
        <v>103</v>
      </c>
    </row>
    <row r="109" spans="1:50" x14ac:dyDescent="0.2">
      <c r="A109" s="190" t="s">
        <v>660</v>
      </c>
      <c r="B109" s="211" t="s">
        <v>392</v>
      </c>
      <c r="C109" s="211" t="s">
        <v>377</v>
      </c>
      <c r="E109" s="211">
        <v>48409</v>
      </c>
      <c r="F109" s="211">
        <v>157.43374165960873</v>
      </c>
      <c r="G109" s="211">
        <v>123.4191575462827</v>
      </c>
      <c r="H109" s="211">
        <v>154.03835200053692</v>
      </c>
      <c r="I109" s="211">
        <v>311.47209366014567</v>
      </c>
      <c r="K109" s="222">
        <v>159.1761176980275</v>
      </c>
      <c r="L109" s="222">
        <v>970.73419863175275</v>
      </c>
      <c r="M109" s="222">
        <v>0</v>
      </c>
      <c r="N109" s="222">
        <v>1129.9103163297802</v>
      </c>
      <c r="O109" s="223">
        <v>107.70426537350494</v>
      </c>
      <c r="P109" s="223">
        <v>451.62764072432725</v>
      </c>
      <c r="Q109" s="223">
        <v>0</v>
      </c>
      <c r="R109" s="223">
        <v>559.33190609783219</v>
      </c>
      <c r="S109" s="224">
        <v>141.60228045765524</v>
      </c>
      <c r="T109" s="224">
        <v>596.95804443395605</v>
      </c>
      <c r="U109" s="224">
        <v>0</v>
      </c>
      <c r="V109" s="224">
        <v>738.56032489161134</v>
      </c>
      <c r="W109" s="225">
        <v>300.77839815568274</v>
      </c>
      <c r="X109" s="225">
        <v>1567.6922430657089</v>
      </c>
      <c r="Y109" s="225">
        <v>0</v>
      </c>
      <c r="Z109" s="225">
        <v>1868.4706412213916</v>
      </c>
      <c r="AB109" s="211" t="str">
        <f>VLOOKUP(B109,[2]Sheet2!$C$2:$E$384,3,FALSE)</f>
        <v>PU</v>
      </c>
      <c r="AD109" s="211" t="e">
        <f>VLOOKUP(B109,#REF!,2,FALSE)</f>
        <v>#REF!</v>
      </c>
      <c r="AE109" s="211" t="e">
        <f>VLOOKUP(B109,#REF!,2,FALSE)</f>
        <v>#REF!</v>
      </c>
      <c r="AG109" s="212">
        <v>72.103498536922316</v>
      </c>
      <c r="AH109" s="212">
        <v>427.24621374498741</v>
      </c>
      <c r="AI109" s="212">
        <v>0</v>
      </c>
      <c r="AJ109" s="212">
        <v>499.34971228190972</v>
      </c>
      <c r="AK109" s="212">
        <v>48.787810967417748</v>
      </c>
      <c r="AL109" s="212">
        <v>198.7734642438904</v>
      </c>
      <c r="AM109" s="212">
        <v>0</v>
      </c>
      <c r="AN109" s="212">
        <v>247.56127521130816</v>
      </c>
      <c r="AO109" s="212">
        <v>64.142912702348994</v>
      </c>
      <c r="AP109" s="212">
        <v>262.73728133665139</v>
      </c>
      <c r="AQ109" s="212">
        <v>0</v>
      </c>
      <c r="AR109" s="212">
        <v>326.8801940390004</v>
      </c>
      <c r="AS109" s="212">
        <v>136.24641123927131</v>
      </c>
      <c r="AT109" s="212">
        <v>689.98349508163881</v>
      </c>
      <c r="AU109" s="212">
        <v>0</v>
      </c>
      <c r="AV109" s="212">
        <v>826.22990632091012</v>
      </c>
      <c r="AX109" s="211">
        <v>104</v>
      </c>
    </row>
    <row r="110" spans="1:50" x14ac:dyDescent="0.2">
      <c r="A110" s="190" t="s">
        <v>688</v>
      </c>
      <c r="B110" s="211" t="s">
        <v>1115</v>
      </c>
      <c r="D110" s="211" t="s">
        <v>186</v>
      </c>
      <c r="E110" s="211">
        <v>112276</v>
      </c>
      <c r="F110" s="211">
        <v>779.90706829598491</v>
      </c>
      <c r="G110" s="211">
        <v>938.56089664010119</v>
      </c>
      <c r="H110" s="211">
        <v>1151.0017787208517</v>
      </c>
      <c r="I110" s="211">
        <v>1930.9088470168369</v>
      </c>
      <c r="K110" s="222">
        <v>784.38624249700558</v>
      </c>
      <c r="L110" s="222">
        <v>0</v>
      </c>
      <c r="M110" s="222">
        <v>51.058855118217529</v>
      </c>
      <c r="N110" s="222">
        <v>835.44509761522306</v>
      </c>
      <c r="O110" s="223">
        <v>852.55738768061758</v>
      </c>
      <c r="P110" s="223">
        <v>0</v>
      </c>
      <c r="Q110" s="223">
        <v>40.792999828275036</v>
      </c>
      <c r="R110" s="223">
        <v>893.3503875088926</v>
      </c>
      <c r="S110" s="224">
        <v>1106.0092014867168</v>
      </c>
      <c r="T110" s="224">
        <v>0</v>
      </c>
      <c r="U110" s="224">
        <v>43.420895589682857</v>
      </c>
      <c r="V110" s="224">
        <v>1149.4300970763998</v>
      </c>
      <c r="W110" s="225">
        <v>1890.3954439837223</v>
      </c>
      <c r="X110" s="225">
        <v>0</v>
      </c>
      <c r="Y110" s="225">
        <v>94.479750707900394</v>
      </c>
      <c r="Z110" s="225">
        <v>1984.8751946916227</v>
      </c>
      <c r="AB110" s="211" t="str">
        <f>VLOOKUP(B110,[2]Sheet2!$C$2:$E$384,3,FALSE)</f>
        <v>PU</v>
      </c>
      <c r="AD110" s="211" t="e">
        <f>VLOOKUP(B110,#REF!,2,FALSE)</f>
        <v>#REF!</v>
      </c>
      <c r="AE110" s="211" t="e">
        <f>VLOOKUP(B110,#REF!,2,FALSE)</f>
        <v>#REF!</v>
      </c>
      <c r="AG110" s="212">
        <v>326.49851247004005</v>
      </c>
      <c r="AH110" s="212">
        <v>0</v>
      </c>
      <c r="AI110" s="212">
        <v>21.779068248470505</v>
      </c>
      <c r="AJ110" s="212">
        <v>348.27758071851054</v>
      </c>
      <c r="AK110" s="212">
        <v>354.87455515147889</v>
      </c>
      <c r="AL110" s="212">
        <v>0</v>
      </c>
      <c r="AM110" s="212">
        <v>17.400185046508401</v>
      </c>
      <c r="AN110" s="212">
        <v>372.27474019798728</v>
      </c>
      <c r="AO110" s="212">
        <v>460.37314208117118</v>
      </c>
      <c r="AP110" s="212">
        <v>0</v>
      </c>
      <c r="AQ110" s="212">
        <v>18.521109536590572</v>
      </c>
      <c r="AR110" s="212">
        <v>478.89425161776177</v>
      </c>
      <c r="AS110" s="212">
        <v>786.87165455121124</v>
      </c>
      <c r="AT110" s="212">
        <v>0</v>
      </c>
      <c r="AU110" s="212">
        <v>40.300177785061081</v>
      </c>
      <c r="AV110" s="212">
        <v>827.17183233627225</v>
      </c>
      <c r="AX110" s="211">
        <v>105</v>
      </c>
    </row>
    <row r="111" spans="1:50" x14ac:dyDescent="0.2">
      <c r="A111" s="190" t="s">
        <v>660</v>
      </c>
      <c r="B111" s="211" t="s">
        <v>145</v>
      </c>
      <c r="C111" s="211" t="s">
        <v>146</v>
      </c>
      <c r="E111" s="211">
        <v>54695</v>
      </c>
      <c r="F111" s="211">
        <v>113.45442910686536</v>
      </c>
      <c r="G111" s="211">
        <v>148.93135446976871</v>
      </c>
      <c r="H111" s="211">
        <v>205.64625100547309</v>
      </c>
      <c r="I111" s="211">
        <v>319.10068011233841</v>
      </c>
      <c r="K111" s="222">
        <v>115.1980041137728</v>
      </c>
      <c r="L111" s="222">
        <v>821.34442719771846</v>
      </c>
      <c r="M111" s="222">
        <v>0</v>
      </c>
      <c r="N111" s="222">
        <v>936.54243131149121</v>
      </c>
      <c r="O111" s="223">
        <v>129.91432320265105</v>
      </c>
      <c r="P111" s="223">
        <v>563.02870447236705</v>
      </c>
      <c r="Q111" s="223">
        <v>0</v>
      </c>
      <c r="R111" s="223">
        <v>692.94302767501813</v>
      </c>
      <c r="S111" s="224">
        <v>195.69240852348699</v>
      </c>
      <c r="T111" s="224">
        <v>712.20657581279738</v>
      </c>
      <c r="U111" s="224">
        <v>0</v>
      </c>
      <c r="V111" s="224">
        <v>907.89898433628434</v>
      </c>
      <c r="W111" s="225">
        <v>310.89041263725977</v>
      </c>
      <c r="X111" s="225">
        <v>1533.5510030105158</v>
      </c>
      <c r="Y111" s="225">
        <v>0</v>
      </c>
      <c r="Z111" s="225">
        <v>1844.4414156477756</v>
      </c>
      <c r="AB111" s="211" t="str">
        <f>VLOOKUP(B111,[2]Sheet2!$C$2:$E$384,3,FALSE)</f>
        <v>PU</v>
      </c>
      <c r="AD111" s="211" t="e">
        <f>VLOOKUP(B111,#REF!,2,FALSE)</f>
        <v>#REF!</v>
      </c>
      <c r="AE111" s="211" t="e">
        <f>VLOOKUP(B111,#REF!,2,FALSE)</f>
        <v>#REF!</v>
      </c>
      <c r="AG111" s="212">
        <v>50.475897321915959</v>
      </c>
      <c r="AH111" s="212">
        <v>370.17951922431456</v>
      </c>
      <c r="AI111" s="212">
        <v>0</v>
      </c>
      <c r="AJ111" s="212">
        <v>420.65541654623053</v>
      </c>
      <c r="AK111" s="212">
        <v>56.924094206934392</v>
      </c>
      <c r="AL111" s="212">
        <v>253.75675323221878</v>
      </c>
      <c r="AM111" s="212">
        <v>0</v>
      </c>
      <c r="AN111" s="212">
        <v>310.68084743915318</v>
      </c>
      <c r="AO111" s="212">
        <v>85.745842519584059</v>
      </c>
      <c r="AP111" s="212">
        <v>320.99114463135061</v>
      </c>
      <c r="AQ111" s="212">
        <v>0</v>
      </c>
      <c r="AR111" s="212">
        <v>406.73698715093468</v>
      </c>
      <c r="AS111" s="212">
        <v>136.22173984150001</v>
      </c>
      <c r="AT111" s="212">
        <v>691.17066385566523</v>
      </c>
      <c r="AU111" s="212">
        <v>0</v>
      </c>
      <c r="AV111" s="212">
        <v>827.39240369716526</v>
      </c>
      <c r="AX111" s="211">
        <v>106</v>
      </c>
    </row>
    <row r="112" spans="1:50" x14ac:dyDescent="0.2">
      <c r="A112" s="190" t="s">
        <v>660</v>
      </c>
      <c r="B112" s="211" t="s">
        <v>364</v>
      </c>
      <c r="C112" s="211" t="s">
        <v>327</v>
      </c>
      <c r="E112" s="211">
        <v>55268</v>
      </c>
      <c r="F112" s="211">
        <v>91.068973004270092</v>
      </c>
      <c r="G112" s="211">
        <v>159.58911721377652</v>
      </c>
      <c r="H112" s="211">
        <v>192.49860604619664</v>
      </c>
      <c r="I112" s="211">
        <v>283.56757905046675</v>
      </c>
      <c r="K112" s="222">
        <v>91.03203682227921</v>
      </c>
      <c r="L112" s="222">
        <v>784.13733661351978</v>
      </c>
      <c r="M112" s="222">
        <v>0</v>
      </c>
      <c r="N112" s="222">
        <v>875.169373435799</v>
      </c>
      <c r="O112" s="223">
        <v>138.20864248301007</v>
      </c>
      <c r="P112" s="223">
        <v>629.44907305961669</v>
      </c>
      <c r="Q112" s="223">
        <v>0</v>
      </c>
      <c r="R112" s="223">
        <v>767.65771554262676</v>
      </c>
      <c r="S112" s="224">
        <v>178.17226750918309</v>
      </c>
      <c r="T112" s="224">
        <v>780.16030325539293</v>
      </c>
      <c r="U112" s="224">
        <v>0</v>
      </c>
      <c r="V112" s="224">
        <v>958.33257076457608</v>
      </c>
      <c r="W112" s="225">
        <v>269.20430433146231</v>
      </c>
      <c r="X112" s="225">
        <v>1564.2976398689127</v>
      </c>
      <c r="Y112" s="225">
        <v>0</v>
      </c>
      <c r="Z112" s="225">
        <v>1833.501944200375</v>
      </c>
      <c r="AB112" s="211" t="str">
        <f>VLOOKUP(B112,[2]Sheet2!$C$2:$E$384,3,FALSE)</f>
        <v>SR</v>
      </c>
      <c r="AD112" s="211" t="e">
        <f>VLOOKUP(B112,#REF!,2,FALSE)</f>
        <v>#REF!</v>
      </c>
      <c r="AE112" s="211" t="e">
        <f>VLOOKUP(B112,#REF!,2,FALSE)</f>
        <v>#REF!</v>
      </c>
      <c r="AG112" s="212">
        <v>43.223012122798345</v>
      </c>
      <c r="AH112" s="212">
        <v>350.81885786561355</v>
      </c>
      <c r="AI112" s="212">
        <v>0</v>
      </c>
      <c r="AJ112" s="212">
        <v>394.04186998841192</v>
      </c>
      <c r="AK112" s="212">
        <v>65.622983271056697</v>
      </c>
      <c r="AL112" s="212">
        <v>281.61215463737238</v>
      </c>
      <c r="AM112" s="212">
        <v>0</v>
      </c>
      <c r="AN112" s="212">
        <v>347.23513790842907</v>
      </c>
      <c r="AO112" s="212">
        <v>84.598151896026906</v>
      </c>
      <c r="AP112" s="212">
        <v>349.03955437470074</v>
      </c>
      <c r="AQ112" s="212">
        <v>0</v>
      </c>
      <c r="AR112" s="212">
        <v>433.63770627072768</v>
      </c>
      <c r="AS112" s="212">
        <v>127.82116401882524</v>
      </c>
      <c r="AT112" s="212">
        <v>699.85841224031424</v>
      </c>
      <c r="AU112" s="212">
        <v>0</v>
      </c>
      <c r="AV112" s="212">
        <v>827.67957625913959</v>
      </c>
      <c r="AX112" s="211">
        <v>107</v>
      </c>
    </row>
    <row r="113" spans="1:50" x14ac:dyDescent="0.2">
      <c r="A113" s="190" t="s">
        <v>688</v>
      </c>
      <c r="B113" s="211" t="s">
        <v>291</v>
      </c>
      <c r="D113" s="211" t="s">
        <v>38</v>
      </c>
      <c r="E113" s="211">
        <v>50988</v>
      </c>
      <c r="F113" s="211">
        <v>829.36208519651689</v>
      </c>
      <c r="G113" s="211">
        <v>1297.7932314298071</v>
      </c>
      <c r="H113" s="211">
        <v>1504.9889357796403</v>
      </c>
      <c r="I113" s="211">
        <v>2334.3510209761571</v>
      </c>
      <c r="K113" s="222">
        <v>836.95847205475161</v>
      </c>
      <c r="L113" s="222">
        <v>0</v>
      </c>
      <c r="M113" s="222">
        <v>52.94398859960998</v>
      </c>
      <c r="N113" s="222">
        <v>889.90246065436156</v>
      </c>
      <c r="O113" s="223">
        <v>1170.4589097690634</v>
      </c>
      <c r="P113" s="223">
        <v>0</v>
      </c>
      <c r="Q113" s="223">
        <v>40.539873564875222</v>
      </c>
      <c r="R113" s="223">
        <v>1210.9987833339387</v>
      </c>
      <c r="S113" s="224">
        <v>1408.3464336580205</v>
      </c>
      <c r="T113" s="224">
        <v>0</v>
      </c>
      <c r="U113" s="224">
        <v>42.056617898968113</v>
      </c>
      <c r="V113" s="224">
        <v>1450.4030515569887</v>
      </c>
      <c r="W113" s="225">
        <v>2245.3049057127723</v>
      </c>
      <c r="X113" s="225">
        <v>0</v>
      </c>
      <c r="Y113" s="225">
        <v>95.000606498578108</v>
      </c>
      <c r="Z113" s="225">
        <v>2340.3055122113506</v>
      </c>
      <c r="AB113" s="211" t="str">
        <f>VLOOKUP(B113,[2]Sheet2!$C$2:$E$384,3,FALSE)</f>
        <v>PU</v>
      </c>
      <c r="AD113" s="211" t="e">
        <f>VLOOKUP(B113,#REF!,2,FALSE)</f>
        <v>#REF!</v>
      </c>
      <c r="AE113" s="211" t="e">
        <f>VLOOKUP(B113,#REF!,2,FALSE)</f>
        <v>#REF!</v>
      </c>
      <c r="AG113" s="212">
        <v>294.33359018075754</v>
      </c>
      <c r="AH113" s="212">
        <v>0</v>
      </c>
      <c r="AI113" s="212">
        <v>21.355547879486949</v>
      </c>
      <c r="AJ113" s="212">
        <v>315.68913806024449</v>
      </c>
      <c r="AK113" s="212">
        <v>411.61585021729388</v>
      </c>
      <c r="AL113" s="212">
        <v>0</v>
      </c>
      <c r="AM113" s="212">
        <v>16.352209832362679</v>
      </c>
      <c r="AN113" s="212">
        <v>427.96806004965657</v>
      </c>
      <c r="AO113" s="212">
        <v>495.27387066071094</v>
      </c>
      <c r="AP113" s="212">
        <v>0</v>
      </c>
      <c r="AQ113" s="212">
        <v>16.964005564124001</v>
      </c>
      <c r="AR113" s="212">
        <v>512.23787622483496</v>
      </c>
      <c r="AS113" s="212">
        <v>789.60746084146854</v>
      </c>
      <c r="AT113" s="212">
        <v>0</v>
      </c>
      <c r="AU113" s="212">
        <v>38.31955344361095</v>
      </c>
      <c r="AV113" s="212">
        <v>827.92701428507939</v>
      </c>
      <c r="AX113" s="211">
        <v>108</v>
      </c>
    </row>
    <row r="114" spans="1:50" x14ac:dyDescent="0.2">
      <c r="A114" s="190" t="s">
        <v>660</v>
      </c>
      <c r="B114" s="211" t="s">
        <v>214</v>
      </c>
      <c r="C114" s="211" t="s">
        <v>293</v>
      </c>
      <c r="D114" s="211" t="s">
        <v>107</v>
      </c>
      <c r="E114" s="211">
        <v>49579</v>
      </c>
      <c r="F114" s="211">
        <v>108.91054680409044</v>
      </c>
      <c r="G114" s="211">
        <v>124.99278903229191</v>
      </c>
      <c r="H114" s="211">
        <v>171.50498944722648</v>
      </c>
      <c r="I114" s="211">
        <v>280.41553625131689</v>
      </c>
      <c r="K114" s="222">
        <v>109.339601639252</v>
      </c>
      <c r="L114" s="222">
        <v>751.41953112430554</v>
      </c>
      <c r="M114" s="222">
        <v>53.521711005580364</v>
      </c>
      <c r="N114" s="222">
        <v>914.28084376913796</v>
      </c>
      <c r="O114" s="223">
        <v>108.4180374944029</v>
      </c>
      <c r="P114" s="223">
        <v>562.73193136688201</v>
      </c>
      <c r="Q114" s="223">
        <v>41.593327392144587</v>
      </c>
      <c r="R114" s="223">
        <v>712.74329625342955</v>
      </c>
      <c r="S114" s="224">
        <v>164.51560380010758</v>
      </c>
      <c r="T114" s="224">
        <v>701.77704891292501</v>
      </c>
      <c r="U114" s="224">
        <v>44.650762373387138</v>
      </c>
      <c r="V114" s="224">
        <v>910.94341508641969</v>
      </c>
      <c r="W114" s="225">
        <v>273.85520543935957</v>
      </c>
      <c r="X114" s="225">
        <v>1453.1965800372307</v>
      </c>
      <c r="Y114" s="225">
        <v>98.172473378967496</v>
      </c>
      <c r="Z114" s="225">
        <v>1825.2242588555578</v>
      </c>
      <c r="AB114" s="211" t="str">
        <f>VLOOKUP(B114,[2]Sheet2!$C$2:$E$384,3,FALSE)</f>
        <v>PR</v>
      </c>
      <c r="AD114" s="211" t="e">
        <f>VLOOKUP(B114,#REF!,2,FALSE)</f>
        <v>#REF!</v>
      </c>
      <c r="AE114" s="211" t="e">
        <f>VLOOKUP(B114,#REF!,2,FALSE)</f>
        <v>#REF!</v>
      </c>
      <c r="AG114" s="212">
        <v>49.058797904709316</v>
      </c>
      <c r="AH114" s="212">
        <v>341.31132889584808</v>
      </c>
      <c r="AI114" s="212">
        <v>24.694312734070014</v>
      </c>
      <c r="AJ114" s="212">
        <v>415.06443953462741</v>
      </c>
      <c r="AK114" s="212">
        <v>48.645307929800275</v>
      </c>
      <c r="AL114" s="212">
        <v>255.6052582497812</v>
      </c>
      <c r="AM114" s="212">
        <v>19.190691309646066</v>
      </c>
      <c r="AN114" s="212">
        <v>323.44125748922755</v>
      </c>
      <c r="AO114" s="212">
        <v>73.815320688925098</v>
      </c>
      <c r="AP114" s="212">
        <v>318.76261826025529</v>
      </c>
      <c r="AQ114" s="212">
        <v>20.601357265056514</v>
      </c>
      <c r="AR114" s="212">
        <v>413.1792962142369</v>
      </c>
      <c r="AS114" s="212">
        <v>122.87411859363442</v>
      </c>
      <c r="AT114" s="212">
        <v>660.07394715610337</v>
      </c>
      <c r="AU114" s="212">
        <v>45.295669999126531</v>
      </c>
      <c r="AV114" s="212">
        <v>828.24373574886431</v>
      </c>
      <c r="AX114" s="211">
        <v>109</v>
      </c>
    </row>
    <row r="115" spans="1:50" x14ac:dyDescent="0.2">
      <c r="A115" s="190" t="s">
        <v>660</v>
      </c>
      <c r="B115" s="211" t="s">
        <v>24</v>
      </c>
      <c r="C115" s="211" t="s">
        <v>185</v>
      </c>
      <c r="D115" s="211" t="s">
        <v>186</v>
      </c>
      <c r="E115" s="211">
        <v>51248</v>
      </c>
      <c r="F115" s="211">
        <v>116.87539025913206</v>
      </c>
      <c r="G115" s="211">
        <v>121.28528998273104</v>
      </c>
      <c r="H115" s="211">
        <v>184.56574137348954</v>
      </c>
      <c r="I115" s="211">
        <v>301.44113163262165</v>
      </c>
      <c r="K115" s="222">
        <v>117.30143689413919</v>
      </c>
      <c r="L115" s="222">
        <v>799.10961975343412</v>
      </c>
      <c r="M115" s="222">
        <v>51.058855118217529</v>
      </c>
      <c r="N115" s="222">
        <v>967.46991176579081</v>
      </c>
      <c r="O115" s="223">
        <v>104.91589580869497</v>
      </c>
      <c r="P115" s="223">
        <v>596.12693876644505</v>
      </c>
      <c r="Q115" s="223">
        <v>40.792999828275036</v>
      </c>
      <c r="R115" s="223">
        <v>741.83583440341499</v>
      </c>
      <c r="S115" s="224">
        <v>176.85138018831952</v>
      </c>
      <c r="T115" s="224">
        <v>753.1771203827052</v>
      </c>
      <c r="U115" s="224">
        <v>43.420895589682857</v>
      </c>
      <c r="V115" s="224">
        <v>973.44939616070769</v>
      </c>
      <c r="W115" s="225">
        <v>294.15281708245874</v>
      </c>
      <c r="X115" s="225">
        <v>1552.2867401361393</v>
      </c>
      <c r="Y115" s="225">
        <v>94.479750707900394</v>
      </c>
      <c r="Z115" s="225">
        <v>1940.9193079264985</v>
      </c>
      <c r="AB115" s="211" t="str">
        <f>VLOOKUP(B115,[2]Sheet2!$C$2:$E$384,3,FALSE)</f>
        <v>SR</v>
      </c>
      <c r="AD115" s="211" t="e">
        <f>VLOOKUP(B115,#REF!,2,FALSE)</f>
        <v>#REF!</v>
      </c>
      <c r="AE115" s="211" t="e">
        <f>VLOOKUP(B115,#REF!,2,FALSE)</f>
        <v>#REF!</v>
      </c>
      <c r="AG115" s="212">
        <v>49.350343463294628</v>
      </c>
      <c r="AH115" s="212">
        <v>342.34265805977805</v>
      </c>
      <c r="AI115" s="212">
        <v>21.779068248470505</v>
      </c>
      <c r="AJ115" s="212">
        <v>413.47206977154315</v>
      </c>
      <c r="AK115" s="212">
        <v>44.139574330969033</v>
      </c>
      <c r="AL115" s="212">
        <v>255.38383685246123</v>
      </c>
      <c r="AM115" s="212">
        <v>17.400185046508401</v>
      </c>
      <c r="AN115" s="212">
        <v>316.92359622993865</v>
      </c>
      <c r="AO115" s="212">
        <v>74.403831575632921</v>
      </c>
      <c r="AP115" s="212">
        <v>322.66493983789462</v>
      </c>
      <c r="AQ115" s="212">
        <v>18.521109536590572</v>
      </c>
      <c r="AR115" s="212">
        <v>415.58988095011813</v>
      </c>
      <c r="AS115" s="212">
        <v>123.75417503892754</v>
      </c>
      <c r="AT115" s="212">
        <v>665.00759789767267</v>
      </c>
      <c r="AU115" s="212">
        <v>40.300177785061081</v>
      </c>
      <c r="AV115" s="212">
        <v>829.06195072166133</v>
      </c>
      <c r="AX115" s="211">
        <v>110</v>
      </c>
    </row>
    <row r="116" spans="1:50" x14ac:dyDescent="0.2">
      <c r="A116" s="190" t="s">
        <v>660</v>
      </c>
      <c r="B116" s="211" t="s">
        <v>95</v>
      </c>
      <c r="C116" s="211" t="s">
        <v>377</v>
      </c>
      <c r="E116" s="211">
        <v>43061</v>
      </c>
      <c r="F116" s="211">
        <v>138.6664499198811</v>
      </c>
      <c r="G116" s="211">
        <v>186.61687246898586</v>
      </c>
      <c r="H116" s="211">
        <v>237.40635245772387</v>
      </c>
      <c r="I116" s="211">
        <v>376.072802377605</v>
      </c>
      <c r="K116" s="222">
        <v>140.07641687135464</v>
      </c>
      <c r="L116" s="222">
        <v>970.73419863175275</v>
      </c>
      <c r="M116" s="222">
        <v>0</v>
      </c>
      <c r="N116" s="222">
        <v>1110.8106155031073</v>
      </c>
      <c r="O116" s="223">
        <v>162.17681313963911</v>
      </c>
      <c r="P116" s="223">
        <v>451.62764072432725</v>
      </c>
      <c r="Q116" s="223">
        <v>0</v>
      </c>
      <c r="R116" s="223">
        <v>613.80445386396639</v>
      </c>
      <c r="S116" s="224">
        <v>216.85259534780687</v>
      </c>
      <c r="T116" s="224">
        <v>596.95804443395605</v>
      </c>
      <c r="U116" s="224">
        <v>0</v>
      </c>
      <c r="V116" s="224">
        <v>813.81063978176292</v>
      </c>
      <c r="W116" s="225">
        <v>356.92901221916151</v>
      </c>
      <c r="X116" s="225">
        <v>1567.6922430657089</v>
      </c>
      <c r="Y116" s="225">
        <v>0</v>
      </c>
      <c r="Z116" s="225">
        <v>1924.6212552848704</v>
      </c>
      <c r="AB116" s="211" t="str">
        <f>VLOOKUP(B116,[2]Sheet2!$C$2:$E$384,3,FALSE)</f>
        <v>PU</v>
      </c>
      <c r="AD116" s="211" t="e">
        <f>VLOOKUP(B116,#REF!,2,FALSE)</f>
        <v>#REF!</v>
      </c>
      <c r="AE116" s="211" t="e">
        <f>VLOOKUP(B116,#REF!,2,FALSE)</f>
        <v>#REF!</v>
      </c>
      <c r="AG116" s="212">
        <v>54.698574341162953</v>
      </c>
      <c r="AH116" s="212">
        <v>427.24621374498741</v>
      </c>
      <c r="AI116" s="212">
        <v>0</v>
      </c>
      <c r="AJ116" s="212">
        <v>481.94478808615037</v>
      </c>
      <c r="AK116" s="212">
        <v>63.328579271686891</v>
      </c>
      <c r="AL116" s="212">
        <v>198.7734642438904</v>
      </c>
      <c r="AM116" s="212">
        <v>0</v>
      </c>
      <c r="AN116" s="212">
        <v>262.10204351557729</v>
      </c>
      <c r="AO116" s="212">
        <v>84.678977893899841</v>
      </c>
      <c r="AP116" s="212">
        <v>262.73728133665139</v>
      </c>
      <c r="AQ116" s="212">
        <v>0</v>
      </c>
      <c r="AR116" s="212">
        <v>347.41625923055125</v>
      </c>
      <c r="AS116" s="212">
        <v>139.37755223506281</v>
      </c>
      <c r="AT116" s="212">
        <v>689.98349508163881</v>
      </c>
      <c r="AU116" s="212">
        <v>0</v>
      </c>
      <c r="AV116" s="212">
        <v>829.36104731670162</v>
      </c>
      <c r="AX116" s="211">
        <v>111</v>
      </c>
    </row>
    <row r="117" spans="1:50" x14ac:dyDescent="0.2">
      <c r="A117" s="190" t="s">
        <v>660</v>
      </c>
      <c r="B117" s="211" t="s">
        <v>94</v>
      </c>
      <c r="C117" s="211" t="s">
        <v>240</v>
      </c>
      <c r="D117" s="211" t="s">
        <v>241</v>
      </c>
      <c r="E117" s="211">
        <v>26597</v>
      </c>
      <c r="F117" s="211">
        <v>118.85163740271459</v>
      </c>
      <c r="G117" s="211">
        <v>121.17932265699139</v>
      </c>
      <c r="H117" s="211">
        <v>155.32912399257597</v>
      </c>
      <c r="I117" s="211">
        <v>274.18076139529057</v>
      </c>
      <c r="K117" s="222">
        <v>119.17797526015499</v>
      </c>
      <c r="L117" s="222">
        <v>817.05018722861917</v>
      </c>
      <c r="M117" s="222">
        <v>47.057947393070904</v>
      </c>
      <c r="N117" s="222">
        <v>983.28610988184505</v>
      </c>
      <c r="O117" s="223">
        <v>105.36335579351054</v>
      </c>
      <c r="P117" s="223">
        <v>500.750662891932</v>
      </c>
      <c r="Q117" s="223">
        <v>35.12247627585343</v>
      </c>
      <c r="R117" s="223">
        <v>641.23649496129588</v>
      </c>
      <c r="S117" s="224">
        <v>148.04472136653555</v>
      </c>
      <c r="T117" s="224">
        <v>634.25431470472859</v>
      </c>
      <c r="U117" s="224">
        <v>36.344317980472042</v>
      </c>
      <c r="V117" s="224">
        <v>818.6433540517362</v>
      </c>
      <c r="W117" s="225">
        <v>267.22269662669055</v>
      </c>
      <c r="X117" s="225">
        <v>1451.3045019333479</v>
      </c>
      <c r="Y117" s="225">
        <v>83.402265373542946</v>
      </c>
      <c r="Z117" s="225">
        <v>1801.9294639335812</v>
      </c>
      <c r="AB117" s="211" t="str">
        <f>VLOOKUP(B117,[2]Sheet2!$C$2:$E$384,3,FALSE)</f>
        <v>PR</v>
      </c>
      <c r="AD117" s="211" t="e">
        <f>VLOOKUP(B117,#REF!,2,FALSE)</f>
        <v>#REF!</v>
      </c>
      <c r="AE117" s="211" t="e">
        <f>VLOOKUP(B117,#REF!,2,FALSE)</f>
        <v>#REF!</v>
      </c>
      <c r="AG117" s="212">
        <v>56.999093848237628</v>
      </c>
      <c r="AH117" s="212">
        <v>374.00337619100469</v>
      </c>
      <c r="AI117" s="212">
        <v>21.186460932315821</v>
      </c>
      <c r="AJ117" s="212">
        <v>452.18893097155814</v>
      </c>
      <c r="AK117" s="212">
        <v>50.391993922785055</v>
      </c>
      <c r="AL117" s="212">
        <v>229.21779038655629</v>
      </c>
      <c r="AM117" s="212">
        <v>15.812865045918405</v>
      </c>
      <c r="AN117" s="212">
        <v>295.42264935525975</v>
      </c>
      <c r="AO117" s="212">
        <v>70.805154631021665</v>
      </c>
      <c r="AP117" s="212">
        <v>290.3288669058291</v>
      </c>
      <c r="AQ117" s="212">
        <v>16.362963445326876</v>
      </c>
      <c r="AR117" s="212">
        <v>377.49698498217765</v>
      </c>
      <c r="AS117" s="212">
        <v>127.80424847925929</v>
      </c>
      <c r="AT117" s="212">
        <v>664.33224309683374</v>
      </c>
      <c r="AU117" s="212">
        <v>37.549424377642694</v>
      </c>
      <c r="AV117" s="212">
        <v>829.68591595373573</v>
      </c>
      <c r="AX117" s="211">
        <v>112</v>
      </c>
    </row>
    <row r="118" spans="1:50" x14ac:dyDescent="0.2">
      <c r="A118" s="190" t="s">
        <v>660</v>
      </c>
      <c r="B118" s="211" t="s">
        <v>347</v>
      </c>
      <c r="C118" s="211" t="s">
        <v>185</v>
      </c>
      <c r="D118" s="211" t="s">
        <v>186</v>
      </c>
      <c r="E118" s="211">
        <v>50734</v>
      </c>
      <c r="F118" s="211">
        <v>159.61670674498365</v>
      </c>
      <c r="G118" s="211">
        <v>95.796569116746184</v>
      </c>
      <c r="H118" s="211">
        <v>141.87418910193821</v>
      </c>
      <c r="I118" s="211">
        <v>301.49089584692183</v>
      </c>
      <c r="K118" s="222">
        <v>159.9389021627521</v>
      </c>
      <c r="L118" s="222">
        <v>799.10961975343412</v>
      </c>
      <c r="M118" s="222">
        <v>51.058855118217529</v>
      </c>
      <c r="N118" s="222">
        <v>1010.1073770344037</v>
      </c>
      <c r="O118" s="223">
        <v>82.886585468955744</v>
      </c>
      <c r="P118" s="223">
        <v>596.12693876644505</v>
      </c>
      <c r="Q118" s="223">
        <v>40.792999828275036</v>
      </c>
      <c r="R118" s="223">
        <v>719.80652406367585</v>
      </c>
      <c r="S118" s="224">
        <v>144.80582483287213</v>
      </c>
      <c r="T118" s="224">
        <v>753.1771203827052</v>
      </c>
      <c r="U118" s="224">
        <v>43.420895589682857</v>
      </c>
      <c r="V118" s="224">
        <v>941.40384080526019</v>
      </c>
      <c r="W118" s="225">
        <v>304.74472699562426</v>
      </c>
      <c r="X118" s="225">
        <v>1552.2867401361393</v>
      </c>
      <c r="Y118" s="225">
        <v>94.479750707900394</v>
      </c>
      <c r="Z118" s="225">
        <v>1951.5112178396639</v>
      </c>
      <c r="AB118" s="211" t="str">
        <f>VLOOKUP(B118,[2]Sheet2!$C$2:$E$384,3,FALSE)</f>
        <v>PR</v>
      </c>
      <c r="AD118" s="211" t="e">
        <f>VLOOKUP(B118,#REF!,2,FALSE)</f>
        <v>#REF!</v>
      </c>
      <c r="AE118" s="211" t="e">
        <f>VLOOKUP(B118,#REF!,2,FALSE)</f>
        <v>#REF!</v>
      </c>
      <c r="AG118" s="212">
        <v>65.300254802957184</v>
      </c>
      <c r="AH118" s="212">
        <v>342.34265805977805</v>
      </c>
      <c r="AI118" s="212">
        <v>21.779068248470505</v>
      </c>
      <c r="AJ118" s="212">
        <v>429.4219811112057</v>
      </c>
      <c r="AK118" s="212">
        <v>33.841142321723453</v>
      </c>
      <c r="AL118" s="212">
        <v>255.38383685246123</v>
      </c>
      <c r="AM118" s="212">
        <v>17.400185046508401</v>
      </c>
      <c r="AN118" s="212">
        <v>306.62516422069308</v>
      </c>
      <c r="AO118" s="212">
        <v>59.121684159847213</v>
      </c>
      <c r="AP118" s="212">
        <v>322.66493983789462</v>
      </c>
      <c r="AQ118" s="212">
        <v>18.521109536590572</v>
      </c>
      <c r="AR118" s="212">
        <v>400.30773353433244</v>
      </c>
      <c r="AS118" s="212">
        <v>124.4219389628044</v>
      </c>
      <c r="AT118" s="212">
        <v>665.00759789767267</v>
      </c>
      <c r="AU118" s="212">
        <v>40.300177785061081</v>
      </c>
      <c r="AV118" s="212">
        <v>829.72971464553814</v>
      </c>
      <c r="AX118" s="211">
        <v>113</v>
      </c>
    </row>
    <row r="119" spans="1:50" x14ac:dyDescent="0.2">
      <c r="A119" s="190" t="s">
        <v>688</v>
      </c>
      <c r="B119" s="211" t="s">
        <v>236</v>
      </c>
      <c r="D119" s="211" t="s">
        <v>25</v>
      </c>
      <c r="E119" s="211">
        <v>92740</v>
      </c>
      <c r="F119" s="211">
        <v>890.1842786284235</v>
      </c>
      <c r="G119" s="211">
        <v>745.08634585390337</v>
      </c>
      <c r="H119" s="211">
        <v>921.3831834816109</v>
      </c>
      <c r="I119" s="211">
        <v>1811.5674621100345</v>
      </c>
      <c r="K119" s="222">
        <v>898.68324842184711</v>
      </c>
      <c r="L119" s="222">
        <v>0</v>
      </c>
      <c r="M119" s="222">
        <v>44.406756466823431</v>
      </c>
      <c r="N119" s="222">
        <v>943.09000488867059</v>
      </c>
      <c r="O119" s="223">
        <v>677.50421206640067</v>
      </c>
      <c r="P119" s="223">
        <v>0</v>
      </c>
      <c r="Q119" s="223">
        <v>46.754405232225899</v>
      </c>
      <c r="R119" s="223">
        <v>724.25861729862652</v>
      </c>
      <c r="S119" s="224">
        <v>884.2006271060817</v>
      </c>
      <c r="T119" s="224">
        <v>0</v>
      </c>
      <c r="U119" s="224">
        <v>50.166794819702545</v>
      </c>
      <c r="V119" s="224">
        <v>934.36742192578424</v>
      </c>
      <c r="W119" s="225">
        <v>1782.8838755279289</v>
      </c>
      <c r="X119" s="225">
        <v>0</v>
      </c>
      <c r="Y119" s="225">
        <v>94.573551286525969</v>
      </c>
      <c r="Z119" s="225">
        <v>1877.4574268144549</v>
      </c>
      <c r="AB119" s="211" t="str">
        <f>VLOOKUP(B119,[2]Sheet2!$C$2:$E$384,3,FALSE)</f>
        <v>PR</v>
      </c>
      <c r="AD119" s="211" t="e">
        <f>VLOOKUP(B119,#REF!,2,FALSE)</f>
        <v>#REF!</v>
      </c>
      <c r="AE119" s="211" t="e">
        <f>VLOOKUP(B119,#REF!,2,FALSE)</f>
        <v>#REF!</v>
      </c>
      <c r="AG119" s="212">
        <v>398.1402094205983</v>
      </c>
      <c r="AH119" s="212">
        <v>0</v>
      </c>
      <c r="AI119" s="212">
        <v>19.193941046031046</v>
      </c>
      <c r="AJ119" s="212">
        <v>417.33415046662935</v>
      </c>
      <c r="AK119" s="212">
        <v>300.15210514843818</v>
      </c>
      <c r="AL119" s="212">
        <v>0</v>
      </c>
      <c r="AM119" s="212">
        <v>20.208665731757367</v>
      </c>
      <c r="AN119" s="212">
        <v>320.36077088019556</v>
      </c>
      <c r="AO119" s="212">
        <v>391.7240289768838</v>
      </c>
      <c r="AP119" s="212">
        <v>0</v>
      </c>
      <c r="AQ119" s="212">
        <v>21.683603551569771</v>
      </c>
      <c r="AR119" s="212">
        <v>413.40763252845358</v>
      </c>
      <c r="AS119" s="212">
        <v>789.86423839748204</v>
      </c>
      <c r="AT119" s="212">
        <v>0</v>
      </c>
      <c r="AU119" s="212">
        <v>40.877544597600817</v>
      </c>
      <c r="AV119" s="212">
        <v>830.74178299508299</v>
      </c>
      <c r="AX119" s="211">
        <v>114</v>
      </c>
    </row>
    <row r="120" spans="1:50" x14ac:dyDescent="0.2">
      <c r="A120" s="190" t="s">
        <v>660</v>
      </c>
      <c r="B120" s="211" t="s">
        <v>46</v>
      </c>
      <c r="C120" s="211" t="s">
        <v>205</v>
      </c>
      <c r="E120" s="211">
        <v>28692</v>
      </c>
      <c r="F120" s="211">
        <v>101.61012442492681</v>
      </c>
      <c r="G120" s="211">
        <v>206.00369688857523</v>
      </c>
      <c r="H120" s="211">
        <v>248.16229735791353</v>
      </c>
      <c r="I120" s="211">
        <v>349.77242178284035</v>
      </c>
      <c r="K120" s="222">
        <v>102.42806223568432</v>
      </c>
      <c r="L120" s="222">
        <v>685.92987991895052</v>
      </c>
      <c r="M120" s="222">
        <v>0</v>
      </c>
      <c r="N120" s="222">
        <v>788.35794215463488</v>
      </c>
      <c r="O120" s="223">
        <v>178.448182913983</v>
      </c>
      <c r="P120" s="223">
        <v>683.62399182531669</v>
      </c>
      <c r="Q120" s="223">
        <v>0</v>
      </c>
      <c r="R120" s="223">
        <v>862.07217473929973</v>
      </c>
      <c r="S120" s="224">
        <v>228.88214506555983</v>
      </c>
      <c r="T120" s="224">
        <v>847.5515754461652</v>
      </c>
      <c r="U120" s="224">
        <v>0</v>
      </c>
      <c r="V120" s="224">
        <v>1076.4337205117249</v>
      </c>
      <c r="W120" s="225">
        <v>331.31020730124419</v>
      </c>
      <c r="X120" s="225">
        <v>1533.4814553651158</v>
      </c>
      <c r="Y120" s="225">
        <v>0</v>
      </c>
      <c r="Z120" s="225">
        <v>1864.79166266636</v>
      </c>
      <c r="AB120" s="211" t="str">
        <f>VLOOKUP(B120,[2]Sheet2!$C$2:$E$384,3,FALSE)</f>
        <v>SR</v>
      </c>
      <c r="AD120" s="211" t="e">
        <f>VLOOKUP(B120,#REF!,2,FALSE)</f>
        <v>#REF!</v>
      </c>
      <c r="AE120" s="211" t="e">
        <f>VLOOKUP(B120,#REF!,2,FALSE)</f>
        <v>#REF!</v>
      </c>
      <c r="AG120" s="212">
        <v>43.774814729299557</v>
      </c>
      <c r="AH120" s="212">
        <v>308.35220820006987</v>
      </c>
      <c r="AI120" s="212">
        <v>0</v>
      </c>
      <c r="AJ120" s="212">
        <v>352.12702292936945</v>
      </c>
      <c r="AK120" s="212">
        <v>76.263632986296471</v>
      </c>
      <c r="AL120" s="212">
        <v>307.31562165332514</v>
      </c>
      <c r="AM120" s="212">
        <v>0</v>
      </c>
      <c r="AN120" s="212">
        <v>383.57925463962158</v>
      </c>
      <c r="AO120" s="212">
        <v>97.817661258058905</v>
      </c>
      <c r="AP120" s="212">
        <v>381.00745790977004</v>
      </c>
      <c r="AQ120" s="212">
        <v>0</v>
      </c>
      <c r="AR120" s="212">
        <v>478.82511916782892</v>
      </c>
      <c r="AS120" s="212">
        <v>141.59247598735845</v>
      </c>
      <c r="AT120" s="212">
        <v>689.35966610983996</v>
      </c>
      <c r="AU120" s="212">
        <v>0</v>
      </c>
      <c r="AV120" s="212">
        <v>830.95214209719836</v>
      </c>
      <c r="AX120" s="211">
        <v>115</v>
      </c>
    </row>
    <row r="121" spans="1:50" x14ac:dyDescent="0.2">
      <c r="A121" s="190" t="s">
        <v>660</v>
      </c>
      <c r="B121" s="211" t="s">
        <v>21</v>
      </c>
      <c r="C121" s="211" t="s">
        <v>103</v>
      </c>
      <c r="D121" s="211" t="s">
        <v>105</v>
      </c>
      <c r="E121" s="211">
        <v>55292</v>
      </c>
      <c r="F121" s="211">
        <v>99.549319973956443</v>
      </c>
      <c r="G121" s="211">
        <v>125.20120181154599</v>
      </c>
      <c r="H121" s="211">
        <v>157.11235375432079</v>
      </c>
      <c r="I121" s="211">
        <v>256.66167372827726</v>
      </c>
      <c r="K121" s="222">
        <v>100.08381905967872</v>
      </c>
      <c r="L121" s="222">
        <v>710.02022896812173</v>
      </c>
      <c r="M121" s="222">
        <v>42.986736800598763</v>
      </c>
      <c r="N121" s="222">
        <v>853.09078482839925</v>
      </c>
      <c r="O121" s="223">
        <v>108.26631214555452</v>
      </c>
      <c r="P121" s="223">
        <v>654.3880116528245</v>
      </c>
      <c r="Q121" s="223">
        <v>40.574402674948182</v>
      </c>
      <c r="R121" s="223">
        <v>803.22872647332713</v>
      </c>
      <c r="S121" s="224">
        <v>144.05297625599908</v>
      </c>
      <c r="T121" s="224">
        <v>826.37068043226486</v>
      </c>
      <c r="U121" s="224">
        <v>41.596383614604022</v>
      </c>
      <c r="V121" s="224">
        <v>1012.020040302868</v>
      </c>
      <c r="W121" s="225">
        <v>244.1367953156778</v>
      </c>
      <c r="X121" s="225">
        <v>1536.3909094003866</v>
      </c>
      <c r="Y121" s="225">
        <v>84.583120415202799</v>
      </c>
      <c r="Z121" s="225">
        <v>1865.1108251312671</v>
      </c>
      <c r="AB121" s="211" t="str">
        <f>VLOOKUP(B121,[2]Sheet2!$C$2:$E$384,3,FALSE)</f>
        <v>SR</v>
      </c>
      <c r="AD121" s="211" t="e">
        <f>VLOOKUP(B121,#REF!,2,FALSE)</f>
        <v>#REF!</v>
      </c>
      <c r="AE121" s="211" t="e">
        <f>VLOOKUP(B121,#REF!,2,FALSE)</f>
        <v>#REF!</v>
      </c>
      <c r="AG121" s="212">
        <v>44.641738316468533</v>
      </c>
      <c r="AH121" s="212">
        <v>317.27230570894704</v>
      </c>
      <c r="AI121" s="212">
        <v>18.941718838324267</v>
      </c>
      <c r="AJ121" s="212">
        <v>380.85576286373987</v>
      </c>
      <c r="AK121" s="212">
        <v>48.291486283201984</v>
      </c>
      <c r="AL121" s="212">
        <v>292.41306770529576</v>
      </c>
      <c r="AM121" s="212">
        <v>17.878745508570805</v>
      </c>
      <c r="AN121" s="212">
        <v>358.58329949706859</v>
      </c>
      <c r="AO121" s="212">
        <v>64.253895686116621</v>
      </c>
      <c r="AP121" s="212">
        <v>369.2634666649584</v>
      </c>
      <c r="AQ121" s="212">
        <v>18.329072215314866</v>
      </c>
      <c r="AR121" s="212">
        <v>451.84643456638986</v>
      </c>
      <c r="AS121" s="212">
        <v>108.89563400258515</v>
      </c>
      <c r="AT121" s="212">
        <v>686.5357723739055</v>
      </c>
      <c r="AU121" s="212">
        <v>37.27079105363913</v>
      </c>
      <c r="AV121" s="212">
        <v>832.70219743012967</v>
      </c>
      <c r="AX121" s="211">
        <v>116</v>
      </c>
    </row>
    <row r="122" spans="1:50" x14ac:dyDescent="0.2">
      <c r="A122" s="190" t="s">
        <v>660</v>
      </c>
      <c r="B122" s="211" t="s">
        <v>148</v>
      </c>
      <c r="C122" s="211" t="s">
        <v>185</v>
      </c>
      <c r="D122" s="211" t="s">
        <v>186</v>
      </c>
      <c r="E122" s="211">
        <v>42072</v>
      </c>
      <c r="F122" s="211">
        <v>129.11936679977183</v>
      </c>
      <c r="G122" s="211">
        <v>153.3238013198802</v>
      </c>
      <c r="H122" s="211">
        <v>194.73941258501222</v>
      </c>
      <c r="I122" s="211">
        <v>323.8587793847841</v>
      </c>
      <c r="K122" s="222">
        <v>129.48190823200275</v>
      </c>
      <c r="L122" s="222">
        <v>799.10961975343412</v>
      </c>
      <c r="M122" s="222">
        <v>51.058855118217529</v>
      </c>
      <c r="N122" s="222">
        <v>979.65038310365435</v>
      </c>
      <c r="O122" s="223">
        <v>132.93753612224285</v>
      </c>
      <c r="P122" s="223">
        <v>596.12693876644505</v>
      </c>
      <c r="Q122" s="223">
        <v>40.792999828275036</v>
      </c>
      <c r="R122" s="223">
        <v>769.85747471696288</v>
      </c>
      <c r="S122" s="224">
        <v>184.54976429652606</v>
      </c>
      <c r="T122" s="224">
        <v>753.1771203827052</v>
      </c>
      <c r="U122" s="224">
        <v>43.420895589682857</v>
      </c>
      <c r="V122" s="224">
        <v>981.14778026891418</v>
      </c>
      <c r="W122" s="225">
        <v>314.03167252852882</v>
      </c>
      <c r="X122" s="225">
        <v>1552.2867401361393</v>
      </c>
      <c r="Y122" s="225">
        <v>94.479750707900394</v>
      </c>
      <c r="Z122" s="225">
        <v>1960.7981633725685</v>
      </c>
      <c r="AB122" s="211" t="str">
        <f>VLOOKUP(B122,[2]Sheet2!$C$2:$E$384,3,FALSE)</f>
        <v>PU</v>
      </c>
      <c r="AD122" s="211" t="e">
        <f>VLOOKUP(B122,#REF!,2,FALSE)</f>
        <v>#REF!</v>
      </c>
      <c r="AE122" s="211" t="e">
        <f>VLOOKUP(B122,#REF!,2,FALSE)</f>
        <v>#REF!</v>
      </c>
      <c r="AG122" s="212">
        <v>52.624813732399701</v>
      </c>
      <c r="AH122" s="212">
        <v>342.34265805977805</v>
      </c>
      <c r="AI122" s="212">
        <v>21.779068248470505</v>
      </c>
      <c r="AJ122" s="212">
        <v>416.74654004064826</v>
      </c>
      <c r="AK122" s="212">
        <v>54.029270745239913</v>
      </c>
      <c r="AL122" s="212">
        <v>255.38383685246123</v>
      </c>
      <c r="AM122" s="212">
        <v>17.400185046508401</v>
      </c>
      <c r="AN122" s="212">
        <v>326.81329264420953</v>
      </c>
      <c r="AO122" s="212">
        <v>75.005822072543111</v>
      </c>
      <c r="AP122" s="212">
        <v>322.66493983789462</v>
      </c>
      <c r="AQ122" s="212">
        <v>18.521109536590572</v>
      </c>
      <c r="AR122" s="212">
        <v>416.19187144702829</v>
      </c>
      <c r="AS122" s="212">
        <v>127.63063580494281</v>
      </c>
      <c r="AT122" s="212">
        <v>665.00759789767267</v>
      </c>
      <c r="AU122" s="212">
        <v>40.300177785061081</v>
      </c>
      <c r="AV122" s="212">
        <v>832.9384114876766</v>
      </c>
      <c r="AX122" s="211">
        <v>117</v>
      </c>
    </row>
    <row r="123" spans="1:50" x14ac:dyDescent="0.2">
      <c r="A123" s="190" t="s">
        <v>660</v>
      </c>
      <c r="B123" s="211" t="s">
        <v>373</v>
      </c>
      <c r="C123" s="211" t="s">
        <v>205</v>
      </c>
      <c r="E123" s="211">
        <v>41379</v>
      </c>
      <c r="F123" s="211">
        <v>127.88535247347689</v>
      </c>
      <c r="G123" s="211">
        <v>156.36255705744458</v>
      </c>
      <c r="H123" s="211">
        <v>198.98530124360789</v>
      </c>
      <c r="I123" s="211">
        <v>326.87065371708474</v>
      </c>
      <c r="K123" s="222">
        <v>128.66291755590785</v>
      </c>
      <c r="L123" s="222">
        <v>685.92987991895052</v>
      </c>
      <c r="M123" s="222">
        <v>0</v>
      </c>
      <c r="N123" s="222">
        <v>814.59279747485834</v>
      </c>
      <c r="O123" s="223">
        <v>135.28335124691267</v>
      </c>
      <c r="P123" s="223">
        <v>683.62399182531669</v>
      </c>
      <c r="Q123" s="223">
        <v>0</v>
      </c>
      <c r="R123" s="223">
        <v>818.90734307222942</v>
      </c>
      <c r="S123" s="224">
        <v>189.24844423027531</v>
      </c>
      <c r="T123" s="224">
        <v>847.5515754461652</v>
      </c>
      <c r="U123" s="224">
        <v>0</v>
      </c>
      <c r="V123" s="224">
        <v>1036.8000196764406</v>
      </c>
      <c r="W123" s="225">
        <v>317.91136178618319</v>
      </c>
      <c r="X123" s="225">
        <v>1533.4814553651158</v>
      </c>
      <c r="Y123" s="225">
        <v>0</v>
      </c>
      <c r="Z123" s="225">
        <v>1851.3928171512989</v>
      </c>
      <c r="AB123" s="211" t="str">
        <f>VLOOKUP(B123,[2]Sheet2!$C$2:$E$384,3,FALSE)</f>
        <v>PR</v>
      </c>
      <c r="AD123" s="211" t="e">
        <f>VLOOKUP(B123,#REF!,2,FALSE)</f>
        <v>#REF!</v>
      </c>
      <c r="AE123" s="211" t="e">
        <f>VLOOKUP(B123,#REF!,2,FALSE)</f>
        <v>#REF!</v>
      </c>
      <c r="AG123" s="212">
        <v>58.109593703772276</v>
      </c>
      <c r="AH123" s="212">
        <v>308.35220820006987</v>
      </c>
      <c r="AI123" s="212">
        <v>0</v>
      </c>
      <c r="AJ123" s="212">
        <v>366.46180190384212</v>
      </c>
      <c r="AK123" s="212">
        <v>61.09966045521125</v>
      </c>
      <c r="AL123" s="212">
        <v>307.31562165332514</v>
      </c>
      <c r="AM123" s="212">
        <v>0</v>
      </c>
      <c r="AN123" s="212">
        <v>368.41528210853642</v>
      </c>
      <c r="AO123" s="212">
        <v>85.472569814171322</v>
      </c>
      <c r="AP123" s="212">
        <v>381.00745790977004</v>
      </c>
      <c r="AQ123" s="212">
        <v>0</v>
      </c>
      <c r="AR123" s="212">
        <v>466.48002772394136</v>
      </c>
      <c r="AS123" s="212">
        <v>143.5821635179436</v>
      </c>
      <c r="AT123" s="212">
        <v>689.35966610983996</v>
      </c>
      <c r="AU123" s="212">
        <v>0</v>
      </c>
      <c r="AV123" s="212">
        <v>832.94182962778348</v>
      </c>
      <c r="AX123" s="211">
        <v>118</v>
      </c>
    </row>
    <row r="124" spans="1:50" x14ac:dyDescent="0.2">
      <c r="A124" s="190" t="s">
        <v>660</v>
      </c>
      <c r="B124" s="211" t="s">
        <v>286</v>
      </c>
      <c r="C124" s="211" t="s">
        <v>185</v>
      </c>
      <c r="D124" s="211" t="s">
        <v>186</v>
      </c>
      <c r="E124" s="211">
        <v>48767</v>
      </c>
      <c r="F124" s="211">
        <v>178.97018475608505</v>
      </c>
      <c r="G124" s="211">
        <v>97.764018773350841</v>
      </c>
      <c r="H124" s="211">
        <v>130.5959818717333</v>
      </c>
      <c r="I124" s="211">
        <v>309.56616662781835</v>
      </c>
      <c r="K124" s="222">
        <v>180.07496029341388</v>
      </c>
      <c r="L124" s="222">
        <v>799.10961975343412</v>
      </c>
      <c r="M124" s="222">
        <v>51.058855118217529</v>
      </c>
      <c r="N124" s="222">
        <v>1030.2434351650654</v>
      </c>
      <c r="O124" s="223">
        <v>84.464021496216702</v>
      </c>
      <c r="P124" s="223">
        <v>596.12693876644505</v>
      </c>
      <c r="Q124" s="223">
        <v>40.792999828275036</v>
      </c>
      <c r="R124" s="223">
        <v>721.38396009093674</v>
      </c>
      <c r="S124" s="224">
        <v>127.01961423463014</v>
      </c>
      <c r="T124" s="224">
        <v>753.1771203827052</v>
      </c>
      <c r="U124" s="224">
        <v>43.420895589682857</v>
      </c>
      <c r="V124" s="224">
        <v>923.61763020701824</v>
      </c>
      <c r="W124" s="225">
        <v>307.09457452804401</v>
      </c>
      <c r="X124" s="225">
        <v>1552.2867401361393</v>
      </c>
      <c r="Y124" s="225">
        <v>94.479750707900394</v>
      </c>
      <c r="Z124" s="225">
        <v>1953.8610653720837</v>
      </c>
      <c r="AB124" s="211" t="str">
        <f>VLOOKUP(B124,[2]Sheet2!$C$2:$E$384,3,FALSE)</f>
        <v>PR</v>
      </c>
      <c r="AD124" s="211" t="e">
        <f>VLOOKUP(B124,#REF!,2,FALSE)</f>
        <v>#REF!</v>
      </c>
      <c r="AE124" s="211" t="e">
        <f>VLOOKUP(B124,#REF!,2,FALSE)</f>
        <v>#REF!</v>
      </c>
      <c r="AG124" s="212">
        <v>75.091413962127405</v>
      </c>
      <c r="AH124" s="212">
        <v>342.34265805977805</v>
      </c>
      <c r="AI124" s="212">
        <v>21.779068248470505</v>
      </c>
      <c r="AJ124" s="212">
        <v>439.2131402703759</v>
      </c>
      <c r="AK124" s="212">
        <v>35.221569910352557</v>
      </c>
      <c r="AL124" s="212">
        <v>255.38383685246123</v>
      </c>
      <c r="AM124" s="212">
        <v>17.400185046508401</v>
      </c>
      <c r="AN124" s="212">
        <v>308.0055918093222</v>
      </c>
      <c r="AO124" s="212">
        <v>52.967288834944107</v>
      </c>
      <c r="AP124" s="212">
        <v>322.66493983789462</v>
      </c>
      <c r="AQ124" s="212">
        <v>18.521109536590572</v>
      </c>
      <c r="AR124" s="212">
        <v>394.15333820942931</v>
      </c>
      <c r="AS124" s="212">
        <v>128.0587027970715</v>
      </c>
      <c r="AT124" s="212">
        <v>665.00759789767267</v>
      </c>
      <c r="AU124" s="212">
        <v>40.300177785061081</v>
      </c>
      <c r="AV124" s="212">
        <v>833.36647847980521</v>
      </c>
      <c r="AX124" s="211">
        <v>119</v>
      </c>
    </row>
    <row r="125" spans="1:50" x14ac:dyDescent="0.2">
      <c r="A125" s="190" t="s">
        <v>660</v>
      </c>
      <c r="B125" s="211" t="s">
        <v>285</v>
      </c>
      <c r="C125" s="211" t="s">
        <v>240</v>
      </c>
      <c r="D125" s="211" t="s">
        <v>241</v>
      </c>
      <c r="E125" s="211">
        <v>36925</v>
      </c>
      <c r="F125" s="211">
        <v>119.71891672308733</v>
      </c>
      <c r="G125" s="211">
        <v>143.73509349305348</v>
      </c>
      <c r="H125" s="211">
        <v>188.73228993218603</v>
      </c>
      <c r="I125" s="211">
        <v>308.45120665527338</v>
      </c>
      <c r="K125" s="222">
        <v>120.62269914528665</v>
      </c>
      <c r="L125" s="222">
        <v>817.05018722861917</v>
      </c>
      <c r="M125" s="222">
        <v>47.057947393070904</v>
      </c>
      <c r="N125" s="222">
        <v>984.73083376697673</v>
      </c>
      <c r="O125" s="223">
        <v>124.63846722756941</v>
      </c>
      <c r="P125" s="223">
        <v>500.750662891932</v>
      </c>
      <c r="Q125" s="223">
        <v>35.12247627585343</v>
      </c>
      <c r="R125" s="223">
        <v>660.51160639535476</v>
      </c>
      <c r="S125" s="224">
        <v>184.74829152734549</v>
      </c>
      <c r="T125" s="224">
        <v>634.25431470472859</v>
      </c>
      <c r="U125" s="224">
        <v>36.344317980472042</v>
      </c>
      <c r="V125" s="224">
        <v>855.34692421254613</v>
      </c>
      <c r="W125" s="225">
        <v>305.37099067263216</v>
      </c>
      <c r="X125" s="225">
        <v>1451.3045019333479</v>
      </c>
      <c r="Y125" s="225">
        <v>83.402265373542946</v>
      </c>
      <c r="Z125" s="225">
        <v>1840.0777579795231</v>
      </c>
      <c r="AB125" s="211" t="str">
        <f>VLOOKUP(B125,[2]Sheet2!$C$2:$E$384,3,FALSE)</f>
        <v>PR</v>
      </c>
      <c r="AD125" s="211" t="e">
        <f>VLOOKUP(B125,#REF!,2,FALSE)</f>
        <v>#REF!</v>
      </c>
      <c r="AE125" s="211" t="e">
        <f>VLOOKUP(B125,#REF!,2,FALSE)</f>
        <v>#REF!</v>
      </c>
      <c r="AG125" s="212">
        <v>52.136171906118577</v>
      </c>
      <c r="AH125" s="212">
        <v>374.00337619100469</v>
      </c>
      <c r="AI125" s="212">
        <v>21.186460932315821</v>
      </c>
      <c r="AJ125" s="212">
        <v>447.32600902943909</v>
      </c>
      <c r="AK125" s="212">
        <v>53.871888123352448</v>
      </c>
      <c r="AL125" s="212">
        <v>229.21779038655629</v>
      </c>
      <c r="AM125" s="212">
        <v>15.812865045918405</v>
      </c>
      <c r="AN125" s="212">
        <v>298.90254355582709</v>
      </c>
      <c r="AO125" s="212">
        <v>79.852869772295833</v>
      </c>
      <c r="AP125" s="212">
        <v>290.3288669058291</v>
      </c>
      <c r="AQ125" s="212">
        <v>16.362963445326876</v>
      </c>
      <c r="AR125" s="212">
        <v>386.54470012345183</v>
      </c>
      <c r="AS125" s="212">
        <v>131.98904167841442</v>
      </c>
      <c r="AT125" s="212">
        <v>664.33224309683374</v>
      </c>
      <c r="AU125" s="212">
        <v>37.549424377642694</v>
      </c>
      <c r="AV125" s="212">
        <v>833.87070915289087</v>
      </c>
      <c r="AX125" s="211">
        <v>120</v>
      </c>
    </row>
    <row r="126" spans="1:50" x14ac:dyDescent="0.2">
      <c r="A126" s="190" t="s">
        <v>660</v>
      </c>
      <c r="B126" s="211" t="s">
        <v>100</v>
      </c>
      <c r="C126" s="211" t="s">
        <v>185</v>
      </c>
      <c r="D126" s="211" t="s">
        <v>186</v>
      </c>
      <c r="E126" s="211">
        <v>41514</v>
      </c>
      <c r="F126" s="211">
        <v>123.58821120585824</v>
      </c>
      <c r="G126" s="211">
        <v>141.81346324350821</v>
      </c>
      <c r="H126" s="211">
        <v>189.84850754276385</v>
      </c>
      <c r="I126" s="211">
        <v>313.43671874862207</v>
      </c>
      <c r="K126" s="222">
        <v>124.84178311353251</v>
      </c>
      <c r="L126" s="222">
        <v>799.10961975343412</v>
      </c>
      <c r="M126" s="222">
        <v>51.058855118217529</v>
      </c>
      <c r="N126" s="222">
        <v>975.01025798518413</v>
      </c>
      <c r="O126" s="223">
        <v>122.95749645786961</v>
      </c>
      <c r="P126" s="223">
        <v>596.12693876644505</v>
      </c>
      <c r="Q126" s="223">
        <v>40.792999828275036</v>
      </c>
      <c r="R126" s="223">
        <v>759.8774350525897</v>
      </c>
      <c r="S126" s="224">
        <v>185.85563817267266</v>
      </c>
      <c r="T126" s="224">
        <v>753.1771203827052</v>
      </c>
      <c r="U126" s="224">
        <v>43.420895589682857</v>
      </c>
      <c r="V126" s="224">
        <v>982.45365414506068</v>
      </c>
      <c r="W126" s="225">
        <v>310.69742128620516</v>
      </c>
      <c r="X126" s="225">
        <v>1552.2867401361393</v>
      </c>
      <c r="Y126" s="225">
        <v>94.479750707900394</v>
      </c>
      <c r="Z126" s="225">
        <v>1957.4639121302448</v>
      </c>
      <c r="AB126" s="211" t="str">
        <f>VLOOKUP(B126,[2]Sheet2!$C$2:$E$384,3,FALSE)</f>
        <v>PU</v>
      </c>
      <c r="AD126" s="211" t="e">
        <f>VLOOKUP(B126,#REF!,2,FALSE)</f>
        <v>#REF!</v>
      </c>
      <c r="AE126" s="211" t="e">
        <f>VLOOKUP(B126,#REF!,2,FALSE)</f>
        <v>#REF!</v>
      </c>
      <c r="AG126" s="212">
        <v>51.850150409436132</v>
      </c>
      <c r="AH126" s="212">
        <v>342.34265805977805</v>
      </c>
      <c r="AI126" s="212">
        <v>21.779068248470505</v>
      </c>
      <c r="AJ126" s="212">
        <v>415.97187671768467</v>
      </c>
      <c r="AK126" s="212">
        <v>51.067555479485762</v>
      </c>
      <c r="AL126" s="212">
        <v>255.38383685246123</v>
      </c>
      <c r="AM126" s="212">
        <v>17.400185046508401</v>
      </c>
      <c r="AN126" s="212">
        <v>323.85157737845537</v>
      </c>
      <c r="AO126" s="212">
        <v>77.190845511483502</v>
      </c>
      <c r="AP126" s="212">
        <v>322.66493983789462</v>
      </c>
      <c r="AQ126" s="212">
        <v>18.521109536590572</v>
      </c>
      <c r="AR126" s="212">
        <v>418.37689488596874</v>
      </c>
      <c r="AS126" s="212">
        <v>129.04099592091964</v>
      </c>
      <c r="AT126" s="212">
        <v>665.00759789767267</v>
      </c>
      <c r="AU126" s="212">
        <v>40.300177785061081</v>
      </c>
      <c r="AV126" s="212">
        <v>834.3487716036534</v>
      </c>
      <c r="AX126" s="211">
        <v>121</v>
      </c>
    </row>
    <row r="127" spans="1:50" x14ac:dyDescent="0.2">
      <c r="A127" s="190" t="s">
        <v>660</v>
      </c>
      <c r="B127" s="211" t="s">
        <v>333</v>
      </c>
      <c r="C127" s="211" t="s">
        <v>185</v>
      </c>
      <c r="D127" s="211" t="s">
        <v>186</v>
      </c>
      <c r="E127" s="211">
        <v>60519</v>
      </c>
      <c r="F127" s="211">
        <v>108.94343925048332</v>
      </c>
      <c r="G127" s="211">
        <v>154.39179242885709</v>
      </c>
      <c r="H127" s="211">
        <v>202.30430066945868</v>
      </c>
      <c r="I127" s="211">
        <v>311.24773991994198</v>
      </c>
      <c r="K127" s="222">
        <v>110.10164411298871</v>
      </c>
      <c r="L127" s="222">
        <v>799.10961975343412</v>
      </c>
      <c r="M127" s="222">
        <v>51.058855118217529</v>
      </c>
      <c r="N127" s="222">
        <v>960.27011898464025</v>
      </c>
      <c r="O127" s="223">
        <v>133.72950873153886</v>
      </c>
      <c r="P127" s="223">
        <v>596.12693876644505</v>
      </c>
      <c r="Q127" s="223">
        <v>40.792999828275036</v>
      </c>
      <c r="R127" s="223">
        <v>770.64944732625895</v>
      </c>
      <c r="S127" s="224">
        <v>189.88814348833878</v>
      </c>
      <c r="T127" s="224">
        <v>753.1771203827052</v>
      </c>
      <c r="U127" s="224">
        <v>43.420895589682857</v>
      </c>
      <c r="V127" s="224">
        <v>986.48615946072687</v>
      </c>
      <c r="W127" s="225">
        <v>299.98978760132746</v>
      </c>
      <c r="X127" s="225">
        <v>1552.2867401361393</v>
      </c>
      <c r="Y127" s="225">
        <v>94.479750707900394</v>
      </c>
      <c r="Z127" s="225">
        <v>1946.7562784453671</v>
      </c>
      <c r="AB127" s="211" t="str">
        <f>VLOOKUP(B127,[2]Sheet2!$C$2:$E$384,3,FALSE)</f>
        <v>SR</v>
      </c>
      <c r="AD127" s="211" t="e">
        <f>VLOOKUP(B127,#REF!,2,FALSE)</f>
        <v>#REF!</v>
      </c>
      <c r="AE127" s="211" t="e">
        <f>VLOOKUP(B127,#REF!,2,FALSE)</f>
        <v>#REF!</v>
      </c>
      <c r="AG127" s="212">
        <v>47.560609565124651</v>
      </c>
      <c r="AH127" s="212">
        <v>342.34265805977805</v>
      </c>
      <c r="AI127" s="212">
        <v>21.779068248470505</v>
      </c>
      <c r="AJ127" s="212">
        <v>411.68233587337318</v>
      </c>
      <c r="AK127" s="212">
        <v>57.767138750349744</v>
      </c>
      <c r="AL127" s="212">
        <v>255.38383685246123</v>
      </c>
      <c r="AM127" s="212">
        <v>17.400185046508401</v>
      </c>
      <c r="AN127" s="212">
        <v>330.55116064931934</v>
      </c>
      <c r="AO127" s="212">
        <v>82.025985408784976</v>
      </c>
      <c r="AP127" s="212">
        <v>322.66493983789462</v>
      </c>
      <c r="AQ127" s="212">
        <v>18.521109536590572</v>
      </c>
      <c r="AR127" s="212">
        <v>423.21203478327021</v>
      </c>
      <c r="AS127" s="212">
        <v>129.58659497390963</v>
      </c>
      <c r="AT127" s="212">
        <v>665.00759789767267</v>
      </c>
      <c r="AU127" s="212">
        <v>40.300177785061081</v>
      </c>
      <c r="AV127" s="212">
        <v>834.89437065664333</v>
      </c>
      <c r="AX127" s="211">
        <v>122</v>
      </c>
    </row>
    <row r="128" spans="1:50" x14ac:dyDescent="0.2">
      <c r="A128" s="190" t="s">
        <v>688</v>
      </c>
      <c r="B128" s="211" t="s">
        <v>289</v>
      </c>
      <c r="D128" s="211" t="s">
        <v>290</v>
      </c>
      <c r="E128" s="211">
        <v>135649</v>
      </c>
      <c r="F128" s="211">
        <v>852.44265715191409</v>
      </c>
      <c r="G128" s="211">
        <v>833.02243078968525</v>
      </c>
      <c r="H128" s="211">
        <v>990.07904415192024</v>
      </c>
      <c r="I128" s="211">
        <v>1842.5217013038343</v>
      </c>
      <c r="K128" s="222">
        <v>860.8566451739805</v>
      </c>
      <c r="L128" s="222">
        <v>0</v>
      </c>
      <c r="M128" s="222">
        <v>61.801725871165758</v>
      </c>
      <c r="N128" s="222">
        <v>922.65837104514628</v>
      </c>
      <c r="O128" s="223">
        <v>754.67883451233695</v>
      </c>
      <c r="P128" s="223">
        <v>0</v>
      </c>
      <c r="Q128" s="223">
        <v>38.868741479712845</v>
      </c>
      <c r="R128" s="223">
        <v>793.54757599204981</v>
      </c>
      <c r="S128" s="224">
        <v>946.53615745657999</v>
      </c>
      <c r="T128" s="224">
        <v>0</v>
      </c>
      <c r="U128" s="224">
        <v>39.807074864881464</v>
      </c>
      <c r="V128" s="224">
        <v>986.34323232146141</v>
      </c>
      <c r="W128" s="225">
        <v>1807.3928026305603</v>
      </c>
      <c r="X128" s="225">
        <v>0</v>
      </c>
      <c r="Y128" s="225">
        <v>101.60880073604721</v>
      </c>
      <c r="Z128" s="225">
        <v>1909.0016033666075</v>
      </c>
      <c r="AB128" s="211" t="str">
        <f>VLOOKUP(B128,[2]Sheet2!$C$2:$E$384,3,FALSE)</f>
        <v>PR</v>
      </c>
      <c r="AD128" s="211" t="e">
        <f>VLOOKUP(B128,#REF!,2,FALSE)</f>
        <v>#REF!</v>
      </c>
      <c r="AE128" s="211" t="e">
        <f>VLOOKUP(B128,#REF!,2,FALSE)</f>
        <v>#REF!</v>
      </c>
      <c r="AG128" s="212">
        <v>376.88351824867277</v>
      </c>
      <c r="AH128" s="212">
        <v>0</v>
      </c>
      <c r="AI128" s="212">
        <v>26.605066984255583</v>
      </c>
      <c r="AJ128" s="212">
        <v>403.48858523292836</v>
      </c>
      <c r="AK128" s="212">
        <v>330.39881366233112</v>
      </c>
      <c r="AL128" s="212">
        <v>0</v>
      </c>
      <c r="AM128" s="212">
        <v>16.73263094330423</v>
      </c>
      <c r="AN128" s="212">
        <v>347.13144460563535</v>
      </c>
      <c r="AO128" s="212">
        <v>414.39405639915702</v>
      </c>
      <c r="AP128" s="212">
        <v>0</v>
      </c>
      <c r="AQ128" s="212">
        <v>17.136574720182182</v>
      </c>
      <c r="AR128" s="212">
        <v>431.5306311193392</v>
      </c>
      <c r="AS128" s="212">
        <v>791.27757464782985</v>
      </c>
      <c r="AT128" s="212">
        <v>0</v>
      </c>
      <c r="AU128" s="212">
        <v>43.741641704437768</v>
      </c>
      <c r="AV128" s="212">
        <v>835.01921635226756</v>
      </c>
      <c r="AX128" s="211">
        <v>123</v>
      </c>
    </row>
    <row r="129" spans="1:50" x14ac:dyDescent="0.2">
      <c r="A129" s="190" t="s">
        <v>678</v>
      </c>
      <c r="B129" s="211" t="s">
        <v>57</v>
      </c>
      <c r="D129" s="211" t="s">
        <v>401</v>
      </c>
      <c r="E129" s="211">
        <v>136706</v>
      </c>
      <c r="F129" s="211">
        <v>902.44758825508757</v>
      </c>
      <c r="G129" s="211">
        <v>615.40818553192253</v>
      </c>
      <c r="H129" s="211">
        <v>791.84096124247401</v>
      </c>
      <c r="I129" s="211">
        <v>1694.2885494975615</v>
      </c>
      <c r="K129" s="222">
        <v>908.21513610436079</v>
      </c>
      <c r="L129" s="222">
        <v>0</v>
      </c>
      <c r="M129" s="222">
        <v>37.72</v>
      </c>
      <c r="N129" s="222">
        <v>945.93513610436082</v>
      </c>
      <c r="O129" s="223">
        <v>560.68746459448732</v>
      </c>
      <c r="P129" s="223">
        <v>0</v>
      </c>
      <c r="Q129" s="223">
        <v>80.510000000000005</v>
      </c>
      <c r="R129" s="223">
        <v>641.19746459448731</v>
      </c>
      <c r="S129" s="224">
        <v>766.45530500221389</v>
      </c>
      <c r="T129" s="224">
        <v>0</v>
      </c>
      <c r="U129" s="224">
        <v>84.81</v>
      </c>
      <c r="V129" s="224">
        <v>851.26530500221384</v>
      </c>
      <c r="W129" s="225">
        <v>1674.6704411065748</v>
      </c>
      <c r="X129" s="225">
        <v>0</v>
      </c>
      <c r="Y129" s="225">
        <v>122.53</v>
      </c>
      <c r="Z129" s="225">
        <v>1797.2004411065748</v>
      </c>
      <c r="AB129" s="211" t="str">
        <f>VLOOKUP(B129,[2]Sheet2!$C$2:$E$384,3,FALSE)</f>
        <v>PU</v>
      </c>
      <c r="AD129" s="211" t="e">
        <f>VLOOKUP(B129,#REF!,2,FALSE)</f>
        <v>#REF!</v>
      </c>
      <c r="AE129" s="211" t="e">
        <f>VLOOKUP(B129,#REF!,2,FALSE)</f>
        <v>#REF!</v>
      </c>
      <c r="AG129" s="212">
        <v>389.97185231480427</v>
      </c>
      <c r="AH129" s="212">
        <v>0</v>
      </c>
      <c r="AI129" s="212">
        <v>15.35513553029292</v>
      </c>
      <c r="AJ129" s="212">
        <v>405.32698784509716</v>
      </c>
      <c r="AK129" s="212">
        <v>240.74948813942544</v>
      </c>
      <c r="AL129" s="212">
        <v>0</v>
      </c>
      <c r="AM129" s="212">
        <v>40.093873925372797</v>
      </c>
      <c r="AN129" s="212">
        <v>280.84336206479821</v>
      </c>
      <c r="AO129" s="212">
        <v>329.10263562693609</v>
      </c>
      <c r="AP129" s="212">
        <v>0</v>
      </c>
      <c r="AQ129" s="212">
        <v>100.60516678718189</v>
      </c>
      <c r="AR129" s="212">
        <v>429.70780241411796</v>
      </c>
      <c r="AS129" s="212">
        <v>719.07448794174036</v>
      </c>
      <c r="AT129" s="212">
        <v>0</v>
      </c>
      <c r="AU129" s="212">
        <v>115.9603023174748</v>
      </c>
      <c r="AV129" s="212">
        <v>835.03479025921513</v>
      </c>
      <c r="AX129" s="211">
        <v>124</v>
      </c>
    </row>
    <row r="130" spans="1:50" x14ac:dyDescent="0.2">
      <c r="A130" s="190" t="s">
        <v>660</v>
      </c>
      <c r="B130" s="211" t="s">
        <v>81</v>
      </c>
      <c r="C130" s="211" t="s">
        <v>103</v>
      </c>
      <c r="D130" s="211" t="s">
        <v>105</v>
      </c>
      <c r="E130" s="211">
        <v>48710</v>
      </c>
      <c r="F130" s="211">
        <v>80.770663108191343</v>
      </c>
      <c r="G130" s="211">
        <v>150.08740676943134</v>
      </c>
      <c r="H130" s="211">
        <v>177.0916093420465</v>
      </c>
      <c r="I130" s="211">
        <v>257.86227245023787</v>
      </c>
      <c r="K130" s="222">
        <v>80.994913082525358</v>
      </c>
      <c r="L130" s="222">
        <v>710.02022896812173</v>
      </c>
      <c r="M130" s="222">
        <v>42.986736800598763</v>
      </c>
      <c r="N130" s="222">
        <v>834.00187885124592</v>
      </c>
      <c r="O130" s="223">
        <v>129.82877474385137</v>
      </c>
      <c r="P130" s="223">
        <v>654.3880116528245</v>
      </c>
      <c r="Q130" s="223">
        <v>40.574402674948182</v>
      </c>
      <c r="R130" s="223">
        <v>824.79118907162399</v>
      </c>
      <c r="S130" s="224">
        <v>159.07486256864607</v>
      </c>
      <c r="T130" s="224">
        <v>826.37068043226486</v>
      </c>
      <c r="U130" s="224">
        <v>41.596383614604022</v>
      </c>
      <c r="V130" s="224">
        <v>1027.041926615515</v>
      </c>
      <c r="W130" s="225">
        <v>240.06977565117143</v>
      </c>
      <c r="X130" s="225">
        <v>1536.3909094003866</v>
      </c>
      <c r="Y130" s="225">
        <v>84.583120415202799</v>
      </c>
      <c r="Z130" s="225">
        <v>1861.0438054667607</v>
      </c>
      <c r="AB130" s="211" t="str">
        <f>VLOOKUP(B130,[2]Sheet2!$C$2:$E$384,3,FALSE)</f>
        <v>PU</v>
      </c>
      <c r="AD130" s="211" t="e">
        <f>VLOOKUP(B130,#REF!,2,FALSE)</f>
        <v>#REF!</v>
      </c>
      <c r="AE130" s="211" t="e">
        <f>VLOOKUP(B130,#REF!,2,FALSE)</f>
        <v>#REF!</v>
      </c>
      <c r="AG130" s="212">
        <v>37.829726879372998</v>
      </c>
      <c r="AH130" s="212">
        <v>317.27230570894704</v>
      </c>
      <c r="AI130" s="212">
        <v>18.941718838324267</v>
      </c>
      <c r="AJ130" s="212">
        <v>374.04375142664435</v>
      </c>
      <c r="AK130" s="212">
        <v>60.638216682069228</v>
      </c>
      <c r="AL130" s="212">
        <v>292.41306770529576</v>
      </c>
      <c r="AM130" s="212">
        <v>17.878745508570805</v>
      </c>
      <c r="AN130" s="212">
        <v>370.93002989593583</v>
      </c>
      <c r="AO130" s="212">
        <v>74.297982124065101</v>
      </c>
      <c r="AP130" s="212">
        <v>369.2634666649584</v>
      </c>
      <c r="AQ130" s="212">
        <v>18.329072215314866</v>
      </c>
      <c r="AR130" s="212">
        <v>461.89052100433838</v>
      </c>
      <c r="AS130" s="212">
        <v>112.1277090034381</v>
      </c>
      <c r="AT130" s="212">
        <v>686.5357723739055</v>
      </c>
      <c r="AU130" s="212">
        <v>37.27079105363913</v>
      </c>
      <c r="AV130" s="212">
        <v>835.93427243098267</v>
      </c>
      <c r="AX130" s="211">
        <v>125</v>
      </c>
    </row>
    <row r="131" spans="1:50" x14ac:dyDescent="0.2">
      <c r="A131" s="190" t="s">
        <v>660</v>
      </c>
      <c r="B131" s="211" t="s">
        <v>230</v>
      </c>
      <c r="C131" s="211" t="s">
        <v>103</v>
      </c>
      <c r="D131" s="211" t="s">
        <v>105</v>
      </c>
      <c r="E131" s="211">
        <v>44446</v>
      </c>
      <c r="F131" s="211">
        <v>113.03059892903748</v>
      </c>
      <c r="G131" s="211">
        <v>129.15589785173017</v>
      </c>
      <c r="H131" s="211">
        <v>154.53825794946587</v>
      </c>
      <c r="I131" s="211">
        <v>267.56885687850337</v>
      </c>
      <c r="K131" s="222">
        <v>112.97044312050571</v>
      </c>
      <c r="L131" s="222">
        <v>710.02022896812173</v>
      </c>
      <c r="M131" s="222">
        <v>42.986736800598763</v>
      </c>
      <c r="N131" s="222">
        <v>865.97740888922624</v>
      </c>
      <c r="O131" s="223">
        <v>110.96269051340953</v>
      </c>
      <c r="P131" s="223">
        <v>654.3880116528245</v>
      </c>
      <c r="Q131" s="223">
        <v>40.574402674948182</v>
      </c>
      <c r="R131" s="223">
        <v>805.92510484118213</v>
      </c>
      <c r="S131" s="224">
        <v>138.79501969672492</v>
      </c>
      <c r="T131" s="224">
        <v>826.37068043226486</v>
      </c>
      <c r="U131" s="224">
        <v>41.596383614604022</v>
      </c>
      <c r="V131" s="224">
        <v>1006.7620837435938</v>
      </c>
      <c r="W131" s="225">
        <v>251.76546281723066</v>
      </c>
      <c r="X131" s="225">
        <v>1536.3909094003866</v>
      </c>
      <c r="Y131" s="225">
        <v>84.583120415202799</v>
      </c>
      <c r="Z131" s="225">
        <v>1872.73949263282</v>
      </c>
      <c r="AB131" s="211" t="str">
        <f>VLOOKUP(B131,[2]Sheet2!$C$2:$E$384,3,FALSE)</f>
        <v>PR</v>
      </c>
      <c r="AD131" s="211" t="e">
        <f>VLOOKUP(B131,#REF!,2,FALSE)</f>
        <v>#REF!</v>
      </c>
      <c r="AE131" s="211" t="e">
        <f>VLOOKUP(B131,#REF!,2,FALSE)</f>
        <v>#REF!</v>
      </c>
      <c r="AG131" s="212">
        <v>50.328107640141504</v>
      </c>
      <c r="AH131" s="212">
        <v>317.27230570894704</v>
      </c>
      <c r="AI131" s="212">
        <v>18.941718838324267</v>
      </c>
      <c r="AJ131" s="212">
        <v>386.54213218741285</v>
      </c>
      <c r="AK131" s="212">
        <v>49.433657848376711</v>
      </c>
      <c r="AL131" s="212">
        <v>292.41306770529576</v>
      </c>
      <c r="AM131" s="212">
        <v>17.878745508570805</v>
      </c>
      <c r="AN131" s="212">
        <v>359.72547106224329</v>
      </c>
      <c r="AO131" s="212">
        <v>61.832905123343764</v>
      </c>
      <c r="AP131" s="212">
        <v>369.2634666649584</v>
      </c>
      <c r="AQ131" s="212">
        <v>18.329072215314866</v>
      </c>
      <c r="AR131" s="212">
        <v>449.42544400361703</v>
      </c>
      <c r="AS131" s="212">
        <v>112.16101276348527</v>
      </c>
      <c r="AT131" s="212">
        <v>686.5357723739055</v>
      </c>
      <c r="AU131" s="212">
        <v>37.27079105363913</v>
      </c>
      <c r="AV131" s="212">
        <v>835.96757619102982</v>
      </c>
      <c r="AX131" s="211">
        <v>126</v>
      </c>
    </row>
    <row r="132" spans="1:50" x14ac:dyDescent="0.2">
      <c r="A132" s="190" t="s">
        <v>660</v>
      </c>
      <c r="B132" s="211" t="s">
        <v>283</v>
      </c>
      <c r="C132" s="211" t="s">
        <v>293</v>
      </c>
      <c r="D132" s="211" t="s">
        <v>107</v>
      </c>
      <c r="E132" s="211">
        <v>52441</v>
      </c>
      <c r="F132" s="211">
        <v>93.314906275624026</v>
      </c>
      <c r="G132" s="211">
        <v>143.34798143462177</v>
      </c>
      <c r="H132" s="211">
        <v>205.81420766099703</v>
      </c>
      <c r="I132" s="211">
        <v>299.12911393662108</v>
      </c>
      <c r="K132" s="222">
        <v>94.553618101243401</v>
      </c>
      <c r="L132" s="222">
        <v>751.41953112430554</v>
      </c>
      <c r="M132" s="222">
        <v>53.521711005580364</v>
      </c>
      <c r="N132" s="222">
        <v>899.49486023112934</v>
      </c>
      <c r="O132" s="223">
        <v>123.6001260455941</v>
      </c>
      <c r="P132" s="223">
        <v>562.73193136688201</v>
      </c>
      <c r="Q132" s="223">
        <v>41.593327392144587</v>
      </c>
      <c r="R132" s="223">
        <v>727.92538480462076</v>
      </c>
      <c r="S132" s="224">
        <v>197.11154044602725</v>
      </c>
      <c r="T132" s="224">
        <v>701.77704891292501</v>
      </c>
      <c r="U132" s="224">
        <v>44.650762373387138</v>
      </c>
      <c r="V132" s="224">
        <v>943.53935173233936</v>
      </c>
      <c r="W132" s="225">
        <v>291.66515854727066</v>
      </c>
      <c r="X132" s="225">
        <v>1453.1965800372307</v>
      </c>
      <c r="Y132" s="225">
        <v>98.172473378967496</v>
      </c>
      <c r="Z132" s="225">
        <v>1843.0342119634688</v>
      </c>
      <c r="AB132" s="211" t="str">
        <f>VLOOKUP(B132,[2]Sheet2!$C$2:$E$384,3,FALSE)</f>
        <v>PR</v>
      </c>
      <c r="AD132" s="211" t="e">
        <f>VLOOKUP(B132,#REF!,2,FALSE)</f>
        <v>#REF!</v>
      </c>
      <c r="AE132" s="211" t="e">
        <f>VLOOKUP(B132,#REF!,2,FALSE)</f>
        <v>#REF!</v>
      </c>
      <c r="AG132" s="212">
        <v>42.470974619677136</v>
      </c>
      <c r="AH132" s="212">
        <v>341.31132889584808</v>
      </c>
      <c r="AI132" s="212">
        <v>24.694312734070014</v>
      </c>
      <c r="AJ132" s="212">
        <v>408.47661624959522</v>
      </c>
      <c r="AK132" s="212">
        <v>55.517894731965733</v>
      </c>
      <c r="AL132" s="212">
        <v>255.6052582497812</v>
      </c>
      <c r="AM132" s="212">
        <v>19.190691309646066</v>
      </c>
      <c r="AN132" s="212">
        <v>330.31384429139302</v>
      </c>
      <c r="AO132" s="212">
        <v>88.53727017156416</v>
      </c>
      <c r="AP132" s="212">
        <v>318.76261826025529</v>
      </c>
      <c r="AQ132" s="212">
        <v>20.601357265056514</v>
      </c>
      <c r="AR132" s="212">
        <v>427.90124569687595</v>
      </c>
      <c r="AS132" s="212">
        <v>131.00824479124128</v>
      </c>
      <c r="AT132" s="212">
        <v>660.07394715610337</v>
      </c>
      <c r="AU132" s="212">
        <v>45.295669999126531</v>
      </c>
      <c r="AV132" s="212">
        <v>836.37786194647117</v>
      </c>
      <c r="AX132" s="211">
        <v>127</v>
      </c>
    </row>
    <row r="133" spans="1:50" x14ac:dyDescent="0.2">
      <c r="A133" s="190" t="s">
        <v>660</v>
      </c>
      <c r="B133" s="211" t="s">
        <v>111</v>
      </c>
      <c r="C133" s="211" t="s">
        <v>185</v>
      </c>
      <c r="D133" s="211" t="s">
        <v>186</v>
      </c>
      <c r="E133" s="211">
        <v>50630</v>
      </c>
      <c r="F133" s="211">
        <v>114.98305352557772</v>
      </c>
      <c r="G133" s="211">
        <v>154.39799270080982</v>
      </c>
      <c r="H133" s="211">
        <v>190.78490518205743</v>
      </c>
      <c r="I133" s="211">
        <v>305.76795870763516</v>
      </c>
      <c r="K133" s="222">
        <v>115.84479573112141</v>
      </c>
      <c r="L133" s="222">
        <v>799.10961975343412</v>
      </c>
      <c r="M133" s="222">
        <v>51.058855118217529</v>
      </c>
      <c r="N133" s="222">
        <v>966.01327060277299</v>
      </c>
      <c r="O133" s="223">
        <v>133.27154362988344</v>
      </c>
      <c r="P133" s="223">
        <v>596.12693876644505</v>
      </c>
      <c r="Q133" s="223">
        <v>40.792999828275036</v>
      </c>
      <c r="R133" s="223">
        <v>770.19148222460353</v>
      </c>
      <c r="S133" s="224">
        <v>177.19779986245004</v>
      </c>
      <c r="T133" s="224">
        <v>753.1771203827052</v>
      </c>
      <c r="U133" s="224">
        <v>43.420895589682857</v>
      </c>
      <c r="V133" s="224">
        <v>973.79581583483809</v>
      </c>
      <c r="W133" s="225">
        <v>293.04259559357143</v>
      </c>
      <c r="X133" s="225">
        <v>1552.2867401361393</v>
      </c>
      <c r="Y133" s="225">
        <v>94.479750707900394</v>
      </c>
      <c r="Z133" s="225">
        <v>1939.8090864376111</v>
      </c>
      <c r="AB133" s="211" t="str">
        <f>VLOOKUP(B133,[2]Sheet2!$C$2:$E$384,3,FALSE)</f>
        <v>PR</v>
      </c>
      <c r="AD133" s="211" t="e">
        <f>VLOOKUP(B133,#REF!,2,FALSE)</f>
        <v>#REF!</v>
      </c>
      <c r="AE133" s="211" t="e">
        <f>VLOOKUP(B133,#REF!,2,FALSE)</f>
        <v>#REF!</v>
      </c>
      <c r="AG133" s="212">
        <v>52.119555048844596</v>
      </c>
      <c r="AH133" s="212">
        <v>342.34265805977805</v>
      </c>
      <c r="AI133" s="212">
        <v>21.779068248470505</v>
      </c>
      <c r="AJ133" s="212">
        <v>416.2412813570931</v>
      </c>
      <c r="AK133" s="212">
        <v>59.95999656975669</v>
      </c>
      <c r="AL133" s="212">
        <v>255.38383685246123</v>
      </c>
      <c r="AM133" s="212">
        <v>17.400185046508401</v>
      </c>
      <c r="AN133" s="212">
        <v>332.74401846872632</v>
      </c>
      <c r="AO133" s="212">
        <v>79.722791396696508</v>
      </c>
      <c r="AP133" s="212">
        <v>322.66493983789462</v>
      </c>
      <c r="AQ133" s="212">
        <v>18.521109536590572</v>
      </c>
      <c r="AR133" s="212">
        <v>420.9088407711817</v>
      </c>
      <c r="AS133" s="212">
        <v>131.8423464455411</v>
      </c>
      <c r="AT133" s="212">
        <v>665.00759789767267</v>
      </c>
      <c r="AU133" s="212">
        <v>40.300177785061081</v>
      </c>
      <c r="AV133" s="212">
        <v>837.1501221282748</v>
      </c>
      <c r="AX133" s="211">
        <v>128</v>
      </c>
    </row>
    <row r="134" spans="1:50" x14ac:dyDescent="0.2">
      <c r="A134" s="190" t="s">
        <v>660</v>
      </c>
      <c r="B134" s="211" t="s">
        <v>140</v>
      </c>
      <c r="C134" s="211" t="s">
        <v>327</v>
      </c>
      <c r="E134" s="211">
        <v>28929</v>
      </c>
      <c r="F134" s="211">
        <v>76.397663244495135</v>
      </c>
      <c r="G134" s="211">
        <v>146.37914888675726</v>
      </c>
      <c r="H134" s="211">
        <v>219.69070033261005</v>
      </c>
      <c r="I134" s="211">
        <v>296.08836357710516</v>
      </c>
      <c r="K134" s="222">
        <v>77.91834833251221</v>
      </c>
      <c r="L134" s="222">
        <v>784.13733661351978</v>
      </c>
      <c r="M134" s="222">
        <v>0</v>
      </c>
      <c r="N134" s="222">
        <v>862.05568494603199</v>
      </c>
      <c r="O134" s="223">
        <v>126.06579798510147</v>
      </c>
      <c r="P134" s="223">
        <v>629.44907305961669</v>
      </c>
      <c r="Q134" s="223">
        <v>0</v>
      </c>
      <c r="R134" s="223">
        <v>755.51487104471812</v>
      </c>
      <c r="S134" s="224">
        <v>216.17281519552236</v>
      </c>
      <c r="T134" s="224">
        <v>780.16030325539293</v>
      </c>
      <c r="U134" s="224">
        <v>0</v>
      </c>
      <c r="V134" s="224">
        <v>996.33311845091532</v>
      </c>
      <c r="W134" s="225">
        <v>294.09116352803454</v>
      </c>
      <c r="X134" s="225">
        <v>1564.2976398689127</v>
      </c>
      <c r="Y134" s="225">
        <v>0</v>
      </c>
      <c r="Z134" s="225">
        <v>1858.3888033969472</v>
      </c>
      <c r="AB134" s="211" t="str">
        <f>VLOOKUP(B134,[2]Sheet2!$C$2:$E$384,3,FALSE)</f>
        <v>PR</v>
      </c>
      <c r="AD134" s="211" t="e">
        <f>VLOOKUP(B134,#REF!,2,FALSE)</f>
        <v>#REF!</v>
      </c>
      <c r="AE134" s="211" t="e">
        <f>VLOOKUP(B134,#REF!,2,FALSE)</f>
        <v>#REF!</v>
      </c>
      <c r="AG134" s="212">
        <v>36.433430294836604</v>
      </c>
      <c r="AH134" s="212">
        <v>350.81885786561355</v>
      </c>
      <c r="AI134" s="212">
        <v>0</v>
      </c>
      <c r="AJ134" s="212">
        <v>387.25228816045018</v>
      </c>
      <c r="AK134" s="212">
        <v>58.94644280513667</v>
      </c>
      <c r="AL134" s="212">
        <v>281.61215463737238</v>
      </c>
      <c r="AM134" s="212">
        <v>0</v>
      </c>
      <c r="AN134" s="212">
        <v>340.55859744250904</v>
      </c>
      <c r="AO134" s="212">
        <v>101.07910861321932</v>
      </c>
      <c r="AP134" s="212">
        <v>349.03955437470074</v>
      </c>
      <c r="AQ134" s="212">
        <v>0</v>
      </c>
      <c r="AR134" s="212">
        <v>450.11866298792006</v>
      </c>
      <c r="AS134" s="212">
        <v>137.51253890805592</v>
      </c>
      <c r="AT134" s="212">
        <v>699.85841224031424</v>
      </c>
      <c r="AU134" s="212">
        <v>0</v>
      </c>
      <c r="AV134" s="212">
        <v>837.3709511483703</v>
      </c>
      <c r="AX134" s="211">
        <v>129</v>
      </c>
    </row>
    <row r="135" spans="1:50" x14ac:dyDescent="0.2">
      <c r="A135" s="190" t="s">
        <v>660</v>
      </c>
      <c r="B135" s="211" t="s">
        <v>76</v>
      </c>
      <c r="C135" s="211" t="s">
        <v>135</v>
      </c>
      <c r="D135" s="211" t="s">
        <v>136</v>
      </c>
      <c r="E135" s="211">
        <v>71765</v>
      </c>
      <c r="F135" s="211">
        <v>143.51507002020483</v>
      </c>
      <c r="G135" s="211">
        <v>101.31131906156203</v>
      </c>
      <c r="H135" s="211">
        <v>128.36602789446889</v>
      </c>
      <c r="I135" s="211">
        <v>271.88109791467372</v>
      </c>
      <c r="K135" s="222">
        <v>143.9203540934879</v>
      </c>
      <c r="L135" s="222">
        <v>849.49088989211486</v>
      </c>
      <c r="M135" s="222">
        <v>50.767030632176287</v>
      </c>
      <c r="N135" s="222">
        <v>1044.1782746177792</v>
      </c>
      <c r="O135" s="223">
        <v>87.673854433066268</v>
      </c>
      <c r="P135" s="223">
        <v>589.43469003178541</v>
      </c>
      <c r="Q135" s="223">
        <v>44.93532844320012</v>
      </c>
      <c r="R135" s="223">
        <v>722.04387290805175</v>
      </c>
      <c r="S135" s="224">
        <v>120.99759502806823</v>
      </c>
      <c r="T135" s="224">
        <v>741.37768696317085</v>
      </c>
      <c r="U135" s="224">
        <v>47.543432898893677</v>
      </c>
      <c r="V135" s="224">
        <v>909.91871489013272</v>
      </c>
      <c r="W135" s="225">
        <v>264.91794912155615</v>
      </c>
      <c r="X135" s="225">
        <v>1590.8685768552857</v>
      </c>
      <c r="Y135" s="225">
        <v>98.310463531069956</v>
      </c>
      <c r="Z135" s="225">
        <v>1954.0969895079118</v>
      </c>
      <c r="AB135" s="211" t="str">
        <f>VLOOKUP(B135,[2]Sheet2!$C$2:$E$384,3,FALSE)</f>
        <v>PU</v>
      </c>
      <c r="AD135" s="211" t="e">
        <f>VLOOKUP(B135,#REF!,2,FALSE)</f>
        <v>#REF!</v>
      </c>
      <c r="AE135" s="211" t="e">
        <f>VLOOKUP(B135,#REF!,2,FALSE)</f>
        <v>#REF!</v>
      </c>
      <c r="AG135" s="212">
        <v>60.561046354175168</v>
      </c>
      <c r="AH135" s="212">
        <v>365.39558508415394</v>
      </c>
      <c r="AI135" s="212">
        <v>21.788319266903919</v>
      </c>
      <c r="AJ135" s="212">
        <v>447.74495070523301</v>
      </c>
      <c r="AK135" s="212">
        <v>36.892768891612818</v>
      </c>
      <c r="AL135" s="212">
        <v>253.5363663057222</v>
      </c>
      <c r="AM135" s="212">
        <v>19.285454955545475</v>
      </c>
      <c r="AN135" s="212">
        <v>309.71459015288053</v>
      </c>
      <c r="AO135" s="212">
        <v>50.915251059475544</v>
      </c>
      <c r="AP135" s="212">
        <v>318.89233530291096</v>
      </c>
      <c r="AQ135" s="212">
        <v>20.404807650679647</v>
      </c>
      <c r="AR135" s="212">
        <v>390.21239401306616</v>
      </c>
      <c r="AS135" s="212">
        <v>111.47629741365071</v>
      </c>
      <c r="AT135" s="212">
        <v>684.2879203870649</v>
      </c>
      <c r="AU135" s="212">
        <v>42.193126917583569</v>
      </c>
      <c r="AV135" s="212">
        <v>837.95734471829917</v>
      </c>
      <c r="AX135" s="211">
        <v>130</v>
      </c>
    </row>
    <row r="136" spans="1:50" x14ac:dyDescent="0.2">
      <c r="A136" s="190" t="s">
        <v>660</v>
      </c>
      <c r="B136" s="211" t="s">
        <v>172</v>
      </c>
      <c r="C136" s="211" t="s">
        <v>103</v>
      </c>
      <c r="D136" s="211" t="s">
        <v>105</v>
      </c>
      <c r="E136" s="211">
        <v>40879</v>
      </c>
      <c r="F136" s="211">
        <v>121.89143570048191</v>
      </c>
      <c r="G136" s="211">
        <v>126.51634569967463</v>
      </c>
      <c r="H136" s="211">
        <v>150.58253339714926</v>
      </c>
      <c r="I136" s="211">
        <v>272.4739690976312</v>
      </c>
      <c r="K136" s="222">
        <v>122.5186412888044</v>
      </c>
      <c r="L136" s="222">
        <v>710.02022896812173</v>
      </c>
      <c r="M136" s="222">
        <v>42.986736800598763</v>
      </c>
      <c r="N136" s="222">
        <v>875.52560705752489</v>
      </c>
      <c r="O136" s="223">
        <v>109.99421519562611</v>
      </c>
      <c r="P136" s="223">
        <v>654.3880116528245</v>
      </c>
      <c r="Q136" s="223">
        <v>40.574402674948182</v>
      </c>
      <c r="R136" s="223">
        <v>804.95662952339876</v>
      </c>
      <c r="S136" s="224">
        <v>137.23810280613446</v>
      </c>
      <c r="T136" s="224">
        <v>826.37068043226486</v>
      </c>
      <c r="U136" s="224">
        <v>41.596383614604022</v>
      </c>
      <c r="V136" s="224">
        <v>1005.2051668530034</v>
      </c>
      <c r="W136" s="225">
        <v>259.75674409493888</v>
      </c>
      <c r="X136" s="225">
        <v>1536.3909094003866</v>
      </c>
      <c r="Y136" s="225">
        <v>84.583120415202799</v>
      </c>
      <c r="Z136" s="225">
        <v>1880.7307739105281</v>
      </c>
      <c r="AB136" s="211" t="str">
        <f>VLOOKUP(B136,[2]Sheet2!$C$2:$E$384,3,FALSE)</f>
        <v>PR</v>
      </c>
      <c r="AD136" s="211" t="e">
        <f>VLOOKUP(B136,#REF!,2,FALSE)</f>
        <v>#REF!</v>
      </c>
      <c r="AE136" s="211" t="e">
        <f>VLOOKUP(B136,#REF!,2,FALSE)</f>
        <v>#REF!</v>
      </c>
      <c r="AG136" s="212">
        <v>54.223256544491377</v>
      </c>
      <c r="AH136" s="212">
        <v>317.27230570894704</v>
      </c>
      <c r="AI136" s="212">
        <v>18.941718838324267</v>
      </c>
      <c r="AJ136" s="212">
        <v>390.43728109176271</v>
      </c>
      <c r="AK136" s="212">
        <v>48.680302737795962</v>
      </c>
      <c r="AL136" s="212">
        <v>292.41306770529576</v>
      </c>
      <c r="AM136" s="212">
        <v>17.878745508570805</v>
      </c>
      <c r="AN136" s="212">
        <v>358.97211595166254</v>
      </c>
      <c r="AO136" s="212">
        <v>60.737670430045043</v>
      </c>
      <c r="AP136" s="212">
        <v>369.2634666649584</v>
      </c>
      <c r="AQ136" s="212">
        <v>18.329072215314866</v>
      </c>
      <c r="AR136" s="212">
        <v>448.33020931031831</v>
      </c>
      <c r="AS136" s="212">
        <v>114.96092697453642</v>
      </c>
      <c r="AT136" s="212">
        <v>686.5357723739055</v>
      </c>
      <c r="AU136" s="212">
        <v>37.27079105363913</v>
      </c>
      <c r="AV136" s="212">
        <v>838.76749040208097</v>
      </c>
      <c r="AX136" s="211">
        <v>131</v>
      </c>
    </row>
    <row r="137" spans="1:50" x14ac:dyDescent="0.2">
      <c r="A137" s="190" t="s">
        <v>660</v>
      </c>
      <c r="B137" s="211" t="s">
        <v>268</v>
      </c>
      <c r="C137" s="211" t="s">
        <v>240</v>
      </c>
      <c r="D137" s="211" t="s">
        <v>241</v>
      </c>
      <c r="E137" s="211">
        <v>22642</v>
      </c>
      <c r="F137" s="211">
        <v>158.55405882872537</v>
      </c>
      <c r="G137" s="211">
        <v>145.21915139466478</v>
      </c>
      <c r="H137" s="211">
        <v>176.10224561800075</v>
      </c>
      <c r="I137" s="211">
        <v>334.6563044467261</v>
      </c>
      <c r="K137" s="222">
        <v>159.85319611802936</v>
      </c>
      <c r="L137" s="222">
        <v>817.05018722861917</v>
      </c>
      <c r="M137" s="222">
        <v>47.057947393070904</v>
      </c>
      <c r="N137" s="222">
        <v>1023.9613307397194</v>
      </c>
      <c r="O137" s="223">
        <v>126.50223186798867</v>
      </c>
      <c r="P137" s="223">
        <v>500.750662891932</v>
      </c>
      <c r="Q137" s="223">
        <v>35.12247627585343</v>
      </c>
      <c r="R137" s="223">
        <v>662.37537103577404</v>
      </c>
      <c r="S137" s="224">
        <v>164.19362725759044</v>
      </c>
      <c r="T137" s="224">
        <v>634.25431470472859</v>
      </c>
      <c r="U137" s="224">
        <v>36.344317980472042</v>
      </c>
      <c r="V137" s="224">
        <v>834.79225994279102</v>
      </c>
      <c r="W137" s="225">
        <v>324.04682337561985</v>
      </c>
      <c r="X137" s="225">
        <v>1451.3045019333479</v>
      </c>
      <c r="Y137" s="225">
        <v>83.402265373542946</v>
      </c>
      <c r="Z137" s="225">
        <v>1858.7535906825105</v>
      </c>
      <c r="AB137" s="211" t="str">
        <f>VLOOKUP(B137,[2]Sheet2!$C$2:$E$384,3,FALSE)</f>
        <v>PR</v>
      </c>
      <c r="AD137" s="211" t="e">
        <f>VLOOKUP(B137,#REF!,2,FALSE)</f>
        <v>#REF!</v>
      </c>
      <c r="AE137" s="211" t="e">
        <f>VLOOKUP(B137,#REF!,2,FALSE)</f>
        <v>#REF!</v>
      </c>
      <c r="AG137" s="212">
        <v>67.700349154622373</v>
      </c>
      <c r="AH137" s="212">
        <v>374.00337619100469</v>
      </c>
      <c r="AI137" s="212">
        <v>21.186460932315821</v>
      </c>
      <c r="AJ137" s="212">
        <v>462.89018627794286</v>
      </c>
      <c r="AK137" s="212">
        <v>53.575689909748974</v>
      </c>
      <c r="AL137" s="212">
        <v>229.21779038655629</v>
      </c>
      <c r="AM137" s="212">
        <v>15.812865045918405</v>
      </c>
      <c r="AN137" s="212">
        <v>298.60634534222362</v>
      </c>
      <c r="AO137" s="212">
        <v>69.53859018305269</v>
      </c>
      <c r="AP137" s="212">
        <v>290.3288669058291</v>
      </c>
      <c r="AQ137" s="212">
        <v>16.362963445326876</v>
      </c>
      <c r="AR137" s="212">
        <v>376.23042053420869</v>
      </c>
      <c r="AS137" s="212">
        <v>137.23893933767505</v>
      </c>
      <c r="AT137" s="212">
        <v>664.33224309683374</v>
      </c>
      <c r="AU137" s="212">
        <v>37.549424377642694</v>
      </c>
      <c r="AV137" s="212">
        <v>839.12060681215155</v>
      </c>
      <c r="AX137" s="211">
        <v>132</v>
      </c>
    </row>
    <row r="138" spans="1:50" x14ac:dyDescent="0.2">
      <c r="A138" s="190" t="s">
        <v>682</v>
      </c>
      <c r="B138" s="211" t="s">
        <v>191</v>
      </c>
      <c r="D138" s="226" t="s">
        <v>378</v>
      </c>
      <c r="E138" s="211">
        <v>181212</v>
      </c>
      <c r="F138" s="211">
        <v>747.08170540582296</v>
      </c>
      <c r="G138" s="211">
        <v>997.29709229740854</v>
      </c>
      <c r="H138" s="211">
        <v>1213.2076198256068</v>
      </c>
      <c r="I138" s="211">
        <v>1960.28932523143</v>
      </c>
      <c r="K138" s="222">
        <v>750.26674777604285</v>
      </c>
      <c r="L138" s="222">
        <v>0</v>
      </c>
      <c r="M138" s="222">
        <v>34.903085412342207</v>
      </c>
      <c r="N138" s="222">
        <v>785.16983318838504</v>
      </c>
      <c r="O138" s="223">
        <v>897.39003551169901</v>
      </c>
      <c r="P138" s="223">
        <v>0</v>
      </c>
      <c r="Q138" s="223">
        <v>51.531743887347545</v>
      </c>
      <c r="R138" s="223">
        <v>948.9217793990465</v>
      </c>
      <c r="S138" s="224">
        <v>1144.4581906345638</v>
      </c>
      <c r="T138" s="224">
        <v>0</v>
      </c>
      <c r="U138" s="224">
        <v>53.489576018508231</v>
      </c>
      <c r="V138" s="224">
        <v>1197.947766653072</v>
      </c>
      <c r="W138" s="225">
        <v>1894.7249384106067</v>
      </c>
      <c r="X138" s="225">
        <v>0</v>
      </c>
      <c r="Y138" s="225">
        <v>88.392661430850438</v>
      </c>
      <c r="Z138" s="225">
        <v>1983.1175998414571</v>
      </c>
      <c r="AB138" s="211" t="str">
        <f>VLOOKUP(B138,[2]Sheet2!$C$2:$E$384,3,FALSE)</f>
        <v>PU</v>
      </c>
      <c r="AD138" s="211" t="e">
        <f>VLOOKUP(B138,#REF!,2,FALSE)</f>
        <v>#REF!</v>
      </c>
      <c r="AE138" s="211" t="e">
        <f>VLOOKUP(B138,#REF!,2,FALSE)</f>
        <v>#REF!</v>
      </c>
      <c r="AG138" s="212">
        <v>317.29629579892105</v>
      </c>
      <c r="AH138" s="212">
        <v>0</v>
      </c>
      <c r="AI138" s="212">
        <v>14.962786117465502</v>
      </c>
      <c r="AJ138" s="212">
        <v>332.25908191638655</v>
      </c>
      <c r="AK138" s="212">
        <v>379.51639866587789</v>
      </c>
      <c r="AL138" s="212">
        <v>0</v>
      </c>
      <c r="AM138" s="212">
        <v>22.09141263407432</v>
      </c>
      <c r="AN138" s="212">
        <v>401.60781129995223</v>
      </c>
      <c r="AO138" s="212">
        <v>484.00431668001727</v>
      </c>
      <c r="AP138" s="212">
        <v>0</v>
      </c>
      <c r="AQ138" s="212">
        <v>22.930725923612329</v>
      </c>
      <c r="AR138" s="212">
        <v>506.9350426036296</v>
      </c>
      <c r="AS138" s="212">
        <v>801.30061247893832</v>
      </c>
      <c r="AT138" s="212">
        <v>0</v>
      </c>
      <c r="AU138" s="212">
        <v>37.893512041077827</v>
      </c>
      <c r="AV138" s="212">
        <v>839.1941245200162</v>
      </c>
      <c r="AX138" s="211">
        <v>133</v>
      </c>
    </row>
    <row r="139" spans="1:50" x14ac:dyDescent="0.2">
      <c r="A139" s="190" t="s">
        <v>660</v>
      </c>
      <c r="B139" s="211" t="s">
        <v>162</v>
      </c>
      <c r="C139" s="211" t="s">
        <v>240</v>
      </c>
      <c r="D139" s="211" t="s">
        <v>241</v>
      </c>
      <c r="E139" s="211">
        <v>70372</v>
      </c>
      <c r="F139" s="211">
        <v>181.10624964474505</v>
      </c>
      <c r="G139" s="211">
        <v>117.95436677617519</v>
      </c>
      <c r="H139" s="211">
        <v>141.28156508012424</v>
      </c>
      <c r="I139" s="211">
        <v>322.38781472486932</v>
      </c>
      <c r="K139" s="222">
        <v>181.98045744499467</v>
      </c>
      <c r="L139" s="222">
        <v>817.05018722861917</v>
      </c>
      <c r="M139" s="222">
        <v>47.057947393070904</v>
      </c>
      <c r="N139" s="222">
        <v>1046.0885920666847</v>
      </c>
      <c r="O139" s="223">
        <v>102.8549732774399</v>
      </c>
      <c r="P139" s="223">
        <v>500.750662891932</v>
      </c>
      <c r="Q139" s="223">
        <v>35.12247627585343</v>
      </c>
      <c r="R139" s="223">
        <v>638.72811244522529</v>
      </c>
      <c r="S139" s="224">
        <v>131.05945927976742</v>
      </c>
      <c r="T139" s="224">
        <v>634.25431470472859</v>
      </c>
      <c r="U139" s="224">
        <v>36.344317980472042</v>
      </c>
      <c r="V139" s="224">
        <v>801.65809196496809</v>
      </c>
      <c r="W139" s="225">
        <v>313.03991672476207</v>
      </c>
      <c r="X139" s="225">
        <v>1451.3045019333479</v>
      </c>
      <c r="Y139" s="225">
        <v>83.402265373542946</v>
      </c>
      <c r="Z139" s="225">
        <v>1847.7466840316529</v>
      </c>
      <c r="AB139" s="211" t="str">
        <f>VLOOKUP(B139,[2]Sheet2!$C$2:$E$384,3,FALSE)</f>
        <v>SR</v>
      </c>
      <c r="AD139" s="211" t="e">
        <f>VLOOKUP(B139,#REF!,2,FALSE)</f>
        <v>#REF!</v>
      </c>
      <c r="AE139" s="211" t="e">
        <f>VLOOKUP(B139,#REF!,2,FALSE)</f>
        <v>#REF!</v>
      </c>
      <c r="AG139" s="212">
        <v>80.09361788781905</v>
      </c>
      <c r="AH139" s="212">
        <v>374.00337619100469</v>
      </c>
      <c r="AI139" s="212">
        <v>21.186460932315821</v>
      </c>
      <c r="AJ139" s="212">
        <v>475.28345501113955</v>
      </c>
      <c r="AK139" s="212">
        <v>45.268745024641639</v>
      </c>
      <c r="AL139" s="212">
        <v>229.21779038655629</v>
      </c>
      <c r="AM139" s="212">
        <v>15.812865045918405</v>
      </c>
      <c r="AN139" s="212">
        <v>290.29940045711629</v>
      </c>
      <c r="AO139" s="212">
        <v>57.682162137166287</v>
      </c>
      <c r="AP139" s="212">
        <v>290.3288669058291</v>
      </c>
      <c r="AQ139" s="212">
        <v>16.362963445326876</v>
      </c>
      <c r="AR139" s="212">
        <v>364.3739924883223</v>
      </c>
      <c r="AS139" s="212">
        <v>137.77578002498535</v>
      </c>
      <c r="AT139" s="212">
        <v>664.33224309683374</v>
      </c>
      <c r="AU139" s="212">
        <v>37.549424377642694</v>
      </c>
      <c r="AV139" s="212">
        <v>839.6574474994618</v>
      </c>
      <c r="AX139" s="211">
        <v>134</v>
      </c>
    </row>
    <row r="140" spans="1:50" x14ac:dyDescent="0.2">
      <c r="A140" s="190" t="s">
        <v>660</v>
      </c>
      <c r="B140" s="211" t="s">
        <v>71</v>
      </c>
      <c r="C140" s="211" t="s">
        <v>185</v>
      </c>
      <c r="D140" s="211" t="s">
        <v>186</v>
      </c>
      <c r="E140" s="211">
        <v>65610</v>
      </c>
      <c r="F140" s="211">
        <v>128.16480719402531</v>
      </c>
      <c r="G140" s="211">
        <v>155.10856658748665</v>
      </c>
      <c r="H140" s="211">
        <v>192.85333584069275</v>
      </c>
      <c r="I140" s="211">
        <v>321.01814303471809</v>
      </c>
      <c r="K140" s="222">
        <v>128.58583081863424</v>
      </c>
      <c r="L140" s="222">
        <v>799.10961975343412</v>
      </c>
      <c r="M140" s="222">
        <v>51.058855118217529</v>
      </c>
      <c r="N140" s="222">
        <v>978.75430569028583</v>
      </c>
      <c r="O140" s="223">
        <v>134.77098565474773</v>
      </c>
      <c r="P140" s="223">
        <v>596.12693876644505</v>
      </c>
      <c r="Q140" s="223">
        <v>40.792999828275036</v>
      </c>
      <c r="R140" s="223">
        <v>771.6909242494678</v>
      </c>
      <c r="S140" s="224">
        <v>188.0347993477732</v>
      </c>
      <c r="T140" s="224">
        <v>753.1771203827052</v>
      </c>
      <c r="U140" s="224">
        <v>43.420895589682857</v>
      </c>
      <c r="V140" s="224">
        <v>984.63281532016117</v>
      </c>
      <c r="W140" s="225">
        <v>316.62063016640741</v>
      </c>
      <c r="X140" s="225">
        <v>1552.2867401361393</v>
      </c>
      <c r="Y140" s="225">
        <v>94.479750707900394</v>
      </c>
      <c r="Z140" s="225">
        <v>1963.3871210104471</v>
      </c>
      <c r="AB140" s="211" t="str">
        <f>VLOOKUP(B140,[2]Sheet2!$C$2:$E$384,3,FALSE)</f>
        <v>PU</v>
      </c>
      <c r="AD140" s="211" t="e">
        <f>VLOOKUP(B140,#REF!,2,FALSE)</f>
        <v>#REF!</v>
      </c>
      <c r="AE140" s="211" t="e">
        <f>VLOOKUP(B140,#REF!,2,FALSE)</f>
        <v>#REF!</v>
      </c>
      <c r="AG140" s="212">
        <v>54.623668548706306</v>
      </c>
      <c r="AH140" s="212">
        <v>342.34265805977805</v>
      </c>
      <c r="AI140" s="212">
        <v>21.779068248470505</v>
      </c>
      <c r="AJ140" s="212">
        <v>418.74539485695482</v>
      </c>
      <c r="AK140" s="212">
        <v>57.251141930021753</v>
      </c>
      <c r="AL140" s="212">
        <v>255.38383685246123</v>
      </c>
      <c r="AM140" s="212">
        <v>17.400185046508401</v>
      </c>
      <c r="AN140" s="212">
        <v>330.03516382899136</v>
      </c>
      <c r="AO140" s="212">
        <v>79.877778833053199</v>
      </c>
      <c r="AP140" s="212">
        <v>322.66493983789462</v>
      </c>
      <c r="AQ140" s="212">
        <v>18.521109536590572</v>
      </c>
      <c r="AR140" s="212">
        <v>421.06382820753839</v>
      </c>
      <c r="AS140" s="212">
        <v>134.5014473817595</v>
      </c>
      <c r="AT140" s="212">
        <v>665.00759789767267</v>
      </c>
      <c r="AU140" s="212">
        <v>40.300177785061081</v>
      </c>
      <c r="AV140" s="212">
        <v>839.80922306449315</v>
      </c>
      <c r="AX140" s="211">
        <v>135</v>
      </c>
    </row>
    <row r="141" spans="1:50" x14ac:dyDescent="0.2">
      <c r="A141" s="190" t="s">
        <v>660</v>
      </c>
      <c r="B141" s="211" t="s">
        <v>276</v>
      </c>
      <c r="C141" s="211" t="s">
        <v>247</v>
      </c>
      <c r="D141" s="211" t="s">
        <v>248</v>
      </c>
      <c r="E141" s="211">
        <v>47916</v>
      </c>
      <c r="F141" s="211">
        <v>110.67499373904333</v>
      </c>
      <c r="G141" s="211">
        <v>106.13805027410467</v>
      </c>
      <c r="H141" s="211">
        <v>136.8049552997376</v>
      </c>
      <c r="I141" s="211">
        <v>247.47994903878094</v>
      </c>
      <c r="K141" s="222">
        <v>111.67387043516155</v>
      </c>
      <c r="L141" s="222">
        <v>781.29774118182456</v>
      </c>
      <c r="M141" s="222">
        <v>41.268255838684489</v>
      </c>
      <c r="N141" s="222">
        <v>934.23986745567061</v>
      </c>
      <c r="O141" s="223">
        <v>91.715513780115174</v>
      </c>
      <c r="P141" s="223">
        <v>624.27957540109287</v>
      </c>
      <c r="Q141" s="223">
        <v>45.826831848789951</v>
      </c>
      <c r="R141" s="223">
        <v>761.82192102999807</v>
      </c>
      <c r="S141" s="224">
        <v>133.42452413151088</v>
      </c>
      <c r="T141" s="224">
        <v>797.57385209448432</v>
      </c>
      <c r="U141" s="224">
        <v>47.125625554171684</v>
      </c>
      <c r="V141" s="224">
        <v>978.12400178016696</v>
      </c>
      <c r="W141" s="225">
        <v>245.09839456667243</v>
      </c>
      <c r="X141" s="225">
        <v>1578.8715932763091</v>
      </c>
      <c r="Y141" s="225">
        <v>88.393881392856187</v>
      </c>
      <c r="Z141" s="225">
        <v>1912.3638692358377</v>
      </c>
      <c r="AB141" s="211" t="str">
        <f>VLOOKUP(B141,[2]Sheet2!$C$2:$E$384,3,FALSE)</f>
        <v>PR</v>
      </c>
      <c r="AD141" s="211" t="e">
        <f>VLOOKUP(B141,#REF!,2,FALSE)</f>
        <v>#REF!</v>
      </c>
      <c r="AE141" s="211" t="e">
        <f>VLOOKUP(B141,#REF!,2,FALSE)</f>
        <v>#REF!</v>
      </c>
      <c r="AG141" s="212">
        <v>47.222037468748184</v>
      </c>
      <c r="AH141" s="212">
        <v>345.39688284444043</v>
      </c>
      <c r="AI141" s="212">
        <v>18.098600315936778</v>
      </c>
      <c r="AJ141" s="212">
        <v>410.71752062912537</v>
      </c>
      <c r="AK141" s="212">
        <v>38.782513862136511</v>
      </c>
      <c r="AL141" s="212">
        <v>275.98213587668363</v>
      </c>
      <c r="AM141" s="212">
        <v>20.097808752058231</v>
      </c>
      <c r="AN141" s="212">
        <v>334.8624584908784</v>
      </c>
      <c r="AO141" s="212">
        <v>56.419445777571156</v>
      </c>
      <c r="AP141" s="212">
        <v>352.59224215209622</v>
      </c>
      <c r="AQ141" s="212">
        <v>20.667407531770259</v>
      </c>
      <c r="AR141" s="212">
        <v>429.67909546143761</v>
      </c>
      <c r="AS141" s="212">
        <v>103.64148324631934</v>
      </c>
      <c r="AT141" s="212">
        <v>697.9891249965367</v>
      </c>
      <c r="AU141" s="212">
        <v>38.766007847707037</v>
      </c>
      <c r="AV141" s="212">
        <v>840.39661609056293</v>
      </c>
      <c r="AX141" s="211">
        <v>136</v>
      </c>
    </row>
    <row r="142" spans="1:50" x14ac:dyDescent="0.2">
      <c r="A142" s="190" t="s">
        <v>660</v>
      </c>
      <c r="B142" s="211" t="s">
        <v>152</v>
      </c>
      <c r="C142" s="211" t="s">
        <v>330</v>
      </c>
      <c r="E142" s="211">
        <v>56689</v>
      </c>
      <c r="F142" s="211">
        <v>138.27670271128437</v>
      </c>
      <c r="G142" s="211">
        <v>111.39079115967824</v>
      </c>
      <c r="H142" s="211">
        <v>146.0284569846587</v>
      </c>
      <c r="I142" s="211">
        <v>284.30515969594308</v>
      </c>
      <c r="K142" s="222">
        <v>139.15061729598307</v>
      </c>
      <c r="L142" s="222">
        <v>1155.8465948390683</v>
      </c>
      <c r="M142" s="222">
        <v>0</v>
      </c>
      <c r="N142" s="222">
        <v>1294.9972121350513</v>
      </c>
      <c r="O142" s="223">
        <v>97.168902640106538</v>
      </c>
      <c r="P142" s="223">
        <v>494.76846688655939</v>
      </c>
      <c r="Q142" s="223">
        <v>0</v>
      </c>
      <c r="R142" s="223">
        <v>591.93736952666598</v>
      </c>
      <c r="S142" s="224">
        <v>137.74873703469376</v>
      </c>
      <c r="T142" s="224">
        <v>613.10426902120946</v>
      </c>
      <c r="U142" s="224">
        <v>0</v>
      </c>
      <c r="V142" s="224">
        <v>750.85300605590328</v>
      </c>
      <c r="W142" s="225">
        <v>276.89935433067683</v>
      </c>
      <c r="X142" s="225">
        <v>1768.9508638602777</v>
      </c>
      <c r="Y142" s="225">
        <v>0</v>
      </c>
      <c r="Z142" s="225">
        <v>2045.8502181909544</v>
      </c>
      <c r="AB142" s="211" t="str">
        <f>VLOOKUP(B142,[2]Sheet2!$C$2:$E$384,3,FALSE)</f>
        <v>SR</v>
      </c>
      <c r="AD142" s="211" t="e">
        <f>VLOOKUP(B142,#REF!,2,FALSE)</f>
        <v>#REF!</v>
      </c>
      <c r="AE142" s="211" t="e">
        <f>VLOOKUP(B142,#REF!,2,FALSE)</f>
        <v>#REF!</v>
      </c>
      <c r="AG142" s="212">
        <v>55.230978994370588</v>
      </c>
      <c r="AH142" s="212">
        <v>477.42280464241315</v>
      </c>
      <c r="AI142" s="212">
        <v>0</v>
      </c>
      <c r="AJ142" s="212">
        <v>532.65378363678371</v>
      </c>
      <c r="AK142" s="212">
        <v>38.567803182693382</v>
      </c>
      <c r="AL142" s="212">
        <v>204.36427304827316</v>
      </c>
      <c r="AM142" s="212">
        <v>0</v>
      </c>
      <c r="AN142" s="212">
        <v>242.93207623096654</v>
      </c>
      <c r="AO142" s="212">
        <v>54.67455157228305</v>
      </c>
      <c r="AP142" s="212">
        <v>253.24291386184962</v>
      </c>
      <c r="AQ142" s="212">
        <v>0</v>
      </c>
      <c r="AR142" s="212">
        <v>307.91746543413268</v>
      </c>
      <c r="AS142" s="212">
        <v>109.90553056665364</v>
      </c>
      <c r="AT142" s="212">
        <v>730.66571850426271</v>
      </c>
      <c r="AU142" s="212">
        <v>0</v>
      </c>
      <c r="AV142" s="212">
        <v>840.57124907091634</v>
      </c>
      <c r="AX142" s="211">
        <v>137</v>
      </c>
    </row>
    <row r="143" spans="1:50" x14ac:dyDescent="0.2">
      <c r="A143" s="190" t="s">
        <v>660</v>
      </c>
      <c r="B143" s="211" t="s">
        <v>50</v>
      </c>
      <c r="C143" s="211" t="s">
        <v>135</v>
      </c>
      <c r="D143" s="211" t="s">
        <v>136</v>
      </c>
      <c r="E143" s="211">
        <v>62596</v>
      </c>
      <c r="F143" s="211">
        <v>125.13623873729949</v>
      </c>
      <c r="G143" s="211">
        <v>120.25384624560675</v>
      </c>
      <c r="H143" s="211">
        <v>162.28944224218415</v>
      </c>
      <c r="I143" s="211">
        <v>287.42568097948362</v>
      </c>
      <c r="K143" s="222">
        <v>125.9094701979336</v>
      </c>
      <c r="L143" s="222">
        <v>849.49088989211486</v>
      </c>
      <c r="M143" s="222">
        <v>50.767030632176287</v>
      </c>
      <c r="N143" s="222">
        <v>1026.1673907222248</v>
      </c>
      <c r="O143" s="223">
        <v>104.11287452083199</v>
      </c>
      <c r="P143" s="223">
        <v>589.43469003178541</v>
      </c>
      <c r="Q143" s="223">
        <v>44.93532844320012</v>
      </c>
      <c r="R143" s="223">
        <v>738.48289299581745</v>
      </c>
      <c r="S143" s="224">
        <v>150.00513684941805</v>
      </c>
      <c r="T143" s="224">
        <v>741.37768696317085</v>
      </c>
      <c r="U143" s="224">
        <v>47.543432898893677</v>
      </c>
      <c r="V143" s="224">
        <v>938.92625671148255</v>
      </c>
      <c r="W143" s="225">
        <v>275.91460704735164</v>
      </c>
      <c r="X143" s="225">
        <v>1590.8685768552857</v>
      </c>
      <c r="Y143" s="225">
        <v>98.310463531069956</v>
      </c>
      <c r="Z143" s="225">
        <v>1965.0936474337072</v>
      </c>
      <c r="AB143" s="211" t="str">
        <f>VLOOKUP(B143,[2]Sheet2!$C$2:$E$384,3,FALSE)</f>
        <v>PR</v>
      </c>
      <c r="AD143" s="211" t="e">
        <f>VLOOKUP(B143,#REF!,2,FALSE)</f>
        <v>#REF!</v>
      </c>
      <c r="AE143" s="211" t="e">
        <f>VLOOKUP(B143,#REF!,2,FALSE)</f>
        <v>#REF!</v>
      </c>
      <c r="AG143" s="212">
        <v>52.406255670285127</v>
      </c>
      <c r="AH143" s="212">
        <v>365.39558508415394</v>
      </c>
      <c r="AI143" s="212">
        <v>21.788319266903919</v>
      </c>
      <c r="AJ143" s="212">
        <v>439.59016002134297</v>
      </c>
      <c r="AK143" s="212">
        <v>43.334039227786235</v>
      </c>
      <c r="AL143" s="212">
        <v>253.5363663057222</v>
      </c>
      <c r="AM143" s="212">
        <v>19.285454955545475</v>
      </c>
      <c r="AN143" s="212">
        <v>316.15586048905391</v>
      </c>
      <c r="AO143" s="212">
        <v>62.435395377556979</v>
      </c>
      <c r="AP143" s="212">
        <v>318.89233530291096</v>
      </c>
      <c r="AQ143" s="212">
        <v>20.404807650679647</v>
      </c>
      <c r="AR143" s="212">
        <v>401.73253833114757</v>
      </c>
      <c r="AS143" s="212">
        <v>114.84165104784211</v>
      </c>
      <c r="AT143" s="212">
        <v>684.2879203870649</v>
      </c>
      <c r="AU143" s="212">
        <v>42.193126917583569</v>
      </c>
      <c r="AV143" s="212">
        <v>841.32269835249053</v>
      </c>
      <c r="AX143" s="211">
        <v>138</v>
      </c>
    </row>
    <row r="144" spans="1:50" x14ac:dyDescent="0.2">
      <c r="A144" s="190" t="s">
        <v>660</v>
      </c>
      <c r="B144" s="211" t="s">
        <v>376</v>
      </c>
      <c r="C144" s="211" t="s">
        <v>293</v>
      </c>
      <c r="D144" s="211" t="s">
        <v>107</v>
      </c>
      <c r="E144" s="211">
        <v>17626</v>
      </c>
      <c r="F144" s="211">
        <v>100.56808124361739</v>
      </c>
      <c r="G144" s="211">
        <v>144.2676940259276</v>
      </c>
      <c r="H144" s="211">
        <v>184.82107058571572</v>
      </c>
      <c r="I144" s="211">
        <v>285.38915182933306</v>
      </c>
      <c r="K144" s="222">
        <v>100.93876825589615</v>
      </c>
      <c r="L144" s="222">
        <v>751.41953112430554</v>
      </c>
      <c r="M144" s="222">
        <v>53.521711005580364</v>
      </c>
      <c r="N144" s="222">
        <v>905.88001038578216</v>
      </c>
      <c r="O144" s="223">
        <v>124.62684332491773</v>
      </c>
      <c r="P144" s="223">
        <v>562.73193136688201</v>
      </c>
      <c r="Q144" s="223">
        <v>41.593327392144587</v>
      </c>
      <c r="R144" s="223">
        <v>728.95210208394428</v>
      </c>
      <c r="S144" s="224">
        <v>169.57538809967136</v>
      </c>
      <c r="T144" s="224">
        <v>701.77704891292501</v>
      </c>
      <c r="U144" s="224">
        <v>44.650762373387138</v>
      </c>
      <c r="V144" s="224">
        <v>916.00319938598352</v>
      </c>
      <c r="W144" s="225">
        <v>270.51415635556754</v>
      </c>
      <c r="X144" s="225">
        <v>1453.1965800372307</v>
      </c>
      <c r="Y144" s="225">
        <v>98.172473378967496</v>
      </c>
      <c r="Z144" s="225">
        <v>1821.8832097717657</v>
      </c>
      <c r="AB144" s="211" t="str">
        <f>VLOOKUP(B144,[2]Sheet2!$C$2:$E$384,3,FALSE)</f>
        <v>PR</v>
      </c>
      <c r="AD144" s="211" t="e">
        <f>VLOOKUP(B144,#REF!,2,FALSE)</f>
        <v>#REF!</v>
      </c>
      <c r="AE144" s="211" t="e">
        <f>VLOOKUP(B144,#REF!,2,FALSE)</f>
        <v>#REF!</v>
      </c>
      <c r="AG144" s="212">
        <v>50.729854560133035</v>
      </c>
      <c r="AH144" s="212">
        <v>341.31132889584808</v>
      </c>
      <c r="AI144" s="212">
        <v>24.694312734070014</v>
      </c>
      <c r="AJ144" s="212">
        <v>416.73549619005115</v>
      </c>
      <c r="AK144" s="212">
        <v>62.63501868908785</v>
      </c>
      <c r="AL144" s="212">
        <v>255.6052582497812</v>
      </c>
      <c r="AM144" s="212">
        <v>19.190691309646066</v>
      </c>
      <c r="AN144" s="212">
        <v>337.43096824851511</v>
      </c>
      <c r="AO144" s="212">
        <v>85.225279879239466</v>
      </c>
      <c r="AP144" s="212">
        <v>318.76261826025529</v>
      </c>
      <c r="AQ144" s="212">
        <v>20.601357265056514</v>
      </c>
      <c r="AR144" s="212">
        <v>424.58925540455124</v>
      </c>
      <c r="AS144" s="212">
        <v>135.9551344393725</v>
      </c>
      <c r="AT144" s="212">
        <v>660.07394715610337</v>
      </c>
      <c r="AU144" s="212">
        <v>45.295669999126531</v>
      </c>
      <c r="AV144" s="212">
        <v>841.32475159460239</v>
      </c>
      <c r="AX144" s="211">
        <v>139</v>
      </c>
    </row>
    <row r="145" spans="1:50" x14ac:dyDescent="0.2">
      <c r="A145" s="190" t="s">
        <v>660</v>
      </c>
      <c r="B145" s="211" t="s">
        <v>134</v>
      </c>
      <c r="C145" s="211" t="s">
        <v>103</v>
      </c>
      <c r="D145" s="211" t="s">
        <v>105</v>
      </c>
      <c r="E145" s="211">
        <v>50590</v>
      </c>
      <c r="F145" s="211">
        <v>101.56355010871712</v>
      </c>
      <c r="G145" s="211">
        <v>144.25482813378142</v>
      </c>
      <c r="H145" s="211">
        <v>177.75726972353493</v>
      </c>
      <c r="I145" s="211">
        <v>279.32081983225203</v>
      </c>
      <c r="K145" s="222">
        <v>102.57900468517086</v>
      </c>
      <c r="L145" s="222">
        <v>710.02022896812173</v>
      </c>
      <c r="M145" s="222">
        <v>42.986736800598763</v>
      </c>
      <c r="N145" s="222">
        <v>855.58597045389138</v>
      </c>
      <c r="O145" s="223">
        <v>125.16884452721882</v>
      </c>
      <c r="P145" s="223">
        <v>654.3880116528245</v>
      </c>
      <c r="Q145" s="223">
        <v>40.574402674948182</v>
      </c>
      <c r="R145" s="223">
        <v>820.13125885499142</v>
      </c>
      <c r="S145" s="224">
        <v>161.46766752076667</v>
      </c>
      <c r="T145" s="224">
        <v>826.37068043226486</v>
      </c>
      <c r="U145" s="224">
        <v>41.596383614604022</v>
      </c>
      <c r="V145" s="224">
        <v>1029.4347315676355</v>
      </c>
      <c r="W145" s="225">
        <v>264.04667220593757</v>
      </c>
      <c r="X145" s="225">
        <v>1536.3909094003866</v>
      </c>
      <c r="Y145" s="225">
        <v>84.583120415202799</v>
      </c>
      <c r="Z145" s="225">
        <v>1885.0207020215269</v>
      </c>
      <c r="AB145" s="211" t="str">
        <f>VLOOKUP(B145,[2]Sheet2!$C$2:$E$384,3,FALSE)</f>
        <v>PU</v>
      </c>
      <c r="AD145" s="211" t="e">
        <f>VLOOKUP(B145,#REF!,2,FALSE)</f>
        <v>#REF!</v>
      </c>
      <c r="AE145" s="211" t="e">
        <f>VLOOKUP(B145,#REF!,2,FALSE)</f>
        <v>#REF!</v>
      </c>
      <c r="AG145" s="212">
        <v>45.926968219753199</v>
      </c>
      <c r="AH145" s="212">
        <v>317.27230570894704</v>
      </c>
      <c r="AI145" s="212">
        <v>18.941718838324267</v>
      </c>
      <c r="AJ145" s="212">
        <v>382.1409927670245</v>
      </c>
      <c r="AK145" s="212">
        <v>56.040956551958516</v>
      </c>
      <c r="AL145" s="212">
        <v>292.41306770529576</v>
      </c>
      <c r="AM145" s="212">
        <v>17.878745508570805</v>
      </c>
      <c r="AN145" s="212">
        <v>366.33276976582511</v>
      </c>
      <c r="AO145" s="212">
        <v>72.292770411487211</v>
      </c>
      <c r="AP145" s="212">
        <v>369.2634666649584</v>
      </c>
      <c r="AQ145" s="212">
        <v>18.329072215314866</v>
      </c>
      <c r="AR145" s="212">
        <v>459.88530929176045</v>
      </c>
      <c r="AS145" s="212">
        <v>118.2197386312404</v>
      </c>
      <c r="AT145" s="212">
        <v>686.5357723739055</v>
      </c>
      <c r="AU145" s="212">
        <v>37.27079105363913</v>
      </c>
      <c r="AV145" s="212">
        <v>842.02630205878495</v>
      </c>
      <c r="AX145" s="211">
        <v>140</v>
      </c>
    </row>
    <row r="146" spans="1:50" x14ac:dyDescent="0.2">
      <c r="A146" s="190" t="s">
        <v>660</v>
      </c>
      <c r="B146" s="211" t="s">
        <v>296</v>
      </c>
      <c r="C146" s="211" t="s">
        <v>103</v>
      </c>
      <c r="D146" s="211" t="s">
        <v>105</v>
      </c>
      <c r="E146" s="211">
        <v>40392</v>
      </c>
      <c r="F146" s="211">
        <v>109.20949693008518</v>
      </c>
      <c r="G146" s="211">
        <v>136.48632159568726</v>
      </c>
      <c r="H146" s="211">
        <v>182.31884783587125</v>
      </c>
      <c r="I146" s="211">
        <v>291.52834476595638</v>
      </c>
      <c r="K146" s="222">
        <v>110.89284346114698</v>
      </c>
      <c r="L146" s="222">
        <v>710.02022896812173</v>
      </c>
      <c r="M146" s="222">
        <v>42.986736800598763</v>
      </c>
      <c r="N146" s="222">
        <v>863.89980922986751</v>
      </c>
      <c r="O146" s="223">
        <v>118.33006170387698</v>
      </c>
      <c r="P146" s="223">
        <v>654.3880116528245</v>
      </c>
      <c r="Q146" s="223">
        <v>40.574402674948182</v>
      </c>
      <c r="R146" s="223">
        <v>813.29247603164958</v>
      </c>
      <c r="S146" s="224">
        <v>175.12248294136236</v>
      </c>
      <c r="T146" s="224">
        <v>826.37068043226486</v>
      </c>
      <c r="U146" s="224">
        <v>41.596383614604022</v>
      </c>
      <c r="V146" s="224">
        <v>1043.0895469882312</v>
      </c>
      <c r="W146" s="225">
        <v>286.01532640250934</v>
      </c>
      <c r="X146" s="225">
        <v>1536.3909094003866</v>
      </c>
      <c r="Y146" s="225">
        <v>84.583120415202799</v>
      </c>
      <c r="Z146" s="225">
        <v>1906.9893562180987</v>
      </c>
      <c r="AB146" s="211" t="str">
        <f>VLOOKUP(B146,[2]Sheet2!$C$2:$E$384,3,FALSE)</f>
        <v>SR</v>
      </c>
      <c r="AD146" s="211" t="e">
        <f>VLOOKUP(B146,#REF!,2,FALSE)</f>
        <v>#REF!</v>
      </c>
      <c r="AE146" s="211" t="e">
        <f>VLOOKUP(B146,#REF!,2,FALSE)</f>
        <v>#REF!</v>
      </c>
      <c r="AG146" s="212">
        <v>45.940817168203253</v>
      </c>
      <c r="AH146" s="212">
        <v>317.27230570894704</v>
      </c>
      <c r="AI146" s="212">
        <v>18.941718838324267</v>
      </c>
      <c r="AJ146" s="212">
        <v>382.15484171547456</v>
      </c>
      <c r="AK146" s="212">
        <v>49.021916659073419</v>
      </c>
      <c r="AL146" s="212">
        <v>292.41306770529576</v>
      </c>
      <c r="AM146" s="212">
        <v>17.878745508570805</v>
      </c>
      <c r="AN146" s="212">
        <v>359.31372987294003</v>
      </c>
      <c r="AO146" s="212">
        <v>72.549947496564144</v>
      </c>
      <c r="AP146" s="212">
        <v>369.2634666649584</v>
      </c>
      <c r="AQ146" s="212">
        <v>18.329072215314866</v>
      </c>
      <c r="AR146" s="212">
        <v>460.14248637683738</v>
      </c>
      <c r="AS146" s="212">
        <v>118.4907646647674</v>
      </c>
      <c r="AT146" s="212">
        <v>686.5357723739055</v>
      </c>
      <c r="AU146" s="212">
        <v>37.27079105363913</v>
      </c>
      <c r="AV146" s="212">
        <v>842.297328092312</v>
      </c>
      <c r="AX146" s="211">
        <v>141</v>
      </c>
    </row>
    <row r="147" spans="1:50" x14ac:dyDescent="0.2">
      <c r="A147" s="190" t="s">
        <v>688</v>
      </c>
      <c r="B147" s="211" t="s">
        <v>74</v>
      </c>
      <c r="D147" s="211" t="s">
        <v>37</v>
      </c>
      <c r="E147" s="211">
        <v>111225</v>
      </c>
      <c r="F147" s="211">
        <v>1064.170609125646</v>
      </c>
      <c r="G147" s="211">
        <v>636.57028591209723</v>
      </c>
      <c r="H147" s="211">
        <v>818.62797530740602</v>
      </c>
      <c r="I147" s="211">
        <v>1882.7985844330524</v>
      </c>
      <c r="K147" s="222">
        <v>1079.3352332681138</v>
      </c>
      <c r="L147" s="222">
        <v>0</v>
      </c>
      <c r="M147" s="222">
        <v>62.438498649302097</v>
      </c>
      <c r="N147" s="222">
        <v>1141.7737319174159</v>
      </c>
      <c r="O147" s="223">
        <v>584.24934724251739</v>
      </c>
      <c r="P147" s="223">
        <v>0</v>
      </c>
      <c r="Q147" s="223">
        <v>46.782098577269998</v>
      </c>
      <c r="R147" s="223">
        <v>631.03144581978734</v>
      </c>
      <c r="S147" s="224">
        <v>803.84356297851321</v>
      </c>
      <c r="T147" s="224">
        <v>0</v>
      </c>
      <c r="U147" s="224">
        <v>48.357258483470247</v>
      </c>
      <c r="V147" s="224">
        <v>852.20082146198342</v>
      </c>
      <c r="W147" s="225">
        <v>1883.1787962466271</v>
      </c>
      <c r="X147" s="225">
        <v>0</v>
      </c>
      <c r="Y147" s="225">
        <v>110.79575713277234</v>
      </c>
      <c r="Z147" s="225">
        <v>1993.9745533793994</v>
      </c>
      <c r="AB147" s="211" t="str">
        <f>VLOOKUP(B147,[2]Sheet2!$C$2:$E$384,3,FALSE)</f>
        <v>PR</v>
      </c>
      <c r="AD147" s="211" t="e">
        <f>VLOOKUP(B147,#REF!,2,FALSE)</f>
        <v>#REF!</v>
      </c>
      <c r="AE147" s="211" t="e">
        <f>VLOOKUP(B147,#REF!,2,FALSE)</f>
        <v>#REF!</v>
      </c>
      <c r="AG147" s="212">
        <v>457.30885186294705</v>
      </c>
      <c r="AH147" s="212">
        <v>0</v>
      </c>
      <c r="AI147" s="212">
        <v>25.406875019688041</v>
      </c>
      <c r="AJ147" s="212">
        <v>482.71572688263507</v>
      </c>
      <c r="AK147" s="212">
        <v>247.54347857259478</v>
      </c>
      <c r="AL147" s="212">
        <v>0</v>
      </c>
      <c r="AM147" s="212">
        <v>19.036122863673466</v>
      </c>
      <c r="AN147" s="212">
        <v>266.57960143626826</v>
      </c>
      <c r="AO147" s="212">
        <v>340.58443153945399</v>
      </c>
      <c r="AP147" s="212">
        <v>0</v>
      </c>
      <c r="AQ147" s="212">
        <v>19.677071825268985</v>
      </c>
      <c r="AR147" s="212">
        <v>360.26150336472296</v>
      </c>
      <c r="AS147" s="212">
        <v>797.89328340240104</v>
      </c>
      <c r="AT147" s="212">
        <v>0</v>
      </c>
      <c r="AU147" s="212">
        <v>45.083946844957026</v>
      </c>
      <c r="AV147" s="212">
        <v>842.97723024735797</v>
      </c>
      <c r="AX147" s="211">
        <v>142</v>
      </c>
    </row>
    <row r="148" spans="1:50" x14ac:dyDescent="0.2">
      <c r="A148" s="190" t="s">
        <v>660</v>
      </c>
      <c r="B148" s="211" t="s">
        <v>221</v>
      </c>
      <c r="C148" s="211" t="s">
        <v>330</v>
      </c>
      <c r="E148" s="211">
        <v>37226</v>
      </c>
      <c r="F148" s="211">
        <v>160.44597861709559</v>
      </c>
      <c r="G148" s="211">
        <v>75.301654109251601</v>
      </c>
      <c r="H148" s="211">
        <v>106.8112667692662</v>
      </c>
      <c r="I148" s="211">
        <v>267.25724538636183</v>
      </c>
      <c r="K148" s="222">
        <v>161.52489372866606</v>
      </c>
      <c r="L148" s="222">
        <v>1155.8465948390683</v>
      </c>
      <c r="M148" s="222">
        <v>0</v>
      </c>
      <c r="N148" s="222">
        <v>1317.3714885677343</v>
      </c>
      <c r="O148" s="223">
        <v>65.667044345242573</v>
      </c>
      <c r="P148" s="223">
        <v>494.76846688655939</v>
      </c>
      <c r="Q148" s="223">
        <v>0</v>
      </c>
      <c r="R148" s="223">
        <v>560.43551123180191</v>
      </c>
      <c r="S148" s="224">
        <v>104.3687404191368</v>
      </c>
      <c r="T148" s="224">
        <v>613.10426902120946</v>
      </c>
      <c r="U148" s="224">
        <v>0</v>
      </c>
      <c r="V148" s="224">
        <v>717.47300944034623</v>
      </c>
      <c r="W148" s="225">
        <v>265.89363414780286</v>
      </c>
      <c r="X148" s="225">
        <v>1768.9508638602777</v>
      </c>
      <c r="Y148" s="225">
        <v>0</v>
      </c>
      <c r="Z148" s="225">
        <v>2034.8444980080806</v>
      </c>
      <c r="AB148" s="211" t="str">
        <f>VLOOKUP(B148,[2]Sheet2!$C$2:$E$384,3,FALSE)</f>
        <v>SR</v>
      </c>
      <c r="AD148" s="211" t="e">
        <f>VLOOKUP(B148,#REF!,2,FALSE)</f>
        <v>#REF!</v>
      </c>
      <c r="AE148" s="211" t="e">
        <f>VLOOKUP(B148,#REF!,2,FALSE)</f>
        <v>#REF!</v>
      </c>
      <c r="AG148" s="212">
        <v>69.320456231117035</v>
      </c>
      <c r="AH148" s="212">
        <v>477.42280464241315</v>
      </c>
      <c r="AI148" s="212">
        <v>0</v>
      </c>
      <c r="AJ148" s="212">
        <v>546.74326087353018</v>
      </c>
      <c r="AK148" s="212">
        <v>28.181844719290762</v>
      </c>
      <c r="AL148" s="212">
        <v>204.36427304827316</v>
      </c>
      <c r="AM148" s="212">
        <v>0</v>
      </c>
      <c r="AN148" s="212">
        <v>232.54611776756391</v>
      </c>
      <c r="AO148" s="212">
        <v>44.791168315361666</v>
      </c>
      <c r="AP148" s="212">
        <v>253.24291386184962</v>
      </c>
      <c r="AQ148" s="212">
        <v>0</v>
      </c>
      <c r="AR148" s="212">
        <v>298.0340821772113</v>
      </c>
      <c r="AS148" s="212">
        <v>114.11162454647871</v>
      </c>
      <c r="AT148" s="212">
        <v>730.66571850426271</v>
      </c>
      <c r="AU148" s="212">
        <v>0</v>
      </c>
      <c r="AV148" s="212">
        <v>844.77734305074148</v>
      </c>
      <c r="AX148" s="211">
        <v>143</v>
      </c>
    </row>
    <row r="149" spans="1:50" x14ac:dyDescent="0.2">
      <c r="A149" s="190" t="s">
        <v>660</v>
      </c>
      <c r="B149" s="211" t="s">
        <v>60</v>
      </c>
      <c r="C149" s="211" t="s">
        <v>247</v>
      </c>
      <c r="D149" s="211" t="s">
        <v>248</v>
      </c>
      <c r="E149" s="211">
        <v>49470</v>
      </c>
      <c r="F149" s="211">
        <v>104.99945421467555</v>
      </c>
      <c r="G149" s="211">
        <v>127.46763626957753</v>
      </c>
      <c r="H149" s="211">
        <v>153.90371541697345</v>
      </c>
      <c r="I149" s="211">
        <v>258.90316963164901</v>
      </c>
      <c r="K149" s="222">
        <v>105.93617081230936</v>
      </c>
      <c r="L149" s="222">
        <v>781.29774118182456</v>
      </c>
      <c r="M149" s="222">
        <v>41.268255838684489</v>
      </c>
      <c r="N149" s="222">
        <v>928.50216783281837</v>
      </c>
      <c r="O149" s="223">
        <v>110.50628589593691</v>
      </c>
      <c r="P149" s="223">
        <v>624.27957540109287</v>
      </c>
      <c r="Q149" s="223">
        <v>45.826831848789951</v>
      </c>
      <c r="R149" s="223">
        <v>780.61269314581978</v>
      </c>
      <c r="S149" s="224">
        <v>137.63623066195598</v>
      </c>
      <c r="T149" s="224">
        <v>797.57385209448432</v>
      </c>
      <c r="U149" s="224">
        <v>47.125625554171684</v>
      </c>
      <c r="V149" s="224">
        <v>982.33570831061206</v>
      </c>
      <c r="W149" s="225">
        <v>243.57240147426535</v>
      </c>
      <c r="X149" s="225">
        <v>1578.8715932763091</v>
      </c>
      <c r="Y149" s="225">
        <v>88.393881392856187</v>
      </c>
      <c r="Z149" s="225">
        <v>1910.8378761434305</v>
      </c>
      <c r="AB149" s="211" t="str">
        <f>VLOOKUP(B149,[2]Sheet2!$C$2:$E$384,3,FALSE)</f>
        <v>PU</v>
      </c>
      <c r="AD149" s="211" t="e">
        <f>VLOOKUP(B149,#REF!,2,FALSE)</f>
        <v>#REF!</v>
      </c>
      <c r="AE149" s="211" t="e">
        <f>VLOOKUP(B149,#REF!,2,FALSE)</f>
        <v>#REF!</v>
      </c>
      <c r="AG149" s="212">
        <v>47.017058307105899</v>
      </c>
      <c r="AH149" s="212">
        <v>345.39688284444043</v>
      </c>
      <c r="AI149" s="212">
        <v>18.098600315936778</v>
      </c>
      <c r="AJ149" s="212">
        <v>410.51254146748312</v>
      </c>
      <c r="AK149" s="212">
        <v>49.045386929043715</v>
      </c>
      <c r="AL149" s="212">
        <v>275.98213587668363</v>
      </c>
      <c r="AM149" s="212">
        <v>20.097808752058231</v>
      </c>
      <c r="AN149" s="212">
        <v>345.12533155778561</v>
      </c>
      <c r="AO149" s="212">
        <v>61.086318606595562</v>
      </c>
      <c r="AP149" s="212">
        <v>352.59224215209622</v>
      </c>
      <c r="AQ149" s="212">
        <v>20.667407531770259</v>
      </c>
      <c r="AR149" s="212">
        <v>434.34596829046205</v>
      </c>
      <c r="AS149" s="212">
        <v>108.10337691370145</v>
      </c>
      <c r="AT149" s="212">
        <v>697.9891249965367</v>
      </c>
      <c r="AU149" s="212">
        <v>38.766007847707037</v>
      </c>
      <c r="AV149" s="212">
        <v>844.85850975794517</v>
      </c>
      <c r="AX149" s="211">
        <v>144</v>
      </c>
    </row>
    <row r="150" spans="1:50" x14ac:dyDescent="0.2">
      <c r="A150" s="190" t="s">
        <v>660</v>
      </c>
      <c r="B150" s="211" t="s">
        <v>365</v>
      </c>
      <c r="C150" s="211" t="s">
        <v>330</v>
      </c>
      <c r="E150" s="211">
        <v>51584</v>
      </c>
      <c r="F150" s="211">
        <v>161.75589330024815</v>
      </c>
      <c r="G150" s="211">
        <v>83.644791066667949</v>
      </c>
      <c r="H150" s="211">
        <v>113.99762149359427</v>
      </c>
      <c r="I150" s="211">
        <v>275.75351479384244</v>
      </c>
      <c r="K150" s="222">
        <v>162.34286669723278</v>
      </c>
      <c r="L150" s="222">
        <v>1155.8465948390683</v>
      </c>
      <c r="M150" s="222">
        <v>0</v>
      </c>
      <c r="N150" s="222">
        <v>1318.189461536301</v>
      </c>
      <c r="O150" s="223">
        <v>72.699980591714493</v>
      </c>
      <c r="P150" s="223">
        <v>494.76846688655939</v>
      </c>
      <c r="Q150" s="223">
        <v>0</v>
      </c>
      <c r="R150" s="223">
        <v>567.4684474782739</v>
      </c>
      <c r="S150" s="224">
        <v>111.81376540722141</v>
      </c>
      <c r="T150" s="224">
        <v>613.10426902120946</v>
      </c>
      <c r="U150" s="224">
        <v>0</v>
      </c>
      <c r="V150" s="224">
        <v>724.91803442843093</v>
      </c>
      <c r="W150" s="225">
        <v>274.15663210445416</v>
      </c>
      <c r="X150" s="225">
        <v>1768.9508638602777</v>
      </c>
      <c r="Y150" s="225">
        <v>0</v>
      </c>
      <c r="Z150" s="225">
        <v>2043.1074959647317</v>
      </c>
      <c r="AB150" s="211" t="str">
        <f>VLOOKUP(B150,[2]Sheet2!$C$2:$E$384,3,FALSE)</f>
        <v>PR</v>
      </c>
      <c r="AD150" s="211" t="e">
        <f>VLOOKUP(B150,#REF!,2,FALSE)</f>
        <v>#REF!</v>
      </c>
      <c r="AE150" s="211" t="e">
        <f>VLOOKUP(B150,#REF!,2,FALSE)</f>
        <v>#REF!</v>
      </c>
      <c r="AG150" s="212">
        <v>67.725246344227344</v>
      </c>
      <c r="AH150" s="212">
        <v>477.42280464241315</v>
      </c>
      <c r="AI150" s="212">
        <v>0</v>
      </c>
      <c r="AJ150" s="212">
        <v>545.14805098664056</v>
      </c>
      <c r="AK150" s="212">
        <v>30.328552125280023</v>
      </c>
      <c r="AL150" s="212">
        <v>204.36427304827316</v>
      </c>
      <c r="AM150" s="212">
        <v>0</v>
      </c>
      <c r="AN150" s="212">
        <v>234.69282517355319</v>
      </c>
      <c r="AO150" s="212">
        <v>46.645811799064376</v>
      </c>
      <c r="AP150" s="212">
        <v>253.24291386184962</v>
      </c>
      <c r="AQ150" s="212">
        <v>0</v>
      </c>
      <c r="AR150" s="212">
        <v>299.88872566091402</v>
      </c>
      <c r="AS150" s="212">
        <v>114.37105814329172</v>
      </c>
      <c r="AT150" s="212">
        <v>730.66571850426271</v>
      </c>
      <c r="AU150" s="212">
        <v>0</v>
      </c>
      <c r="AV150" s="212">
        <v>845.03677664755457</v>
      </c>
      <c r="AX150" s="211">
        <v>145</v>
      </c>
    </row>
    <row r="151" spans="1:50" x14ac:dyDescent="0.2">
      <c r="A151" s="190" t="s">
        <v>660</v>
      </c>
      <c r="B151" s="211" t="s">
        <v>270</v>
      </c>
      <c r="C151" s="211" t="s">
        <v>135</v>
      </c>
      <c r="D151" s="211" t="s">
        <v>136</v>
      </c>
      <c r="E151" s="211">
        <v>34776</v>
      </c>
      <c r="F151" s="211">
        <v>168.78490913273521</v>
      </c>
      <c r="G151" s="211">
        <v>106.16423211263513</v>
      </c>
      <c r="H151" s="211">
        <v>131.70611333129511</v>
      </c>
      <c r="I151" s="211">
        <v>300.49102246403032</v>
      </c>
      <c r="K151" s="222">
        <v>169.19325454310581</v>
      </c>
      <c r="L151" s="222">
        <v>849.49088989211486</v>
      </c>
      <c r="M151" s="222">
        <v>50.767030632176287</v>
      </c>
      <c r="N151" s="222">
        <v>1069.4511750673969</v>
      </c>
      <c r="O151" s="223">
        <v>91.965078086295136</v>
      </c>
      <c r="P151" s="223">
        <v>589.43469003178541</v>
      </c>
      <c r="Q151" s="223">
        <v>44.93532844320012</v>
      </c>
      <c r="R151" s="223">
        <v>726.33509656128069</v>
      </c>
      <c r="S151" s="224">
        <v>123.00455097590736</v>
      </c>
      <c r="T151" s="224">
        <v>741.37768696317085</v>
      </c>
      <c r="U151" s="224">
        <v>47.543432898893677</v>
      </c>
      <c r="V151" s="224">
        <v>911.92567083797189</v>
      </c>
      <c r="W151" s="225">
        <v>292.19780551901317</v>
      </c>
      <c r="X151" s="225">
        <v>1590.8685768552857</v>
      </c>
      <c r="Y151" s="225">
        <v>98.310463531069956</v>
      </c>
      <c r="Z151" s="225">
        <v>1981.3768459053688</v>
      </c>
      <c r="AB151" s="211" t="str">
        <f>VLOOKUP(B151,[2]Sheet2!$C$2:$E$384,3,FALSE)</f>
        <v>PU</v>
      </c>
      <c r="AD151" s="211" t="e">
        <f>VLOOKUP(B151,#REF!,2,FALSE)</f>
        <v>#REF!</v>
      </c>
      <c r="AE151" s="211" t="e">
        <f>VLOOKUP(B151,#REF!,2,FALSE)</f>
        <v>#REF!</v>
      </c>
      <c r="AG151" s="212">
        <v>69.384377778458344</v>
      </c>
      <c r="AH151" s="212">
        <v>365.39558508415394</v>
      </c>
      <c r="AI151" s="212">
        <v>21.788319266903919</v>
      </c>
      <c r="AJ151" s="212">
        <v>456.56828212951615</v>
      </c>
      <c r="AK151" s="212">
        <v>37.713913226601093</v>
      </c>
      <c r="AL151" s="212">
        <v>253.5363663057222</v>
      </c>
      <c r="AM151" s="212">
        <v>19.285454955545475</v>
      </c>
      <c r="AN151" s="212">
        <v>310.53573448786881</v>
      </c>
      <c r="AO151" s="212">
        <v>50.442875257817178</v>
      </c>
      <c r="AP151" s="212">
        <v>318.89233530291096</v>
      </c>
      <c r="AQ151" s="212">
        <v>20.404807650679647</v>
      </c>
      <c r="AR151" s="212">
        <v>389.74001821140774</v>
      </c>
      <c r="AS151" s="212">
        <v>119.82725303627552</v>
      </c>
      <c r="AT151" s="212">
        <v>684.2879203870649</v>
      </c>
      <c r="AU151" s="212">
        <v>42.193126917583569</v>
      </c>
      <c r="AV151" s="212">
        <v>846.30830034092389</v>
      </c>
      <c r="AX151" s="211">
        <v>146</v>
      </c>
    </row>
    <row r="152" spans="1:50" x14ac:dyDescent="0.2">
      <c r="A152" s="190" t="s">
        <v>660</v>
      </c>
      <c r="B152" s="211" t="s">
        <v>275</v>
      </c>
      <c r="C152" s="211" t="s">
        <v>330</v>
      </c>
      <c r="E152" s="211">
        <v>34589</v>
      </c>
      <c r="F152" s="211">
        <v>127.4275058544624</v>
      </c>
      <c r="G152" s="211">
        <v>117.17780487545174</v>
      </c>
      <c r="H152" s="211">
        <v>162.0426722142216</v>
      </c>
      <c r="I152" s="211">
        <v>289.47017806868399</v>
      </c>
      <c r="K152" s="222">
        <v>127.66295939566703</v>
      </c>
      <c r="L152" s="222">
        <v>1155.8465948390683</v>
      </c>
      <c r="M152" s="222">
        <v>0</v>
      </c>
      <c r="N152" s="222">
        <v>1283.5095542347353</v>
      </c>
      <c r="O152" s="223">
        <v>101.85583217363902</v>
      </c>
      <c r="P152" s="223">
        <v>494.76846688655939</v>
      </c>
      <c r="Q152" s="223">
        <v>0</v>
      </c>
      <c r="R152" s="223">
        <v>596.62429906019838</v>
      </c>
      <c r="S152" s="224">
        <v>153.86125180878926</v>
      </c>
      <c r="T152" s="224">
        <v>613.10426902120946</v>
      </c>
      <c r="U152" s="224">
        <v>0</v>
      </c>
      <c r="V152" s="224">
        <v>766.9655208299987</v>
      </c>
      <c r="W152" s="225">
        <v>281.52421120445632</v>
      </c>
      <c r="X152" s="225">
        <v>1768.9508638602777</v>
      </c>
      <c r="Y152" s="225">
        <v>0</v>
      </c>
      <c r="Z152" s="225">
        <v>2050.475075064734</v>
      </c>
      <c r="AB152" s="211" t="str">
        <f>VLOOKUP(B152,[2]Sheet2!$C$2:$E$384,3,FALSE)</f>
        <v>PU</v>
      </c>
      <c r="AD152" s="211" t="e">
        <f>VLOOKUP(B152,#REF!,2,FALSE)</f>
        <v>#REF!</v>
      </c>
      <c r="AE152" s="211" t="e">
        <f>VLOOKUP(B152,#REF!,2,FALSE)</f>
        <v>#REF!</v>
      </c>
      <c r="AG152" s="212">
        <v>52.578278035539235</v>
      </c>
      <c r="AH152" s="212">
        <v>477.42280464241315</v>
      </c>
      <c r="AI152" s="212">
        <v>0</v>
      </c>
      <c r="AJ152" s="212">
        <v>530.00108267795235</v>
      </c>
      <c r="AK152" s="212">
        <v>41.949554427676702</v>
      </c>
      <c r="AL152" s="212">
        <v>204.36427304827316</v>
      </c>
      <c r="AM152" s="212">
        <v>0</v>
      </c>
      <c r="AN152" s="212">
        <v>246.31382747594986</v>
      </c>
      <c r="AO152" s="212">
        <v>63.368103910437853</v>
      </c>
      <c r="AP152" s="212">
        <v>253.24291386184962</v>
      </c>
      <c r="AQ152" s="212">
        <v>0</v>
      </c>
      <c r="AR152" s="212">
        <v>316.61101777228748</v>
      </c>
      <c r="AS152" s="212">
        <v>115.94638194597709</v>
      </c>
      <c r="AT152" s="212">
        <v>730.66571850426271</v>
      </c>
      <c r="AU152" s="212">
        <v>0</v>
      </c>
      <c r="AV152" s="212">
        <v>846.61210045023984</v>
      </c>
      <c r="AX152" s="211">
        <v>147</v>
      </c>
    </row>
    <row r="153" spans="1:50" x14ac:dyDescent="0.2">
      <c r="A153" s="190" t="s">
        <v>678</v>
      </c>
      <c r="B153" s="211" t="s">
        <v>39</v>
      </c>
      <c r="D153" s="211" t="s">
        <v>401</v>
      </c>
      <c r="E153" s="211">
        <v>95731</v>
      </c>
      <c r="F153" s="211">
        <v>864.09973780697987</v>
      </c>
      <c r="G153" s="211">
        <v>847.22292816718721</v>
      </c>
      <c r="H153" s="211">
        <v>1003.115074622001</v>
      </c>
      <c r="I153" s="211">
        <v>1867.2148124289811</v>
      </c>
      <c r="K153" s="222">
        <v>868.68426171869521</v>
      </c>
      <c r="L153" s="222">
        <v>0</v>
      </c>
      <c r="M153" s="222">
        <v>37.72</v>
      </c>
      <c r="N153" s="222">
        <v>906.40426171869524</v>
      </c>
      <c r="O153" s="223">
        <v>768.52856945953772</v>
      </c>
      <c r="P153" s="223">
        <v>0</v>
      </c>
      <c r="Q153" s="223">
        <v>80.510000000000005</v>
      </c>
      <c r="R153" s="223">
        <v>849.03856945953771</v>
      </c>
      <c r="S153" s="224">
        <v>949.49530743337209</v>
      </c>
      <c r="T153" s="224">
        <v>0</v>
      </c>
      <c r="U153" s="224">
        <v>84.81</v>
      </c>
      <c r="V153" s="224">
        <v>1034.305307433372</v>
      </c>
      <c r="W153" s="225">
        <v>1818.1795691520674</v>
      </c>
      <c r="X153" s="225">
        <v>0</v>
      </c>
      <c r="Y153" s="225">
        <v>122.53</v>
      </c>
      <c r="Z153" s="225">
        <v>1940.7095691520674</v>
      </c>
      <c r="AB153" s="211" t="str">
        <f>VLOOKUP(B153,[2]Sheet2!$C$2:$E$384,3,FALSE)</f>
        <v>PU</v>
      </c>
      <c r="AD153" s="211" t="e">
        <f>VLOOKUP(B153,#REF!,2,FALSE)</f>
        <v>#REF!</v>
      </c>
      <c r="AE153" s="211" t="e">
        <f>VLOOKUP(B153,#REF!,2,FALSE)</f>
        <v>#REF!</v>
      </c>
      <c r="AG153" s="212">
        <v>349.71451364875657</v>
      </c>
      <c r="AH153" s="212">
        <v>0</v>
      </c>
      <c r="AI153" s="212">
        <v>15.35513553029292</v>
      </c>
      <c r="AJ153" s="212">
        <v>365.06964917904946</v>
      </c>
      <c r="AK153" s="212">
        <v>309.39388076625562</v>
      </c>
      <c r="AL153" s="212">
        <v>0</v>
      </c>
      <c r="AM153" s="212">
        <v>40.093873925372797</v>
      </c>
      <c r="AN153" s="212">
        <v>349.48775469162842</v>
      </c>
      <c r="AO153" s="212">
        <v>382.24738755353013</v>
      </c>
      <c r="AP153" s="212">
        <v>0</v>
      </c>
      <c r="AQ153" s="212">
        <v>100.60516678718189</v>
      </c>
      <c r="AR153" s="212">
        <v>482.852554340712</v>
      </c>
      <c r="AS153" s="212">
        <v>731.96190120228675</v>
      </c>
      <c r="AT153" s="212">
        <v>0</v>
      </c>
      <c r="AU153" s="212">
        <v>115.9603023174748</v>
      </c>
      <c r="AV153" s="212">
        <v>847.92220351976152</v>
      </c>
      <c r="AX153" s="211">
        <v>148</v>
      </c>
    </row>
    <row r="154" spans="1:50" x14ac:dyDescent="0.2">
      <c r="A154" s="190" t="s">
        <v>660</v>
      </c>
      <c r="B154" s="211" t="s">
        <v>19</v>
      </c>
      <c r="C154" s="211" t="s">
        <v>377</v>
      </c>
      <c r="E154" s="211">
        <v>27923</v>
      </c>
      <c r="F154" s="211">
        <v>193.31124879131897</v>
      </c>
      <c r="G154" s="211">
        <v>139.23460747895999</v>
      </c>
      <c r="H154" s="211">
        <v>171.84001837198733</v>
      </c>
      <c r="I154" s="211">
        <v>365.15126716330633</v>
      </c>
      <c r="K154" s="222">
        <v>194.75220559377064</v>
      </c>
      <c r="L154" s="222">
        <v>970.73419863175275</v>
      </c>
      <c r="M154" s="222">
        <v>0</v>
      </c>
      <c r="N154" s="222">
        <v>1165.4864042255233</v>
      </c>
      <c r="O154" s="223">
        <v>121.25011842781936</v>
      </c>
      <c r="P154" s="223">
        <v>451.62764072432725</v>
      </c>
      <c r="Q154" s="223">
        <v>0</v>
      </c>
      <c r="R154" s="223">
        <v>572.87775915214661</v>
      </c>
      <c r="S154" s="224">
        <v>158.90156502483146</v>
      </c>
      <c r="T154" s="224">
        <v>596.95804443395605</v>
      </c>
      <c r="U154" s="224">
        <v>0</v>
      </c>
      <c r="V154" s="224">
        <v>755.85960945878753</v>
      </c>
      <c r="W154" s="225">
        <v>353.6537706186021</v>
      </c>
      <c r="X154" s="225">
        <v>1567.6922430657089</v>
      </c>
      <c r="Y154" s="225">
        <v>0</v>
      </c>
      <c r="Z154" s="225">
        <v>1921.3460136843109</v>
      </c>
      <c r="AB154" s="211" t="str">
        <f>VLOOKUP(B154,[2]Sheet2!$C$2:$E$384,3,FALSE)</f>
        <v>PU</v>
      </c>
      <c r="AD154" s="211" t="e">
        <f>VLOOKUP(B154,#REF!,2,FALSE)</f>
        <v>#REF!</v>
      </c>
      <c r="AE154" s="211" t="e">
        <f>VLOOKUP(B154,#REF!,2,FALSE)</f>
        <v>#REF!</v>
      </c>
      <c r="AG154" s="212">
        <v>87.009053388717717</v>
      </c>
      <c r="AH154" s="212">
        <v>427.24621374498741</v>
      </c>
      <c r="AI154" s="212">
        <v>0</v>
      </c>
      <c r="AJ154" s="212">
        <v>514.25526713370516</v>
      </c>
      <c r="AK154" s="212">
        <v>54.17067290976</v>
      </c>
      <c r="AL154" s="212">
        <v>198.7734642438904</v>
      </c>
      <c r="AM154" s="212">
        <v>0</v>
      </c>
      <c r="AN154" s="212">
        <v>252.94413715365039</v>
      </c>
      <c r="AO154" s="212">
        <v>70.992134403013893</v>
      </c>
      <c r="AP154" s="212">
        <v>262.73728133665139</v>
      </c>
      <c r="AQ154" s="212">
        <v>0</v>
      </c>
      <c r="AR154" s="212">
        <v>333.72941573966528</v>
      </c>
      <c r="AS154" s="212">
        <v>158.00118779173161</v>
      </c>
      <c r="AT154" s="212">
        <v>689.98349508163881</v>
      </c>
      <c r="AU154" s="212">
        <v>0</v>
      </c>
      <c r="AV154" s="212">
        <v>847.9846828733705</v>
      </c>
      <c r="AX154" s="211">
        <v>149</v>
      </c>
    </row>
    <row r="155" spans="1:50" x14ac:dyDescent="0.2">
      <c r="A155" s="190" t="s">
        <v>660</v>
      </c>
      <c r="B155" s="211" t="s">
        <v>209</v>
      </c>
      <c r="C155" s="211" t="s">
        <v>135</v>
      </c>
      <c r="D155" s="211" t="s">
        <v>136</v>
      </c>
      <c r="E155" s="211">
        <v>27095</v>
      </c>
      <c r="F155" s="211">
        <v>145.02406348034694</v>
      </c>
      <c r="G155" s="211">
        <v>119.82616105399521</v>
      </c>
      <c r="H155" s="211">
        <v>149.31111797810448</v>
      </c>
      <c r="I155" s="211">
        <v>294.33518145845147</v>
      </c>
      <c r="K155" s="222">
        <v>145.43133604513599</v>
      </c>
      <c r="L155" s="222">
        <v>849.49088989211486</v>
      </c>
      <c r="M155" s="222">
        <v>50.767030632176287</v>
      </c>
      <c r="N155" s="222">
        <v>1045.6892565694272</v>
      </c>
      <c r="O155" s="223">
        <v>103.7026753377376</v>
      </c>
      <c r="P155" s="223">
        <v>589.43469003178541</v>
      </c>
      <c r="Q155" s="223">
        <v>44.93532844320012</v>
      </c>
      <c r="R155" s="223">
        <v>738.07269381272306</v>
      </c>
      <c r="S155" s="224">
        <v>139.89132059956316</v>
      </c>
      <c r="T155" s="224">
        <v>741.37768696317085</v>
      </c>
      <c r="U155" s="224">
        <v>47.543432898893677</v>
      </c>
      <c r="V155" s="224">
        <v>928.81244046162772</v>
      </c>
      <c r="W155" s="225">
        <v>285.32265664469912</v>
      </c>
      <c r="X155" s="225">
        <v>1590.8685768552857</v>
      </c>
      <c r="Y155" s="225">
        <v>98.310463531069956</v>
      </c>
      <c r="Z155" s="225">
        <v>1974.5016970310546</v>
      </c>
      <c r="AB155" s="211" t="str">
        <f>VLOOKUP(B155,[2]Sheet2!$C$2:$E$384,3,FALSE)</f>
        <v>PR</v>
      </c>
      <c r="AD155" s="211" t="e">
        <f>VLOOKUP(B155,#REF!,2,FALSE)</f>
        <v>#REF!</v>
      </c>
      <c r="AE155" s="211" t="e">
        <f>VLOOKUP(B155,#REF!,2,FALSE)</f>
        <v>#REF!</v>
      </c>
      <c r="AG155" s="212">
        <v>62.850294279427061</v>
      </c>
      <c r="AH155" s="212">
        <v>365.39558508415394</v>
      </c>
      <c r="AI155" s="212">
        <v>21.788319266903919</v>
      </c>
      <c r="AJ155" s="212">
        <v>450.03419863048492</v>
      </c>
      <c r="AK155" s="212">
        <v>44.816638833035604</v>
      </c>
      <c r="AL155" s="212">
        <v>253.5363663057222</v>
      </c>
      <c r="AM155" s="212">
        <v>19.285454955545475</v>
      </c>
      <c r="AN155" s="212">
        <v>317.63846009430324</v>
      </c>
      <c r="AO155" s="212">
        <v>60.456094992426372</v>
      </c>
      <c r="AP155" s="212">
        <v>318.89233530291096</v>
      </c>
      <c r="AQ155" s="212">
        <v>20.404807650679647</v>
      </c>
      <c r="AR155" s="212">
        <v>399.75323794601695</v>
      </c>
      <c r="AS155" s="212">
        <v>123.30638927185343</v>
      </c>
      <c r="AT155" s="212">
        <v>684.2879203870649</v>
      </c>
      <c r="AU155" s="212">
        <v>42.193126917583569</v>
      </c>
      <c r="AV155" s="212">
        <v>849.78743657650193</v>
      </c>
      <c r="AX155" s="211">
        <v>150</v>
      </c>
    </row>
    <row r="156" spans="1:50" x14ac:dyDescent="0.2">
      <c r="A156" s="190" t="s">
        <v>678</v>
      </c>
      <c r="B156" s="211" t="s">
        <v>262</v>
      </c>
      <c r="D156" s="211" t="s">
        <v>401</v>
      </c>
      <c r="E156" s="211">
        <v>101781</v>
      </c>
      <c r="F156" s="211">
        <v>835.49217437439211</v>
      </c>
      <c r="G156" s="211">
        <v>1158.1704515729655</v>
      </c>
      <c r="H156" s="211">
        <v>1359.7927075787177</v>
      </c>
      <c r="I156" s="211">
        <v>2195.2848819531096</v>
      </c>
      <c r="K156" s="222">
        <v>845.15042272990468</v>
      </c>
      <c r="L156" s="222">
        <v>0</v>
      </c>
      <c r="M156" s="222">
        <v>37.72</v>
      </c>
      <c r="N156" s="222">
        <v>882.8704227299047</v>
      </c>
      <c r="O156" s="223">
        <v>1042.8247172424324</v>
      </c>
      <c r="P156" s="223">
        <v>0</v>
      </c>
      <c r="Q156" s="223">
        <v>80.510000000000005</v>
      </c>
      <c r="R156" s="223">
        <v>1123.3347172424324</v>
      </c>
      <c r="S156" s="224">
        <v>1277.0232452918233</v>
      </c>
      <c r="T156" s="224">
        <v>0</v>
      </c>
      <c r="U156" s="224">
        <v>84.81</v>
      </c>
      <c r="V156" s="224">
        <v>1361.8332452918232</v>
      </c>
      <c r="W156" s="225">
        <v>2122.1736680217282</v>
      </c>
      <c r="X156" s="225">
        <v>0</v>
      </c>
      <c r="Y156" s="225">
        <v>122.53</v>
      </c>
      <c r="Z156" s="225">
        <v>2244.7036680217284</v>
      </c>
      <c r="AB156" s="211" t="str">
        <f>VLOOKUP(B156,[2]Sheet2!$C$2:$E$384,3,FALSE)</f>
        <v>PU</v>
      </c>
      <c r="AD156" s="211" t="e">
        <f>VLOOKUP(B156,#REF!,2,FALSE)</f>
        <v>#REF!</v>
      </c>
      <c r="AE156" s="211" t="e">
        <f>VLOOKUP(B156,#REF!,2,FALSE)</f>
        <v>#REF!</v>
      </c>
      <c r="AG156" s="212">
        <v>293.04340850468054</v>
      </c>
      <c r="AH156" s="212">
        <v>0</v>
      </c>
      <c r="AI156" s="212">
        <v>15.35513553029292</v>
      </c>
      <c r="AJ156" s="212">
        <v>308.39854403497344</v>
      </c>
      <c r="AK156" s="212">
        <v>361.5840463364641</v>
      </c>
      <c r="AL156" s="212">
        <v>0</v>
      </c>
      <c r="AM156" s="212">
        <v>40.093873925372797</v>
      </c>
      <c r="AN156" s="212">
        <v>401.6779202618369</v>
      </c>
      <c r="AO156" s="212">
        <v>442.78892191907454</v>
      </c>
      <c r="AP156" s="212">
        <v>0</v>
      </c>
      <c r="AQ156" s="212">
        <v>100.60516678718189</v>
      </c>
      <c r="AR156" s="212">
        <v>543.39408870625641</v>
      </c>
      <c r="AS156" s="212">
        <v>735.83233042375514</v>
      </c>
      <c r="AT156" s="212">
        <v>0</v>
      </c>
      <c r="AU156" s="212">
        <v>115.9603023174748</v>
      </c>
      <c r="AV156" s="212">
        <v>851.79263274122991</v>
      </c>
      <c r="AX156" s="211">
        <v>151</v>
      </c>
    </row>
    <row r="157" spans="1:50" x14ac:dyDescent="0.2">
      <c r="A157" s="190" t="s">
        <v>660</v>
      </c>
      <c r="B157" s="211" t="s">
        <v>229</v>
      </c>
      <c r="C157" s="211" t="s">
        <v>109</v>
      </c>
      <c r="D157" s="211" t="s">
        <v>110</v>
      </c>
      <c r="E157" s="211">
        <v>30943</v>
      </c>
      <c r="F157" s="211">
        <v>90.303784377726785</v>
      </c>
      <c r="G157" s="211">
        <v>112.27503718896035</v>
      </c>
      <c r="H157" s="211">
        <v>159.47802240948397</v>
      </c>
      <c r="I157" s="211">
        <v>249.78180678721074</v>
      </c>
      <c r="K157" s="222">
        <v>91.063404019407656</v>
      </c>
      <c r="L157" s="222">
        <v>948.17122223597028</v>
      </c>
      <c r="M157" s="222">
        <v>50.195857335971859</v>
      </c>
      <c r="N157" s="222">
        <v>1089.4304835913497</v>
      </c>
      <c r="O157" s="223">
        <v>96.973029465662677</v>
      </c>
      <c r="P157" s="223">
        <v>418.3830391539795</v>
      </c>
      <c r="Q157" s="223">
        <v>33.116559790937629</v>
      </c>
      <c r="R157" s="223">
        <v>548.47262841057977</v>
      </c>
      <c r="S157" s="224">
        <v>151.62008545934304</v>
      </c>
      <c r="T157" s="224">
        <v>553.05551075087521</v>
      </c>
      <c r="U157" s="224">
        <v>34.440482780452371</v>
      </c>
      <c r="V157" s="224">
        <v>739.11607899067064</v>
      </c>
      <c r="W157" s="225">
        <v>242.68348947875069</v>
      </c>
      <c r="X157" s="225">
        <v>1501.2267329868453</v>
      </c>
      <c r="Y157" s="225">
        <v>84.636340116424236</v>
      </c>
      <c r="Z157" s="225">
        <v>1828.5465625820202</v>
      </c>
      <c r="AB157" s="211" t="str">
        <f>VLOOKUP(B157,[2]Sheet2!$C$2:$E$384,3,FALSE)</f>
        <v>PR</v>
      </c>
      <c r="AD157" s="211" t="e">
        <f>VLOOKUP(B157,#REF!,2,FALSE)</f>
        <v>#REF!</v>
      </c>
      <c r="AE157" s="211" t="e">
        <f>VLOOKUP(B157,#REF!,2,FALSE)</f>
        <v>#REF!</v>
      </c>
      <c r="AG157" s="212">
        <v>40.636490828983298</v>
      </c>
      <c r="AH157" s="212">
        <v>444.86819290283432</v>
      </c>
      <c r="AI157" s="212">
        <v>23.275824751013296</v>
      </c>
      <c r="AJ157" s="212">
        <v>508.78050848283095</v>
      </c>
      <c r="AK157" s="212">
        <v>43.273625283108117</v>
      </c>
      <c r="AL157" s="212">
        <v>196.29925714335369</v>
      </c>
      <c r="AM157" s="212">
        <v>15.356152538467121</v>
      </c>
      <c r="AN157" s="212">
        <v>254.92903496492892</v>
      </c>
      <c r="AO157" s="212">
        <v>67.659542036723607</v>
      </c>
      <c r="AP157" s="212">
        <v>259.48562862147804</v>
      </c>
      <c r="AQ157" s="212">
        <v>15.970055779157452</v>
      </c>
      <c r="AR157" s="212">
        <v>343.11522643735913</v>
      </c>
      <c r="AS157" s="212">
        <v>108.29603286570691</v>
      </c>
      <c r="AT157" s="212">
        <v>704.35382152431237</v>
      </c>
      <c r="AU157" s="212">
        <v>39.245880530170751</v>
      </c>
      <c r="AV157" s="212">
        <v>851.89573492019008</v>
      </c>
      <c r="AX157" s="211">
        <v>152</v>
      </c>
    </row>
    <row r="158" spans="1:50" x14ac:dyDescent="0.2">
      <c r="A158" s="190" t="s">
        <v>660</v>
      </c>
      <c r="B158" s="211" t="s">
        <v>88</v>
      </c>
      <c r="C158" s="211" t="s">
        <v>135</v>
      </c>
      <c r="D158" s="211" t="s">
        <v>136</v>
      </c>
      <c r="E158" s="211">
        <v>77048</v>
      </c>
      <c r="F158" s="211">
        <v>125.6881813934171</v>
      </c>
      <c r="G158" s="211">
        <v>122.5992391055446</v>
      </c>
      <c r="H158" s="211">
        <v>171.95719341279315</v>
      </c>
      <c r="I158" s="211">
        <v>297.64537480621021</v>
      </c>
      <c r="K158" s="222">
        <v>126.3236280358727</v>
      </c>
      <c r="L158" s="222">
        <v>849.49088989211486</v>
      </c>
      <c r="M158" s="222">
        <v>50.767030632176287</v>
      </c>
      <c r="N158" s="222">
        <v>1026.5815485601638</v>
      </c>
      <c r="O158" s="223">
        <v>106.53512024090178</v>
      </c>
      <c r="P158" s="223">
        <v>589.43469003178541</v>
      </c>
      <c r="Q158" s="223">
        <v>44.93532844320012</v>
      </c>
      <c r="R158" s="223">
        <v>740.90513871588723</v>
      </c>
      <c r="S158" s="224">
        <v>166.26986032348927</v>
      </c>
      <c r="T158" s="224">
        <v>741.37768696317085</v>
      </c>
      <c r="U158" s="224">
        <v>47.543432898893677</v>
      </c>
      <c r="V158" s="224">
        <v>955.19098018555383</v>
      </c>
      <c r="W158" s="225">
        <v>292.59348835936197</v>
      </c>
      <c r="X158" s="225">
        <v>1590.8685768552857</v>
      </c>
      <c r="Y158" s="225">
        <v>98.310463531069956</v>
      </c>
      <c r="Z158" s="225">
        <v>1981.7725287457176</v>
      </c>
      <c r="AB158" s="211" t="str">
        <f>VLOOKUP(B158,[2]Sheet2!$C$2:$E$384,3,FALSE)</f>
        <v>SR</v>
      </c>
      <c r="AD158" s="211" t="e">
        <f>VLOOKUP(B158,#REF!,2,FALSE)</f>
        <v>#REF!</v>
      </c>
      <c r="AE158" s="211" t="e">
        <f>VLOOKUP(B158,#REF!,2,FALSE)</f>
        <v>#REF!</v>
      </c>
      <c r="AG158" s="212">
        <v>54.217309088269253</v>
      </c>
      <c r="AH158" s="212">
        <v>365.39558508415394</v>
      </c>
      <c r="AI158" s="212">
        <v>21.788319266903919</v>
      </c>
      <c r="AJ158" s="212">
        <v>441.40121343932708</v>
      </c>
      <c r="AK158" s="212">
        <v>45.724205619052121</v>
      </c>
      <c r="AL158" s="212">
        <v>253.5363663057222</v>
      </c>
      <c r="AM158" s="212">
        <v>19.285454955545475</v>
      </c>
      <c r="AN158" s="212">
        <v>318.5460268803198</v>
      </c>
      <c r="AO158" s="212">
        <v>71.361981518311254</v>
      </c>
      <c r="AP158" s="212">
        <v>318.89233530291096</v>
      </c>
      <c r="AQ158" s="212">
        <v>20.404807650679647</v>
      </c>
      <c r="AR158" s="212">
        <v>410.65912447190186</v>
      </c>
      <c r="AS158" s="212">
        <v>125.57929060658051</v>
      </c>
      <c r="AT158" s="212">
        <v>684.2879203870649</v>
      </c>
      <c r="AU158" s="212">
        <v>42.193126917583569</v>
      </c>
      <c r="AV158" s="212">
        <v>852.060337911229</v>
      </c>
      <c r="AX158" s="211">
        <v>153</v>
      </c>
    </row>
    <row r="159" spans="1:50" x14ac:dyDescent="0.2">
      <c r="A159" s="190" t="s">
        <v>660</v>
      </c>
      <c r="B159" s="211" t="s">
        <v>208</v>
      </c>
      <c r="C159" s="211" t="s">
        <v>185</v>
      </c>
      <c r="D159" s="211" t="s">
        <v>186</v>
      </c>
      <c r="E159" s="211">
        <v>66924</v>
      </c>
      <c r="F159" s="211">
        <v>186.763986013986</v>
      </c>
      <c r="G159" s="211">
        <v>104.8598876687586</v>
      </c>
      <c r="H159" s="211">
        <v>163.13858308589181</v>
      </c>
      <c r="I159" s="211">
        <v>349.90256909987784</v>
      </c>
      <c r="K159" s="222">
        <v>188.75587171383972</v>
      </c>
      <c r="L159" s="222">
        <v>799.10961975343412</v>
      </c>
      <c r="M159" s="222">
        <v>51.058855118217529</v>
      </c>
      <c r="N159" s="222">
        <v>1038.9243465854913</v>
      </c>
      <c r="O159" s="223">
        <v>91.114846351772172</v>
      </c>
      <c r="P159" s="223">
        <v>596.12693876644505</v>
      </c>
      <c r="Q159" s="223">
        <v>40.792999828275036</v>
      </c>
      <c r="R159" s="223">
        <v>728.03478494649221</v>
      </c>
      <c r="S159" s="224">
        <v>162.34320291994308</v>
      </c>
      <c r="T159" s="224">
        <v>753.1771203827052</v>
      </c>
      <c r="U159" s="224">
        <v>43.420895589682857</v>
      </c>
      <c r="V159" s="224">
        <v>958.94121889233111</v>
      </c>
      <c r="W159" s="225">
        <v>351.09907463378278</v>
      </c>
      <c r="X159" s="225">
        <v>1552.2867401361393</v>
      </c>
      <c r="Y159" s="225">
        <v>94.479750707900394</v>
      </c>
      <c r="Z159" s="225">
        <v>1997.8655654778224</v>
      </c>
      <c r="AB159" s="211" t="str">
        <f>VLOOKUP(B159,[2]Sheet2!$C$2:$E$384,3,FALSE)</f>
        <v>SR</v>
      </c>
      <c r="AD159" s="211" t="e">
        <f>VLOOKUP(B159,#REF!,2,FALSE)</f>
        <v>#REF!</v>
      </c>
      <c r="AE159" s="211" t="e">
        <f>VLOOKUP(B159,#REF!,2,FALSE)</f>
        <v>#REF!</v>
      </c>
      <c r="AG159" s="212">
        <v>78.958771133580498</v>
      </c>
      <c r="AH159" s="212">
        <v>342.34265805977805</v>
      </c>
      <c r="AI159" s="212">
        <v>21.779068248470505</v>
      </c>
      <c r="AJ159" s="212">
        <v>443.08049744182904</v>
      </c>
      <c r="AK159" s="212">
        <v>38.114397367557167</v>
      </c>
      <c r="AL159" s="212">
        <v>255.38383685246123</v>
      </c>
      <c r="AM159" s="212">
        <v>17.400185046508401</v>
      </c>
      <c r="AN159" s="212">
        <v>310.89841926652679</v>
      </c>
      <c r="AO159" s="212">
        <v>67.910045330305579</v>
      </c>
      <c r="AP159" s="212">
        <v>322.66493983789462</v>
      </c>
      <c r="AQ159" s="212">
        <v>18.521109536590572</v>
      </c>
      <c r="AR159" s="212">
        <v>409.0960947047908</v>
      </c>
      <c r="AS159" s="212">
        <v>146.86881646388608</v>
      </c>
      <c r="AT159" s="212">
        <v>665.00759789767267</v>
      </c>
      <c r="AU159" s="212">
        <v>40.300177785061081</v>
      </c>
      <c r="AV159" s="212">
        <v>852.1765921466199</v>
      </c>
      <c r="AX159" s="211">
        <v>154</v>
      </c>
    </row>
    <row r="160" spans="1:50" x14ac:dyDescent="0.2">
      <c r="A160" s="190" t="s">
        <v>660</v>
      </c>
      <c r="B160" s="211" t="s">
        <v>204</v>
      </c>
      <c r="C160" s="211" t="s">
        <v>205</v>
      </c>
      <c r="E160" s="211">
        <v>44016</v>
      </c>
      <c r="F160" s="211">
        <v>120.35582515448928</v>
      </c>
      <c r="G160" s="211">
        <v>189.48812191877954</v>
      </c>
      <c r="H160" s="211">
        <v>237.33679788305457</v>
      </c>
      <c r="I160" s="211">
        <v>357.69262303754385</v>
      </c>
      <c r="K160" s="222">
        <v>122.49091418856611</v>
      </c>
      <c r="L160" s="222">
        <v>685.92987991895052</v>
      </c>
      <c r="M160" s="222">
        <v>0</v>
      </c>
      <c r="N160" s="222">
        <v>808.4207941075166</v>
      </c>
      <c r="O160" s="223">
        <v>164.27405161352692</v>
      </c>
      <c r="P160" s="223">
        <v>683.62399182531669</v>
      </c>
      <c r="Q160" s="223">
        <v>0</v>
      </c>
      <c r="R160" s="223">
        <v>847.89804343884362</v>
      </c>
      <c r="S160" s="224">
        <v>225.18051138642389</v>
      </c>
      <c r="T160" s="224">
        <v>847.5515754461652</v>
      </c>
      <c r="U160" s="224">
        <v>0</v>
      </c>
      <c r="V160" s="224">
        <v>1072.7320868325892</v>
      </c>
      <c r="W160" s="225">
        <v>347.67142557499005</v>
      </c>
      <c r="X160" s="225">
        <v>1533.4814553651158</v>
      </c>
      <c r="Y160" s="225">
        <v>0</v>
      </c>
      <c r="Z160" s="225">
        <v>1881.1528809401059</v>
      </c>
      <c r="AB160" s="211" t="str">
        <f>VLOOKUP(B160,[2]Sheet2!$C$2:$E$384,3,FALSE)</f>
        <v>PU</v>
      </c>
      <c r="AD160" s="211" t="e">
        <f>VLOOKUP(B160,#REF!,2,FALSE)</f>
        <v>#REF!</v>
      </c>
      <c r="AE160" s="211" t="e">
        <f>VLOOKUP(B160,#REF!,2,FALSE)</f>
        <v>#REF!</v>
      </c>
      <c r="AG160" s="212">
        <v>57.424832290512484</v>
      </c>
      <c r="AH160" s="212">
        <v>308.35220820006987</v>
      </c>
      <c r="AI160" s="212">
        <v>0</v>
      </c>
      <c r="AJ160" s="212">
        <v>365.77704049058235</v>
      </c>
      <c r="AK160" s="212">
        <v>77.013139513904719</v>
      </c>
      <c r="AL160" s="212">
        <v>307.31562165332514</v>
      </c>
      <c r="AM160" s="212">
        <v>0</v>
      </c>
      <c r="AN160" s="212">
        <v>384.32876116722986</v>
      </c>
      <c r="AO160" s="212">
        <v>105.56663069352996</v>
      </c>
      <c r="AP160" s="212">
        <v>381.00745790977004</v>
      </c>
      <c r="AQ160" s="212">
        <v>0</v>
      </c>
      <c r="AR160" s="212">
        <v>486.57408860329997</v>
      </c>
      <c r="AS160" s="212">
        <v>162.99146298404244</v>
      </c>
      <c r="AT160" s="212">
        <v>689.35966610983996</v>
      </c>
      <c r="AU160" s="212">
        <v>0</v>
      </c>
      <c r="AV160" s="212">
        <v>852.35112909388226</v>
      </c>
      <c r="AX160" s="211">
        <v>155</v>
      </c>
    </row>
    <row r="161" spans="1:50" x14ac:dyDescent="0.2">
      <c r="A161" s="190" t="s">
        <v>660</v>
      </c>
      <c r="B161" s="211" t="s">
        <v>313</v>
      </c>
      <c r="C161" s="211" t="s">
        <v>330</v>
      </c>
      <c r="E161" s="211">
        <v>41253</v>
      </c>
      <c r="F161" s="211">
        <v>155.39429859646572</v>
      </c>
      <c r="G161" s="211">
        <v>102.24396875216348</v>
      </c>
      <c r="H161" s="211">
        <v>137.85513842492102</v>
      </c>
      <c r="I161" s="211">
        <v>293.24943702138671</v>
      </c>
      <c r="K161" s="222">
        <v>155.87874676080676</v>
      </c>
      <c r="L161" s="222">
        <v>1155.8465948390683</v>
      </c>
      <c r="M161" s="222">
        <v>0</v>
      </c>
      <c r="N161" s="222">
        <v>1311.725341599875</v>
      </c>
      <c r="O161" s="223">
        <v>88.921535531961311</v>
      </c>
      <c r="P161" s="223">
        <v>494.76846688655939</v>
      </c>
      <c r="Q161" s="223">
        <v>0</v>
      </c>
      <c r="R161" s="223">
        <v>583.69000241852075</v>
      </c>
      <c r="S161" s="224">
        <v>133.4333277698619</v>
      </c>
      <c r="T161" s="224">
        <v>613.10426902120946</v>
      </c>
      <c r="U161" s="224">
        <v>0</v>
      </c>
      <c r="V161" s="224">
        <v>746.53759679107134</v>
      </c>
      <c r="W161" s="225">
        <v>289.31207453066867</v>
      </c>
      <c r="X161" s="225">
        <v>1768.9508638602777</v>
      </c>
      <c r="Y161" s="225">
        <v>0</v>
      </c>
      <c r="Z161" s="225">
        <v>2058.2629383909461</v>
      </c>
      <c r="AB161" s="211" t="str">
        <f>VLOOKUP(B161,[2]Sheet2!$C$2:$E$384,3,FALSE)</f>
        <v>PU</v>
      </c>
      <c r="AD161" s="211" t="e">
        <f>VLOOKUP(B161,#REF!,2,FALSE)</f>
        <v>#REF!</v>
      </c>
      <c r="AE161" s="211" t="e">
        <f>VLOOKUP(B161,#REF!,2,FALSE)</f>
        <v>#REF!</v>
      </c>
      <c r="AG161" s="212">
        <v>65.89875016779456</v>
      </c>
      <c r="AH161" s="212">
        <v>477.42280464241315</v>
      </c>
      <c r="AI161" s="212">
        <v>0</v>
      </c>
      <c r="AJ161" s="212">
        <v>543.32155481020777</v>
      </c>
      <c r="AK161" s="212">
        <v>37.592155289451838</v>
      </c>
      <c r="AL161" s="212">
        <v>204.36427304827316</v>
      </c>
      <c r="AM161" s="212">
        <v>0</v>
      </c>
      <c r="AN161" s="212">
        <v>241.95642833772501</v>
      </c>
      <c r="AO161" s="212">
        <v>56.409803860281336</v>
      </c>
      <c r="AP161" s="212">
        <v>253.24291386184962</v>
      </c>
      <c r="AQ161" s="212">
        <v>0</v>
      </c>
      <c r="AR161" s="212">
        <v>309.65271772213094</v>
      </c>
      <c r="AS161" s="212">
        <v>122.30855402807589</v>
      </c>
      <c r="AT161" s="212">
        <v>730.66571850426271</v>
      </c>
      <c r="AU161" s="212">
        <v>0</v>
      </c>
      <c r="AV161" s="212">
        <v>852.97427253233877</v>
      </c>
      <c r="AX161" s="211">
        <v>156</v>
      </c>
    </row>
    <row r="162" spans="1:50" x14ac:dyDescent="0.2">
      <c r="A162" s="190" t="s">
        <v>688</v>
      </c>
      <c r="B162" s="211" t="s">
        <v>47</v>
      </c>
      <c r="D162" s="211" t="s">
        <v>110</v>
      </c>
      <c r="E162" s="211">
        <v>87911</v>
      </c>
      <c r="F162" s="211">
        <v>809.85674147717589</v>
      </c>
      <c r="G162" s="211">
        <v>795.29350786104123</v>
      </c>
      <c r="H162" s="211">
        <v>979.34061946899362</v>
      </c>
      <c r="I162" s="211">
        <v>1789.1973609461695</v>
      </c>
      <c r="K162" s="222">
        <v>810.42719702242948</v>
      </c>
      <c r="L162" s="222">
        <v>0</v>
      </c>
      <c r="M162" s="222">
        <v>50.195857335971859</v>
      </c>
      <c r="N162" s="222">
        <v>860.6230543584013</v>
      </c>
      <c r="O162" s="223">
        <v>715.38536396701204</v>
      </c>
      <c r="P162" s="223">
        <v>0</v>
      </c>
      <c r="Q162" s="223">
        <v>33.116559790937629</v>
      </c>
      <c r="R162" s="223">
        <v>748.50192375794973</v>
      </c>
      <c r="S162" s="224">
        <v>934.04404251447511</v>
      </c>
      <c r="T162" s="224">
        <v>0</v>
      </c>
      <c r="U162" s="224">
        <v>34.440482780452371</v>
      </c>
      <c r="V162" s="224">
        <v>968.48452529492749</v>
      </c>
      <c r="W162" s="225">
        <v>1744.4712395369047</v>
      </c>
      <c r="X162" s="225">
        <v>0</v>
      </c>
      <c r="Y162" s="225">
        <v>84.636340116424236</v>
      </c>
      <c r="Z162" s="225">
        <v>1829.1075796533289</v>
      </c>
      <c r="AB162" s="211" t="str">
        <f>VLOOKUP(B162,[2]Sheet2!$C$2:$E$384,3,FALSE)</f>
        <v>PU</v>
      </c>
      <c r="AD162" s="211" t="e">
        <f>VLOOKUP(B162,#REF!,2,FALSE)</f>
        <v>#REF!</v>
      </c>
      <c r="AE162" s="211" t="e">
        <f>VLOOKUP(B162,#REF!,2,FALSE)</f>
        <v>#REF!</v>
      </c>
      <c r="AG162" s="212">
        <v>378.1345518485391</v>
      </c>
      <c r="AH162" s="212">
        <v>0</v>
      </c>
      <c r="AI162" s="212">
        <v>23.275824751013296</v>
      </c>
      <c r="AJ162" s="212">
        <v>401.41037659955242</v>
      </c>
      <c r="AK162" s="212">
        <v>333.78929655439913</v>
      </c>
      <c r="AL162" s="212">
        <v>0</v>
      </c>
      <c r="AM162" s="212">
        <v>15.356152538467121</v>
      </c>
      <c r="AN162" s="212">
        <v>349.14544909286627</v>
      </c>
      <c r="AO162" s="212">
        <v>435.81252791203377</v>
      </c>
      <c r="AP162" s="212">
        <v>0</v>
      </c>
      <c r="AQ162" s="212">
        <v>15.970055779157452</v>
      </c>
      <c r="AR162" s="212">
        <v>451.78258369119123</v>
      </c>
      <c r="AS162" s="212">
        <v>813.94707976057293</v>
      </c>
      <c r="AT162" s="212">
        <v>0</v>
      </c>
      <c r="AU162" s="212">
        <v>39.245880530170751</v>
      </c>
      <c r="AV162" s="212">
        <v>853.19296029074371</v>
      </c>
      <c r="AX162" s="211">
        <v>157</v>
      </c>
    </row>
    <row r="163" spans="1:50" x14ac:dyDescent="0.2">
      <c r="A163" s="190" t="s">
        <v>660</v>
      </c>
      <c r="B163" s="211" t="s">
        <v>132</v>
      </c>
      <c r="C163" s="211" t="s">
        <v>135</v>
      </c>
      <c r="D163" s="211" t="s">
        <v>136</v>
      </c>
      <c r="E163" s="211">
        <v>54902</v>
      </c>
      <c r="F163" s="211">
        <v>135.94535718188772</v>
      </c>
      <c r="G163" s="211">
        <v>128.44017188317366</v>
      </c>
      <c r="H163" s="211">
        <v>165.48171939614863</v>
      </c>
      <c r="I163" s="211">
        <v>301.42707657803635</v>
      </c>
      <c r="K163" s="222">
        <v>136.63562063713783</v>
      </c>
      <c r="L163" s="222">
        <v>849.49088989211486</v>
      </c>
      <c r="M163" s="222">
        <v>50.767030632176287</v>
      </c>
      <c r="N163" s="222">
        <v>1036.8935411614291</v>
      </c>
      <c r="O163" s="223">
        <v>110.99364544847182</v>
      </c>
      <c r="P163" s="223">
        <v>589.43469003178541</v>
      </c>
      <c r="Q163" s="223">
        <v>44.93532844320012</v>
      </c>
      <c r="R163" s="223">
        <v>745.36366392345735</v>
      </c>
      <c r="S163" s="224">
        <v>158.72684220282534</v>
      </c>
      <c r="T163" s="224">
        <v>741.37768696317085</v>
      </c>
      <c r="U163" s="224">
        <v>47.543432898893677</v>
      </c>
      <c r="V163" s="224">
        <v>947.64796206488984</v>
      </c>
      <c r="W163" s="225">
        <v>295.36246283996314</v>
      </c>
      <c r="X163" s="225">
        <v>1590.8685768552857</v>
      </c>
      <c r="Y163" s="225">
        <v>98.310463531069956</v>
      </c>
      <c r="Z163" s="225">
        <v>1984.5415032263188</v>
      </c>
      <c r="AB163" s="211" t="str">
        <f>VLOOKUP(B163,[2]Sheet2!$C$2:$E$384,3,FALSE)</f>
        <v>SR</v>
      </c>
      <c r="AD163" s="211" t="e">
        <f>VLOOKUP(B163,#REF!,2,FALSE)</f>
        <v>#REF!</v>
      </c>
      <c r="AE163" s="211" t="e">
        <f>VLOOKUP(B163,#REF!,2,FALSE)</f>
        <v>#REF!</v>
      </c>
      <c r="AG163" s="212">
        <v>58.89264815641868</v>
      </c>
      <c r="AH163" s="212">
        <v>365.39558508415394</v>
      </c>
      <c r="AI163" s="212">
        <v>21.788319266903919</v>
      </c>
      <c r="AJ163" s="212">
        <v>446.07655250747649</v>
      </c>
      <c r="AK163" s="212">
        <v>47.840450963768966</v>
      </c>
      <c r="AL163" s="212">
        <v>253.5363663057222</v>
      </c>
      <c r="AM163" s="212">
        <v>19.285454955545475</v>
      </c>
      <c r="AN163" s="212">
        <v>320.66227222503665</v>
      </c>
      <c r="AO163" s="212">
        <v>68.41440048532715</v>
      </c>
      <c r="AP163" s="212">
        <v>318.89233530291096</v>
      </c>
      <c r="AQ163" s="212">
        <v>20.404807650679647</v>
      </c>
      <c r="AR163" s="212">
        <v>407.71154343891777</v>
      </c>
      <c r="AS163" s="212">
        <v>127.30704864174584</v>
      </c>
      <c r="AT163" s="212">
        <v>684.2879203870649</v>
      </c>
      <c r="AU163" s="212">
        <v>42.193126917583569</v>
      </c>
      <c r="AV163" s="212">
        <v>853.78809594639426</v>
      </c>
      <c r="AX163" s="211">
        <v>158</v>
      </c>
    </row>
    <row r="164" spans="1:50" x14ac:dyDescent="0.2">
      <c r="A164" s="190" t="s">
        <v>660</v>
      </c>
      <c r="B164" s="211" t="s">
        <v>144</v>
      </c>
      <c r="C164" s="211" t="s">
        <v>247</v>
      </c>
      <c r="D164" s="211" t="s">
        <v>248</v>
      </c>
      <c r="E164" s="211">
        <v>51364</v>
      </c>
      <c r="F164" s="211">
        <v>102.50401059107547</v>
      </c>
      <c r="G164" s="211">
        <v>130.04721192177402</v>
      </c>
      <c r="H164" s="211">
        <v>167.8509536120996</v>
      </c>
      <c r="I164" s="211">
        <v>270.35496420317509</v>
      </c>
      <c r="K164" s="222">
        <v>103.25315488007931</v>
      </c>
      <c r="L164" s="222">
        <v>781.29774118182456</v>
      </c>
      <c r="M164" s="222">
        <v>41.268255838684489</v>
      </c>
      <c r="N164" s="222">
        <v>925.81915190058828</v>
      </c>
      <c r="O164" s="223">
        <v>112.62390296544272</v>
      </c>
      <c r="P164" s="223">
        <v>624.27957540109287</v>
      </c>
      <c r="Q164" s="223">
        <v>45.826831848789951</v>
      </c>
      <c r="R164" s="223">
        <v>782.73031021532563</v>
      </c>
      <c r="S164" s="224">
        <v>158.68420216547671</v>
      </c>
      <c r="T164" s="224">
        <v>797.57385209448432</v>
      </c>
      <c r="U164" s="224">
        <v>47.125625554171684</v>
      </c>
      <c r="V164" s="224">
        <v>1003.3836798141327</v>
      </c>
      <c r="W164" s="225">
        <v>261.93735704555604</v>
      </c>
      <c r="X164" s="225">
        <v>1578.8715932763091</v>
      </c>
      <c r="Y164" s="225">
        <v>88.393881392856187</v>
      </c>
      <c r="Z164" s="225">
        <v>1929.2028317147215</v>
      </c>
      <c r="AB164" s="211" t="str">
        <f>VLOOKUP(B164,[2]Sheet2!$C$2:$E$384,3,FALSE)</f>
        <v>PU</v>
      </c>
      <c r="AD164" s="211" t="e">
        <f>VLOOKUP(B164,#REF!,2,FALSE)</f>
        <v>#REF!</v>
      </c>
      <c r="AE164" s="211" t="e">
        <f>VLOOKUP(B164,#REF!,2,FALSE)</f>
        <v>#REF!</v>
      </c>
      <c r="AG164" s="212">
        <v>46.163913575958304</v>
      </c>
      <c r="AH164" s="212">
        <v>345.39688284444043</v>
      </c>
      <c r="AI164" s="212">
        <v>18.098600315936778</v>
      </c>
      <c r="AJ164" s="212">
        <v>409.65939673633551</v>
      </c>
      <c r="AK164" s="212">
        <v>50.353523135658584</v>
      </c>
      <c r="AL164" s="212">
        <v>275.98213587668363</v>
      </c>
      <c r="AM164" s="212">
        <v>20.097808752058231</v>
      </c>
      <c r="AN164" s="212">
        <v>346.43346776440046</v>
      </c>
      <c r="AO164" s="212">
        <v>70.946827756933487</v>
      </c>
      <c r="AP164" s="212">
        <v>352.59224215209622</v>
      </c>
      <c r="AQ164" s="212">
        <v>20.667407531770259</v>
      </c>
      <c r="AR164" s="212">
        <v>444.20647744079997</v>
      </c>
      <c r="AS164" s="212">
        <v>117.11074133289179</v>
      </c>
      <c r="AT164" s="212">
        <v>697.9891249965367</v>
      </c>
      <c r="AU164" s="212">
        <v>38.766007847707037</v>
      </c>
      <c r="AV164" s="212">
        <v>853.86587417713554</v>
      </c>
      <c r="AX164" s="211">
        <v>159</v>
      </c>
    </row>
    <row r="165" spans="1:50" x14ac:dyDescent="0.2">
      <c r="A165" s="190" t="s">
        <v>682</v>
      </c>
      <c r="B165" s="211" t="s">
        <v>197</v>
      </c>
      <c r="D165" s="226" t="s">
        <v>378</v>
      </c>
      <c r="E165" s="211">
        <v>341218</v>
      </c>
      <c r="F165" s="211">
        <v>686.5974303817502</v>
      </c>
      <c r="G165" s="211">
        <v>1022.7847038144176</v>
      </c>
      <c r="H165" s="211">
        <v>1223.2293470442112</v>
      </c>
      <c r="I165" s="211">
        <v>1909.8267774259612</v>
      </c>
      <c r="K165" s="222">
        <v>694.38454093791813</v>
      </c>
      <c r="L165" s="222">
        <v>0</v>
      </c>
      <c r="M165" s="222">
        <v>34.903085412342207</v>
      </c>
      <c r="N165" s="222">
        <v>729.28762635026033</v>
      </c>
      <c r="O165" s="223">
        <v>922.15131567375704</v>
      </c>
      <c r="P165" s="223">
        <v>0</v>
      </c>
      <c r="Q165" s="223">
        <v>51.531743887347545</v>
      </c>
      <c r="R165" s="223">
        <v>973.68305956110453</v>
      </c>
      <c r="S165" s="224">
        <v>1156.8991822687133</v>
      </c>
      <c r="T165" s="224">
        <v>0</v>
      </c>
      <c r="U165" s="224">
        <v>53.489576018508231</v>
      </c>
      <c r="V165" s="224">
        <v>1210.3887582872214</v>
      </c>
      <c r="W165" s="225">
        <v>1851.2837232066315</v>
      </c>
      <c r="X165" s="225">
        <v>0</v>
      </c>
      <c r="Y165" s="225">
        <v>88.392661430850438</v>
      </c>
      <c r="Z165" s="225">
        <v>1939.676384637482</v>
      </c>
      <c r="AB165" s="211" t="str">
        <f>VLOOKUP(B165,[2]Sheet2!$C$2:$E$384,3,FALSE)</f>
        <v>PU</v>
      </c>
      <c r="AD165" s="211" t="e">
        <f>VLOOKUP(B165,#REF!,2,FALSE)</f>
        <v>#REF!</v>
      </c>
      <c r="AE165" s="211" t="e">
        <f>VLOOKUP(B165,#REF!,2,FALSE)</f>
        <v>#REF!</v>
      </c>
      <c r="AG165" s="212">
        <v>306.27898542749591</v>
      </c>
      <c r="AH165" s="212">
        <v>0</v>
      </c>
      <c r="AI165" s="212">
        <v>14.962786117465502</v>
      </c>
      <c r="AJ165" s="212">
        <v>321.24177154496141</v>
      </c>
      <c r="AK165" s="212">
        <v>406.7423059184149</v>
      </c>
      <c r="AL165" s="212">
        <v>0</v>
      </c>
      <c r="AM165" s="212">
        <v>22.09141263407432</v>
      </c>
      <c r="AN165" s="212">
        <v>428.83371855248924</v>
      </c>
      <c r="AO165" s="212">
        <v>510.28484491972671</v>
      </c>
      <c r="AP165" s="212">
        <v>0</v>
      </c>
      <c r="AQ165" s="212">
        <v>22.930725923612329</v>
      </c>
      <c r="AR165" s="212">
        <v>533.21557084333904</v>
      </c>
      <c r="AS165" s="212">
        <v>816.56383034722262</v>
      </c>
      <c r="AT165" s="212">
        <v>0</v>
      </c>
      <c r="AU165" s="212">
        <v>37.893512041077827</v>
      </c>
      <c r="AV165" s="212">
        <v>854.4573423883005</v>
      </c>
      <c r="AX165" s="211">
        <v>160</v>
      </c>
    </row>
    <row r="166" spans="1:50" x14ac:dyDescent="0.2">
      <c r="A166" s="190" t="s">
        <v>688</v>
      </c>
      <c r="B166" s="211" t="s">
        <v>278</v>
      </c>
      <c r="D166" s="211" t="s">
        <v>200</v>
      </c>
      <c r="E166" s="211">
        <v>16171</v>
      </c>
      <c r="F166" s="211">
        <v>1217.3458660565209</v>
      </c>
      <c r="G166" s="211">
        <v>618.9017366697791</v>
      </c>
      <c r="H166" s="211">
        <v>754.70017286352777</v>
      </c>
      <c r="I166" s="211">
        <v>1972.0460389200489</v>
      </c>
      <c r="K166" s="222">
        <v>1223.833922586311</v>
      </c>
      <c r="L166" s="222">
        <v>0</v>
      </c>
      <c r="M166" s="222">
        <v>39.043418263450832</v>
      </c>
      <c r="N166" s="222">
        <v>1262.8773408497618</v>
      </c>
      <c r="O166" s="223">
        <v>560.73388403320746</v>
      </c>
      <c r="P166" s="223">
        <v>0</v>
      </c>
      <c r="Q166" s="223">
        <v>42.906286966882824</v>
      </c>
      <c r="R166" s="223">
        <v>603.64017100009028</v>
      </c>
      <c r="S166" s="224">
        <v>728.17166609100957</v>
      </c>
      <c r="T166" s="224">
        <v>0</v>
      </c>
      <c r="U166" s="224">
        <v>46.314886438977858</v>
      </c>
      <c r="V166" s="224">
        <v>774.48655252998742</v>
      </c>
      <c r="W166" s="225">
        <v>1952.0055886773205</v>
      </c>
      <c r="X166" s="225">
        <v>0</v>
      </c>
      <c r="Y166" s="225">
        <v>85.358304702428683</v>
      </c>
      <c r="Z166" s="225">
        <v>2037.3638933797492</v>
      </c>
      <c r="AB166" s="211" t="str">
        <f>VLOOKUP(B166,[2]Sheet2!$C$2:$E$384,3,FALSE)</f>
        <v>PR</v>
      </c>
      <c r="AD166" s="211" t="e">
        <f>VLOOKUP(B166,#REF!,2,FALSE)</f>
        <v>#REF!</v>
      </c>
      <c r="AE166" s="211" t="e">
        <f>VLOOKUP(B166,#REF!,2,FALSE)</f>
        <v>#REF!</v>
      </c>
      <c r="AG166" s="212">
        <v>513.98863396382797</v>
      </c>
      <c r="AH166" s="212">
        <v>0</v>
      </c>
      <c r="AI166" s="212">
        <v>16.056369563003926</v>
      </c>
      <c r="AJ166" s="212">
        <v>530.04500352683192</v>
      </c>
      <c r="AK166" s="212">
        <v>235.49832845161535</v>
      </c>
      <c r="AL166" s="212">
        <v>0</v>
      </c>
      <c r="AM166" s="212">
        <v>17.64495094840294</v>
      </c>
      <c r="AN166" s="212">
        <v>253.14327940001829</v>
      </c>
      <c r="AO166" s="212">
        <v>305.81923988047259</v>
      </c>
      <c r="AP166" s="212">
        <v>0</v>
      </c>
      <c r="AQ166" s="212">
        <v>19.046716860570815</v>
      </c>
      <c r="AR166" s="212">
        <v>324.86595674104342</v>
      </c>
      <c r="AS166" s="212">
        <v>819.8078738443005</v>
      </c>
      <c r="AT166" s="212">
        <v>0</v>
      </c>
      <c r="AU166" s="212">
        <v>35.103086423574737</v>
      </c>
      <c r="AV166" s="212">
        <v>854.91096026787534</v>
      </c>
      <c r="AX166" s="211">
        <v>161</v>
      </c>
    </row>
    <row r="167" spans="1:50" x14ac:dyDescent="0.2">
      <c r="A167" s="190" t="s">
        <v>724</v>
      </c>
      <c r="B167" s="211" t="s">
        <v>359</v>
      </c>
      <c r="D167" s="211" t="s">
        <v>401</v>
      </c>
      <c r="E167" s="211">
        <v>136771</v>
      </c>
      <c r="F167" s="211">
        <v>326.3255076002954</v>
      </c>
      <c r="G167" s="211">
        <v>1181.6946097692419</v>
      </c>
      <c r="H167" s="211">
        <v>1470.954225740423</v>
      </c>
      <c r="I167" s="211">
        <v>1797.2797333407184</v>
      </c>
      <c r="K167" s="222">
        <v>331.51309108679959</v>
      </c>
      <c r="L167" s="222">
        <v>0</v>
      </c>
      <c r="M167" s="222">
        <v>37.72</v>
      </c>
      <c r="N167" s="222">
        <v>369.23309108679962</v>
      </c>
      <c r="O167" s="223">
        <v>1059.843702543785</v>
      </c>
      <c r="P167" s="223">
        <v>0</v>
      </c>
      <c r="Q167" s="223">
        <v>80.510000000000005</v>
      </c>
      <c r="R167" s="223">
        <v>1140.3537025437849</v>
      </c>
      <c r="S167" s="224">
        <v>1374.383927724268</v>
      </c>
      <c r="T167" s="224">
        <v>0</v>
      </c>
      <c r="U167" s="224">
        <v>84.81</v>
      </c>
      <c r="V167" s="224">
        <v>1459.193927724268</v>
      </c>
      <c r="W167" s="225">
        <v>1705.8970188110673</v>
      </c>
      <c r="X167" s="225">
        <v>0</v>
      </c>
      <c r="Y167" s="225">
        <v>122.53</v>
      </c>
      <c r="Z167" s="225">
        <v>1828.4270188110672</v>
      </c>
      <c r="AB167" s="211" t="str">
        <f>VLOOKUP(B167,[2]Sheet2!$C$2:$E$384,3,FALSE)</f>
        <v>PU</v>
      </c>
      <c r="AD167" s="211" t="e">
        <f>VLOOKUP(B167,#REF!,2,FALSE)</f>
        <v>#REF!</v>
      </c>
      <c r="AE167" s="211" t="e">
        <f>VLOOKUP(B167,#REF!,2,FALSE)</f>
        <v>#REF!</v>
      </c>
      <c r="AG167" s="212">
        <v>143.86278236586699</v>
      </c>
      <c r="AH167" s="212">
        <v>0</v>
      </c>
      <c r="AI167" s="212">
        <v>15.35513553029292</v>
      </c>
      <c r="AJ167" s="212">
        <v>159.21791789615992</v>
      </c>
      <c r="AK167" s="212">
        <v>459.92773142394452</v>
      </c>
      <c r="AL167" s="212">
        <v>0</v>
      </c>
      <c r="AM167" s="212">
        <v>40.093873925372797</v>
      </c>
      <c r="AN167" s="212">
        <v>500.02160534931733</v>
      </c>
      <c r="AO167" s="212">
        <v>596.42500159842064</v>
      </c>
      <c r="AP167" s="212">
        <v>0</v>
      </c>
      <c r="AQ167" s="212">
        <v>100.60516678718189</v>
      </c>
      <c r="AR167" s="212">
        <v>697.03016838560256</v>
      </c>
      <c r="AS167" s="212">
        <v>740.28778396428766</v>
      </c>
      <c r="AT167" s="212">
        <v>0</v>
      </c>
      <c r="AU167" s="212">
        <v>115.9603023174748</v>
      </c>
      <c r="AV167" s="212">
        <v>856.24808628176243</v>
      </c>
      <c r="AX167" s="211">
        <v>162</v>
      </c>
    </row>
    <row r="168" spans="1:50" x14ac:dyDescent="0.2">
      <c r="A168" s="190" t="s">
        <v>688</v>
      </c>
      <c r="B168" s="211" t="s">
        <v>346</v>
      </c>
      <c r="D168" s="211" t="s">
        <v>136</v>
      </c>
      <c r="E168" s="211">
        <v>64912</v>
      </c>
      <c r="F168" s="211">
        <v>788.99094158245009</v>
      </c>
      <c r="G168" s="211">
        <v>1118.6546181976059</v>
      </c>
      <c r="H168" s="211">
        <v>1319.398000251048</v>
      </c>
      <c r="I168" s="211">
        <v>2108.3889418334979</v>
      </c>
      <c r="K168" s="222">
        <v>794.32236816692182</v>
      </c>
      <c r="L168" s="222">
        <v>0</v>
      </c>
      <c r="M168" s="222">
        <v>50.767030632176287</v>
      </c>
      <c r="N168" s="222">
        <v>845.08939879909815</v>
      </c>
      <c r="O168" s="223">
        <v>1012.6645504738569</v>
      </c>
      <c r="P168" s="223">
        <v>0</v>
      </c>
      <c r="Q168" s="223">
        <v>44.93532844320012</v>
      </c>
      <c r="R168" s="223">
        <v>1057.5998789170571</v>
      </c>
      <c r="S168" s="224">
        <v>1246.6615768370252</v>
      </c>
      <c r="T168" s="224">
        <v>0</v>
      </c>
      <c r="U168" s="224">
        <v>47.543432898893677</v>
      </c>
      <c r="V168" s="224">
        <v>1294.2050097359188</v>
      </c>
      <c r="W168" s="225">
        <v>2040.9839450039472</v>
      </c>
      <c r="X168" s="225">
        <v>0</v>
      </c>
      <c r="Y168" s="225">
        <v>98.310463531069956</v>
      </c>
      <c r="Z168" s="225">
        <v>2139.2944085350173</v>
      </c>
      <c r="AB168" s="211" t="str">
        <f>VLOOKUP(B168,[2]Sheet2!$C$2:$E$384,3,FALSE)</f>
        <v>PU</v>
      </c>
      <c r="AD168" s="211" t="e">
        <f>VLOOKUP(B168,#REF!,2,FALSE)</f>
        <v>#REF!</v>
      </c>
      <c r="AE168" s="211" t="e">
        <f>VLOOKUP(B168,#REF!,2,FALSE)</f>
        <v>#REF!</v>
      </c>
      <c r="AG168" s="212">
        <v>316.93796946523179</v>
      </c>
      <c r="AH168" s="212">
        <v>0</v>
      </c>
      <c r="AI168" s="212">
        <v>21.788319266903919</v>
      </c>
      <c r="AJ168" s="212">
        <v>338.72628873213569</v>
      </c>
      <c r="AK168" s="212">
        <v>404.05741955533091</v>
      </c>
      <c r="AL168" s="212">
        <v>0</v>
      </c>
      <c r="AM168" s="212">
        <v>19.285454955545475</v>
      </c>
      <c r="AN168" s="212">
        <v>423.34287451087641</v>
      </c>
      <c r="AO168" s="212">
        <v>497.42321834001285</v>
      </c>
      <c r="AP168" s="212">
        <v>0</v>
      </c>
      <c r="AQ168" s="212">
        <v>20.404807650679647</v>
      </c>
      <c r="AR168" s="212">
        <v>517.82802599069248</v>
      </c>
      <c r="AS168" s="212">
        <v>814.36118780524464</v>
      </c>
      <c r="AT168" s="212">
        <v>0</v>
      </c>
      <c r="AU168" s="212">
        <v>42.193126917583569</v>
      </c>
      <c r="AV168" s="212">
        <v>856.55431472282817</v>
      </c>
      <c r="AX168" s="211">
        <v>163</v>
      </c>
    </row>
    <row r="169" spans="1:50" x14ac:dyDescent="0.2">
      <c r="A169" s="190" t="s">
        <v>660</v>
      </c>
      <c r="B169" s="211" t="s">
        <v>341</v>
      </c>
      <c r="C169" s="211" t="s">
        <v>135</v>
      </c>
      <c r="D169" s="211" t="s">
        <v>136</v>
      </c>
      <c r="E169" s="211">
        <v>68206</v>
      </c>
      <c r="F169" s="211">
        <v>91.952100988182849</v>
      </c>
      <c r="G169" s="211">
        <v>159.36698873462745</v>
      </c>
      <c r="H169" s="211">
        <v>196.09512918144347</v>
      </c>
      <c r="I169" s="211">
        <v>288.04723016962635</v>
      </c>
      <c r="K169" s="222">
        <v>92.212856897089083</v>
      </c>
      <c r="L169" s="222">
        <v>849.49088989211486</v>
      </c>
      <c r="M169" s="222">
        <v>50.767030632176287</v>
      </c>
      <c r="N169" s="222">
        <v>992.47077742138026</v>
      </c>
      <c r="O169" s="223">
        <v>137.63613548768433</v>
      </c>
      <c r="P169" s="223">
        <v>589.43469003178541</v>
      </c>
      <c r="Q169" s="223">
        <v>44.93532844320012</v>
      </c>
      <c r="R169" s="223">
        <v>772.00615396266983</v>
      </c>
      <c r="S169" s="224">
        <v>177.93800367806043</v>
      </c>
      <c r="T169" s="224">
        <v>741.37768696317085</v>
      </c>
      <c r="U169" s="224">
        <v>47.543432898893677</v>
      </c>
      <c r="V169" s="224">
        <v>966.85912354012498</v>
      </c>
      <c r="W169" s="225">
        <v>270.15086057514947</v>
      </c>
      <c r="X169" s="225">
        <v>1590.8685768552857</v>
      </c>
      <c r="Y169" s="225">
        <v>98.310463531069956</v>
      </c>
      <c r="Z169" s="225">
        <v>1959.329900961505</v>
      </c>
      <c r="AB169" s="211" t="str">
        <f>VLOOKUP(B169,[2]Sheet2!$C$2:$E$384,3,FALSE)</f>
        <v>PR</v>
      </c>
      <c r="AD169" s="211" t="e">
        <f>VLOOKUP(B169,#REF!,2,FALSE)</f>
        <v>#REF!</v>
      </c>
      <c r="AE169" s="211" t="e">
        <f>VLOOKUP(B169,#REF!,2,FALSE)</f>
        <v>#REF!</v>
      </c>
      <c r="AG169" s="212">
        <v>44.417475529649629</v>
      </c>
      <c r="AH169" s="212">
        <v>365.39558508415394</v>
      </c>
      <c r="AI169" s="212">
        <v>21.788319266903919</v>
      </c>
      <c r="AJ169" s="212">
        <v>431.60137988070744</v>
      </c>
      <c r="AK169" s="212">
        <v>66.297150806665286</v>
      </c>
      <c r="AL169" s="212">
        <v>253.5363663057222</v>
      </c>
      <c r="AM169" s="212">
        <v>19.285454955545475</v>
      </c>
      <c r="AN169" s="212">
        <v>339.11897206793299</v>
      </c>
      <c r="AO169" s="212">
        <v>85.709923649642917</v>
      </c>
      <c r="AP169" s="212">
        <v>318.89233530291096</v>
      </c>
      <c r="AQ169" s="212">
        <v>20.404807650679647</v>
      </c>
      <c r="AR169" s="212">
        <v>425.00706660323351</v>
      </c>
      <c r="AS169" s="212">
        <v>130.12739917929255</v>
      </c>
      <c r="AT169" s="212">
        <v>684.2879203870649</v>
      </c>
      <c r="AU169" s="212">
        <v>42.193126917583569</v>
      </c>
      <c r="AV169" s="212">
        <v>856.60844648394095</v>
      </c>
      <c r="AX169" s="211">
        <v>164</v>
      </c>
    </row>
    <row r="170" spans="1:50" x14ac:dyDescent="0.2">
      <c r="A170" s="190" t="s">
        <v>660</v>
      </c>
      <c r="B170" s="211" t="s">
        <v>279</v>
      </c>
      <c r="C170" s="211" t="s">
        <v>240</v>
      </c>
      <c r="D170" s="211" t="s">
        <v>241</v>
      </c>
      <c r="E170" s="211">
        <v>24680</v>
      </c>
      <c r="F170" s="211">
        <v>139.93464343598055</v>
      </c>
      <c r="G170" s="211">
        <v>146.75330865996759</v>
      </c>
      <c r="H170" s="211">
        <v>189.62959116115937</v>
      </c>
      <c r="I170" s="211">
        <v>329.56423459713994</v>
      </c>
      <c r="K170" s="222">
        <v>140.58815977065242</v>
      </c>
      <c r="L170" s="222">
        <v>817.05018722861917</v>
      </c>
      <c r="M170" s="222">
        <v>47.057947393070904</v>
      </c>
      <c r="N170" s="222">
        <v>1004.6962943923425</v>
      </c>
      <c r="O170" s="223">
        <v>128.00114045623985</v>
      </c>
      <c r="P170" s="223">
        <v>500.750662891932</v>
      </c>
      <c r="Q170" s="223">
        <v>35.12247627585343</v>
      </c>
      <c r="R170" s="223">
        <v>663.87427962402523</v>
      </c>
      <c r="S170" s="224">
        <v>188.81594030617282</v>
      </c>
      <c r="T170" s="224">
        <v>634.25431470472859</v>
      </c>
      <c r="U170" s="224">
        <v>36.344317980472042</v>
      </c>
      <c r="V170" s="224">
        <v>859.41457299137346</v>
      </c>
      <c r="W170" s="225">
        <v>329.40410007682522</v>
      </c>
      <c r="X170" s="225">
        <v>1451.3045019333479</v>
      </c>
      <c r="Y170" s="225">
        <v>83.402265373542946</v>
      </c>
      <c r="Z170" s="225">
        <v>1864.1108673837161</v>
      </c>
      <c r="AB170" s="211" t="str">
        <f>VLOOKUP(B170,[2]Sheet2!$C$2:$E$384,3,FALSE)</f>
        <v>PR</v>
      </c>
      <c r="AD170" s="211" t="e">
        <f>VLOOKUP(B170,#REF!,2,FALSE)</f>
        <v>#REF!</v>
      </c>
      <c r="AE170" s="211" t="e">
        <f>VLOOKUP(B170,#REF!,2,FALSE)</f>
        <v>#REF!</v>
      </c>
      <c r="AG170" s="212">
        <v>66.581896360525434</v>
      </c>
      <c r="AH170" s="212">
        <v>374.00337619100469</v>
      </c>
      <c r="AI170" s="212">
        <v>21.186460932315821</v>
      </c>
      <c r="AJ170" s="212">
        <v>461.77173348384594</v>
      </c>
      <c r="AK170" s="212">
        <v>60.620742755219517</v>
      </c>
      <c r="AL170" s="212">
        <v>229.21779038655629</v>
      </c>
      <c r="AM170" s="212">
        <v>15.812865045918405</v>
      </c>
      <c r="AN170" s="212">
        <v>305.65139818769421</v>
      </c>
      <c r="AO170" s="212">
        <v>89.422348149300461</v>
      </c>
      <c r="AP170" s="212">
        <v>290.3288669058291</v>
      </c>
      <c r="AQ170" s="212">
        <v>16.362963445326876</v>
      </c>
      <c r="AR170" s="212">
        <v>396.11417850045649</v>
      </c>
      <c r="AS170" s="212">
        <v>156.0042445098259</v>
      </c>
      <c r="AT170" s="212">
        <v>664.33224309683374</v>
      </c>
      <c r="AU170" s="212">
        <v>37.549424377642694</v>
      </c>
      <c r="AV170" s="212">
        <v>857.88591198430242</v>
      </c>
      <c r="AX170" s="211">
        <v>165</v>
      </c>
    </row>
    <row r="171" spans="1:50" x14ac:dyDescent="0.2">
      <c r="A171" s="190" t="s">
        <v>660</v>
      </c>
      <c r="B171" s="211" t="s">
        <v>104</v>
      </c>
      <c r="C171" s="211" t="s">
        <v>103</v>
      </c>
      <c r="D171" s="211" t="s">
        <v>105</v>
      </c>
      <c r="E171" s="211">
        <v>33165</v>
      </c>
      <c r="F171" s="211">
        <v>158.2654907281773</v>
      </c>
      <c r="G171" s="211">
        <v>110.43597049145183</v>
      </c>
      <c r="H171" s="211">
        <v>137.79382789351052</v>
      </c>
      <c r="I171" s="211">
        <v>296.05931862168779</v>
      </c>
      <c r="K171" s="222">
        <v>158.74988483892955</v>
      </c>
      <c r="L171" s="222">
        <v>710.02022896812173</v>
      </c>
      <c r="M171" s="222">
        <v>42.986736800598763</v>
      </c>
      <c r="N171" s="222">
        <v>911.75685060765011</v>
      </c>
      <c r="O171" s="223">
        <v>96.65659854204732</v>
      </c>
      <c r="P171" s="223">
        <v>654.3880116528245</v>
      </c>
      <c r="Q171" s="223">
        <v>40.574402674948182</v>
      </c>
      <c r="R171" s="223">
        <v>791.61901286981993</v>
      </c>
      <c r="S171" s="224">
        <v>130.25672596305532</v>
      </c>
      <c r="T171" s="224">
        <v>826.37068043226486</v>
      </c>
      <c r="U171" s="224">
        <v>41.596383614604022</v>
      </c>
      <c r="V171" s="224">
        <v>998.22379000992419</v>
      </c>
      <c r="W171" s="225">
        <v>289.00661080198483</v>
      </c>
      <c r="X171" s="225">
        <v>1536.3909094003866</v>
      </c>
      <c r="Y171" s="225">
        <v>84.583120415202799</v>
      </c>
      <c r="Z171" s="225">
        <v>1909.9806406175742</v>
      </c>
      <c r="AB171" s="211" t="str">
        <f>VLOOKUP(B171,[2]Sheet2!$C$2:$E$384,3,FALSE)</f>
        <v>PR</v>
      </c>
      <c r="AD171" s="211" t="e">
        <f>VLOOKUP(B171,#REF!,2,FALSE)</f>
        <v>#REF!</v>
      </c>
      <c r="AE171" s="211" t="e">
        <f>VLOOKUP(B171,#REF!,2,FALSE)</f>
        <v>#REF!</v>
      </c>
      <c r="AG171" s="212">
        <v>73.826543233304335</v>
      </c>
      <c r="AH171" s="212">
        <v>317.27230570894704</v>
      </c>
      <c r="AI171" s="212">
        <v>18.941718838324267</v>
      </c>
      <c r="AJ171" s="212">
        <v>410.04056778057566</v>
      </c>
      <c r="AK171" s="212">
        <v>44.9500959215733</v>
      </c>
      <c r="AL171" s="212">
        <v>292.41306770529576</v>
      </c>
      <c r="AM171" s="212">
        <v>17.878745508570805</v>
      </c>
      <c r="AN171" s="212">
        <v>355.24190913543987</v>
      </c>
      <c r="AO171" s="212">
        <v>60.575815979313305</v>
      </c>
      <c r="AP171" s="212">
        <v>369.2634666649584</v>
      </c>
      <c r="AQ171" s="212">
        <v>18.329072215314866</v>
      </c>
      <c r="AR171" s="212">
        <v>448.16835485958654</v>
      </c>
      <c r="AS171" s="212">
        <v>134.40235921261763</v>
      </c>
      <c r="AT171" s="212">
        <v>686.5357723739055</v>
      </c>
      <c r="AU171" s="212">
        <v>37.27079105363913</v>
      </c>
      <c r="AV171" s="212">
        <v>858.2089226401622</v>
      </c>
      <c r="AX171" s="211">
        <v>166</v>
      </c>
    </row>
    <row r="172" spans="1:50" x14ac:dyDescent="0.2">
      <c r="A172" s="190" t="s">
        <v>660</v>
      </c>
      <c r="B172" s="211" t="s">
        <v>354</v>
      </c>
      <c r="C172" s="211" t="s">
        <v>135</v>
      </c>
      <c r="D172" s="211" t="s">
        <v>136</v>
      </c>
      <c r="E172" s="211">
        <v>33879</v>
      </c>
      <c r="F172" s="211">
        <v>137.16343457599103</v>
      </c>
      <c r="G172" s="211">
        <v>97.808675276306857</v>
      </c>
      <c r="H172" s="211">
        <v>168.63714871188807</v>
      </c>
      <c r="I172" s="211">
        <v>305.80058328787908</v>
      </c>
      <c r="K172" s="222">
        <v>139.25072854491114</v>
      </c>
      <c r="L172" s="222">
        <v>849.49088989211486</v>
      </c>
      <c r="M172" s="222">
        <v>50.767030632176287</v>
      </c>
      <c r="N172" s="222">
        <v>1039.5086490692022</v>
      </c>
      <c r="O172" s="223">
        <v>84.929171538209516</v>
      </c>
      <c r="P172" s="223">
        <v>589.43469003178541</v>
      </c>
      <c r="Q172" s="223">
        <v>44.93532844320012</v>
      </c>
      <c r="R172" s="223">
        <v>719.29919001319502</v>
      </c>
      <c r="S172" s="224">
        <v>181.62368295668429</v>
      </c>
      <c r="T172" s="224">
        <v>741.37768696317085</v>
      </c>
      <c r="U172" s="224">
        <v>47.543432898893677</v>
      </c>
      <c r="V172" s="224">
        <v>970.54480281874885</v>
      </c>
      <c r="W172" s="225">
        <v>320.87441150159538</v>
      </c>
      <c r="X172" s="225">
        <v>1590.8685768552857</v>
      </c>
      <c r="Y172" s="225">
        <v>98.310463531069956</v>
      </c>
      <c r="Z172" s="225">
        <v>2010.053451887951</v>
      </c>
      <c r="AB172" s="211" t="str">
        <f>VLOOKUP(B172,[2]Sheet2!$C$2:$E$384,3,FALSE)</f>
        <v>PR</v>
      </c>
      <c r="AD172" s="211" t="e">
        <f>VLOOKUP(B172,#REF!,2,FALSE)</f>
        <v>#REF!</v>
      </c>
      <c r="AE172" s="211" t="e">
        <f>VLOOKUP(B172,#REF!,2,FALSE)</f>
        <v>#REF!</v>
      </c>
      <c r="AG172" s="212">
        <v>57.393343378545296</v>
      </c>
      <c r="AH172" s="212">
        <v>365.39558508415394</v>
      </c>
      <c r="AI172" s="212">
        <v>21.788319266903919</v>
      </c>
      <c r="AJ172" s="212">
        <v>444.57724772960313</v>
      </c>
      <c r="AK172" s="212">
        <v>35.004262856518942</v>
      </c>
      <c r="AL172" s="212">
        <v>253.5363663057222</v>
      </c>
      <c r="AM172" s="212">
        <v>19.285454955545475</v>
      </c>
      <c r="AN172" s="212">
        <v>307.82608411778665</v>
      </c>
      <c r="AO172" s="212">
        <v>74.857708182453649</v>
      </c>
      <c r="AP172" s="212">
        <v>318.89233530291096</v>
      </c>
      <c r="AQ172" s="212">
        <v>20.404807650679647</v>
      </c>
      <c r="AR172" s="212">
        <v>414.15485113604421</v>
      </c>
      <c r="AS172" s="212">
        <v>132.25105156099895</v>
      </c>
      <c r="AT172" s="212">
        <v>684.2879203870649</v>
      </c>
      <c r="AU172" s="212">
        <v>42.193126917583569</v>
      </c>
      <c r="AV172" s="212">
        <v>858.73209886564734</v>
      </c>
      <c r="AX172" s="211">
        <v>167</v>
      </c>
    </row>
    <row r="173" spans="1:50" x14ac:dyDescent="0.2">
      <c r="A173" s="190" t="s">
        <v>660</v>
      </c>
      <c r="B173" s="211" t="s">
        <v>344</v>
      </c>
      <c r="C173" s="211" t="s">
        <v>185</v>
      </c>
      <c r="D173" s="211" t="s">
        <v>186</v>
      </c>
      <c r="E173" s="211">
        <v>65751</v>
      </c>
      <c r="F173" s="211">
        <v>121.32134872473424</v>
      </c>
      <c r="G173" s="211">
        <v>167.08629529610195</v>
      </c>
      <c r="H173" s="211">
        <v>213.76013405980007</v>
      </c>
      <c r="I173" s="211">
        <v>335.08148278453427</v>
      </c>
      <c r="K173" s="222">
        <v>120.76872343753267</v>
      </c>
      <c r="L173" s="222">
        <v>799.10961975343412</v>
      </c>
      <c r="M173" s="222">
        <v>51.058855118217529</v>
      </c>
      <c r="N173" s="222">
        <v>970.93719830918428</v>
      </c>
      <c r="O173" s="223">
        <v>144.76312460003646</v>
      </c>
      <c r="P173" s="223">
        <v>596.12693876644505</v>
      </c>
      <c r="Q173" s="223">
        <v>40.792999828275036</v>
      </c>
      <c r="R173" s="223">
        <v>781.68306319475653</v>
      </c>
      <c r="S173" s="224">
        <v>199.77063885985697</v>
      </c>
      <c r="T173" s="224">
        <v>753.1771203827052</v>
      </c>
      <c r="U173" s="224">
        <v>43.420895589682857</v>
      </c>
      <c r="V173" s="224">
        <v>996.36865483224506</v>
      </c>
      <c r="W173" s="225">
        <v>320.53936229738963</v>
      </c>
      <c r="X173" s="225">
        <v>1552.2867401361393</v>
      </c>
      <c r="Y173" s="225">
        <v>94.479750707900394</v>
      </c>
      <c r="Z173" s="225">
        <v>1967.3058531414292</v>
      </c>
      <c r="AB173" s="211" t="str">
        <f>VLOOKUP(B173,[2]Sheet2!$C$2:$E$384,3,FALSE)</f>
        <v>PU</v>
      </c>
      <c r="AD173" s="211" t="e">
        <f>VLOOKUP(B173,#REF!,2,FALSE)</f>
        <v>#REF!</v>
      </c>
      <c r="AE173" s="211" t="e">
        <f>VLOOKUP(B173,#REF!,2,FALSE)</f>
        <v>#REF!</v>
      </c>
      <c r="AG173" s="212">
        <v>58.200226732786632</v>
      </c>
      <c r="AH173" s="212">
        <v>342.34265805977805</v>
      </c>
      <c r="AI173" s="212">
        <v>21.779068248470505</v>
      </c>
      <c r="AJ173" s="212">
        <v>422.32195304103516</v>
      </c>
      <c r="AK173" s="212">
        <v>69.763482087534896</v>
      </c>
      <c r="AL173" s="212">
        <v>255.38383685246123</v>
      </c>
      <c r="AM173" s="212">
        <v>17.400185046508401</v>
      </c>
      <c r="AN173" s="212">
        <v>342.54750398650452</v>
      </c>
      <c r="AO173" s="212">
        <v>96.272413463169499</v>
      </c>
      <c r="AP173" s="212">
        <v>322.66493983789462</v>
      </c>
      <c r="AQ173" s="212">
        <v>18.521109536590572</v>
      </c>
      <c r="AR173" s="212">
        <v>437.45846283765474</v>
      </c>
      <c r="AS173" s="212">
        <v>154.47264019595613</v>
      </c>
      <c r="AT173" s="212">
        <v>665.00759789767267</v>
      </c>
      <c r="AU173" s="212">
        <v>40.300177785061081</v>
      </c>
      <c r="AV173" s="212">
        <v>859.78041587868984</v>
      </c>
      <c r="AX173" s="211">
        <v>168</v>
      </c>
    </row>
    <row r="174" spans="1:50" x14ac:dyDescent="0.2">
      <c r="A174" s="190" t="s">
        <v>660</v>
      </c>
      <c r="B174" s="211" t="s">
        <v>133</v>
      </c>
      <c r="C174" s="211" t="s">
        <v>330</v>
      </c>
      <c r="E174" s="211">
        <v>31210</v>
      </c>
      <c r="F174" s="211">
        <v>168.26270426145464</v>
      </c>
      <c r="G174" s="211">
        <v>99.471668243479655</v>
      </c>
      <c r="H174" s="211">
        <v>142.45135321217987</v>
      </c>
      <c r="I174" s="211">
        <v>310.71405747363457</v>
      </c>
      <c r="K174" s="222">
        <v>169.57407551575452</v>
      </c>
      <c r="L174" s="222">
        <v>1155.8465948390683</v>
      </c>
      <c r="M174" s="222">
        <v>0</v>
      </c>
      <c r="N174" s="222">
        <v>1325.4206703548227</v>
      </c>
      <c r="O174" s="223">
        <v>86.929955860397314</v>
      </c>
      <c r="P174" s="223">
        <v>494.76846688655939</v>
      </c>
      <c r="Q174" s="223">
        <v>0</v>
      </c>
      <c r="R174" s="223">
        <v>581.69842274695668</v>
      </c>
      <c r="S174" s="224">
        <v>150.52528177553987</v>
      </c>
      <c r="T174" s="224">
        <v>613.10426902120946</v>
      </c>
      <c r="U174" s="224">
        <v>0</v>
      </c>
      <c r="V174" s="224">
        <v>763.6295507967493</v>
      </c>
      <c r="W174" s="225">
        <v>320.09935729129438</v>
      </c>
      <c r="X174" s="225">
        <v>1768.9508638602777</v>
      </c>
      <c r="Y174" s="225">
        <v>0</v>
      </c>
      <c r="Z174" s="225">
        <v>2089.0502211515723</v>
      </c>
      <c r="AB174" s="211" t="str">
        <f>VLOOKUP(B174,[2]Sheet2!$C$2:$E$384,3,FALSE)</f>
        <v>PU</v>
      </c>
      <c r="AD174" s="211" t="e">
        <f>VLOOKUP(B174,#REF!,2,FALSE)</f>
        <v>#REF!</v>
      </c>
      <c r="AE174" s="211" t="e">
        <f>VLOOKUP(B174,#REF!,2,FALSE)</f>
        <v>#REF!</v>
      </c>
      <c r="AG174" s="212">
        <v>68.755773337057946</v>
      </c>
      <c r="AH174" s="212">
        <v>477.42280464241315</v>
      </c>
      <c r="AI174" s="212">
        <v>0</v>
      </c>
      <c r="AJ174" s="212">
        <v>546.17857797947113</v>
      </c>
      <c r="AK174" s="212">
        <v>35.246757637682848</v>
      </c>
      <c r="AL174" s="212">
        <v>204.36427304827316</v>
      </c>
      <c r="AM174" s="212">
        <v>0</v>
      </c>
      <c r="AN174" s="212">
        <v>239.611030685956</v>
      </c>
      <c r="AO174" s="212">
        <v>61.032219245649181</v>
      </c>
      <c r="AP174" s="212">
        <v>253.24291386184962</v>
      </c>
      <c r="AQ174" s="212">
        <v>0</v>
      </c>
      <c r="AR174" s="212">
        <v>314.27513310749879</v>
      </c>
      <c r="AS174" s="212">
        <v>129.78799258270712</v>
      </c>
      <c r="AT174" s="212">
        <v>730.66571850426271</v>
      </c>
      <c r="AU174" s="212">
        <v>0</v>
      </c>
      <c r="AV174" s="212">
        <v>860.45371108696986</v>
      </c>
      <c r="AX174" s="211">
        <v>169</v>
      </c>
    </row>
    <row r="175" spans="1:50" x14ac:dyDescent="0.2">
      <c r="A175" s="190" t="s">
        <v>660</v>
      </c>
      <c r="B175" s="211" t="s">
        <v>331</v>
      </c>
      <c r="C175" s="211" t="s">
        <v>330</v>
      </c>
      <c r="E175" s="211">
        <v>35309</v>
      </c>
      <c r="F175" s="211">
        <v>196.59364467982667</v>
      </c>
      <c r="G175" s="211">
        <v>96.388342273159807</v>
      </c>
      <c r="H175" s="211">
        <v>125.57500665435798</v>
      </c>
      <c r="I175" s="211">
        <v>322.16865133418469</v>
      </c>
      <c r="K175" s="222">
        <v>197.98390466499535</v>
      </c>
      <c r="L175" s="222">
        <v>1155.8465948390683</v>
      </c>
      <c r="M175" s="222">
        <v>0</v>
      </c>
      <c r="N175" s="222">
        <v>1353.8304995040637</v>
      </c>
      <c r="O175" s="223">
        <v>83.915181097482218</v>
      </c>
      <c r="P175" s="223">
        <v>494.76846688655939</v>
      </c>
      <c r="Q175" s="223">
        <v>0</v>
      </c>
      <c r="R175" s="223">
        <v>578.68364798404161</v>
      </c>
      <c r="S175" s="224">
        <v>123.07267610453201</v>
      </c>
      <c r="T175" s="224">
        <v>613.10426902120946</v>
      </c>
      <c r="U175" s="224">
        <v>0</v>
      </c>
      <c r="V175" s="224">
        <v>736.17694512574144</v>
      </c>
      <c r="W175" s="225">
        <v>321.05658076952739</v>
      </c>
      <c r="X175" s="225">
        <v>1768.9508638602777</v>
      </c>
      <c r="Y175" s="225">
        <v>0</v>
      </c>
      <c r="Z175" s="225">
        <v>2090.0074446298049</v>
      </c>
      <c r="AB175" s="211" t="str">
        <f>VLOOKUP(B175,[2]Sheet2!$C$2:$E$384,3,FALSE)</f>
        <v>PU</v>
      </c>
      <c r="AD175" s="211" t="e">
        <f>VLOOKUP(B175,#REF!,2,FALSE)</f>
        <v>#REF!</v>
      </c>
      <c r="AE175" s="211" t="e">
        <f>VLOOKUP(B175,#REF!,2,FALSE)</f>
        <v>#REF!</v>
      </c>
      <c r="AG175" s="212">
        <v>80.364813761022717</v>
      </c>
      <c r="AH175" s="212">
        <v>477.42280464241315</v>
      </c>
      <c r="AI175" s="212">
        <v>0</v>
      </c>
      <c r="AJ175" s="212">
        <v>557.78761840343589</v>
      </c>
      <c r="AK175" s="212">
        <v>34.062505798300876</v>
      </c>
      <c r="AL175" s="212">
        <v>204.36427304827316</v>
      </c>
      <c r="AM175" s="212">
        <v>0</v>
      </c>
      <c r="AN175" s="212">
        <v>238.42677884657405</v>
      </c>
      <c r="AO175" s="212">
        <v>49.957155410927278</v>
      </c>
      <c r="AP175" s="212">
        <v>253.24291386184962</v>
      </c>
      <c r="AQ175" s="212">
        <v>0</v>
      </c>
      <c r="AR175" s="212">
        <v>303.20006927277689</v>
      </c>
      <c r="AS175" s="212">
        <v>130.32196917195</v>
      </c>
      <c r="AT175" s="212">
        <v>730.66571850426271</v>
      </c>
      <c r="AU175" s="212">
        <v>0</v>
      </c>
      <c r="AV175" s="212">
        <v>860.98768767621277</v>
      </c>
      <c r="AX175" s="211">
        <v>170</v>
      </c>
    </row>
    <row r="176" spans="1:50" x14ac:dyDescent="0.2">
      <c r="A176" s="190" t="s">
        <v>660</v>
      </c>
      <c r="B176" s="211" t="s">
        <v>53</v>
      </c>
      <c r="C176" s="211" t="s">
        <v>135</v>
      </c>
      <c r="D176" s="211" t="s">
        <v>136</v>
      </c>
      <c r="E176" s="211">
        <v>32542</v>
      </c>
      <c r="F176" s="211">
        <v>161.80873947513982</v>
      </c>
      <c r="G176" s="211">
        <v>112.63323075219716</v>
      </c>
      <c r="H176" s="211">
        <v>149.66115885691897</v>
      </c>
      <c r="I176" s="211">
        <v>311.46989833205879</v>
      </c>
      <c r="K176" s="222">
        <v>163.62305773161157</v>
      </c>
      <c r="L176" s="222">
        <v>849.49088989211486</v>
      </c>
      <c r="M176" s="222">
        <v>50.767030632176287</v>
      </c>
      <c r="N176" s="222">
        <v>1063.8809782559026</v>
      </c>
      <c r="O176" s="223">
        <v>98.113364973664815</v>
      </c>
      <c r="P176" s="223">
        <v>589.43469003178541</v>
      </c>
      <c r="Q176" s="223">
        <v>44.93532844320012</v>
      </c>
      <c r="R176" s="223">
        <v>732.48338344865033</v>
      </c>
      <c r="S176" s="224">
        <v>148.9817696334423</v>
      </c>
      <c r="T176" s="224">
        <v>741.37768696317085</v>
      </c>
      <c r="U176" s="224">
        <v>47.543432898893677</v>
      </c>
      <c r="V176" s="224">
        <v>937.90288949550688</v>
      </c>
      <c r="W176" s="225">
        <v>312.60482736505389</v>
      </c>
      <c r="X176" s="225">
        <v>1590.8685768552857</v>
      </c>
      <c r="Y176" s="225">
        <v>98.310463531069956</v>
      </c>
      <c r="Z176" s="225">
        <v>2001.7838677514094</v>
      </c>
      <c r="AB176" s="211" t="str">
        <f>VLOOKUP(B176,[2]Sheet2!$C$2:$E$384,3,FALSE)</f>
        <v>SR</v>
      </c>
      <c r="AD176" s="211" t="e">
        <f>VLOOKUP(B176,#REF!,2,FALSE)</f>
        <v>#REF!</v>
      </c>
      <c r="AE176" s="211" t="e">
        <f>VLOOKUP(B176,#REF!,2,FALSE)</f>
        <v>#REF!</v>
      </c>
      <c r="AG176" s="212">
        <v>70.967513157607101</v>
      </c>
      <c r="AH176" s="212">
        <v>365.39558508415394</v>
      </c>
      <c r="AI176" s="212">
        <v>21.788319266903919</v>
      </c>
      <c r="AJ176" s="212">
        <v>458.15141750866491</v>
      </c>
      <c r="AK176" s="212">
        <v>42.554280651121573</v>
      </c>
      <c r="AL176" s="212">
        <v>253.5363663057222</v>
      </c>
      <c r="AM176" s="212">
        <v>19.285454955545475</v>
      </c>
      <c r="AN176" s="212">
        <v>315.37610191238923</v>
      </c>
      <c r="AO176" s="212">
        <v>64.617211310446365</v>
      </c>
      <c r="AP176" s="212">
        <v>318.89233530291096</v>
      </c>
      <c r="AQ176" s="212">
        <v>20.404807650679647</v>
      </c>
      <c r="AR176" s="212">
        <v>403.91435426403694</v>
      </c>
      <c r="AS176" s="212">
        <v>135.58472446805348</v>
      </c>
      <c r="AT176" s="212">
        <v>684.2879203870649</v>
      </c>
      <c r="AU176" s="212">
        <v>42.193126917583569</v>
      </c>
      <c r="AV176" s="212">
        <v>862.06577177270185</v>
      </c>
      <c r="AX176" s="211">
        <v>171</v>
      </c>
    </row>
    <row r="177" spans="1:50" x14ac:dyDescent="0.2">
      <c r="A177" s="190" t="s">
        <v>660</v>
      </c>
      <c r="B177" s="211" t="s">
        <v>180</v>
      </c>
      <c r="C177" s="211" t="s">
        <v>327</v>
      </c>
      <c r="E177" s="211">
        <v>59400</v>
      </c>
      <c r="F177" s="211">
        <v>182.6070707070707</v>
      </c>
      <c r="G177" s="211">
        <v>160.40378592516836</v>
      </c>
      <c r="H177" s="211">
        <v>201.43899427826105</v>
      </c>
      <c r="I177" s="211">
        <v>384.04606498533178</v>
      </c>
      <c r="K177" s="222">
        <v>183.43449216087819</v>
      </c>
      <c r="L177" s="222">
        <v>784.13733661351978</v>
      </c>
      <c r="M177" s="222">
        <v>0</v>
      </c>
      <c r="N177" s="222">
        <v>967.571828774398</v>
      </c>
      <c r="O177" s="223">
        <v>139.3956485104377</v>
      </c>
      <c r="P177" s="223">
        <v>629.44907305961669</v>
      </c>
      <c r="Q177" s="223">
        <v>0</v>
      </c>
      <c r="R177" s="223">
        <v>768.84472157005439</v>
      </c>
      <c r="S177" s="224">
        <v>186.65825334491697</v>
      </c>
      <c r="T177" s="224">
        <v>780.16030325539293</v>
      </c>
      <c r="U177" s="224">
        <v>0</v>
      </c>
      <c r="V177" s="224">
        <v>966.81855660030988</v>
      </c>
      <c r="W177" s="225">
        <v>370.09274550579516</v>
      </c>
      <c r="X177" s="225">
        <v>1564.2976398689127</v>
      </c>
      <c r="Y177" s="225">
        <v>0</v>
      </c>
      <c r="Z177" s="225">
        <v>1934.3903853747079</v>
      </c>
      <c r="AB177" s="211" t="str">
        <f>VLOOKUP(B177,[2]Sheet2!$C$2:$E$384,3,FALSE)</f>
        <v>PU</v>
      </c>
      <c r="AD177" s="211" t="e">
        <f>VLOOKUP(B177,#REF!,2,FALSE)</f>
        <v>#REF!</v>
      </c>
      <c r="AE177" s="211" t="e">
        <f>VLOOKUP(B177,#REF!,2,FALSE)</f>
        <v>#REF!</v>
      </c>
      <c r="AG177" s="212">
        <v>80.435907002378272</v>
      </c>
      <c r="AH177" s="212">
        <v>350.81885786561355</v>
      </c>
      <c r="AI177" s="212">
        <v>0</v>
      </c>
      <c r="AJ177" s="212">
        <v>431.25476486799181</v>
      </c>
      <c r="AK177" s="212">
        <v>61.124902345454807</v>
      </c>
      <c r="AL177" s="212">
        <v>281.61215463737238</v>
      </c>
      <c r="AM177" s="212">
        <v>0</v>
      </c>
      <c r="AN177" s="212">
        <v>342.7370569828272</v>
      </c>
      <c r="AO177" s="212">
        <v>81.849524211129818</v>
      </c>
      <c r="AP177" s="212">
        <v>349.03955437470074</v>
      </c>
      <c r="AQ177" s="212">
        <v>0</v>
      </c>
      <c r="AR177" s="212">
        <v>430.88907858583059</v>
      </c>
      <c r="AS177" s="212">
        <v>162.2854312135081</v>
      </c>
      <c r="AT177" s="212">
        <v>699.85841224031424</v>
      </c>
      <c r="AU177" s="212">
        <v>0</v>
      </c>
      <c r="AV177" s="212">
        <v>862.14384345382246</v>
      </c>
      <c r="AX177" s="211">
        <v>172</v>
      </c>
    </row>
    <row r="178" spans="1:50" x14ac:dyDescent="0.2">
      <c r="A178" s="190" t="s">
        <v>660</v>
      </c>
      <c r="B178" s="211" t="s">
        <v>266</v>
      </c>
      <c r="C178" s="211" t="s">
        <v>194</v>
      </c>
      <c r="D178" s="211" t="s">
        <v>195</v>
      </c>
      <c r="E178" s="211">
        <v>25159</v>
      </c>
      <c r="F178" s="211">
        <v>117.72912277912476</v>
      </c>
      <c r="G178" s="211">
        <v>118.44547989081443</v>
      </c>
      <c r="H178" s="211">
        <v>143.70602194078083</v>
      </c>
      <c r="I178" s="211">
        <v>261.43514471990557</v>
      </c>
      <c r="K178" s="222">
        <v>117.76593538061348</v>
      </c>
      <c r="L178" s="222">
        <v>685.46118923290908</v>
      </c>
      <c r="M178" s="222">
        <v>38.458751139974609</v>
      </c>
      <c r="N178" s="222">
        <v>841.68587575349727</v>
      </c>
      <c r="O178" s="223">
        <v>103.07077498867204</v>
      </c>
      <c r="P178" s="223">
        <v>726.78680053235951</v>
      </c>
      <c r="Q178" s="223">
        <v>48.855369024311962</v>
      </c>
      <c r="R178" s="223">
        <v>878.71294454534348</v>
      </c>
      <c r="S178" s="224">
        <v>137.77263406658406</v>
      </c>
      <c r="T178" s="224">
        <v>912.25887280684219</v>
      </c>
      <c r="U178" s="224">
        <v>51.187559958475568</v>
      </c>
      <c r="V178" s="224">
        <v>1101.2190668319017</v>
      </c>
      <c r="W178" s="225">
        <v>255.53856944719755</v>
      </c>
      <c r="X178" s="225">
        <v>1597.7200620397514</v>
      </c>
      <c r="Y178" s="225">
        <v>89.64631109845017</v>
      </c>
      <c r="Z178" s="225">
        <v>1942.9049425853991</v>
      </c>
      <c r="AB178" s="211" t="str">
        <f>VLOOKUP(B178,[2]Sheet2!$C$2:$E$384,3,FALSE)</f>
        <v>PR</v>
      </c>
      <c r="AD178" s="211" t="e">
        <f>VLOOKUP(B178,#REF!,2,FALSE)</f>
        <v>#REF!</v>
      </c>
      <c r="AE178" s="211" t="e">
        <f>VLOOKUP(B178,#REF!,2,FALSE)</f>
        <v>#REF!</v>
      </c>
      <c r="AG178" s="212">
        <v>51.31849256501004</v>
      </c>
      <c r="AH178" s="212">
        <v>305.21527967013742</v>
      </c>
      <c r="AI178" s="212">
        <v>17.161774387342184</v>
      </c>
      <c r="AJ178" s="212">
        <v>373.69554662248964</v>
      </c>
      <c r="AK178" s="212">
        <v>44.914828577812422</v>
      </c>
      <c r="AL178" s="212">
        <v>323.61633316292</v>
      </c>
      <c r="AM178" s="212">
        <v>21.80114527780637</v>
      </c>
      <c r="AN178" s="212">
        <v>390.33230701853881</v>
      </c>
      <c r="AO178" s="212">
        <v>60.036748947452814</v>
      </c>
      <c r="AP178" s="212">
        <v>406.20147627453298</v>
      </c>
      <c r="AQ178" s="212">
        <v>22.84185859932446</v>
      </c>
      <c r="AR178" s="212">
        <v>489.08008382131021</v>
      </c>
      <c r="AS178" s="212">
        <v>111.35524151246285</v>
      </c>
      <c r="AT178" s="212">
        <v>711.4167559446704</v>
      </c>
      <c r="AU178" s="212">
        <v>40.003632986666645</v>
      </c>
      <c r="AV178" s="212">
        <v>862.77563044379986</v>
      </c>
      <c r="AX178" s="211">
        <v>173</v>
      </c>
    </row>
    <row r="179" spans="1:50" x14ac:dyDescent="0.2">
      <c r="A179" s="190" t="s">
        <v>660</v>
      </c>
      <c r="B179" s="211" t="s">
        <v>265</v>
      </c>
      <c r="C179" s="211" t="s">
        <v>330</v>
      </c>
      <c r="E179" s="211">
        <v>58383</v>
      </c>
      <c r="F179" s="211">
        <v>191.99076786050733</v>
      </c>
      <c r="G179" s="211">
        <v>88.975948483359886</v>
      </c>
      <c r="H179" s="211">
        <v>129.10555161329506</v>
      </c>
      <c r="I179" s="211">
        <v>321.0963194738024</v>
      </c>
      <c r="K179" s="222">
        <v>193.57654861924115</v>
      </c>
      <c r="L179" s="222">
        <v>1155.8465948390683</v>
      </c>
      <c r="M179" s="222">
        <v>0</v>
      </c>
      <c r="N179" s="222">
        <v>1349.4231434583094</v>
      </c>
      <c r="O179" s="223">
        <v>77.504383800712517</v>
      </c>
      <c r="P179" s="223">
        <v>494.76846688655939</v>
      </c>
      <c r="Q179" s="223">
        <v>0</v>
      </c>
      <c r="R179" s="223">
        <v>572.2728506872719</v>
      </c>
      <c r="S179" s="224">
        <v>128.63037943236068</v>
      </c>
      <c r="T179" s="224">
        <v>613.10426902120946</v>
      </c>
      <c r="U179" s="224">
        <v>0</v>
      </c>
      <c r="V179" s="224">
        <v>741.73464845357012</v>
      </c>
      <c r="W179" s="225">
        <v>322.20692805160184</v>
      </c>
      <c r="X179" s="225">
        <v>1768.9508638602777</v>
      </c>
      <c r="Y179" s="225">
        <v>0</v>
      </c>
      <c r="Z179" s="225">
        <v>2091.1577919118795</v>
      </c>
      <c r="AB179" s="211" t="str">
        <f>VLOOKUP(B179,[2]Sheet2!$C$2:$E$384,3,FALSE)</f>
        <v>PU</v>
      </c>
      <c r="AD179" s="211" t="e">
        <f>VLOOKUP(B179,#REF!,2,FALSE)</f>
        <v>#REF!</v>
      </c>
      <c r="AE179" s="211" t="e">
        <f>VLOOKUP(B179,#REF!,2,FALSE)</f>
        <v>#REF!</v>
      </c>
      <c r="AG179" s="212">
        <v>79.44312974860928</v>
      </c>
      <c r="AH179" s="212">
        <v>477.42280464241315</v>
      </c>
      <c r="AI179" s="212">
        <v>0</v>
      </c>
      <c r="AJ179" s="212">
        <v>556.86593439102239</v>
      </c>
      <c r="AK179" s="212">
        <v>31.807524528588495</v>
      </c>
      <c r="AL179" s="212">
        <v>204.36427304827316</v>
      </c>
      <c r="AM179" s="212">
        <v>0</v>
      </c>
      <c r="AN179" s="212">
        <v>236.17179757686165</v>
      </c>
      <c r="AO179" s="212">
        <v>52.789452006182444</v>
      </c>
      <c r="AP179" s="212">
        <v>253.24291386184962</v>
      </c>
      <c r="AQ179" s="212">
        <v>0</v>
      </c>
      <c r="AR179" s="212">
        <v>306.03236586803206</v>
      </c>
      <c r="AS179" s="212">
        <v>132.23258175479174</v>
      </c>
      <c r="AT179" s="212">
        <v>730.66571850426271</v>
      </c>
      <c r="AU179" s="212">
        <v>0</v>
      </c>
      <c r="AV179" s="212">
        <v>862.89830025905439</v>
      </c>
      <c r="AX179" s="211">
        <v>174</v>
      </c>
    </row>
    <row r="180" spans="1:50" x14ac:dyDescent="0.2">
      <c r="A180" s="190" t="s">
        <v>660</v>
      </c>
      <c r="B180" s="211" t="s">
        <v>23</v>
      </c>
      <c r="C180" s="211" t="s">
        <v>247</v>
      </c>
      <c r="D180" s="211" t="s">
        <v>248</v>
      </c>
      <c r="E180" s="211">
        <v>53427</v>
      </c>
      <c r="F180" s="211">
        <v>93.490407471877518</v>
      </c>
      <c r="G180" s="211">
        <v>159.53839032036237</v>
      </c>
      <c r="H180" s="211">
        <v>203.69225172484246</v>
      </c>
      <c r="I180" s="211">
        <v>297.18265919672001</v>
      </c>
      <c r="K180" s="222">
        <v>94.820861052967814</v>
      </c>
      <c r="L180" s="222">
        <v>781.29774118182456</v>
      </c>
      <c r="M180" s="222">
        <v>41.268255838684489</v>
      </c>
      <c r="N180" s="222">
        <v>917.3868580734769</v>
      </c>
      <c r="O180" s="223">
        <v>138.1966432778932</v>
      </c>
      <c r="P180" s="223">
        <v>624.27957540109287</v>
      </c>
      <c r="Q180" s="223">
        <v>45.826831848789951</v>
      </c>
      <c r="R180" s="223">
        <v>808.30305052777601</v>
      </c>
      <c r="S180" s="224">
        <v>190.9066388855793</v>
      </c>
      <c r="T180" s="224">
        <v>797.57385209448432</v>
      </c>
      <c r="U180" s="224">
        <v>47.125625554171684</v>
      </c>
      <c r="V180" s="224">
        <v>1035.6061165342353</v>
      </c>
      <c r="W180" s="225">
        <v>285.72749993854717</v>
      </c>
      <c r="X180" s="225">
        <v>1578.8715932763091</v>
      </c>
      <c r="Y180" s="225">
        <v>88.393881392856187</v>
      </c>
      <c r="Z180" s="225">
        <v>1952.9929746077125</v>
      </c>
      <c r="AB180" s="211" t="str">
        <f>VLOOKUP(B180,[2]Sheet2!$C$2:$E$384,3,FALSE)</f>
        <v>PU</v>
      </c>
      <c r="AD180" s="211" t="e">
        <f>VLOOKUP(B180,#REF!,2,FALSE)</f>
        <v>#REF!</v>
      </c>
      <c r="AE180" s="211" t="e">
        <f>VLOOKUP(B180,#REF!,2,FALSE)</f>
        <v>#REF!</v>
      </c>
      <c r="AG180" s="212">
        <v>41.862876555414338</v>
      </c>
      <c r="AH180" s="212">
        <v>345.39688284444043</v>
      </c>
      <c r="AI180" s="212">
        <v>18.098600315936778</v>
      </c>
      <c r="AJ180" s="212">
        <v>405.35835971579155</v>
      </c>
      <c r="AK180" s="212">
        <v>61.013040312757198</v>
      </c>
      <c r="AL180" s="212">
        <v>275.98213587668363</v>
      </c>
      <c r="AM180" s="212">
        <v>20.097808752058231</v>
      </c>
      <c r="AN180" s="212">
        <v>357.09298494149908</v>
      </c>
      <c r="AO180" s="212">
        <v>84.284206750787888</v>
      </c>
      <c r="AP180" s="212">
        <v>352.59224215209622</v>
      </c>
      <c r="AQ180" s="212">
        <v>20.667407531770259</v>
      </c>
      <c r="AR180" s="212">
        <v>457.5438564346544</v>
      </c>
      <c r="AS180" s="212">
        <v>126.14708330620223</v>
      </c>
      <c r="AT180" s="212">
        <v>697.9891249965367</v>
      </c>
      <c r="AU180" s="212">
        <v>38.766007847707037</v>
      </c>
      <c r="AV180" s="212">
        <v>862.90221615044595</v>
      </c>
      <c r="AX180" s="211">
        <v>175</v>
      </c>
    </row>
    <row r="181" spans="1:50" x14ac:dyDescent="0.2">
      <c r="A181" s="190" t="s">
        <v>660</v>
      </c>
      <c r="B181" s="211" t="s">
        <v>44</v>
      </c>
      <c r="C181" s="211" t="s">
        <v>103</v>
      </c>
      <c r="D181" s="211" t="s">
        <v>105</v>
      </c>
      <c r="E181" s="211">
        <v>34621</v>
      </c>
      <c r="F181" s="211">
        <v>88.526530140666068</v>
      </c>
      <c r="G181" s="211">
        <v>173.63871305040294</v>
      </c>
      <c r="H181" s="211">
        <v>236.98552398787626</v>
      </c>
      <c r="I181" s="211">
        <v>325.51205412854239</v>
      </c>
      <c r="K181" s="222">
        <v>88.784211914423949</v>
      </c>
      <c r="L181" s="222">
        <v>710.02022896812173</v>
      </c>
      <c r="M181" s="222">
        <v>42.986736800598763</v>
      </c>
      <c r="N181" s="222">
        <v>841.7911776831445</v>
      </c>
      <c r="O181" s="223">
        <v>148.79347550648453</v>
      </c>
      <c r="P181" s="223">
        <v>654.3880116528245</v>
      </c>
      <c r="Q181" s="223">
        <v>40.574402674948182</v>
      </c>
      <c r="R181" s="223">
        <v>843.75588983425712</v>
      </c>
      <c r="S181" s="224">
        <v>219.86030295467535</v>
      </c>
      <c r="T181" s="224">
        <v>826.37068043226486</v>
      </c>
      <c r="U181" s="224">
        <v>41.596383614604022</v>
      </c>
      <c r="V181" s="224">
        <v>1087.8273670015442</v>
      </c>
      <c r="W181" s="225">
        <v>308.64451486909928</v>
      </c>
      <c r="X181" s="225">
        <v>1536.3909094003866</v>
      </c>
      <c r="Y181" s="225">
        <v>84.583120415202799</v>
      </c>
      <c r="Z181" s="225">
        <v>1929.6185446846887</v>
      </c>
      <c r="AB181" s="211" t="str">
        <f>VLOOKUP(B181,[2]Sheet2!$C$2:$E$384,3,FALSE)</f>
        <v>SR</v>
      </c>
      <c r="AD181" s="211" t="e">
        <f>VLOOKUP(B181,#REF!,2,FALSE)</f>
        <v>#REF!</v>
      </c>
      <c r="AE181" s="211" t="e">
        <f>VLOOKUP(B181,#REF!,2,FALSE)</f>
        <v>#REF!</v>
      </c>
      <c r="AG181" s="212">
        <v>40.020808550084908</v>
      </c>
      <c r="AH181" s="212">
        <v>317.27230570894704</v>
      </c>
      <c r="AI181" s="212">
        <v>18.941718838324267</v>
      </c>
      <c r="AJ181" s="212">
        <v>376.23483309735622</v>
      </c>
      <c r="AK181" s="212">
        <v>67.07087970197253</v>
      </c>
      <c r="AL181" s="212">
        <v>292.41306770529576</v>
      </c>
      <c r="AM181" s="212">
        <v>17.878745508570805</v>
      </c>
      <c r="AN181" s="212">
        <v>377.36269291583909</v>
      </c>
      <c r="AO181" s="212">
        <v>99.105312786847406</v>
      </c>
      <c r="AP181" s="212">
        <v>369.2634666649584</v>
      </c>
      <c r="AQ181" s="212">
        <v>18.329072215314866</v>
      </c>
      <c r="AR181" s="212">
        <v>486.69785166712069</v>
      </c>
      <c r="AS181" s="212">
        <v>139.12612133693233</v>
      </c>
      <c r="AT181" s="212">
        <v>686.5357723739055</v>
      </c>
      <c r="AU181" s="212">
        <v>37.27079105363913</v>
      </c>
      <c r="AV181" s="212">
        <v>862.9326847644769</v>
      </c>
      <c r="AX181" s="211">
        <v>176</v>
      </c>
    </row>
    <row r="182" spans="1:50" x14ac:dyDescent="0.2">
      <c r="A182" s="190" t="s">
        <v>660</v>
      </c>
      <c r="B182" s="211" t="s">
        <v>282</v>
      </c>
      <c r="C182" s="211" t="s">
        <v>240</v>
      </c>
      <c r="D182" s="211" t="s">
        <v>241</v>
      </c>
      <c r="E182" s="211">
        <v>56085</v>
      </c>
      <c r="F182" s="211">
        <v>133.36007845234911</v>
      </c>
      <c r="G182" s="211">
        <v>166.75972190163145</v>
      </c>
      <c r="H182" s="211">
        <v>197.03208644583262</v>
      </c>
      <c r="I182" s="211">
        <v>330.39216489818176</v>
      </c>
      <c r="K182" s="222">
        <v>134.26451206858644</v>
      </c>
      <c r="L182" s="222">
        <v>817.05018722861917</v>
      </c>
      <c r="M182" s="222">
        <v>47.057947393070904</v>
      </c>
      <c r="N182" s="222">
        <v>998.3726466902765</v>
      </c>
      <c r="O182" s="223">
        <v>144.47262140561648</v>
      </c>
      <c r="P182" s="223">
        <v>500.750662891932</v>
      </c>
      <c r="Q182" s="223">
        <v>35.12247627585343</v>
      </c>
      <c r="R182" s="223">
        <v>680.34576057340189</v>
      </c>
      <c r="S182" s="224">
        <v>178.78085862281642</v>
      </c>
      <c r="T182" s="224">
        <v>634.25431470472859</v>
      </c>
      <c r="U182" s="224">
        <v>36.344317980472042</v>
      </c>
      <c r="V182" s="224">
        <v>849.37949130801701</v>
      </c>
      <c r="W182" s="225">
        <v>313.04537069140281</v>
      </c>
      <c r="X182" s="225">
        <v>1451.3045019333479</v>
      </c>
      <c r="Y182" s="225">
        <v>83.402265373542946</v>
      </c>
      <c r="Z182" s="225">
        <v>1847.7521379982936</v>
      </c>
      <c r="AB182" s="211" t="str">
        <f>VLOOKUP(B182,[2]Sheet2!$C$2:$E$384,3,FALSE)</f>
        <v>SR</v>
      </c>
      <c r="AD182" s="211" t="e">
        <f>VLOOKUP(B182,#REF!,2,FALSE)</f>
        <v>#REF!</v>
      </c>
      <c r="AE182" s="211" t="e">
        <f>VLOOKUP(B182,#REF!,2,FALSE)</f>
        <v>#REF!</v>
      </c>
      <c r="AG182" s="212">
        <v>69.121414691915604</v>
      </c>
      <c r="AH182" s="212">
        <v>374.00337619100469</v>
      </c>
      <c r="AI182" s="212">
        <v>21.186460932315821</v>
      </c>
      <c r="AJ182" s="212">
        <v>464.31125181523612</v>
      </c>
      <c r="AK182" s="212">
        <v>74.376704774412076</v>
      </c>
      <c r="AL182" s="212">
        <v>229.21779038655629</v>
      </c>
      <c r="AM182" s="212">
        <v>15.812865045918405</v>
      </c>
      <c r="AN182" s="212">
        <v>319.40736020688672</v>
      </c>
      <c r="AO182" s="212">
        <v>92.039107560542845</v>
      </c>
      <c r="AP182" s="212">
        <v>290.3288669058291</v>
      </c>
      <c r="AQ182" s="212">
        <v>16.362963445326876</v>
      </c>
      <c r="AR182" s="212">
        <v>398.73093791169885</v>
      </c>
      <c r="AS182" s="212">
        <v>161.16052225245846</v>
      </c>
      <c r="AT182" s="212">
        <v>664.33224309683374</v>
      </c>
      <c r="AU182" s="212">
        <v>37.549424377642694</v>
      </c>
      <c r="AV182" s="212">
        <v>863.04218972693502</v>
      </c>
      <c r="AX182" s="211">
        <v>177</v>
      </c>
    </row>
    <row r="183" spans="1:50" x14ac:dyDescent="0.2">
      <c r="A183" s="190" t="s">
        <v>660</v>
      </c>
      <c r="B183" s="211" t="s">
        <v>73</v>
      </c>
      <c r="C183" s="211" t="s">
        <v>135</v>
      </c>
      <c r="D183" s="211" t="s">
        <v>136</v>
      </c>
      <c r="E183" s="211">
        <v>37733</v>
      </c>
      <c r="F183" s="211">
        <v>174.14215673283331</v>
      </c>
      <c r="G183" s="211">
        <v>130.21466857784966</v>
      </c>
      <c r="H183" s="211">
        <v>160.4873413056269</v>
      </c>
      <c r="I183" s="211">
        <v>334.62949803846021</v>
      </c>
      <c r="K183" s="222">
        <v>174.53716243388789</v>
      </c>
      <c r="L183" s="222">
        <v>849.49088989211486</v>
      </c>
      <c r="M183" s="222">
        <v>50.767030632176287</v>
      </c>
      <c r="N183" s="222">
        <v>1074.7950829581791</v>
      </c>
      <c r="O183" s="223">
        <v>113.159809993613</v>
      </c>
      <c r="P183" s="223">
        <v>589.43469003178541</v>
      </c>
      <c r="Q183" s="223">
        <v>44.93532844320012</v>
      </c>
      <c r="R183" s="223">
        <v>747.52982846859845</v>
      </c>
      <c r="S183" s="224">
        <v>148.08450372656139</v>
      </c>
      <c r="T183" s="224">
        <v>741.37768696317085</v>
      </c>
      <c r="U183" s="224">
        <v>47.543432898893677</v>
      </c>
      <c r="V183" s="224">
        <v>937.00562358862589</v>
      </c>
      <c r="W183" s="225">
        <v>322.62166616044925</v>
      </c>
      <c r="X183" s="225">
        <v>1590.8685768552857</v>
      </c>
      <c r="Y183" s="225">
        <v>98.310463531069956</v>
      </c>
      <c r="Z183" s="225">
        <v>2011.8007065468048</v>
      </c>
      <c r="AB183" s="211" t="str">
        <f>VLOOKUP(B183,[2]Sheet2!$C$2:$E$384,3,FALSE)</f>
        <v>PU</v>
      </c>
      <c r="AD183" s="211" t="e">
        <f>VLOOKUP(B183,#REF!,2,FALSE)</f>
        <v>#REF!</v>
      </c>
      <c r="AE183" s="211" t="e">
        <f>VLOOKUP(B183,#REF!,2,FALSE)</f>
        <v>#REF!</v>
      </c>
      <c r="AG183" s="212">
        <v>73.921460401808133</v>
      </c>
      <c r="AH183" s="212">
        <v>365.39558508415394</v>
      </c>
      <c r="AI183" s="212">
        <v>21.788319266903919</v>
      </c>
      <c r="AJ183" s="212">
        <v>461.10536475286597</v>
      </c>
      <c r="AK183" s="212">
        <v>47.926403161776591</v>
      </c>
      <c r="AL183" s="212">
        <v>253.5363663057222</v>
      </c>
      <c r="AM183" s="212">
        <v>19.285454955545475</v>
      </c>
      <c r="AN183" s="212">
        <v>320.74822442304423</v>
      </c>
      <c r="AO183" s="212">
        <v>62.718005871619681</v>
      </c>
      <c r="AP183" s="212">
        <v>318.89233530291096</v>
      </c>
      <c r="AQ183" s="212">
        <v>20.404807650679647</v>
      </c>
      <c r="AR183" s="212">
        <v>402.01514882521025</v>
      </c>
      <c r="AS183" s="212">
        <v>136.63946627342781</v>
      </c>
      <c r="AT183" s="212">
        <v>684.2879203870649</v>
      </c>
      <c r="AU183" s="212">
        <v>42.193126917583569</v>
      </c>
      <c r="AV183" s="212">
        <v>863.12051357807627</v>
      </c>
      <c r="AX183" s="211">
        <v>178</v>
      </c>
    </row>
    <row r="184" spans="1:50" x14ac:dyDescent="0.2">
      <c r="A184" s="190" t="s">
        <v>660</v>
      </c>
      <c r="B184" s="211" t="s">
        <v>34</v>
      </c>
      <c r="C184" s="211" t="s">
        <v>247</v>
      </c>
      <c r="D184" s="211" t="s">
        <v>248</v>
      </c>
      <c r="E184" s="211">
        <v>50687</v>
      </c>
      <c r="F184" s="211">
        <v>94.698976068814488</v>
      </c>
      <c r="G184" s="211">
        <v>173.80979912097777</v>
      </c>
      <c r="H184" s="211">
        <v>209.09857219968993</v>
      </c>
      <c r="I184" s="211">
        <v>303.79754826850439</v>
      </c>
      <c r="K184" s="222">
        <v>95.103547489359741</v>
      </c>
      <c r="L184" s="222">
        <v>781.29774118182456</v>
      </c>
      <c r="M184" s="222">
        <v>41.268255838684489</v>
      </c>
      <c r="N184" s="222">
        <v>917.66954450986873</v>
      </c>
      <c r="O184" s="223">
        <v>150.49248442103499</v>
      </c>
      <c r="P184" s="223">
        <v>624.27957540109287</v>
      </c>
      <c r="Q184" s="223">
        <v>45.826831848789951</v>
      </c>
      <c r="R184" s="223">
        <v>820.59889167091785</v>
      </c>
      <c r="S184" s="224">
        <v>191.96332915223687</v>
      </c>
      <c r="T184" s="224">
        <v>797.57385209448432</v>
      </c>
      <c r="U184" s="224">
        <v>47.125625554171684</v>
      </c>
      <c r="V184" s="224">
        <v>1036.6628068008929</v>
      </c>
      <c r="W184" s="225">
        <v>287.06687664159659</v>
      </c>
      <c r="X184" s="225">
        <v>1578.8715932763091</v>
      </c>
      <c r="Y184" s="225">
        <v>88.393881392856187</v>
      </c>
      <c r="Z184" s="225">
        <v>1954.3323513107619</v>
      </c>
      <c r="AB184" s="211" t="str">
        <f>VLOOKUP(B184,[2]Sheet2!$C$2:$E$384,3,FALSE)</f>
        <v>PR</v>
      </c>
      <c r="AD184" s="211" t="e">
        <f>VLOOKUP(B184,#REF!,2,FALSE)</f>
        <v>#REF!</v>
      </c>
      <c r="AE184" s="211" t="e">
        <f>VLOOKUP(B184,#REF!,2,FALSE)</f>
        <v>#REF!</v>
      </c>
      <c r="AG184" s="212">
        <v>42.186032061409819</v>
      </c>
      <c r="AH184" s="212">
        <v>345.39688284444043</v>
      </c>
      <c r="AI184" s="212">
        <v>18.098600315936778</v>
      </c>
      <c r="AJ184" s="212">
        <v>405.68151522178704</v>
      </c>
      <c r="AK184" s="212">
        <v>66.755456977010184</v>
      </c>
      <c r="AL184" s="212">
        <v>275.98213587668363</v>
      </c>
      <c r="AM184" s="212">
        <v>20.097808752058231</v>
      </c>
      <c r="AN184" s="212">
        <v>362.83540160575205</v>
      </c>
      <c r="AO184" s="212">
        <v>85.151094486115369</v>
      </c>
      <c r="AP184" s="212">
        <v>352.59224215209622</v>
      </c>
      <c r="AQ184" s="212">
        <v>20.667407531770259</v>
      </c>
      <c r="AR184" s="212">
        <v>458.41074416998185</v>
      </c>
      <c r="AS184" s="212">
        <v>127.33712654752519</v>
      </c>
      <c r="AT184" s="212">
        <v>697.9891249965367</v>
      </c>
      <c r="AU184" s="212">
        <v>38.766007847707037</v>
      </c>
      <c r="AV184" s="212">
        <v>864.09225939176895</v>
      </c>
      <c r="AX184" s="211">
        <v>179</v>
      </c>
    </row>
    <row r="185" spans="1:50" x14ac:dyDescent="0.2">
      <c r="A185" s="190" t="s">
        <v>660</v>
      </c>
      <c r="B185" s="211" t="s">
        <v>223</v>
      </c>
      <c r="C185" s="211" t="s">
        <v>247</v>
      </c>
      <c r="D185" s="211" t="s">
        <v>248</v>
      </c>
      <c r="E185" s="211">
        <v>51836</v>
      </c>
      <c r="F185" s="211">
        <v>111.67354734161586</v>
      </c>
      <c r="G185" s="211">
        <v>150.99355252727833</v>
      </c>
      <c r="H185" s="211">
        <v>187.58848486644968</v>
      </c>
      <c r="I185" s="211">
        <v>299.26203220806553</v>
      </c>
      <c r="K185" s="222">
        <v>112.33459734738243</v>
      </c>
      <c r="L185" s="222">
        <v>781.29774118182456</v>
      </c>
      <c r="M185" s="222">
        <v>41.268255838684489</v>
      </c>
      <c r="N185" s="222">
        <v>934.90059436789147</v>
      </c>
      <c r="O185" s="223">
        <v>130.35025872567329</v>
      </c>
      <c r="P185" s="223">
        <v>624.27957540109287</v>
      </c>
      <c r="Q185" s="223">
        <v>45.826831848789951</v>
      </c>
      <c r="R185" s="223">
        <v>800.45666597555612</v>
      </c>
      <c r="S185" s="224">
        <v>174.80642874924254</v>
      </c>
      <c r="T185" s="224">
        <v>797.57385209448432</v>
      </c>
      <c r="U185" s="224">
        <v>47.125625554171684</v>
      </c>
      <c r="V185" s="224">
        <v>1019.5059063978986</v>
      </c>
      <c r="W185" s="225">
        <v>287.14102609662501</v>
      </c>
      <c r="X185" s="225">
        <v>1578.8715932763091</v>
      </c>
      <c r="Y185" s="225">
        <v>88.393881392856187</v>
      </c>
      <c r="Z185" s="225">
        <v>1954.4065007657903</v>
      </c>
      <c r="AB185" s="211" t="str">
        <f>VLOOKUP(B185,[2]Sheet2!$C$2:$E$384,3,FALSE)</f>
        <v>PR</v>
      </c>
      <c r="AD185" s="211" t="e">
        <f>VLOOKUP(B185,#REF!,2,FALSE)</f>
        <v>#REF!</v>
      </c>
      <c r="AE185" s="211" t="e">
        <f>VLOOKUP(B185,#REF!,2,FALSE)</f>
        <v>#REF!</v>
      </c>
      <c r="AG185" s="212">
        <v>49.875171845199745</v>
      </c>
      <c r="AH185" s="212">
        <v>345.39688284444043</v>
      </c>
      <c r="AI185" s="212">
        <v>18.098600315936778</v>
      </c>
      <c r="AJ185" s="212">
        <v>413.37065500557696</v>
      </c>
      <c r="AK185" s="212">
        <v>57.873902675814342</v>
      </c>
      <c r="AL185" s="212">
        <v>275.98213587668363</v>
      </c>
      <c r="AM185" s="212">
        <v>20.097808752058231</v>
      </c>
      <c r="AN185" s="212">
        <v>353.95384730455623</v>
      </c>
      <c r="AO185" s="212">
        <v>77.611892323369702</v>
      </c>
      <c r="AP185" s="212">
        <v>352.59224215209622</v>
      </c>
      <c r="AQ185" s="212">
        <v>20.667407531770259</v>
      </c>
      <c r="AR185" s="212">
        <v>450.8715420072362</v>
      </c>
      <c r="AS185" s="212">
        <v>127.48706416856945</v>
      </c>
      <c r="AT185" s="212">
        <v>697.9891249965367</v>
      </c>
      <c r="AU185" s="212">
        <v>38.766007847707037</v>
      </c>
      <c r="AV185" s="212">
        <v>864.24219701281322</v>
      </c>
      <c r="AX185" s="211">
        <v>180</v>
      </c>
    </row>
    <row r="186" spans="1:50" x14ac:dyDescent="0.2">
      <c r="A186" s="190" t="s">
        <v>660</v>
      </c>
      <c r="B186" s="211" t="s">
        <v>118</v>
      </c>
      <c r="C186" s="211" t="s">
        <v>109</v>
      </c>
      <c r="D186" s="211" t="s">
        <v>110</v>
      </c>
      <c r="E186" s="211">
        <v>39216</v>
      </c>
      <c r="F186" s="211">
        <v>177.83730441656468</v>
      </c>
      <c r="G186" s="211">
        <v>73.937326137214399</v>
      </c>
      <c r="H186" s="211">
        <v>96.962822782386297</v>
      </c>
      <c r="I186" s="211">
        <v>274.80012719895097</v>
      </c>
      <c r="K186" s="222">
        <v>178.61096209465441</v>
      </c>
      <c r="L186" s="222">
        <v>948.17122223597028</v>
      </c>
      <c r="M186" s="222">
        <v>50.195857335971859</v>
      </c>
      <c r="N186" s="222">
        <v>1176.9780416665965</v>
      </c>
      <c r="O186" s="223">
        <v>64.238592754130963</v>
      </c>
      <c r="P186" s="223">
        <v>418.3830391539795</v>
      </c>
      <c r="Q186" s="223">
        <v>33.116559790937629</v>
      </c>
      <c r="R186" s="223">
        <v>515.738191699048</v>
      </c>
      <c r="S186" s="224">
        <v>93.883817332720824</v>
      </c>
      <c r="T186" s="224">
        <v>553.05551075087521</v>
      </c>
      <c r="U186" s="224">
        <v>34.440482780452371</v>
      </c>
      <c r="V186" s="224">
        <v>681.37981086404841</v>
      </c>
      <c r="W186" s="225">
        <v>272.49477942737525</v>
      </c>
      <c r="X186" s="225">
        <v>1501.2267329868453</v>
      </c>
      <c r="Y186" s="225">
        <v>84.636340116424236</v>
      </c>
      <c r="Z186" s="225">
        <v>1858.3578525306448</v>
      </c>
      <c r="AB186" s="211" t="str">
        <f>VLOOKUP(B186,[2]Sheet2!$C$2:$E$384,3,FALSE)</f>
        <v>PR</v>
      </c>
      <c r="AD186" s="211" t="e">
        <f>VLOOKUP(B186,#REF!,2,FALSE)</f>
        <v>#REF!</v>
      </c>
      <c r="AE186" s="211" t="e">
        <f>VLOOKUP(B186,#REF!,2,FALSE)</f>
        <v>#REF!</v>
      </c>
      <c r="AG186" s="212">
        <v>79.241653632119821</v>
      </c>
      <c r="AH186" s="212">
        <v>444.86819290283432</v>
      </c>
      <c r="AI186" s="212">
        <v>23.275824751013296</v>
      </c>
      <c r="AJ186" s="212">
        <v>547.38567128596742</v>
      </c>
      <c r="AK186" s="212">
        <v>28.499775473691354</v>
      </c>
      <c r="AL186" s="212">
        <v>196.29925714335369</v>
      </c>
      <c r="AM186" s="212">
        <v>15.356152538467121</v>
      </c>
      <c r="AN186" s="212">
        <v>240.15518515551216</v>
      </c>
      <c r="AO186" s="212">
        <v>41.652028786442138</v>
      </c>
      <c r="AP186" s="212">
        <v>259.48562862147804</v>
      </c>
      <c r="AQ186" s="212">
        <v>15.970055779157452</v>
      </c>
      <c r="AR186" s="212">
        <v>317.10771318707765</v>
      </c>
      <c r="AS186" s="212">
        <v>120.89368241856195</v>
      </c>
      <c r="AT186" s="212">
        <v>704.35382152431237</v>
      </c>
      <c r="AU186" s="212">
        <v>39.245880530170751</v>
      </c>
      <c r="AV186" s="212">
        <v>864.49338447304513</v>
      </c>
      <c r="AX186" s="211">
        <v>181</v>
      </c>
    </row>
    <row r="187" spans="1:50" x14ac:dyDescent="0.2">
      <c r="A187" s="190" t="s">
        <v>688</v>
      </c>
      <c r="B187" s="211" t="s">
        <v>207</v>
      </c>
      <c r="D187" s="211" t="s">
        <v>37</v>
      </c>
      <c r="E187" s="211">
        <v>78033</v>
      </c>
      <c r="F187" s="211">
        <v>691.34102238796413</v>
      </c>
      <c r="G187" s="211">
        <v>1365.6893808443608</v>
      </c>
      <c r="H187" s="211">
        <v>1614.5190903625801</v>
      </c>
      <c r="I187" s="211">
        <v>2305.8601127505444</v>
      </c>
      <c r="K187" s="222">
        <v>696.11336391875454</v>
      </c>
      <c r="L187" s="222">
        <v>0</v>
      </c>
      <c r="M187" s="222">
        <v>62.438498649302097</v>
      </c>
      <c r="N187" s="222">
        <v>758.55186256805666</v>
      </c>
      <c r="O187" s="223">
        <v>1230.1363572271475</v>
      </c>
      <c r="P187" s="223">
        <v>0</v>
      </c>
      <c r="Q187" s="223">
        <v>46.782098577269998</v>
      </c>
      <c r="R187" s="223">
        <v>1276.9184558044176</v>
      </c>
      <c r="S187" s="224">
        <v>1514.9518403793238</v>
      </c>
      <c r="T187" s="224">
        <v>0</v>
      </c>
      <c r="U187" s="224">
        <v>48.357258483470247</v>
      </c>
      <c r="V187" s="224">
        <v>1563.3090988627941</v>
      </c>
      <c r="W187" s="225">
        <v>2211.0652042980782</v>
      </c>
      <c r="X187" s="225">
        <v>0</v>
      </c>
      <c r="Y187" s="225">
        <v>110.79575713277234</v>
      </c>
      <c r="Z187" s="225">
        <v>2321.8609614308507</v>
      </c>
      <c r="AB187" s="211" t="str">
        <f>VLOOKUP(B187,[2]Sheet2!$C$2:$E$384,3,FALSE)</f>
        <v>PU</v>
      </c>
      <c r="AD187" s="211" t="e">
        <f>VLOOKUP(B187,#REF!,2,FALSE)</f>
        <v>#REF!</v>
      </c>
      <c r="AE187" s="211" t="e">
        <f>VLOOKUP(B187,#REF!,2,FALSE)</f>
        <v>#REF!</v>
      </c>
      <c r="AG187" s="212">
        <v>258.32258155437381</v>
      </c>
      <c r="AH187" s="212">
        <v>0</v>
      </c>
      <c r="AI187" s="212">
        <v>25.406875019688041</v>
      </c>
      <c r="AJ187" s="212">
        <v>283.72945657406183</v>
      </c>
      <c r="AK187" s="212">
        <v>456.49461127124442</v>
      </c>
      <c r="AL187" s="212">
        <v>0</v>
      </c>
      <c r="AM187" s="212">
        <v>19.036122863673466</v>
      </c>
      <c r="AN187" s="212">
        <v>475.53073413491791</v>
      </c>
      <c r="AO187" s="212">
        <v>562.18755539221593</v>
      </c>
      <c r="AP187" s="212">
        <v>0</v>
      </c>
      <c r="AQ187" s="212">
        <v>19.677071825268985</v>
      </c>
      <c r="AR187" s="212">
        <v>581.86462721748489</v>
      </c>
      <c r="AS187" s="212">
        <v>820.51013694658968</v>
      </c>
      <c r="AT187" s="212">
        <v>0</v>
      </c>
      <c r="AU187" s="212">
        <v>45.083946844957026</v>
      </c>
      <c r="AV187" s="212">
        <v>865.59408379154672</v>
      </c>
      <c r="AX187" s="211">
        <v>182</v>
      </c>
    </row>
    <row r="188" spans="1:50" x14ac:dyDescent="0.2">
      <c r="A188" s="190" t="s">
        <v>660</v>
      </c>
      <c r="B188" s="211" t="s">
        <v>288</v>
      </c>
      <c r="C188" s="211" t="s">
        <v>185</v>
      </c>
      <c r="D188" s="211" t="s">
        <v>186</v>
      </c>
      <c r="E188" s="211">
        <v>49440</v>
      </c>
      <c r="F188" s="211">
        <v>166.90473300970876</v>
      </c>
      <c r="G188" s="211">
        <v>162.50297181899273</v>
      </c>
      <c r="H188" s="211">
        <v>203.17713719542988</v>
      </c>
      <c r="I188" s="211">
        <v>370.08187020513861</v>
      </c>
      <c r="K188" s="222">
        <v>167.69826379890495</v>
      </c>
      <c r="L188" s="222">
        <v>799.10961975343412</v>
      </c>
      <c r="M188" s="222">
        <v>51.058855118217529</v>
      </c>
      <c r="N188" s="222">
        <v>1017.8667386705565</v>
      </c>
      <c r="O188" s="223">
        <v>140.79909579985841</v>
      </c>
      <c r="P188" s="223">
        <v>596.12693876644505</v>
      </c>
      <c r="Q188" s="223">
        <v>40.792999828275036</v>
      </c>
      <c r="R188" s="223">
        <v>777.71903439457844</v>
      </c>
      <c r="S188" s="224">
        <v>186.60823381198421</v>
      </c>
      <c r="T188" s="224">
        <v>753.1771203827052</v>
      </c>
      <c r="U188" s="224">
        <v>43.420895589682857</v>
      </c>
      <c r="V188" s="224">
        <v>983.20624978437218</v>
      </c>
      <c r="W188" s="225">
        <v>354.30649761088915</v>
      </c>
      <c r="X188" s="225">
        <v>1552.2867401361393</v>
      </c>
      <c r="Y188" s="225">
        <v>94.479750707900394</v>
      </c>
      <c r="Z188" s="225">
        <v>2001.0729884549289</v>
      </c>
      <c r="AB188" s="211" t="str">
        <f>VLOOKUP(B188,[2]Sheet2!$C$2:$E$384,3,FALSE)</f>
        <v>SR</v>
      </c>
      <c r="AD188" s="211" t="e">
        <f>VLOOKUP(B188,#REF!,2,FALSE)</f>
        <v>#REF!</v>
      </c>
      <c r="AE188" s="211" t="e">
        <f>VLOOKUP(B188,#REF!,2,FALSE)</f>
        <v>#REF!</v>
      </c>
      <c r="AG188" s="212">
        <v>76.185157747781915</v>
      </c>
      <c r="AH188" s="212">
        <v>342.34265805977805</v>
      </c>
      <c r="AI188" s="212">
        <v>21.779068248470505</v>
      </c>
      <c r="AJ188" s="212">
        <v>440.30688405603041</v>
      </c>
      <c r="AK188" s="212">
        <v>63.964891950940491</v>
      </c>
      <c r="AL188" s="212">
        <v>255.38383685246123</v>
      </c>
      <c r="AM188" s="212">
        <v>17.400185046508401</v>
      </c>
      <c r="AN188" s="212">
        <v>336.74891384991014</v>
      </c>
      <c r="AO188" s="212">
        <v>84.775938688602082</v>
      </c>
      <c r="AP188" s="212">
        <v>322.66493983789462</v>
      </c>
      <c r="AQ188" s="212">
        <v>18.521109536590572</v>
      </c>
      <c r="AR188" s="212">
        <v>425.96198806308729</v>
      </c>
      <c r="AS188" s="212">
        <v>160.961096436384</v>
      </c>
      <c r="AT188" s="212">
        <v>665.00759789767267</v>
      </c>
      <c r="AU188" s="212">
        <v>40.300177785061081</v>
      </c>
      <c r="AV188" s="212">
        <v>866.26887211911776</v>
      </c>
      <c r="AX188" s="211">
        <v>183</v>
      </c>
    </row>
    <row r="189" spans="1:50" x14ac:dyDescent="0.2">
      <c r="A189" s="190" t="s">
        <v>660</v>
      </c>
      <c r="B189" s="211" t="s">
        <v>305</v>
      </c>
      <c r="C189" s="211" t="s">
        <v>194</v>
      </c>
      <c r="D189" s="211" t="s">
        <v>195</v>
      </c>
      <c r="E189" s="211">
        <v>47941</v>
      </c>
      <c r="F189" s="211">
        <v>145.07918065956071</v>
      </c>
      <c r="G189" s="211">
        <v>108.15972254742287</v>
      </c>
      <c r="H189" s="211">
        <v>132.52522975899058</v>
      </c>
      <c r="I189" s="211">
        <v>277.60441041855131</v>
      </c>
      <c r="K189" s="222">
        <v>144.89110328251098</v>
      </c>
      <c r="L189" s="222">
        <v>685.46118923290908</v>
      </c>
      <c r="M189" s="222">
        <v>38.458751139974609</v>
      </c>
      <c r="N189" s="222">
        <v>868.81104365539466</v>
      </c>
      <c r="O189" s="223">
        <v>94.157348378590342</v>
      </c>
      <c r="P189" s="223">
        <v>726.78680053235951</v>
      </c>
      <c r="Q189" s="223">
        <v>48.855369024311962</v>
      </c>
      <c r="R189" s="223">
        <v>869.79951793526175</v>
      </c>
      <c r="S189" s="224">
        <v>120.55803702219512</v>
      </c>
      <c r="T189" s="224">
        <v>912.25887280684219</v>
      </c>
      <c r="U189" s="224">
        <v>51.187559958475568</v>
      </c>
      <c r="V189" s="224">
        <v>1084.0044697875128</v>
      </c>
      <c r="W189" s="225">
        <v>265.44914030470613</v>
      </c>
      <c r="X189" s="225">
        <v>1597.7200620397514</v>
      </c>
      <c r="Y189" s="225">
        <v>89.64631109845017</v>
      </c>
      <c r="Z189" s="225">
        <v>1952.8155134429078</v>
      </c>
      <c r="AB189" s="211" t="str">
        <f>VLOOKUP(B189,[2]Sheet2!$C$2:$E$384,3,FALSE)</f>
        <v>PU</v>
      </c>
      <c r="AD189" s="211" t="e">
        <f>VLOOKUP(B189,#REF!,2,FALSE)</f>
        <v>#REF!</v>
      </c>
      <c r="AE189" s="211" t="e">
        <f>VLOOKUP(B189,#REF!,2,FALSE)</f>
        <v>#REF!</v>
      </c>
      <c r="AG189" s="212">
        <v>62.736853165343739</v>
      </c>
      <c r="AH189" s="212">
        <v>305.21527967013742</v>
      </c>
      <c r="AI189" s="212">
        <v>17.161774387342184</v>
      </c>
      <c r="AJ189" s="212">
        <v>385.11390722282334</v>
      </c>
      <c r="AK189" s="212">
        <v>40.769485536651004</v>
      </c>
      <c r="AL189" s="212">
        <v>323.61633316292</v>
      </c>
      <c r="AM189" s="212">
        <v>21.80114527780637</v>
      </c>
      <c r="AN189" s="212">
        <v>386.18696397737739</v>
      </c>
      <c r="AO189" s="212">
        <v>52.200802500732081</v>
      </c>
      <c r="AP189" s="212">
        <v>406.20147627453298</v>
      </c>
      <c r="AQ189" s="212">
        <v>22.84185859932446</v>
      </c>
      <c r="AR189" s="212">
        <v>481.24413737458951</v>
      </c>
      <c r="AS189" s="212">
        <v>114.93765566607581</v>
      </c>
      <c r="AT189" s="212">
        <v>711.4167559446704</v>
      </c>
      <c r="AU189" s="212">
        <v>40.003632986666645</v>
      </c>
      <c r="AV189" s="212">
        <v>866.3580445974128</v>
      </c>
      <c r="AX189" s="211">
        <v>184</v>
      </c>
    </row>
    <row r="190" spans="1:50" x14ac:dyDescent="0.2">
      <c r="A190" s="190" t="s">
        <v>660</v>
      </c>
      <c r="B190" s="211" t="s">
        <v>337</v>
      </c>
      <c r="C190" s="211" t="s">
        <v>330</v>
      </c>
      <c r="E190" s="211">
        <v>35436</v>
      </c>
      <c r="F190" s="211">
        <v>195.9024720623095</v>
      </c>
      <c r="G190" s="211">
        <v>90.994473893921437</v>
      </c>
      <c r="H190" s="211">
        <v>129.26567150011306</v>
      </c>
      <c r="I190" s="211">
        <v>325.16814356242259</v>
      </c>
      <c r="K190" s="222">
        <v>197.02745336691217</v>
      </c>
      <c r="L190" s="222">
        <v>1155.8465948390683</v>
      </c>
      <c r="M190" s="222">
        <v>0</v>
      </c>
      <c r="N190" s="222">
        <v>1352.8740482059804</v>
      </c>
      <c r="O190" s="223">
        <v>79.520303012501401</v>
      </c>
      <c r="P190" s="223">
        <v>494.76846688655939</v>
      </c>
      <c r="Q190" s="223">
        <v>0</v>
      </c>
      <c r="R190" s="223">
        <v>574.28876989906075</v>
      </c>
      <c r="S190" s="224">
        <v>128.44681452986026</v>
      </c>
      <c r="T190" s="224">
        <v>613.10426902120946</v>
      </c>
      <c r="U190" s="224">
        <v>0</v>
      </c>
      <c r="V190" s="224">
        <v>741.55108355106972</v>
      </c>
      <c r="W190" s="225">
        <v>325.4742678967724</v>
      </c>
      <c r="X190" s="225">
        <v>1768.9508638602777</v>
      </c>
      <c r="Y190" s="225">
        <v>0</v>
      </c>
      <c r="Z190" s="225">
        <v>2094.4251317570502</v>
      </c>
      <c r="AB190" s="211" t="str">
        <f>VLOOKUP(B190,[2]Sheet2!$C$2:$E$384,3,FALSE)</f>
        <v>PR</v>
      </c>
      <c r="AD190" s="211" t="e">
        <f>VLOOKUP(B190,#REF!,2,FALSE)</f>
        <v>#REF!</v>
      </c>
      <c r="AE190" s="211" t="e">
        <f>VLOOKUP(B190,#REF!,2,FALSE)</f>
        <v>#REF!</v>
      </c>
      <c r="AG190" s="212">
        <v>82.551371990989168</v>
      </c>
      <c r="AH190" s="212">
        <v>477.42280464241315</v>
      </c>
      <c r="AI190" s="212">
        <v>0</v>
      </c>
      <c r="AJ190" s="212">
        <v>559.97417663340229</v>
      </c>
      <c r="AK190" s="212">
        <v>33.31774330248534</v>
      </c>
      <c r="AL190" s="212">
        <v>204.36427304827316</v>
      </c>
      <c r="AM190" s="212">
        <v>0</v>
      </c>
      <c r="AN190" s="212">
        <v>237.68201635075849</v>
      </c>
      <c r="AO190" s="212">
        <v>53.817174135453648</v>
      </c>
      <c r="AP190" s="212">
        <v>253.24291386184962</v>
      </c>
      <c r="AQ190" s="212">
        <v>0</v>
      </c>
      <c r="AR190" s="212">
        <v>307.06008799730324</v>
      </c>
      <c r="AS190" s="212">
        <v>136.36854612644282</v>
      </c>
      <c r="AT190" s="212">
        <v>730.66571850426271</v>
      </c>
      <c r="AU190" s="212">
        <v>0</v>
      </c>
      <c r="AV190" s="212">
        <v>867.03426463070559</v>
      </c>
      <c r="AX190" s="211">
        <v>185</v>
      </c>
    </row>
    <row r="191" spans="1:50" x14ac:dyDescent="0.2">
      <c r="A191" s="190" t="s">
        <v>682</v>
      </c>
      <c r="B191" s="211" t="s">
        <v>64</v>
      </c>
      <c r="D191" s="211" t="s">
        <v>150</v>
      </c>
      <c r="E191" s="211">
        <v>81927</v>
      </c>
      <c r="F191" s="211">
        <v>815.27564783282673</v>
      </c>
      <c r="G191" s="211">
        <v>961.11136308210973</v>
      </c>
      <c r="H191" s="211">
        <v>1152.7636061387898</v>
      </c>
      <c r="I191" s="211">
        <v>1968.0392539716163</v>
      </c>
      <c r="K191" s="222">
        <v>813.63238886166687</v>
      </c>
      <c r="L191" s="222">
        <v>0</v>
      </c>
      <c r="M191" s="222">
        <v>32.428897585899612</v>
      </c>
      <c r="N191" s="222">
        <v>846.06128644756643</v>
      </c>
      <c r="O191" s="223">
        <v>870.16848260542906</v>
      </c>
      <c r="P191" s="223">
        <v>0</v>
      </c>
      <c r="Q191" s="223">
        <v>54.775852539978381</v>
      </c>
      <c r="R191" s="223">
        <v>924.94433514540742</v>
      </c>
      <c r="S191" s="224">
        <v>1089.1488299030391</v>
      </c>
      <c r="T191" s="224">
        <v>0</v>
      </c>
      <c r="U191" s="224">
        <v>55.45313875445229</v>
      </c>
      <c r="V191" s="224">
        <v>1144.6019686574914</v>
      </c>
      <c r="W191" s="225">
        <v>1902.7812187647062</v>
      </c>
      <c r="X191" s="225">
        <v>0</v>
      </c>
      <c r="Y191" s="225">
        <v>87.882036340351888</v>
      </c>
      <c r="Z191" s="225">
        <v>1990.6632551050582</v>
      </c>
      <c r="AB191" s="211" t="str">
        <f>VLOOKUP(B191,[2]Sheet2!$C$2:$E$384,3,FALSE)</f>
        <v>PU</v>
      </c>
      <c r="AD191" s="211" t="e">
        <f>VLOOKUP(B191,#REF!,2,FALSE)</f>
        <v>#REF!</v>
      </c>
      <c r="AE191" s="211" t="e">
        <f>VLOOKUP(B191,#REF!,2,FALSE)</f>
        <v>#REF!</v>
      </c>
      <c r="AG191" s="212">
        <v>354.45504188722572</v>
      </c>
      <c r="AH191" s="212">
        <v>0</v>
      </c>
      <c r="AI191" s="212">
        <v>14.141428597553338</v>
      </c>
      <c r="AJ191" s="212">
        <v>368.59647048477905</v>
      </c>
      <c r="AK191" s="212">
        <v>379.08471955298603</v>
      </c>
      <c r="AL191" s="212">
        <v>0</v>
      </c>
      <c r="AM191" s="212">
        <v>23.886374968880286</v>
      </c>
      <c r="AN191" s="212">
        <v>402.97109452186629</v>
      </c>
      <c r="AO191" s="212">
        <v>474.48245597108507</v>
      </c>
      <c r="AP191" s="212">
        <v>0</v>
      </c>
      <c r="AQ191" s="212">
        <v>24.181722493930117</v>
      </c>
      <c r="AR191" s="212">
        <v>498.6641784650152</v>
      </c>
      <c r="AS191" s="212">
        <v>828.93749785831073</v>
      </c>
      <c r="AT191" s="212">
        <v>0</v>
      </c>
      <c r="AU191" s="212">
        <v>38.323151091483453</v>
      </c>
      <c r="AV191" s="212">
        <v>867.26064894979424</v>
      </c>
      <c r="AX191" s="211">
        <v>186</v>
      </c>
    </row>
    <row r="192" spans="1:50" x14ac:dyDescent="0.2">
      <c r="A192" s="190" t="s">
        <v>660</v>
      </c>
      <c r="B192" s="211" t="s">
        <v>212</v>
      </c>
      <c r="C192" s="211" t="s">
        <v>247</v>
      </c>
      <c r="D192" s="211" t="s">
        <v>248</v>
      </c>
      <c r="E192" s="211">
        <v>47742</v>
      </c>
      <c r="F192" s="211">
        <v>102.62580118134977</v>
      </c>
      <c r="G192" s="211">
        <v>171.88550712655524</v>
      </c>
      <c r="H192" s="211">
        <v>203.20563502572739</v>
      </c>
      <c r="I192" s="211">
        <v>305.83143620707722</v>
      </c>
      <c r="K192" s="222">
        <v>102.82096541023473</v>
      </c>
      <c r="L192" s="222">
        <v>781.29774118182456</v>
      </c>
      <c r="M192" s="222">
        <v>41.268255838684489</v>
      </c>
      <c r="N192" s="222">
        <v>925.38696243074378</v>
      </c>
      <c r="O192" s="223">
        <v>149.1852600508567</v>
      </c>
      <c r="P192" s="223">
        <v>624.27957540109287</v>
      </c>
      <c r="Q192" s="223">
        <v>45.826831848789951</v>
      </c>
      <c r="R192" s="223">
        <v>819.2916673007395</v>
      </c>
      <c r="S192" s="224">
        <v>186.70530617244688</v>
      </c>
      <c r="T192" s="224">
        <v>797.57385209448432</v>
      </c>
      <c r="U192" s="224">
        <v>47.125625554171684</v>
      </c>
      <c r="V192" s="224">
        <v>1031.4047838211029</v>
      </c>
      <c r="W192" s="225">
        <v>289.5262715826816</v>
      </c>
      <c r="X192" s="225">
        <v>1578.8715932763091</v>
      </c>
      <c r="Y192" s="225">
        <v>88.393881392856187</v>
      </c>
      <c r="Z192" s="225">
        <v>1956.7917462518469</v>
      </c>
      <c r="AB192" s="211" t="str">
        <f>VLOOKUP(B192,[2]Sheet2!$C$2:$E$384,3,FALSE)</f>
        <v>PU</v>
      </c>
      <c r="AD192" s="211" t="e">
        <f>VLOOKUP(B192,#REF!,2,FALSE)</f>
        <v>#REF!</v>
      </c>
      <c r="AE192" s="211" t="e">
        <f>VLOOKUP(B192,#REF!,2,FALSE)</f>
        <v>#REF!</v>
      </c>
      <c r="AG192" s="212">
        <v>46.512460139052173</v>
      </c>
      <c r="AH192" s="212">
        <v>345.39688284444043</v>
      </c>
      <c r="AI192" s="212">
        <v>18.098600315936778</v>
      </c>
      <c r="AJ192" s="212">
        <v>410.00794329942937</v>
      </c>
      <c r="AK192" s="212">
        <v>67.485978504135915</v>
      </c>
      <c r="AL192" s="212">
        <v>275.98213587668363</v>
      </c>
      <c r="AM192" s="212">
        <v>20.097808752058231</v>
      </c>
      <c r="AN192" s="212">
        <v>363.5659231328778</v>
      </c>
      <c r="AO192" s="212">
        <v>84.458680935814812</v>
      </c>
      <c r="AP192" s="212">
        <v>352.59224215209622</v>
      </c>
      <c r="AQ192" s="212">
        <v>20.667407531770259</v>
      </c>
      <c r="AR192" s="212">
        <v>457.7183306196813</v>
      </c>
      <c r="AS192" s="212">
        <v>130.97114107486698</v>
      </c>
      <c r="AT192" s="212">
        <v>697.9891249965367</v>
      </c>
      <c r="AU192" s="212">
        <v>38.766007847707037</v>
      </c>
      <c r="AV192" s="212">
        <v>867.72627391911067</v>
      </c>
      <c r="AX192" s="211">
        <v>187</v>
      </c>
    </row>
    <row r="193" spans="1:50" x14ac:dyDescent="0.2">
      <c r="A193" s="190" t="s">
        <v>660</v>
      </c>
      <c r="B193" s="211" t="s">
        <v>371</v>
      </c>
      <c r="C193" s="211" t="s">
        <v>109</v>
      </c>
      <c r="D193" s="211" t="s">
        <v>110</v>
      </c>
      <c r="E193" s="211">
        <v>49347</v>
      </c>
      <c r="F193" s="211">
        <v>101.07366202606036</v>
      </c>
      <c r="G193" s="211">
        <v>125.95092514365615</v>
      </c>
      <c r="H193" s="211">
        <v>158.42218188142604</v>
      </c>
      <c r="I193" s="211">
        <v>259.49584390748635</v>
      </c>
      <c r="K193" s="222">
        <v>101.38968673092189</v>
      </c>
      <c r="L193" s="222">
        <v>948.17122223597028</v>
      </c>
      <c r="M193" s="222">
        <v>50.195857335971859</v>
      </c>
      <c r="N193" s="222">
        <v>1099.756766302864</v>
      </c>
      <c r="O193" s="223">
        <v>108.89736536296027</v>
      </c>
      <c r="P193" s="223">
        <v>418.3830391539795</v>
      </c>
      <c r="Q193" s="223">
        <v>33.116559790937629</v>
      </c>
      <c r="R193" s="223">
        <v>560.3969643078774</v>
      </c>
      <c r="S193" s="224">
        <v>152.27151113362916</v>
      </c>
      <c r="T193" s="224">
        <v>553.05551075087521</v>
      </c>
      <c r="U193" s="224">
        <v>34.440482780452371</v>
      </c>
      <c r="V193" s="224">
        <v>739.76750466495673</v>
      </c>
      <c r="W193" s="225">
        <v>253.66119786455104</v>
      </c>
      <c r="X193" s="225">
        <v>1501.2267329868453</v>
      </c>
      <c r="Y193" s="225">
        <v>84.636340116424236</v>
      </c>
      <c r="Z193" s="225">
        <v>1839.5242709678205</v>
      </c>
      <c r="AB193" s="211" t="str">
        <f>VLOOKUP(B193,[2]Sheet2!$C$2:$E$384,3,FALSE)</f>
        <v>PR</v>
      </c>
      <c r="AD193" s="211" t="e">
        <f>VLOOKUP(B193,#REF!,2,FALSE)</f>
        <v>#REF!</v>
      </c>
      <c r="AE193" s="211" t="e">
        <f>VLOOKUP(B193,#REF!,2,FALSE)</f>
        <v>#REF!</v>
      </c>
      <c r="AG193" s="212">
        <v>49.818052903095683</v>
      </c>
      <c r="AH193" s="212">
        <v>444.86819290283432</v>
      </c>
      <c r="AI193" s="212">
        <v>23.275824751013296</v>
      </c>
      <c r="AJ193" s="212">
        <v>517.96207055694333</v>
      </c>
      <c r="AK193" s="212">
        <v>53.506967854208369</v>
      </c>
      <c r="AL193" s="212">
        <v>196.29925714335369</v>
      </c>
      <c r="AM193" s="212">
        <v>15.356152538467121</v>
      </c>
      <c r="AN193" s="212">
        <v>265.16237753602917</v>
      </c>
      <c r="AO193" s="212">
        <v>74.818952912060993</v>
      </c>
      <c r="AP193" s="212">
        <v>259.48562862147804</v>
      </c>
      <c r="AQ193" s="212">
        <v>15.970055779157452</v>
      </c>
      <c r="AR193" s="212">
        <v>350.27463731269648</v>
      </c>
      <c r="AS193" s="212">
        <v>124.63700581515667</v>
      </c>
      <c r="AT193" s="212">
        <v>704.35382152431237</v>
      </c>
      <c r="AU193" s="212">
        <v>39.245880530170751</v>
      </c>
      <c r="AV193" s="212">
        <v>868.23670786963976</v>
      </c>
      <c r="AX193" s="211">
        <v>188</v>
      </c>
    </row>
    <row r="194" spans="1:50" x14ac:dyDescent="0.2">
      <c r="A194" s="190" t="s">
        <v>660</v>
      </c>
      <c r="B194" s="211" t="s">
        <v>252</v>
      </c>
      <c r="C194" s="211" t="s">
        <v>253</v>
      </c>
      <c r="E194" s="211">
        <v>59180</v>
      </c>
      <c r="F194" s="211">
        <v>187.12230483271375</v>
      </c>
      <c r="G194" s="211">
        <v>230.89466381517403</v>
      </c>
      <c r="H194" s="211">
        <v>279.40933803468533</v>
      </c>
      <c r="I194" s="211">
        <v>466.53164286739906</v>
      </c>
      <c r="K194" s="222">
        <v>188.52319441383594</v>
      </c>
      <c r="L194" s="222">
        <v>983.80521228924579</v>
      </c>
      <c r="M194" s="222">
        <v>0</v>
      </c>
      <c r="N194" s="222">
        <v>1172.3284067030818</v>
      </c>
      <c r="O194" s="223">
        <v>201.9099233590909</v>
      </c>
      <c r="P194" s="223">
        <v>529.06607171615383</v>
      </c>
      <c r="Q194" s="223">
        <v>0</v>
      </c>
      <c r="R194" s="223">
        <v>730.97599507524478</v>
      </c>
      <c r="S194" s="224">
        <v>257.89488684201694</v>
      </c>
      <c r="T194" s="224">
        <v>689.03677389996551</v>
      </c>
      <c r="U194" s="224">
        <v>0</v>
      </c>
      <c r="V194" s="224">
        <v>946.93166074198245</v>
      </c>
      <c r="W194" s="225">
        <v>446.41808125585294</v>
      </c>
      <c r="X194" s="225">
        <v>1672.8419861892112</v>
      </c>
      <c r="Y194" s="225">
        <v>0</v>
      </c>
      <c r="Z194" s="225">
        <v>2119.2600674450641</v>
      </c>
      <c r="AB194" s="211" t="str">
        <f>VLOOKUP(B194,[2]Sheet2!$C$2:$E$384,3,FALSE)</f>
        <v>PU</v>
      </c>
      <c r="AD194" s="211" t="e">
        <f>VLOOKUP(B194,#REF!,2,FALSE)</f>
        <v>#REF!</v>
      </c>
      <c r="AE194" s="211" t="e">
        <f>VLOOKUP(B194,#REF!,2,FALSE)</f>
        <v>#REF!</v>
      </c>
      <c r="AG194" s="212">
        <v>74.132564189629178</v>
      </c>
      <c r="AH194" s="212">
        <v>407.57021505867385</v>
      </c>
      <c r="AI194" s="212">
        <v>0</v>
      </c>
      <c r="AJ194" s="212">
        <v>481.70277924830305</v>
      </c>
      <c r="AK194" s="212">
        <v>79.396598389287561</v>
      </c>
      <c r="AL194" s="212">
        <v>219.18116506807382</v>
      </c>
      <c r="AM194" s="212">
        <v>0</v>
      </c>
      <c r="AN194" s="212">
        <v>298.57776345736136</v>
      </c>
      <c r="AO194" s="212">
        <v>101.41144336343716</v>
      </c>
      <c r="AP194" s="212">
        <v>285.45372865861322</v>
      </c>
      <c r="AQ194" s="212">
        <v>0</v>
      </c>
      <c r="AR194" s="212">
        <v>386.86517202205039</v>
      </c>
      <c r="AS194" s="212">
        <v>175.54400755306634</v>
      </c>
      <c r="AT194" s="212">
        <v>693.02394371728701</v>
      </c>
      <c r="AU194" s="212">
        <v>0</v>
      </c>
      <c r="AV194" s="212">
        <v>868.56795127035343</v>
      </c>
      <c r="AX194" s="211">
        <v>189</v>
      </c>
    </row>
    <row r="195" spans="1:50" x14ac:dyDescent="0.2">
      <c r="A195" s="190" t="s">
        <v>660</v>
      </c>
      <c r="B195" s="211" t="s">
        <v>85</v>
      </c>
      <c r="C195" s="211" t="s">
        <v>109</v>
      </c>
      <c r="D195" s="211" t="s">
        <v>110</v>
      </c>
      <c r="E195" s="211">
        <v>23442</v>
      </c>
      <c r="F195" s="211">
        <v>143.1674771777152</v>
      </c>
      <c r="G195" s="211">
        <v>92.743128061129596</v>
      </c>
      <c r="H195" s="211">
        <v>122.05840754440462</v>
      </c>
      <c r="I195" s="211">
        <v>265.22588472211987</v>
      </c>
      <c r="K195" s="222">
        <v>144.21418623338212</v>
      </c>
      <c r="L195" s="222">
        <v>948.17122223597028</v>
      </c>
      <c r="M195" s="222">
        <v>50.195857335971859</v>
      </c>
      <c r="N195" s="222">
        <v>1142.5812658053242</v>
      </c>
      <c r="O195" s="223">
        <v>80.913001538819202</v>
      </c>
      <c r="P195" s="223">
        <v>418.3830391539795</v>
      </c>
      <c r="Q195" s="223">
        <v>33.116559790937629</v>
      </c>
      <c r="R195" s="223">
        <v>532.41260048373624</v>
      </c>
      <c r="S195" s="224">
        <v>118.19917656146661</v>
      </c>
      <c r="T195" s="224">
        <v>553.05551075087521</v>
      </c>
      <c r="U195" s="224">
        <v>34.440482780452371</v>
      </c>
      <c r="V195" s="224">
        <v>705.69517009279423</v>
      </c>
      <c r="W195" s="225">
        <v>262.41336279484875</v>
      </c>
      <c r="X195" s="225">
        <v>1501.2267329868453</v>
      </c>
      <c r="Y195" s="225">
        <v>84.636340116424236</v>
      </c>
      <c r="Z195" s="225">
        <v>1848.2764358981183</v>
      </c>
      <c r="AB195" s="211" t="str">
        <f>VLOOKUP(B195,[2]Sheet2!$C$2:$E$384,3,FALSE)</f>
        <v>PU</v>
      </c>
      <c r="AD195" s="211" t="e">
        <f>VLOOKUP(B195,#REF!,2,FALSE)</f>
        <v>#REF!</v>
      </c>
      <c r="AE195" s="211" t="e">
        <f>VLOOKUP(B195,#REF!,2,FALSE)</f>
        <v>#REF!</v>
      </c>
      <c r="AG195" s="212">
        <v>69.168282054238162</v>
      </c>
      <c r="AH195" s="212">
        <v>444.86819290283432</v>
      </c>
      <c r="AI195" s="212">
        <v>23.275824751013296</v>
      </c>
      <c r="AJ195" s="212">
        <v>537.31229970808579</v>
      </c>
      <c r="AK195" s="212">
        <v>38.807647558576804</v>
      </c>
      <c r="AL195" s="212">
        <v>196.29925714335369</v>
      </c>
      <c r="AM195" s="212">
        <v>15.356152538467121</v>
      </c>
      <c r="AN195" s="212">
        <v>250.4630572403976</v>
      </c>
      <c r="AO195" s="212">
        <v>56.690913678572308</v>
      </c>
      <c r="AP195" s="212">
        <v>259.48562862147804</v>
      </c>
      <c r="AQ195" s="212">
        <v>15.970055779157452</v>
      </c>
      <c r="AR195" s="212">
        <v>332.14659807920782</v>
      </c>
      <c r="AS195" s="212">
        <v>125.85919573281046</v>
      </c>
      <c r="AT195" s="212">
        <v>704.35382152431237</v>
      </c>
      <c r="AU195" s="212">
        <v>39.245880530170751</v>
      </c>
      <c r="AV195" s="212">
        <v>869.45889778729361</v>
      </c>
      <c r="AX195" s="211">
        <v>190</v>
      </c>
    </row>
    <row r="196" spans="1:50" x14ac:dyDescent="0.2">
      <c r="A196" s="190" t="s">
        <v>660</v>
      </c>
      <c r="B196" s="211" t="s">
        <v>387</v>
      </c>
      <c r="C196" s="211" t="s">
        <v>330</v>
      </c>
      <c r="E196" s="211">
        <v>41261</v>
      </c>
      <c r="F196" s="211">
        <v>195.91362303385762</v>
      </c>
      <c r="G196" s="211">
        <v>113.12856953648725</v>
      </c>
      <c r="H196" s="211">
        <v>147.39251649603352</v>
      </c>
      <c r="I196" s="211">
        <v>343.30613952989114</v>
      </c>
      <c r="K196" s="222">
        <v>196.49436966562749</v>
      </c>
      <c r="L196" s="222">
        <v>1155.8465948390683</v>
      </c>
      <c r="M196" s="222">
        <v>0</v>
      </c>
      <c r="N196" s="222">
        <v>1352.3409645046959</v>
      </c>
      <c r="O196" s="223">
        <v>98.507714074986069</v>
      </c>
      <c r="P196" s="223">
        <v>494.76846688655939</v>
      </c>
      <c r="Q196" s="223">
        <v>0</v>
      </c>
      <c r="R196" s="223">
        <v>593.27618096154549</v>
      </c>
      <c r="S196" s="224">
        <v>145.31300827173501</v>
      </c>
      <c r="T196" s="224">
        <v>613.10426902120946</v>
      </c>
      <c r="U196" s="224">
        <v>0</v>
      </c>
      <c r="V196" s="224">
        <v>758.4172772929445</v>
      </c>
      <c r="W196" s="225">
        <v>341.8073779373625</v>
      </c>
      <c r="X196" s="225">
        <v>1768.9508638602777</v>
      </c>
      <c r="Y196" s="225">
        <v>0</v>
      </c>
      <c r="Z196" s="225">
        <v>2110.75824179764</v>
      </c>
      <c r="AB196" s="211" t="str">
        <f>VLOOKUP(B196,[2]Sheet2!$C$2:$E$384,3,FALSE)</f>
        <v>PU</v>
      </c>
      <c r="AD196" s="211" t="e">
        <f>VLOOKUP(B196,#REF!,2,FALSE)</f>
        <v>#REF!</v>
      </c>
      <c r="AE196" s="211" t="e">
        <f>VLOOKUP(B196,#REF!,2,FALSE)</f>
        <v>#REF!</v>
      </c>
      <c r="AG196" s="212">
        <v>79.95536717363197</v>
      </c>
      <c r="AH196" s="212">
        <v>477.42280464241315</v>
      </c>
      <c r="AI196" s="212">
        <v>0</v>
      </c>
      <c r="AJ196" s="212">
        <v>557.3781718160451</v>
      </c>
      <c r="AK196" s="212">
        <v>40.08369533286654</v>
      </c>
      <c r="AL196" s="212">
        <v>204.36427304827316</v>
      </c>
      <c r="AM196" s="212">
        <v>0</v>
      </c>
      <c r="AN196" s="212">
        <v>244.4479683811397</v>
      </c>
      <c r="AO196" s="212">
        <v>59.129200247532658</v>
      </c>
      <c r="AP196" s="212">
        <v>253.24291386184962</v>
      </c>
      <c r="AQ196" s="212">
        <v>0</v>
      </c>
      <c r="AR196" s="212">
        <v>312.37211410938227</v>
      </c>
      <c r="AS196" s="212">
        <v>139.08456742116462</v>
      </c>
      <c r="AT196" s="212">
        <v>730.66571850426271</v>
      </c>
      <c r="AU196" s="212">
        <v>0</v>
      </c>
      <c r="AV196" s="212">
        <v>869.75028592542731</v>
      </c>
      <c r="AX196" s="211">
        <v>191</v>
      </c>
    </row>
    <row r="197" spans="1:50" x14ac:dyDescent="0.2">
      <c r="A197" s="190" t="s">
        <v>688</v>
      </c>
      <c r="B197" s="211" t="s">
        <v>427</v>
      </c>
      <c r="D197" s="211" t="s">
        <v>80</v>
      </c>
      <c r="E197" s="211">
        <v>149014</v>
      </c>
      <c r="F197" s="211">
        <v>939.24244030762213</v>
      </c>
      <c r="G197" s="211">
        <v>775.12820953555376</v>
      </c>
      <c r="H197" s="211">
        <v>944.57257296623004</v>
      </c>
      <c r="I197" s="211">
        <v>1883.8150132738522</v>
      </c>
      <c r="K197" s="222">
        <v>942.65710805173035</v>
      </c>
      <c r="L197" s="222">
        <v>0</v>
      </c>
      <c r="M197" s="222">
        <v>50.159535431163746</v>
      </c>
      <c r="N197" s="222">
        <v>992.81664348289405</v>
      </c>
      <c r="O197" s="223">
        <v>704.28976314792567</v>
      </c>
      <c r="P197" s="223">
        <v>0</v>
      </c>
      <c r="Q197" s="223">
        <v>41.746206248300481</v>
      </c>
      <c r="R197" s="223">
        <v>746.03596939622616</v>
      </c>
      <c r="S197" s="224">
        <v>902.23402143588089</v>
      </c>
      <c r="T197" s="224">
        <v>0</v>
      </c>
      <c r="U197" s="224">
        <v>42.814824229627</v>
      </c>
      <c r="V197" s="224">
        <v>945.04884566550788</v>
      </c>
      <c r="W197" s="225">
        <v>1844.8911294876111</v>
      </c>
      <c r="X197" s="225">
        <v>0</v>
      </c>
      <c r="Y197" s="225">
        <v>92.974359660790739</v>
      </c>
      <c r="Z197" s="225">
        <v>1937.8654891484018</v>
      </c>
      <c r="AB197" s="211" t="e">
        <f>VLOOKUP(B197,[2]Sheet2!$C$2:$E$384,3,FALSE)</f>
        <v>#N/A</v>
      </c>
      <c r="AD197" s="211" t="e">
        <f>VLOOKUP(B197,#REF!,2,FALSE)</f>
        <v>#REF!</v>
      </c>
      <c r="AE197" s="211" t="e">
        <f>VLOOKUP(B197,#REF!,2,FALSE)</f>
        <v>#REF!</v>
      </c>
      <c r="AG197" s="212">
        <v>423.55516715028074</v>
      </c>
      <c r="AH197" s="212">
        <v>0</v>
      </c>
      <c r="AI197" s="212">
        <v>22.258567846573584</v>
      </c>
      <c r="AJ197" s="212">
        <v>445.81373499685435</v>
      </c>
      <c r="AK197" s="212">
        <v>316.45183153488841</v>
      </c>
      <c r="AL197" s="212">
        <v>0</v>
      </c>
      <c r="AM197" s="212">
        <v>18.52510706344259</v>
      </c>
      <c r="AN197" s="212">
        <v>334.976938598331</v>
      </c>
      <c r="AO197" s="212">
        <v>405.39224548760666</v>
      </c>
      <c r="AP197" s="212">
        <v>0</v>
      </c>
      <c r="AQ197" s="212">
        <v>18.999312130035904</v>
      </c>
      <c r="AR197" s="212">
        <v>424.39155761764255</v>
      </c>
      <c r="AS197" s="212">
        <v>828.9474126378874</v>
      </c>
      <c r="AT197" s="212">
        <v>0</v>
      </c>
      <c r="AU197" s="212">
        <v>41.257879976609487</v>
      </c>
      <c r="AV197" s="212">
        <v>870.2052926144969</v>
      </c>
      <c r="AX197" s="211">
        <v>192</v>
      </c>
    </row>
    <row r="198" spans="1:50" x14ac:dyDescent="0.2">
      <c r="A198" s="190" t="s">
        <v>660</v>
      </c>
      <c r="B198" s="211" t="s">
        <v>51</v>
      </c>
      <c r="C198" s="211" t="s">
        <v>227</v>
      </c>
      <c r="E198" s="211">
        <v>57992</v>
      </c>
      <c r="F198" s="211">
        <v>45.641260863567389</v>
      </c>
      <c r="G198" s="211">
        <v>144.85725676239826</v>
      </c>
      <c r="H198" s="211">
        <v>180.33346017490058</v>
      </c>
      <c r="I198" s="211">
        <v>225.97472103846795</v>
      </c>
      <c r="K198" s="222">
        <v>45.789735085958988</v>
      </c>
      <c r="L198" s="222">
        <v>748.26441332364755</v>
      </c>
      <c r="M198" s="222">
        <v>0</v>
      </c>
      <c r="N198" s="222">
        <v>794.05414840960657</v>
      </c>
      <c r="O198" s="223">
        <v>124.94073085375567</v>
      </c>
      <c r="P198" s="223">
        <v>779.32605750327036</v>
      </c>
      <c r="Q198" s="223">
        <v>0</v>
      </c>
      <c r="R198" s="223">
        <v>904.26678835702603</v>
      </c>
      <c r="S198" s="224">
        <v>168.78171133205782</v>
      </c>
      <c r="T198" s="224">
        <v>931.45089093718684</v>
      </c>
      <c r="U198" s="224">
        <v>0</v>
      </c>
      <c r="V198" s="224">
        <v>1100.2326022692446</v>
      </c>
      <c r="W198" s="225">
        <v>214.57144641801682</v>
      </c>
      <c r="X198" s="225">
        <v>1679.7153042608345</v>
      </c>
      <c r="Y198" s="225">
        <v>0</v>
      </c>
      <c r="Z198" s="225">
        <v>1894.2867506788514</v>
      </c>
      <c r="AB198" s="211" t="str">
        <f>VLOOKUP(B198,[2]Sheet2!$C$2:$E$384,3,FALSE)</f>
        <v>PR</v>
      </c>
      <c r="AD198" s="211" t="e">
        <f>VLOOKUP(B198,#REF!,2,FALSE)</f>
        <v>#REF!</v>
      </c>
      <c r="AE198" s="211" t="e">
        <f>VLOOKUP(B198,#REF!,2,FALSE)</f>
        <v>#REF!</v>
      </c>
      <c r="AG198" s="212">
        <v>19.900314883465107</v>
      </c>
      <c r="AH198" s="212">
        <v>346.43912916612726</v>
      </c>
      <c r="AI198" s="212">
        <v>0</v>
      </c>
      <c r="AJ198" s="212">
        <v>366.33944404959237</v>
      </c>
      <c r="AK198" s="212">
        <v>54.299503613473014</v>
      </c>
      <c r="AL198" s="212">
        <v>360.82036762735311</v>
      </c>
      <c r="AM198" s="212">
        <v>0</v>
      </c>
      <c r="AN198" s="212">
        <v>415.11987124082611</v>
      </c>
      <c r="AO198" s="212">
        <v>73.352885658166002</v>
      </c>
      <c r="AP198" s="212">
        <v>431.25268256973555</v>
      </c>
      <c r="AQ198" s="212">
        <v>0</v>
      </c>
      <c r="AR198" s="212">
        <v>504.60556822790159</v>
      </c>
      <c r="AS198" s="212">
        <v>93.253200541631116</v>
      </c>
      <c r="AT198" s="212">
        <v>777.69181173586276</v>
      </c>
      <c r="AU198" s="212">
        <v>0</v>
      </c>
      <c r="AV198" s="212">
        <v>870.94501227749402</v>
      </c>
      <c r="AX198" s="211">
        <v>193</v>
      </c>
    </row>
    <row r="199" spans="1:50" x14ac:dyDescent="0.2">
      <c r="A199" s="190" t="s">
        <v>660</v>
      </c>
      <c r="B199" s="211" t="s">
        <v>260</v>
      </c>
      <c r="C199" s="211" t="s">
        <v>109</v>
      </c>
      <c r="D199" s="211" t="s">
        <v>110</v>
      </c>
      <c r="E199" s="211">
        <v>22042</v>
      </c>
      <c r="F199" s="211">
        <v>137.99773160330278</v>
      </c>
      <c r="G199" s="211">
        <v>109.88543431403686</v>
      </c>
      <c r="H199" s="211">
        <v>136.01466685271299</v>
      </c>
      <c r="I199" s="211">
        <v>274.01239845601583</v>
      </c>
      <c r="K199" s="222">
        <v>139.08440192804039</v>
      </c>
      <c r="L199" s="222">
        <v>948.17122223597028</v>
      </c>
      <c r="M199" s="222">
        <v>50.195857335971859</v>
      </c>
      <c r="N199" s="222">
        <v>1137.4514814999825</v>
      </c>
      <c r="O199" s="223">
        <v>94.890190586199097</v>
      </c>
      <c r="P199" s="223">
        <v>418.3830391539795</v>
      </c>
      <c r="Q199" s="223">
        <v>33.116559790937629</v>
      </c>
      <c r="R199" s="223">
        <v>546.38978953111632</v>
      </c>
      <c r="S199" s="224">
        <v>125.91803621102802</v>
      </c>
      <c r="T199" s="224">
        <v>553.05551075087521</v>
      </c>
      <c r="U199" s="224">
        <v>34.440482780452371</v>
      </c>
      <c r="V199" s="224">
        <v>713.41402974235564</v>
      </c>
      <c r="W199" s="225">
        <v>265.00243813906843</v>
      </c>
      <c r="X199" s="225">
        <v>1501.2267329868453</v>
      </c>
      <c r="Y199" s="225">
        <v>84.636340116424236</v>
      </c>
      <c r="Z199" s="225">
        <v>1850.8655112423378</v>
      </c>
      <c r="AB199" s="211" t="str">
        <f>VLOOKUP(B199,[2]Sheet2!$C$2:$E$384,3,FALSE)</f>
        <v>PR</v>
      </c>
      <c r="AD199" s="211" t="e">
        <f>VLOOKUP(B199,#REF!,2,FALSE)</f>
        <v>#REF!</v>
      </c>
      <c r="AE199" s="211" t="e">
        <f>VLOOKUP(B199,#REF!,2,FALSE)</f>
        <v>#REF!</v>
      </c>
      <c r="AG199" s="212">
        <v>67.171305593730636</v>
      </c>
      <c r="AH199" s="212">
        <v>444.86819290283432</v>
      </c>
      <c r="AI199" s="212">
        <v>23.275824751013296</v>
      </c>
      <c r="AJ199" s="212">
        <v>535.31532324757825</v>
      </c>
      <c r="AK199" s="212">
        <v>45.827554358041205</v>
      </c>
      <c r="AL199" s="212">
        <v>196.29925714335369</v>
      </c>
      <c r="AM199" s="212">
        <v>15.356152538467121</v>
      </c>
      <c r="AN199" s="212">
        <v>257.482964039862</v>
      </c>
      <c r="AO199" s="212">
        <v>60.812562536447857</v>
      </c>
      <c r="AP199" s="212">
        <v>259.48562862147804</v>
      </c>
      <c r="AQ199" s="212">
        <v>15.970055779157452</v>
      </c>
      <c r="AR199" s="212">
        <v>336.26824693708335</v>
      </c>
      <c r="AS199" s="212">
        <v>127.98386813017849</v>
      </c>
      <c r="AT199" s="212">
        <v>704.35382152431237</v>
      </c>
      <c r="AU199" s="212">
        <v>39.245880530170751</v>
      </c>
      <c r="AV199" s="212">
        <v>871.58357018466154</v>
      </c>
      <c r="AX199" s="211">
        <v>194</v>
      </c>
    </row>
    <row r="200" spans="1:50" x14ac:dyDescent="0.2">
      <c r="A200" s="190" t="s">
        <v>688</v>
      </c>
      <c r="B200" s="211" t="s">
        <v>102</v>
      </c>
      <c r="D200" s="211" t="s">
        <v>105</v>
      </c>
      <c r="E200" s="211">
        <v>107337</v>
      </c>
      <c r="F200" s="211">
        <v>657.13963498141379</v>
      </c>
      <c r="G200" s="211">
        <v>1175.901237871899</v>
      </c>
      <c r="H200" s="211">
        <v>1397.2639631509269</v>
      </c>
      <c r="I200" s="211">
        <v>2054.4035981323409</v>
      </c>
      <c r="K200" s="222">
        <v>661.61675652094152</v>
      </c>
      <c r="L200" s="222">
        <v>0</v>
      </c>
      <c r="M200" s="222">
        <v>42.986736800598763</v>
      </c>
      <c r="N200" s="222">
        <v>704.60349332154033</v>
      </c>
      <c r="O200" s="223">
        <v>1062.370671706243</v>
      </c>
      <c r="P200" s="223">
        <v>0</v>
      </c>
      <c r="Q200" s="223">
        <v>40.574402674948182</v>
      </c>
      <c r="R200" s="223">
        <v>1102.9450743811913</v>
      </c>
      <c r="S200" s="224">
        <v>1317.4642335920325</v>
      </c>
      <c r="T200" s="224">
        <v>0</v>
      </c>
      <c r="U200" s="224">
        <v>41.596383614604022</v>
      </c>
      <c r="V200" s="224">
        <v>1359.0606172066366</v>
      </c>
      <c r="W200" s="225">
        <v>1979.0809901129744</v>
      </c>
      <c r="X200" s="225">
        <v>0</v>
      </c>
      <c r="Y200" s="225">
        <v>84.583120415202799</v>
      </c>
      <c r="Z200" s="225">
        <v>2063.6641105281774</v>
      </c>
      <c r="AB200" s="211" t="str">
        <f>VLOOKUP(B200,[2]Sheet2!$C$2:$E$384,3,FALSE)</f>
        <v>PU</v>
      </c>
      <c r="AD200" s="211" t="e">
        <f>VLOOKUP(B200,#REF!,2,FALSE)</f>
        <v>#REF!</v>
      </c>
      <c r="AE200" s="211" t="e">
        <f>VLOOKUP(B200,#REF!,2,FALSE)</f>
        <v>#REF!</v>
      </c>
      <c r="AG200" s="212">
        <v>278.96545845993938</v>
      </c>
      <c r="AH200" s="212">
        <v>0</v>
      </c>
      <c r="AI200" s="212">
        <v>18.941718838324267</v>
      </c>
      <c r="AJ200" s="212">
        <v>297.90717729826366</v>
      </c>
      <c r="AK200" s="212">
        <v>447.94016863378096</v>
      </c>
      <c r="AL200" s="212">
        <v>0</v>
      </c>
      <c r="AM200" s="212">
        <v>17.878745508570805</v>
      </c>
      <c r="AN200" s="212">
        <v>465.81891414235179</v>
      </c>
      <c r="AO200" s="212">
        <v>555.49834599290568</v>
      </c>
      <c r="AP200" s="212">
        <v>0</v>
      </c>
      <c r="AQ200" s="212">
        <v>18.329072215314866</v>
      </c>
      <c r="AR200" s="212">
        <v>573.82741820822059</v>
      </c>
      <c r="AS200" s="212">
        <v>834.46380445284512</v>
      </c>
      <c r="AT200" s="212">
        <v>0</v>
      </c>
      <c r="AU200" s="212">
        <v>37.27079105363913</v>
      </c>
      <c r="AV200" s="212">
        <v>871.73459550648431</v>
      </c>
      <c r="AX200" s="211">
        <v>195</v>
      </c>
    </row>
    <row r="201" spans="1:50" x14ac:dyDescent="0.2">
      <c r="A201" s="190" t="s">
        <v>660</v>
      </c>
      <c r="B201" s="211" t="s">
        <v>56</v>
      </c>
      <c r="C201" s="211" t="s">
        <v>227</v>
      </c>
      <c r="E201" s="211">
        <v>55301</v>
      </c>
      <c r="F201" s="211">
        <v>86.910670693115847</v>
      </c>
      <c r="G201" s="211">
        <v>110.64199841324751</v>
      </c>
      <c r="H201" s="211">
        <v>135.66939633461209</v>
      </c>
      <c r="I201" s="211">
        <v>222.58006702772795</v>
      </c>
      <c r="K201" s="222">
        <v>87.892871289659581</v>
      </c>
      <c r="L201" s="222">
        <v>748.26441332364755</v>
      </c>
      <c r="M201" s="222">
        <v>0</v>
      </c>
      <c r="N201" s="222">
        <v>836.15728461330718</v>
      </c>
      <c r="O201" s="223">
        <v>95.605868254425815</v>
      </c>
      <c r="P201" s="223">
        <v>779.32605750327036</v>
      </c>
      <c r="Q201" s="223">
        <v>0</v>
      </c>
      <c r="R201" s="223">
        <v>874.93192575769615</v>
      </c>
      <c r="S201" s="224">
        <v>127.10251599339949</v>
      </c>
      <c r="T201" s="224">
        <v>931.45089093718684</v>
      </c>
      <c r="U201" s="224">
        <v>0</v>
      </c>
      <c r="V201" s="224">
        <v>1058.5534069305863</v>
      </c>
      <c r="W201" s="225">
        <v>214.99538728305905</v>
      </c>
      <c r="X201" s="225">
        <v>1679.7153042608345</v>
      </c>
      <c r="Y201" s="225">
        <v>0</v>
      </c>
      <c r="Z201" s="225">
        <v>1894.7106915438935</v>
      </c>
      <c r="AB201" s="211" t="str">
        <f>VLOOKUP(B201,[2]Sheet2!$C$2:$E$384,3,FALSE)</f>
        <v>SR</v>
      </c>
      <c r="AD201" s="211" t="e">
        <f>VLOOKUP(B201,#REF!,2,FALSE)</f>
        <v>#REF!</v>
      </c>
      <c r="AE201" s="211" t="e">
        <f>VLOOKUP(B201,#REF!,2,FALSE)</f>
        <v>#REF!</v>
      </c>
      <c r="AG201" s="212">
        <v>38.52087236637712</v>
      </c>
      <c r="AH201" s="212">
        <v>346.43912916612726</v>
      </c>
      <c r="AI201" s="212">
        <v>0</v>
      </c>
      <c r="AJ201" s="212">
        <v>384.96000153250441</v>
      </c>
      <c r="AK201" s="212">
        <v>41.901253133127291</v>
      </c>
      <c r="AL201" s="212">
        <v>360.82036762735311</v>
      </c>
      <c r="AM201" s="212">
        <v>0</v>
      </c>
      <c r="AN201" s="212">
        <v>402.72162076048039</v>
      </c>
      <c r="AO201" s="212">
        <v>55.705311752662745</v>
      </c>
      <c r="AP201" s="212">
        <v>431.25268256973555</v>
      </c>
      <c r="AQ201" s="212">
        <v>0</v>
      </c>
      <c r="AR201" s="212">
        <v>486.95799432239829</v>
      </c>
      <c r="AS201" s="212">
        <v>94.226184119039857</v>
      </c>
      <c r="AT201" s="212">
        <v>777.69181173586276</v>
      </c>
      <c r="AU201" s="212">
        <v>0</v>
      </c>
      <c r="AV201" s="212">
        <v>871.91799585490276</v>
      </c>
      <c r="AX201" s="211">
        <v>196</v>
      </c>
    </row>
    <row r="202" spans="1:50" x14ac:dyDescent="0.2">
      <c r="A202" s="190" t="s">
        <v>660</v>
      </c>
      <c r="B202" s="211" t="s">
        <v>363</v>
      </c>
      <c r="C202" s="211" t="s">
        <v>170</v>
      </c>
      <c r="E202" s="211">
        <v>37996</v>
      </c>
      <c r="F202" s="211">
        <v>193.43594062532898</v>
      </c>
      <c r="G202" s="211">
        <v>165.56161595004735</v>
      </c>
      <c r="H202" s="211">
        <v>238.52097544080635</v>
      </c>
      <c r="I202" s="211">
        <v>431.95691606613531</v>
      </c>
      <c r="K202" s="222">
        <v>195.11407089354196</v>
      </c>
      <c r="L202" s="222">
        <v>976.33650596170912</v>
      </c>
      <c r="M202" s="222">
        <v>0</v>
      </c>
      <c r="N202" s="222">
        <v>1171.450576855251</v>
      </c>
      <c r="O202" s="223">
        <v>144.80290815054218</v>
      </c>
      <c r="P202" s="223">
        <v>540.14596119393332</v>
      </c>
      <c r="Q202" s="223">
        <v>0</v>
      </c>
      <c r="R202" s="223">
        <v>684.9488693444755</v>
      </c>
      <c r="S202" s="224">
        <v>237.81394584810701</v>
      </c>
      <c r="T202" s="224">
        <v>687.65526830457793</v>
      </c>
      <c r="U202" s="224">
        <v>0</v>
      </c>
      <c r="V202" s="224">
        <v>925.46921415268491</v>
      </c>
      <c r="W202" s="225">
        <v>432.92801674164895</v>
      </c>
      <c r="X202" s="225">
        <v>1663.9917742662869</v>
      </c>
      <c r="Y202" s="225">
        <v>0</v>
      </c>
      <c r="Z202" s="225">
        <v>2096.9197910079361</v>
      </c>
      <c r="AB202" s="211" t="str">
        <f>VLOOKUP(B202,[2]Sheet2!$C$2:$E$384,3,FALSE)</f>
        <v>PU</v>
      </c>
      <c r="AD202" s="211" t="e">
        <f>VLOOKUP(B202,#REF!,2,FALSE)</f>
        <v>#REF!</v>
      </c>
      <c r="AE202" s="211" t="e">
        <f>VLOOKUP(B202,#REF!,2,FALSE)</f>
        <v>#REF!</v>
      </c>
      <c r="AG202" s="212">
        <v>81.293428780865398</v>
      </c>
      <c r="AH202" s="212">
        <v>405.84491705320909</v>
      </c>
      <c r="AI202" s="212">
        <v>0</v>
      </c>
      <c r="AJ202" s="212">
        <v>487.13834583407447</v>
      </c>
      <c r="AK202" s="212">
        <v>60.331501706102308</v>
      </c>
      <c r="AL202" s="212">
        <v>224.52862458671098</v>
      </c>
      <c r="AM202" s="212">
        <v>0</v>
      </c>
      <c r="AN202" s="212">
        <v>284.86012629281328</v>
      </c>
      <c r="AO202" s="212">
        <v>99.084145911998164</v>
      </c>
      <c r="AP202" s="212">
        <v>285.84549857774033</v>
      </c>
      <c r="AQ202" s="212">
        <v>0</v>
      </c>
      <c r="AR202" s="212">
        <v>384.92964448973851</v>
      </c>
      <c r="AS202" s="212">
        <v>180.37757469286356</v>
      </c>
      <c r="AT202" s="212">
        <v>691.69041563094947</v>
      </c>
      <c r="AU202" s="212">
        <v>0</v>
      </c>
      <c r="AV202" s="212">
        <v>872.06799032381298</v>
      </c>
      <c r="AX202" s="211">
        <v>197</v>
      </c>
    </row>
    <row r="203" spans="1:50" x14ac:dyDescent="0.2">
      <c r="A203" s="190" t="s">
        <v>688</v>
      </c>
      <c r="B203" s="211" t="s">
        <v>234</v>
      </c>
      <c r="D203" s="211" t="s">
        <v>177</v>
      </c>
      <c r="E203" s="211">
        <v>73831</v>
      </c>
      <c r="F203" s="211">
        <v>765.78843575191991</v>
      </c>
      <c r="G203" s="211">
        <v>989.31490150539753</v>
      </c>
      <c r="H203" s="211">
        <v>1192.1234531724087</v>
      </c>
      <c r="I203" s="211">
        <v>1957.9118889243289</v>
      </c>
      <c r="K203" s="222">
        <v>771.95413489424379</v>
      </c>
      <c r="L203" s="222">
        <v>0</v>
      </c>
      <c r="M203" s="222">
        <v>45.528841762392851</v>
      </c>
      <c r="N203" s="222">
        <v>817.48297665663665</v>
      </c>
      <c r="O203" s="223">
        <v>891.7162475176417</v>
      </c>
      <c r="P203" s="223">
        <v>0</v>
      </c>
      <c r="Q203" s="223">
        <v>63.079366805760905</v>
      </c>
      <c r="R203" s="223">
        <v>954.79561432340256</v>
      </c>
      <c r="S203" s="224">
        <v>1122.1523752317137</v>
      </c>
      <c r="T203" s="224">
        <v>0</v>
      </c>
      <c r="U203" s="224">
        <v>64.088974980475342</v>
      </c>
      <c r="V203" s="224">
        <v>1186.241350212189</v>
      </c>
      <c r="W203" s="225">
        <v>1894.1065101259576</v>
      </c>
      <c r="X203" s="225">
        <v>0</v>
      </c>
      <c r="Y203" s="225">
        <v>109.61781674286819</v>
      </c>
      <c r="Z203" s="225">
        <v>2003.7243268688258</v>
      </c>
      <c r="AB203" s="211" t="str">
        <f>VLOOKUP(B203,[2]Sheet2!$C$2:$E$384,3,FALSE)</f>
        <v>PR</v>
      </c>
      <c r="AD203" s="211" t="e">
        <f>VLOOKUP(B203,#REF!,2,FALSE)</f>
        <v>#REF!</v>
      </c>
      <c r="AE203" s="211" t="e">
        <f>VLOOKUP(B203,#REF!,2,FALSE)</f>
        <v>#REF!</v>
      </c>
      <c r="AG203" s="212">
        <v>335.67631432764739</v>
      </c>
      <c r="AH203" s="212">
        <v>0</v>
      </c>
      <c r="AI203" s="212">
        <v>20.374922202840761</v>
      </c>
      <c r="AJ203" s="212">
        <v>356.05123653048815</v>
      </c>
      <c r="AK203" s="212">
        <v>387.75363698752574</v>
      </c>
      <c r="AL203" s="212">
        <v>0</v>
      </c>
      <c r="AM203" s="212">
        <v>28.22907725127876</v>
      </c>
      <c r="AN203" s="212">
        <v>415.98271423880448</v>
      </c>
      <c r="AO203" s="212">
        <v>487.95641658607246</v>
      </c>
      <c r="AP203" s="212">
        <v>0</v>
      </c>
      <c r="AQ203" s="212">
        <v>28.680893884842895</v>
      </c>
      <c r="AR203" s="212">
        <v>516.63731047091539</v>
      </c>
      <c r="AS203" s="212">
        <v>823.6327309137198</v>
      </c>
      <c r="AT203" s="212">
        <v>0</v>
      </c>
      <c r="AU203" s="212">
        <v>49.055816087683652</v>
      </c>
      <c r="AV203" s="212">
        <v>872.68854700140355</v>
      </c>
      <c r="AX203" s="211">
        <v>198</v>
      </c>
    </row>
    <row r="204" spans="1:50" x14ac:dyDescent="0.2">
      <c r="A204" s="190" t="s">
        <v>660</v>
      </c>
      <c r="B204" s="211" t="s">
        <v>130</v>
      </c>
      <c r="C204" s="211" t="s">
        <v>330</v>
      </c>
      <c r="E204" s="211">
        <v>56174</v>
      </c>
      <c r="F204" s="211">
        <v>218.08838608608966</v>
      </c>
      <c r="G204" s="211">
        <v>90.583810059475908</v>
      </c>
      <c r="H204" s="211">
        <v>129.64089905757001</v>
      </c>
      <c r="I204" s="211">
        <v>347.72928514365969</v>
      </c>
      <c r="K204" s="222">
        <v>220.40262680499825</v>
      </c>
      <c r="L204" s="222">
        <v>1155.8465948390683</v>
      </c>
      <c r="M204" s="222">
        <v>0</v>
      </c>
      <c r="N204" s="222">
        <v>1376.2492216440664</v>
      </c>
      <c r="O204" s="223">
        <v>79.112643403282647</v>
      </c>
      <c r="P204" s="223">
        <v>494.76846688655939</v>
      </c>
      <c r="Q204" s="223">
        <v>0</v>
      </c>
      <c r="R204" s="223">
        <v>573.88111028984201</v>
      </c>
      <c r="S204" s="224">
        <v>129.47298477636588</v>
      </c>
      <c r="T204" s="224">
        <v>613.10426902120946</v>
      </c>
      <c r="U204" s="224">
        <v>0</v>
      </c>
      <c r="V204" s="224">
        <v>742.57725379757539</v>
      </c>
      <c r="W204" s="225">
        <v>349.87561158136413</v>
      </c>
      <c r="X204" s="225">
        <v>1768.9508638602777</v>
      </c>
      <c r="Y204" s="225">
        <v>0</v>
      </c>
      <c r="Z204" s="225">
        <v>2118.8264754416418</v>
      </c>
      <c r="AB204" s="211" t="str">
        <f>VLOOKUP(B204,[2]Sheet2!$C$2:$E$384,3,FALSE)</f>
        <v>PU</v>
      </c>
      <c r="AD204" s="211" t="e">
        <f>VLOOKUP(B204,#REF!,2,FALSE)</f>
        <v>#REF!</v>
      </c>
      <c r="AE204" s="211" t="e">
        <f>VLOOKUP(B204,#REF!,2,FALSE)</f>
        <v>#REF!</v>
      </c>
      <c r="AG204" s="212">
        <v>93.115356589005756</v>
      </c>
      <c r="AH204" s="212">
        <v>477.42280464241315</v>
      </c>
      <c r="AI204" s="212">
        <v>0</v>
      </c>
      <c r="AJ204" s="212">
        <v>570.53816123141894</v>
      </c>
      <c r="AK204" s="212">
        <v>33.423385682753846</v>
      </c>
      <c r="AL204" s="212">
        <v>204.36427304827316</v>
      </c>
      <c r="AM204" s="212">
        <v>0</v>
      </c>
      <c r="AN204" s="212">
        <v>237.78765873102702</v>
      </c>
      <c r="AO204" s="212">
        <v>54.699543834206331</v>
      </c>
      <c r="AP204" s="212">
        <v>253.24291386184962</v>
      </c>
      <c r="AQ204" s="212">
        <v>0</v>
      </c>
      <c r="AR204" s="212">
        <v>307.94245769605595</v>
      </c>
      <c r="AS204" s="212">
        <v>147.81490042321209</v>
      </c>
      <c r="AT204" s="212">
        <v>730.66571850426271</v>
      </c>
      <c r="AU204" s="212">
        <v>0</v>
      </c>
      <c r="AV204" s="212">
        <v>878.48061892747489</v>
      </c>
      <c r="AX204" s="211">
        <v>199</v>
      </c>
    </row>
    <row r="205" spans="1:50" x14ac:dyDescent="0.2">
      <c r="A205" s="190" t="s">
        <v>660</v>
      </c>
      <c r="B205" s="211" t="s">
        <v>372</v>
      </c>
      <c r="C205" s="211" t="s">
        <v>194</v>
      </c>
      <c r="D205" s="211" t="s">
        <v>195</v>
      </c>
      <c r="E205" s="211">
        <v>48085</v>
      </c>
      <c r="F205" s="211">
        <v>125.65708640948318</v>
      </c>
      <c r="G205" s="211">
        <v>150.73174563127796</v>
      </c>
      <c r="H205" s="211">
        <v>180.32118632275294</v>
      </c>
      <c r="I205" s="211">
        <v>305.97827273223612</v>
      </c>
      <c r="K205" s="222">
        <v>126.03190372956698</v>
      </c>
      <c r="L205" s="222">
        <v>685.46118923290908</v>
      </c>
      <c r="M205" s="222">
        <v>38.458751139974609</v>
      </c>
      <c r="N205" s="222">
        <v>849.95184410245076</v>
      </c>
      <c r="O205" s="223">
        <v>130.65557721586774</v>
      </c>
      <c r="P205" s="223">
        <v>726.78680053235951</v>
      </c>
      <c r="Q205" s="223">
        <v>48.855369024311962</v>
      </c>
      <c r="R205" s="223">
        <v>906.2977467725392</v>
      </c>
      <c r="S205" s="224">
        <v>169.05543878704609</v>
      </c>
      <c r="T205" s="224">
        <v>912.25887280684219</v>
      </c>
      <c r="U205" s="224">
        <v>51.187559958475568</v>
      </c>
      <c r="V205" s="224">
        <v>1132.5018715523638</v>
      </c>
      <c r="W205" s="225">
        <v>295.08734251661303</v>
      </c>
      <c r="X205" s="225">
        <v>1597.7200620397514</v>
      </c>
      <c r="Y205" s="225">
        <v>89.64631109845017</v>
      </c>
      <c r="Z205" s="225">
        <v>1982.4537156548147</v>
      </c>
      <c r="AB205" s="211" t="str">
        <f>VLOOKUP(B205,[2]Sheet2!$C$2:$E$384,3,FALSE)</f>
        <v>PR</v>
      </c>
      <c r="AD205" s="211" t="e">
        <f>VLOOKUP(B205,#REF!,2,FALSE)</f>
        <v>#REF!</v>
      </c>
      <c r="AE205" s="211" t="e">
        <f>VLOOKUP(B205,#REF!,2,FALSE)</f>
        <v>#REF!</v>
      </c>
      <c r="AG205" s="212">
        <v>54.332473469932118</v>
      </c>
      <c r="AH205" s="212">
        <v>305.21527967013742</v>
      </c>
      <c r="AI205" s="212">
        <v>17.161774387342184</v>
      </c>
      <c r="AJ205" s="212">
        <v>376.70952752741169</v>
      </c>
      <c r="AK205" s="212">
        <v>56.325743503899957</v>
      </c>
      <c r="AL205" s="212">
        <v>323.61633316292</v>
      </c>
      <c r="AM205" s="212">
        <v>21.80114527780637</v>
      </c>
      <c r="AN205" s="212">
        <v>401.74322194462633</v>
      </c>
      <c r="AO205" s="212">
        <v>72.879960319841402</v>
      </c>
      <c r="AP205" s="212">
        <v>406.20147627453298</v>
      </c>
      <c r="AQ205" s="212">
        <v>22.84185859932446</v>
      </c>
      <c r="AR205" s="212">
        <v>501.92329519369883</v>
      </c>
      <c r="AS205" s="212">
        <v>127.21243378977351</v>
      </c>
      <c r="AT205" s="212">
        <v>711.4167559446704</v>
      </c>
      <c r="AU205" s="212">
        <v>40.003632986666645</v>
      </c>
      <c r="AV205" s="212">
        <v>878.63282272111053</v>
      </c>
      <c r="AX205" s="211">
        <v>200</v>
      </c>
    </row>
    <row r="206" spans="1:50" x14ac:dyDescent="0.2">
      <c r="A206" s="190" t="s">
        <v>682</v>
      </c>
      <c r="B206" s="211" t="s">
        <v>112</v>
      </c>
      <c r="D206" s="226" t="s">
        <v>374</v>
      </c>
      <c r="E206" s="211">
        <v>135108</v>
      </c>
      <c r="F206" s="211">
        <v>686.99854930870129</v>
      </c>
      <c r="G206" s="211">
        <v>1123.1679716308583</v>
      </c>
      <c r="H206" s="211">
        <v>1350.7353258251489</v>
      </c>
      <c r="I206" s="211">
        <v>2037.7338751338502</v>
      </c>
      <c r="K206" s="222">
        <v>692.8559420841957</v>
      </c>
      <c r="L206" s="222">
        <v>0</v>
      </c>
      <c r="M206" s="222">
        <v>29.632620381808106</v>
      </c>
      <c r="N206" s="222">
        <v>722.48856246600383</v>
      </c>
      <c r="O206" s="223">
        <v>1018.0541514397371</v>
      </c>
      <c r="P206" s="223">
        <v>0</v>
      </c>
      <c r="Q206" s="223">
        <v>60.184894694310735</v>
      </c>
      <c r="R206" s="223">
        <v>1078.2390461340478</v>
      </c>
      <c r="S206" s="224">
        <v>1271.8493846020099</v>
      </c>
      <c r="T206" s="224">
        <v>0</v>
      </c>
      <c r="U206" s="224">
        <v>61.655057951940641</v>
      </c>
      <c r="V206" s="224">
        <v>1333.5044425539504</v>
      </c>
      <c r="W206" s="225">
        <v>1964.7053266862056</v>
      </c>
      <c r="X206" s="225">
        <v>0</v>
      </c>
      <c r="Y206" s="225">
        <v>91.287678333748744</v>
      </c>
      <c r="Z206" s="225">
        <v>2055.9930050199541</v>
      </c>
      <c r="AB206" s="211" t="str">
        <f>VLOOKUP(B206,[2]Sheet2!$C$2:$E$384,3,FALSE)</f>
        <v>PU</v>
      </c>
      <c r="AD206" s="211" t="e">
        <f>VLOOKUP(B206,#REF!,2,FALSE)</f>
        <v>#REF!</v>
      </c>
      <c r="AE206" s="211" t="e">
        <f>VLOOKUP(B206,#REF!,2,FALSE)</f>
        <v>#REF!</v>
      </c>
      <c r="AG206" s="212">
        <v>296.79327794370278</v>
      </c>
      <c r="AH206" s="212">
        <v>0</v>
      </c>
      <c r="AI206" s="212">
        <v>12.104236761952272</v>
      </c>
      <c r="AJ206" s="212">
        <v>308.89751470565506</v>
      </c>
      <c r="AK206" s="212">
        <v>436.09589003608045</v>
      </c>
      <c r="AL206" s="212">
        <v>0</v>
      </c>
      <c r="AM206" s="212">
        <v>24.584130781776363</v>
      </c>
      <c r="AN206" s="212">
        <v>460.68002081785681</v>
      </c>
      <c r="AO206" s="212">
        <v>544.8121679828804</v>
      </c>
      <c r="AP206" s="212">
        <v>0</v>
      </c>
      <c r="AQ206" s="212">
        <v>25.184658305828876</v>
      </c>
      <c r="AR206" s="212">
        <v>569.99682628870926</v>
      </c>
      <c r="AS206" s="212">
        <v>841.60544592658312</v>
      </c>
      <c r="AT206" s="212">
        <v>0</v>
      </c>
      <c r="AU206" s="212">
        <v>37.288895067781148</v>
      </c>
      <c r="AV206" s="212">
        <v>878.89434099436426</v>
      </c>
      <c r="AX206" s="211">
        <v>201</v>
      </c>
    </row>
    <row r="207" spans="1:50" x14ac:dyDescent="0.2">
      <c r="A207" s="190" t="s">
        <v>660</v>
      </c>
      <c r="B207" s="211" t="s">
        <v>117</v>
      </c>
      <c r="C207" s="211" t="s">
        <v>106</v>
      </c>
      <c r="D207" s="211" t="s">
        <v>107</v>
      </c>
      <c r="E207" s="211">
        <v>64684</v>
      </c>
      <c r="F207" s="211">
        <v>99.711056830128001</v>
      </c>
      <c r="G207" s="211">
        <v>88.70784422456866</v>
      </c>
      <c r="H207" s="211">
        <v>119.38423265675681</v>
      </c>
      <c r="I207" s="211">
        <v>219.09528948688481</v>
      </c>
      <c r="K207" s="222">
        <v>100.3297950804688</v>
      </c>
      <c r="L207" s="222">
        <v>837.92971996028132</v>
      </c>
      <c r="M207" s="222">
        <v>53.521711005580364</v>
      </c>
      <c r="N207" s="222">
        <v>991.78122604633052</v>
      </c>
      <c r="O207" s="223">
        <v>77.005416852127269</v>
      </c>
      <c r="P207" s="223">
        <v>589.2756605055489</v>
      </c>
      <c r="Q207" s="223">
        <v>41.593327392144587</v>
      </c>
      <c r="R207" s="223">
        <v>707.87440474982077</v>
      </c>
      <c r="S207" s="224">
        <v>117.52989289688989</v>
      </c>
      <c r="T207" s="224">
        <v>723.74304807525982</v>
      </c>
      <c r="U207" s="224">
        <v>44.650762373387138</v>
      </c>
      <c r="V207" s="224">
        <v>885.92370334553686</v>
      </c>
      <c r="W207" s="225">
        <v>217.8596879773587</v>
      </c>
      <c r="X207" s="225">
        <v>1561.6727680355414</v>
      </c>
      <c r="Y207" s="225">
        <v>98.172473378967496</v>
      </c>
      <c r="Z207" s="225">
        <v>1877.7049293918676</v>
      </c>
      <c r="AB207" s="211" t="str">
        <f>VLOOKUP(B207,[2]Sheet2!$C$2:$E$384,3,FALSE)</f>
        <v>PR</v>
      </c>
      <c r="AD207" s="211" t="e">
        <f>VLOOKUP(B207,#REF!,2,FALSE)</f>
        <v>#REF!</v>
      </c>
      <c r="AE207" s="211" t="e">
        <f>VLOOKUP(B207,#REF!,2,FALSE)</f>
        <v>#REF!</v>
      </c>
      <c r="AG207" s="212">
        <v>48.08812170712492</v>
      </c>
      <c r="AH207" s="212">
        <v>391.33268714628656</v>
      </c>
      <c r="AI207" s="212">
        <v>24.694312734070014</v>
      </c>
      <c r="AJ207" s="212">
        <v>464.1151215874815</v>
      </c>
      <c r="AK207" s="212">
        <v>36.908735383372232</v>
      </c>
      <c r="AL207" s="212">
        <v>275.20545244113089</v>
      </c>
      <c r="AM207" s="212">
        <v>19.190691309646066</v>
      </c>
      <c r="AN207" s="212">
        <v>331.30487913414919</v>
      </c>
      <c r="AO207" s="212">
        <v>56.33213732090271</v>
      </c>
      <c r="AP207" s="212">
        <v>338.00485298475934</v>
      </c>
      <c r="AQ207" s="212">
        <v>20.601357265056514</v>
      </c>
      <c r="AR207" s="212">
        <v>414.93834757071852</v>
      </c>
      <c r="AS207" s="212">
        <v>104.42025902802763</v>
      </c>
      <c r="AT207" s="212">
        <v>729.3375401310459</v>
      </c>
      <c r="AU207" s="212">
        <v>45.295669999126531</v>
      </c>
      <c r="AV207" s="212">
        <v>879.05346915819996</v>
      </c>
      <c r="AX207" s="211">
        <v>202</v>
      </c>
    </row>
    <row r="208" spans="1:50" x14ac:dyDescent="0.2">
      <c r="A208" s="190" t="s">
        <v>688</v>
      </c>
      <c r="B208" s="211" t="s">
        <v>311</v>
      </c>
      <c r="D208" s="211" t="s">
        <v>136</v>
      </c>
      <c r="E208" s="211">
        <v>79252</v>
      </c>
      <c r="F208" s="211">
        <v>765.80376520466359</v>
      </c>
      <c r="G208" s="211">
        <v>973.42091998331898</v>
      </c>
      <c r="H208" s="211">
        <v>1154.3854914839092</v>
      </c>
      <c r="I208" s="211">
        <v>1920.1892566885729</v>
      </c>
      <c r="K208" s="222">
        <v>770.84370096626617</v>
      </c>
      <c r="L208" s="222">
        <v>0</v>
      </c>
      <c r="M208" s="222">
        <v>50.767030632176287</v>
      </c>
      <c r="N208" s="222">
        <v>821.6107315984425</v>
      </c>
      <c r="O208" s="223">
        <v>881.90418722959669</v>
      </c>
      <c r="P208" s="223">
        <v>0</v>
      </c>
      <c r="Q208" s="223">
        <v>44.93532844320012</v>
      </c>
      <c r="R208" s="223">
        <v>926.83951567279678</v>
      </c>
      <c r="S208" s="224">
        <v>1095.4866047885796</v>
      </c>
      <c r="T208" s="224">
        <v>0</v>
      </c>
      <c r="U208" s="224">
        <v>47.543432898893677</v>
      </c>
      <c r="V208" s="224">
        <v>1143.0300376874732</v>
      </c>
      <c r="W208" s="225">
        <v>1866.3303057548458</v>
      </c>
      <c r="X208" s="225">
        <v>0</v>
      </c>
      <c r="Y208" s="225">
        <v>98.310463531069956</v>
      </c>
      <c r="Z208" s="225">
        <v>1964.6407692859157</v>
      </c>
      <c r="AB208" s="211" t="str">
        <f>VLOOKUP(B208,[2]Sheet2!$C$2:$E$384,3,FALSE)</f>
        <v>PU</v>
      </c>
      <c r="AD208" s="211" t="e">
        <f>VLOOKUP(B208,#REF!,2,FALSE)</f>
        <v>#REF!</v>
      </c>
      <c r="AE208" s="211" t="e">
        <f>VLOOKUP(B208,#REF!,2,FALSE)</f>
        <v>#REF!</v>
      </c>
      <c r="AG208" s="212">
        <v>346.36155658541281</v>
      </c>
      <c r="AH208" s="212">
        <v>0</v>
      </c>
      <c r="AI208" s="212">
        <v>21.788319266903919</v>
      </c>
      <c r="AJ208" s="212">
        <v>368.14987585231671</v>
      </c>
      <c r="AK208" s="212">
        <v>396.26412807828592</v>
      </c>
      <c r="AL208" s="212">
        <v>0</v>
      </c>
      <c r="AM208" s="212">
        <v>19.285454955545475</v>
      </c>
      <c r="AN208" s="212">
        <v>415.54958303383137</v>
      </c>
      <c r="AO208" s="212">
        <v>492.23266036605554</v>
      </c>
      <c r="AP208" s="212">
        <v>0</v>
      </c>
      <c r="AQ208" s="212">
        <v>20.404807650679647</v>
      </c>
      <c r="AR208" s="212">
        <v>512.63746801673517</v>
      </c>
      <c r="AS208" s="212">
        <v>838.5942169514683</v>
      </c>
      <c r="AT208" s="212">
        <v>0</v>
      </c>
      <c r="AU208" s="212">
        <v>42.193126917583569</v>
      </c>
      <c r="AV208" s="212">
        <v>880.78734386905194</v>
      </c>
      <c r="AX208" s="211">
        <v>203</v>
      </c>
    </row>
    <row r="209" spans="1:50" x14ac:dyDescent="0.2">
      <c r="A209" s="190" t="s">
        <v>678</v>
      </c>
      <c r="B209" s="211" t="s">
        <v>168</v>
      </c>
      <c r="D209" s="211" t="s">
        <v>401</v>
      </c>
      <c r="E209" s="211">
        <v>101328</v>
      </c>
      <c r="F209" s="211">
        <v>936.54751894836579</v>
      </c>
      <c r="G209" s="211">
        <v>756.60342102939956</v>
      </c>
      <c r="H209" s="211">
        <v>925.95351101031372</v>
      </c>
      <c r="I209" s="211">
        <v>1862.5010299586793</v>
      </c>
      <c r="K209" s="222">
        <v>944.16436956420102</v>
      </c>
      <c r="L209" s="222">
        <v>0</v>
      </c>
      <c r="M209" s="222">
        <v>37.72</v>
      </c>
      <c r="N209" s="222">
        <v>981.88436956420105</v>
      </c>
      <c r="O209" s="223">
        <v>690.67351530097301</v>
      </c>
      <c r="P209" s="223">
        <v>0</v>
      </c>
      <c r="Q209" s="223">
        <v>80.510000000000005</v>
      </c>
      <c r="R209" s="223">
        <v>771.183515300973</v>
      </c>
      <c r="S209" s="224">
        <v>902.43642850896617</v>
      </c>
      <c r="T209" s="224">
        <v>0</v>
      </c>
      <c r="U209" s="224">
        <v>84.81</v>
      </c>
      <c r="V209" s="224">
        <v>987.24642850896612</v>
      </c>
      <c r="W209" s="225">
        <v>1846.6007980731672</v>
      </c>
      <c r="X209" s="225">
        <v>0</v>
      </c>
      <c r="Y209" s="225">
        <v>122.53</v>
      </c>
      <c r="Z209" s="225">
        <v>1969.1307980731672</v>
      </c>
      <c r="AB209" s="211" t="str">
        <f>VLOOKUP(B209,[2]Sheet2!$C$2:$E$384,3,FALSE)</f>
        <v>PU</v>
      </c>
      <c r="AD209" s="211" t="e">
        <f>VLOOKUP(B209,#REF!,2,FALSE)</f>
        <v>#REF!</v>
      </c>
      <c r="AE209" s="211" t="e">
        <f>VLOOKUP(B209,#REF!,2,FALSE)</f>
        <v>#REF!</v>
      </c>
      <c r="AG209" s="212">
        <v>392.61267929218042</v>
      </c>
      <c r="AH209" s="212">
        <v>0</v>
      </c>
      <c r="AI209" s="212">
        <v>15.35513553029292</v>
      </c>
      <c r="AJ209" s="212">
        <v>407.96781482247331</v>
      </c>
      <c r="AK209" s="212">
        <v>287.20336002896056</v>
      </c>
      <c r="AL209" s="212">
        <v>0</v>
      </c>
      <c r="AM209" s="212">
        <v>40.093873925372797</v>
      </c>
      <c r="AN209" s="212">
        <v>327.29723395433336</v>
      </c>
      <c r="AO209" s="212">
        <v>375.26091378698163</v>
      </c>
      <c r="AP209" s="212">
        <v>0</v>
      </c>
      <c r="AQ209" s="212">
        <v>100.60516678718189</v>
      </c>
      <c r="AR209" s="212">
        <v>475.8660805741635</v>
      </c>
      <c r="AS209" s="212">
        <v>767.87359307916199</v>
      </c>
      <c r="AT209" s="212">
        <v>0</v>
      </c>
      <c r="AU209" s="212">
        <v>115.9603023174748</v>
      </c>
      <c r="AV209" s="212">
        <v>883.83389539663676</v>
      </c>
      <c r="AX209" s="211">
        <v>204</v>
      </c>
    </row>
    <row r="210" spans="1:50" x14ac:dyDescent="0.2">
      <c r="A210" s="190" t="s">
        <v>660</v>
      </c>
      <c r="B210" s="211" t="s">
        <v>395</v>
      </c>
      <c r="C210" s="211" t="s">
        <v>194</v>
      </c>
      <c r="D210" s="211" t="s">
        <v>195</v>
      </c>
      <c r="E210" s="211">
        <v>50538</v>
      </c>
      <c r="F210" s="211">
        <v>120.29399659662037</v>
      </c>
      <c r="G210" s="211">
        <v>147.96016406369466</v>
      </c>
      <c r="H210" s="211">
        <v>181.39485119428642</v>
      </c>
      <c r="I210" s="211">
        <v>301.68884779090678</v>
      </c>
      <c r="K210" s="222">
        <v>120.8047800621339</v>
      </c>
      <c r="L210" s="222">
        <v>685.46118923290908</v>
      </c>
      <c r="M210" s="222">
        <v>38.458751139974609</v>
      </c>
      <c r="N210" s="222">
        <v>844.72472043501762</v>
      </c>
      <c r="O210" s="223">
        <v>128.35266574729906</v>
      </c>
      <c r="P210" s="223">
        <v>726.78680053235951</v>
      </c>
      <c r="Q210" s="223">
        <v>48.855369024311962</v>
      </c>
      <c r="R210" s="223">
        <v>903.99483530397049</v>
      </c>
      <c r="S210" s="224">
        <v>169.82289745318468</v>
      </c>
      <c r="T210" s="224">
        <v>912.25887280684219</v>
      </c>
      <c r="U210" s="224">
        <v>51.187559958475568</v>
      </c>
      <c r="V210" s="224">
        <v>1133.2693302185023</v>
      </c>
      <c r="W210" s="225">
        <v>290.62767751531857</v>
      </c>
      <c r="X210" s="225">
        <v>1597.7200620397514</v>
      </c>
      <c r="Y210" s="225">
        <v>89.64631109845017</v>
      </c>
      <c r="Z210" s="225">
        <v>1977.9940506535202</v>
      </c>
      <c r="AB210" s="211" t="str">
        <f>VLOOKUP(B210,[2]Sheet2!$C$2:$E$384,3,FALSE)</f>
        <v>SR</v>
      </c>
      <c r="AD210" s="211" t="e">
        <f>VLOOKUP(B210,#REF!,2,FALSE)</f>
        <v>#REF!</v>
      </c>
      <c r="AE210" s="211" t="e">
        <f>VLOOKUP(B210,#REF!,2,FALSE)</f>
        <v>#REF!</v>
      </c>
      <c r="AG210" s="212">
        <v>56.141096615846941</v>
      </c>
      <c r="AH210" s="212">
        <v>305.21527967013742</v>
      </c>
      <c r="AI210" s="212">
        <v>17.161774387342184</v>
      </c>
      <c r="AJ210" s="212">
        <v>378.51815067332655</v>
      </c>
      <c r="AK210" s="212">
        <v>59.648793739075671</v>
      </c>
      <c r="AL210" s="212">
        <v>323.61633316292</v>
      </c>
      <c r="AM210" s="212">
        <v>21.80114527780637</v>
      </c>
      <c r="AN210" s="212">
        <v>405.06627217980207</v>
      </c>
      <c r="AO210" s="212">
        <v>78.921079849643647</v>
      </c>
      <c r="AP210" s="212">
        <v>406.20147627453298</v>
      </c>
      <c r="AQ210" s="212">
        <v>22.84185859932446</v>
      </c>
      <c r="AR210" s="212">
        <v>507.96441472350108</v>
      </c>
      <c r="AS210" s="212">
        <v>135.06217646549058</v>
      </c>
      <c r="AT210" s="212">
        <v>711.4167559446704</v>
      </c>
      <c r="AU210" s="212">
        <v>40.003632986666645</v>
      </c>
      <c r="AV210" s="212">
        <v>886.48256539682757</v>
      </c>
      <c r="AX210" s="211">
        <v>205</v>
      </c>
    </row>
    <row r="211" spans="1:50" x14ac:dyDescent="0.2">
      <c r="A211" s="190" t="s">
        <v>682</v>
      </c>
      <c r="B211" s="211" t="s">
        <v>322</v>
      </c>
      <c r="D211" s="211" t="s">
        <v>150</v>
      </c>
      <c r="E211" s="211">
        <v>126522</v>
      </c>
      <c r="F211" s="211">
        <v>967.71081709109876</v>
      </c>
      <c r="G211" s="211">
        <v>828.13558277946913</v>
      </c>
      <c r="H211" s="211">
        <v>999.76134462413984</v>
      </c>
      <c r="I211" s="211">
        <v>1967.4721617152384</v>
      </c>
      <c r="K211" s="222">
        <v>969.19181178872486</v>
      </c>
      <c r="L211" s="222">
        <v>0</v>
      </c>
      <c r="M211" s="222">
        <v>32.428897585899612</v>
      </c>
      <c r="N211" s="222">
        <v>1001.6207093746244</v>
      </c>
      <c r="O211" s="223">
        <v>750.30239311266814</v>
      </c>
      <c r="P211" s="223">
        <v>0</v>
      </c>
      <c r="Q211" s="223">
        <v>54.775852539978381</v>
      </c>
      <c r="R211" s="223">
        <v>805.0782456526465</v>
      </c>
      <c r="S211" s="224">
        <v>948.66816597245258</v>
      </c>
      <c r="T211" s="224">
        <v>0</v>
      </c>
      <c r="U211" s="224">
        <v>55.45313875445229</v>
      </c>
      <c r="V211" s="224">
        <v>1004.1213047269049</v>
      </c>
      <c r="W211" s="225">
        <v>1917.8599777611773</v>
      </c>
      <c r="X211" s="225">
        <v>0</v>
      </c>
      <c r="Y211" s="225">
        <v>87.882036340351888</v>
      </c>
      <c r="Z211" s="225">
        <v>2005.7420141015293</v>
      </c>
      <c r="AB211" s="211" t="str">
        <f>VLOOKUP(B211,[2]Sheet2!$C$2:$E$384,3,FALSE)</f>
        <v>PU</v>
      </c>
      <c r="AD211" s="211" t="e">
        <f>VLOOKUP(B211,#REF!,2,FALSE)</f>
        <v>#REF!</v>
      </c>
      <c r="AE211" s="211" t="e">
        <f>VLOOKUP(B211,#REF!,2,FALSE)</f>
        <v>#REF!</v>
      </c>
      <c r="AG211" s="212">
        <v>428.77653595327411</v>
      </c>
      <c r="AH211" s="212">
        <v>0</v>
      </c>
      <c r="AI211" s="212">
        <v>14.141428597553338</v>
      </c>
      <c r="AJ211" s="212">
        <v>442.91796455082743</v>
      </c>
      <c r="AK211" s="212">
        <v>331.93848433629967</v>
      </c>
      <c r="AL211" s="212">
        <v>0</v>
      </c>
      <c r="AM211" s="212">
        <v>23.886374968880286</v>
      </c>
      <c r="AN211" s="212">
        <v>355.82485930517993</v>
      </c>
      <c r="AO211" s="212">
        <v>419.69674632732597</v>
      </c>
      <c r="AP211" s="212">
        <v>0</v>
      </c>
      <c r="AQ211" s="212">
        <v>24.181722493930117</v>
      </c>
      <c r="AR211" s="212">
        <v>443.87846882125609</v>
      </c>
      <c r="AS211" s="212">
        <v>848.47328228060007</v>
      </c>
      <c r="AT211" s="212">
        <v>0</v>
      </c>
      <c r="AU211" s="212">
        <v>38.323151091483453</v>
      </c>
      <c r="AV211" s="212">
        <v>886.79643337208358</v>
      </c>
      <c r="AX211" s="211">
        <v>206</v>
      </c>
    </row>
    <row r="212" spans="1:50" x14ac:dyDescent="0.2">
      <c r="A212" s="190" t="s">
        <v>682</v>
      </c>
      <c r="B212" s="211" t="s">
        <v>65</v>
      </c>
      <c r="D212" s="226" t="s">
        <v>378</v>
      </c>
      <c r="E212" s="211">
        <v>93479</v>
      </c>
      <c r="F212" s="211">
        <v>759.6775425496636</v>
      </c>
      <c r="G212" s="211">
        <v>986.99561608537749</v>
      </c>
      <c r="H212" s="211">
        <v>1186.0048744254814</v>
      </c>
      <c r="I212" s="211">
        <v>1945.6824169751446</v>
      </c>
      <c r="K212" s="222">
        <v>768.68099857346135</v>
      </c>
      <c r="L212" s="222">
        <v>0</v>
      </c>
      <c r="M212" s="222">
        <v>34.903085412342207</v>
      </c>
      <c r="N212" s="222">
        <v>803.58408398580355</v>
      </c>
      <c r="O212" s="223">
        <v>888.57463068146853</v>
      </c>
      <c r="P212" s="223">
        <v>0</v>
      </c>
      <c r="Q212" s="223">
        <v>51.531743887347545</v>
      </c>
      <c r="R212" s="223">
        <v>940.10637456881614</v>
      </c>
      <c r="S212" s="224">
        <v>1117.462974693919</v>
      </c>
      <c r="T212" s="224">
        <v>0</v>
      </c>
      <c r="U212" s="224">
        <v>53.489576018508231</v>
      </c>
      <c r="V212" s="224">
        <v>1170.9525507124272</v>
      </c>
      <c r="W212" s="225">
        <v>1886.1439732673803</v>
      </c>
      <c r="X212" s="225">
        <v>0</v>
      </c>
      <c r="Y212" s="225">
        <v>88.392661430850438</v>
      </c>
      <c r="Z212" s="225">
        <v>1974.5366346982307</v>
      </c>
      <c r="AB212" s="211" t="str">
        <f>VLOOKUP(B212,[2]Sheet2!$C$2:$E$384,3,FALSE)</f>
        <v>SR</v>
      </c>
      <c r="AD212" s="211" t="e">
        <f>VLOOKUP(B212,#REF!,2,FALSE)</f>
        <v>#REF!</v>
      </c>
      <c r="AE212" s="211" t="e">
        <f>VLOOKUP(B212,#REF!,2,FALSE)</f>
        <v>#REF!</v>
      </c>
      <c r="AG212" s="212">
        <v>346.25834168103603</v>
      </c>
      <c r="AH212" s="212">
        <v>0</v>
      </c>
      <c r="AI212" s="212">
        <v>14.962786117465502</v>
      </c>
      <c r="AJ212" s="212">
        <v>361.22112779850153</v>
      </c>
      <c r="AK212" s="212">
        <v>400.26536189992777</v>
      </c>
      <c r="AL212" s="212">
        <v>0</v>
      </c>
      <c r="AM212" s="212">
        <v>22.09141263407432</v>
      </c>
      <c r="AN212" s="212">
        <v>422.35677453400211</v>
      </c>
      <c r="AO212" s="212">
        <v>503.36989885993086</v>
      </c>
      <c r="AP212" s="212">
        <v>0</v>
      </c>
      <c r="AQ212" s="212">
        <v>22.930725923612329</v>
      </c>
      <c r="AR212" s="212">
        <v>526.30062478354319</v>
      </c>
      <c r="AS212" s="212">
        <v>849.62824054096689</v>
      </c>
      <c r="AT212" s="212">
        <v>0</v>
      </c>
      <c r="AU212" s="212">
        <v>37.893512041077827</v>
      </c>
      <c r="AV212" s="212">
        <v>887.52175258204466</v>
      </c>
      <c r="AX212" s="211">
        <v>207</v>
      </c>
    </row>
    <row r="213" spans="1:50" x14ac:dyDescent="0.2">
      <c r="A213" s="190" t="s">
        <v>660</v>
      </c>
      <c r="B213" s="211" t="s">
        <v>84</v>
      </c>
      <c r="C213" s="211" t="s">
        <v>194</v>
      </c>
      <c r="D213" s="211" t="s">
        <v>195</v>
      </c>
      <c r="E213" s="211">
        <v>47668</v>
      </c>
      <c r="F213" s="211">
        <v>121.89099605605436</v>
      </c>
      <c r="G213" s="211">
        <v>135.01552931914495</v>
      </c>
      <c r="H213" s="211">
        <v>187.3910152306114</v>
      </c>
      <c r="I213" s="211">
        <v>309.28201128666575</v>
      </c>
      <c r="K213" s="222">
        <v>123.59375135480761</v>
      </c>
      <c r="L213" s="222">
        <v>685.46118923290908</v>
      </c>
      <c r="M213" s="222">
        <v>38.458751139974609</v>
      </c>
      <c r="N213" s="222">
        <v>847.51369172769137</v>
      </c>
      <c r="O213" s="223">
        <v>117.1360820376353</v>
      </c>
      <c r="P213" s="223">
        <v>726.78680053235951</v>
      </c>
      <c r="Q213" s="223">
        <v>48.855369024311962</v>
      </c>
      <c r="R213" s="223">
        <v>892.77825159430677</v>
      </c>
      <c r="S213" s="224">
        <v>187.24844608106346</v>
      </c>
      <c r="T213" s="224">
        <v>912.25887280684219</v>
      </c>
      <c r="U213" s="224">
        <v>51.187559958475568</v>
      </c>
      <c r="V213" s="224">
        <v>1150.6948788463812</v>
      </c>
      <c r="W213" s="225">
        <v>310.84219743587107</v>
      </c>
      <c r="X213" s="225">
        <v>1597.7200620397514</v>
      </c>
      <c r="Y213" s="225">
        <v>89.64631109845017</v>
      </c>
      <c r="Z213" s="225">
        <v>1998.2085705740726</v>
      </c>
      <c r="AB213" s="211" t="str">
        <f>VLOOKUP(B213,[2]Sheet2!$C$2:$E$384,3,FALSE)</f>
        <v>SR</v>
      </c>
      <c r="AD213" s="211" t="e">
        <f>VLOOKUP(B213,#REF!,2,FALSE)</f>
        <v>#REF!</v>
      </c>
      <c r="AE213" s="211" t="e">
        <f>VLOOKUP(B213,#REF!,2,FALSE)</f>
        <v>#REF!</v>
      </c>
      <c r="AG213" s="212">
        <v>54.135580361496757</v>
      </c>
      <c r="AH213" s="212">
        <v>305.21527967013742</v>
      </c>
      <c r="AI213" s="212">
        <v>17.161774387342184</v>
      </c>
      <c r="AJ213" s="212">
        <v>376.51263441897635</v>
      </c>
      <c r="AK213" s="212">
        <v>51.307041924596611</v>
      </c>
      <c r="AL213" s="212">
        <v>323.61633316292</v>
      </c>
      <c r="AM213" s="212">
        <v>21.80114527780637</v>
      </c>
      <c r="AN213" s="212">
        <v>396.72452036532297</v>
      </c>
      <c r="AO213" s="212">
        <v>82.017118092697956</v>
      </c>
      <c r="AP213" s="212">
        <v>406.20147627453298</v>
      </c>
      <c r="AQ213" s="212">
        <v>22.84185859932446</v>
      </c>
      <c r="AR213" s="212">
        <v>511.06045296655537</v>
      </c>
      <c r="AS213" s="212">
        <v>136.15269845419471</v>
      </c>
      <c r="AT213" s="212">
        <v>711.4167559446704</v>
      </c>
      <c r="AU213" s="212">
        <v>40.003632986666645</v>
      </c>
      <c r="AV213" s="212">
        <v>887.57308738553172</v>
      </c>
      <c r="AX213" s="211">
        <v>208</v>
      </c>
    </row>
    <row r="214" spans="1:50" x14ac:dyDescent="0.2">
      <c r="A214" s="190" t="s">
        <v>660</v>
      </c>
      <c r="B214" s="211" t="s">
        <v>161</v>
      </c>
      <c r="C214" s="211" t="s">
        <v>135</v>
      </c>
      <c r="D214" s="211" t="s">
        <v>136</v>
      </c>
      <c r="E214" s="211">
        <v>36074</v>
      </c>
      <c r="F214" s="211">
        <v>165.52389532627379</v>
      </c>
      <c r="G214" s="211">
        <v>189.0157902920663</v>
      </c>
      <c r="H214" s="211">
        <v>226.40696818694923</v>
      </c>
      <c r="I214" s="211">
        <v>391.93086351322302</v>
      </c>
      <c r="K214" s="222">
        <v>165.26620462785752</v>
      </c>
      <c r="L214" s="222">
        <v>849.49088989211486</v>
      </c>
      <c r="M214" s="222">
        <v>50.767030632176287</v>
      </c>
      <c r="N214" s="222">
        <v>1065.5241251521486</v>
      </c>
      <c r="O214" s="223">
        <v>164.33897577842765</v>
      </c>
      <c r="P214" s="223">
        <v>589.43469003178541</v>
      </c>
      <c r="Q214" s="223">
        <v>44.93532844320012</v>
      </c>
      <c r="R214" s="223">
        <v>798.70899425341315</v>
      </c>
      <c r="S214" s="224">
        <v>208.25978048757167</v>
      </c>
      <c r="T214" s="224">
        <v>741.37768696317085</v>
      </c>
      <c r="U214" s="224">
        <v>47.543432898893677</v>
      </c>
      <c r="V214" s="224">
        <v>997.1809003496362</v>
      </c>
      <c r="W214" s="225">
        <v>373.52598511542919</v>
      </c>
      <c r="X214" s="225">
        <v>1590.8685768552857</v>
      </c>
      <c r="Y214" s="225">
        <v>98.310463531069956</v>
      </c>
      <c r="Z214" s="225">
        <v>2062.7050255017848</v>
      </c>
      <c r="AB214" s="211" t="str">
        <f>VLOOKUP(B214,[2]Sheet2!$C$2:$E$384,3,FALSE)</f>
        <v>PU</v>
      </c>
      <c r="AD214" s="211" t="e">
        <f>VLOOKUP(B214,#REF!,2,FALSE)</f>
        <v>#REF!</v>
      </c>
      <c r="AE214" s="211" t="e">
        <f>VLOOKUP(B214,#REF!,2,FALSE)</f>
        <v>#REF!</v>
      </c>
      <c r="AG214" s="212">
        <v>71.277744025075108</v>
      </c>
      <c r="AH214" s="212">
        <v>365.39558508415394</v>
      </c>
      <c r="AI214" s="212">
        <v>21.788319266903919</v>
      </c>
      <c r="AJ214" s="212">
        <v>458.46164837613293</v>
      </c>
      <c r="AK214" s="212">
        <v>70.877839031001159</v>
      </c>
      <c r="AL214" s="212">
        <v>253.5363663057222</v>
      </c>
      <c r="AM214" s="212">
        <v>19.285454955545475</v>
      </c>
      <c r="AN214" s="212">
        <v>343.69966029226885</v>
      </c>
      <c r="AO214" s="212">
        <v>89.820464853885142</v>
      </c>
      <c r="AP214" s="212">
        <v>318.89233530291096</v>
      </c>
      <c r="AQ214" s="212">
        <v>20.404807650679647</v>
      </c>
      <c r="AR214" s="212">
        <v>429.11760780747574</v>
      </c>
      <c r="AS214" s="212">
        <v>161.09820887896024</v>
      </c>
      <c r="AT214" s="212">
        <v>684.2879203870649</v>
      </c>
      <c r="AU214" s="212">
        <v>42.193126917583569</v>
      </c>
      <c r="AV214" s="212">
        <v>887.57925618360866</v>
      </c>
      <c r="AX214" s="211">
        <v>209</v>
      </c>
    </row>
    <row r="215" spans="1:50" x14ac:dyDescent="0.2">
      <c r="A215" s="190" t="s">
        <v>660</v>
      </c>
      <c r="B215" s="211" t="s">
        <v>32</v>
      </c>
      <c r="C215" s="211" t="s">
        <v>135</v>
      </c>
      <c r="D215" s="211" t="s">
        <v>136</v>
      </c>
      <c r="E215" s="211">
        <v>75991</v>
      </c>
      <c r="F215" s="211">
        <v>180.94025608295721</v>
      </c>
      <c r="G215" s="211">
        <v>165.43501598723535</v>
      </c>
      <c r="H215" s="211">
        <v>209.04568466957059</v>
      </c>
      <c r="I215" s="211">
        <v>389.98594075252777</v>
      </c>
      <c r="K215" s="222">
        <v>181.19821996304506</v>
      </c>
      <c r="L215" s="222">
        <v>849.49088989211486</v>
      </c>
      <c r="M215" s="222">
        <v>50.767030632176287</v>
      </c>
      <c r="N215" s="222">
        <v>1081.4561404873364</v>
      </c>
      <c r="O215" s="223">
        <v>143.97101603417508</v>
      </c>
      <c r="P215" s="223">
        <v>589.43469003178541</v>
      </c>
      <c r="Q215" s="223">
        <v>44.93532844320012</v>
      </c>
      <c r="R215" s="223">
        <v>778.34103450916052</v>
      </c>
      <c r="S215" s="224">
        <v>196.80994726813506</v>
      </c>
      <c r="T215" s="224">
        <v>741.37768696317085</v>
      </c>
      <c r="U215" s="224">
        <v>47.543432898893677</v>
      </c>
      <c r="V215" s="224">
        <v>985.73106713019956</v>
      </c>
      <c r="W215" s="225">
        <v>378.00816723118015</v>
      </c>
      <c r="X215" s="225">
        <v>1590.8685768552857</v>
      </c>
      <c r="Y215" s="225">
        <v>98.310463531069956</v>
      </c>
      <c r="Z215" s="225">
        <v>2067.1872076175359</v>
      </c>
      <c r="AB215" s="211" t="str">
        <f>VLOOKUP(B215,[2]Sheet2!$C$2:$E$384,3,FALSE)</f>
        <v>PU</v>
      </c>
      <c r="AD215" s="211" t="e">
        <f>VLOOKUP(B215,#REF!,2,FALSE)</f>
        <v>#REF!</v>
      </c>
      <c r="AE215" s="211" t="e">
        <f>VLOOKUP(B215,#REF!,2,FALSE)</f>
        <v>#REF!</v>
      </c>
      <c r="AG215" s="212">
        <v>77.648205520815637</v>
      </c>
      <c r="AH215" s="212">
        <v>365.39558508415394</v>
      </c>
      <c r="AI215" s="212">
        <v>21.788319266903919</v>
      </c>
      <c r="AJ215" s="212">
        <v>464.83210987187346</v>
      </c>
      <c r="AK215" s="212">
        <v>61.695368996131528</v>
      </c>
      <c r="AL215" s="212">
        <v>253.5363663057222</v>
      </c>
      <c r="AM215" s="212">
        <v>19.285454955545475</v>
      </c>
      <c r="AN215" s="212">
        <v>334.51719025739919</v>
      </c>
      <c r="AO215" s="212">
        <v>84.338241496708719</v>
      </c>
      <c r="AP215" s="212">
        <v>318.89233530291096</v>
      </c>
      <c r="AQ215" s="212">
        <v>20.404807650679647</v>
      </c>
      <c r="AR215" s="212">
        <v>423.63538445029934</v>
      </c>
      <c r="AS215" s="212">
        <v>161.98644701752437</v>
      </c>
      <c r="AT215" s="212">
        <v>684.2879203870649</v>
      </c>
      <c r="AU215" s="212">
        <v>42.193126917583569</v>
      </c>
      <c r="AV215" s="212">
        <v>888.4674943221728</v>
      </c>
      <c r="AX215" s="211">
        <v>210</v>
      </c>
    </row>
    <row r="216" spans="1:50" x14ac:dyDescent="0.2">
      <c r="A216" s="190" t="s">
        <v>660</v>
      </c>
      <c r="B216" s="211" t="s">
        <v>142</v>
      </c>
      <c r="C216" s="211" t="s">
        <v>194</v>
      </c>
      <c r="D216" s="211" t="s">
        <v>195</v>
      </c>
      <c r="E216" s="211">
        <v>37078</v>
      </c>
      <c r="F216" s="211">
        <v>137.4819299854361</v>
      </c>
      <c r="G216" s="211">
        <v>113.67475128189223</v>
      </c>
      <c r="H216" s="211">
        <v>151.31771251690625</v>
      </c>
      <c r="I216" s="211">
        <v>288.79964250234235</v>
      </c>
      <c r="K216" s="222">
        <v>137.8760852788173</v>
      </c>
      <c r="L216" s="222">
        <v>685.46118923290908</v>
      </c>
      <c r="M216" s="222">
        <v>38.458751139974609</v>
      </c>
      <c r="N216" s="222">
        <v>861.79602565170103</v>
      </c>
      <c r="O216" s="223">
        <v>98.692239452883115</v>
      </c>
      <c r="P216" s="223">
        <v>726.78680053235951</v>
      </c>
      <c r="Q216" s="223">
        <v>48.855369024311962</v>
      </c>
      <c r="R216" s="223">
        <v>874.33440900955452</v>
      </c>
      <c r="S216" s="224">
        <v>147.46516479232534</v>
      </c>
      <c r="T216" s="224">
        <v>912.25887280684219</v>
      </c>
      <c r="U216" s="224">
        <v>51.187559958475568</v>
      </c>
      <c r="V216" s="224">
        <v>1110.9115975576431</v>
      </c>
      <c r="W216" s="225">
        <v>285.34125007114267</v>
      </c>
      <c r="X216" s="225">
        <v>1597.7200620397514</v>
      </c>
      <c r="Y216" s="225">
        <v>89.64631109845017</v>
      </c>
      <c r="Z216" s="225">
        <v>1972.7076232093443</v>
      </c>
      <c r="AB216" s="211" t="str">
        <f>VLOOKUP(B216,[2]Sheet2!$C$2:$E$384,3,FALSE)</f>
        <v>SR</v>
      </c>
      <c r="AD216" s="211" t="e">
        <f>VLOOKUP(B216,#REF!,2,FALSE)</f>
        <v>#REF!</v>
      </c>
      <c r="AE216" s="211" t="e">
        <f>VLOOKUP(B216,#REF!,2,FALSE)</f>
        <v>#REF!</v>
      </c>
      <c r="AG216" s="212">
        <v>66.641066455938955</v>
      </c>
      <c r="AH216" s="212">
        <v>305.21527967013742</v>
      </c>
      <c r="AI216" s="212">
        <v>17.161774387342184</v>
      </c>
      <c r="AJ216" s="212">
        <v>389.01812051341852</v>
      </c>
      <c r="AK216" s="212">
        <v>47.701935217879864</v>
      </c>
      <c r="AL216" s="212">
        <v>323.61633316292</v>
      </c>
      <c r="AM216" s="212">
        <v>21.80114527780637</v>
      </c>
      <c r="AN216" s="212">
        <v>393.11941365860622</v>
      </c>
      <c r="AO216" s="212">
        <v>71.275854888020646</v>
      </c>
      <c r="AP216" s="212">
        <v>406.20147627453298</v>
      </c>
      <c r="AQ216" s="212">
        <v>22.84185859932446</v>
      </c>
      <c r="AR216" s="212">
        <v>500.31918976187808</v>
      </c>
      <c r="AS216" s="212">
        <v>137.91692134395959</v>
      </c>
      <c r="AT216" s="212">
        <v>711.4167559446704</v>
      </c>
      <c r="AU216" s="212">
        <v>40.003632986666645</v>
      </c>
      <c r="AV216" s="212">
        <v>889.33731027529666</v>
      </c>
      <c r="AX216" s="211">
        <v>211</v>
      </c>
    </row>
    <row r="217" spans="1:50" x14ac:dyDescent="0.2">
      <c r="A217" s="190" t="s">
        <v>682</v>
      </c>
      <c r="B217" s="211" t="s">
        <v>356</v>
      </c>
      <c r="D217" s="226" t="s">
        <v>378</v>
      </c>
      <c r="E217" s="211">
        <v>148195</v>
      </c>
      <c r="F217" s="211">
        <v>672.78551233172516</v>
      </c>
      <c r="G217" s="211">
        <v>1061.8294055791289</v>
      </c>
      <c r="H217" s="211">
        <v>1302.290901650641</v>
      </c>
      <c r="I217" s="211">
        <v>1975.0764139823664</v>
      </c>
      <c r="K217" s="222">
        <v>678.81705507959498</v>
      </c>
      <c r="L217" s="222">
        <v>0</v>
      </c>
      <c r="M217" s="222">
        <v>34.903085412342207</v>
      </c>
      <c r="N217" s="222">
        <v>713.72014049193717</v>
      </c>
      <c r="O217" s="223">
        <v>960.53251217352147</v>
      </c>
      <c r="P217" s="223">
        <v>0</v>
      </c>
      <c r="Q217" s="223">
        <v>51.531743887347545</v>
      </c>
      <c r="R217" s="223">
        <v>1012.064256060869</v>
      </c>
      <c r="S217" s="224">
        <v>1225.6229057132716</v>
      </c>
      <c r="T217" s="224">
        <v>0</v>
      </c>
      <c r="U217" s="224">
        <v>53.489576018508231</v>
      </c>
      <c r="V217" s="224">
        <v>1279.1124817317798</v>
      </c>
      <c r="W217" s="225">
        <v>1904.4399607928663</v>
      </c>
      <c r="X217" s="225">
        <v>0</v>
      </c>
      <c r="Y217" s="225">
        <v>88.392661430850438</v>
      </c>
      <c r="Z217" s="225">
        <v>1992.8326222237167</v>
      </c>
      <c r="AB217" s="211" t="str">
        <f>VLOOKUP(B217,[2]Sheet2!$C$2:$E$384,3,FALSE)</f>
        <v>SR</v>
      </c>
      <c r="AD217" s="211" t="e">
        <f>VLOOKUP(B217,#REF!,2,FALSE)</f>
        <v>#REF!</v>
      </c>
      <c r="AE217" s="211" t="e">
        <f>VLOOKUP(B217,#REF!,2,FALSE)</f>
        <v>#REF!</v>
      </c>
      <c r="AG217" s="212">
        <v>303.88993655453424</v>
      </c>
      <c r="AH217" s="212">
        <v>0</v>
      </c>
      <c r="AI217" s="212">
        <v>14.962786117465502</v>
      </c>
      <c r="AJ217" s="212">
        <v>318.85272267199974</v>
      </c>
      <c r="AK217" s="212">
        <v>430.00711605390114</v>
      </c>
      <c r="AL217" s="212">
        <v>0</v>
      </c>
      <c r="AM217" s="212">
        <v>22.09141263407432</v>
      </c>
      <c r="AN217" s="212">
        <v>452.09852868797549</v>
      </c>
      <c r="AO217" s="212">
        <v>548.68165770130463</v>
      </c>
      <c r="AP217" s="212">
        <v>0</v>
      </c>
      <c r="AQ217" s="212">
        <v>22.930725923612329</v>
      </c>
      <c r="AR217" s="212">
        <v>571.6123836249169</v>
      </c>
      <c r="AS217" s="212">
        <v>852.57159425583882</v>
      </c>
      <c r="AT217" s="212">
        <v>0</v>
      </c>
      <c r="AU217" s="212">
        <v>37.893512041077827</v>
      </c>
      <c r="AV217" s="212">
        <v>890.4651062969167</v>
      </c>
      <c r="AX217" s="211">
        <v>212</v>
      </c>
    </row>
    <row r="218" spans="1:50" x14ac:dyDescent="0.2">
      <c r="A218" s="190" t="s">
        <v>688</v>
      </c>
      <c r="B218" s="211" t="s">
        <v>255</v>
      </c>
      <c r="D218" s="211" t="s">
        <v>68</v>
      </c>
      <c r="E218" s="211">
        <v>79483</v>
      </c>
      <c r="F218" s="211">
        <v>711.84848332347804</v>
      </c>
      <c r="G218" s="211">
        <v>1163.1972182896341</v>
      </c>
      <c r="H218" s="211">
        <v>1386.7926318031407</v>
      </c>
      <c r="I218" s="211">
        <v>2098.6411151266188</v>
      </c>
      <c r="K218" s="222">
        <v>720.52544307240441</v>
      </c>
      <c r="L218" s="222">
        <v>0</v>
      </c>
      <c r="M218" s="222">
        <v>47.922109118896884</v>
      </c>
      <c r="N218" s="222">
        <v>768.44755219130127</v>
      </c>
      <c r="O218" s="223">
        <v>1053.2296422811924</v>
      </c>
      <c r="P218" s="223">
        <v>0</v>
      </c>
      <c r="Q218" s="223">
        <v>35.84192090226945</v>
      </c>
      <c r="R218" s="223">
        <v>1089.0715631834619</v>
      </c>
      <c r="S218" s="224">
        <v>1318.9347762866516</v>
      </c>
      <c r="T218" s="224">
        <v>0</v>
      </c>
      <c r="U218" s="224">
        <v>37.032945719889412</v>
      </c>
      <c r="V218" s="224">
        <v>1355.967722006541</v>
      </c>
      <c r="W218" s="225">
        <v>2039.4602193590561</v>
      </c>
      <c r="X218" s="225">
        <v>0</v>
      </c>
      <c r="Y218" s="225">
        <v>84.955054838786296</v>
      </c>
      <c r="Z218" s="225">
        <v>2124.4152741978423</v>
      </c>
      <c r="AB218" s="211" t="str">
        <f>VLOOKUP(B218,[2]Sheet2!$C$2:$E$384,3,FALSE)</f>
        <v>PU</v>
      </c>
      <c r="AD218" s="211" t="e">
        <f>VLOOKUP(B218,#REF!,2,FALSE)</f>
        <v>#REF!</v>
      </c>
      <c r="AE218" s="211" t="e">
        <f>VLOOKUP(B218,#REF!,2,FALSE)</f>
        <v>#REF!</v>
      </c>
      <c r="AG218" s="212">
        <v>302.28084214825412</v>
      </c>
      <c r="AH218" s="212">
        <v>0</v>
      </c>
      <c r="AI218" s="212">
        <v>20.134251939711554</v>
      </c>
      <c r="AJ218" s="212">
        <v>322.41509408796566</v>
      </c>
      <c r="AK218" s="212">
        <v>441.85968213237766</v>
      </c>
      <c r="AL218" s="212">
        <v>0</v>
      </c>
      <c r="AM218" s="212">
        <v>15.058816874254436</v>
      </c>
      <c r="AN218" s="212">
        <v>456.91849900663209</v>
      </c>
      <c r="AO218" s="212">
        <v>553.33051559497062</v>
      </c>
      <c r="AP218" s="212">
        <v>0</v>
      </c>
      <c r="AQ218" s="212">
        <v>15.559220428799852</v>
      </c>
      <c r="AR218" s="212">
        <v>568.88973602377052</v>
      </c>
      <c r="AS218" s="212">
        <v>855.61135774322474</v>
      </c>
      <c r="AT218" s="212">
        <v>0</v>
      </c>
      <c r="AU218" s="212">
        <v>35.693472368511408</v>
      </c>
      <c r="AV218" s="212">
        <v>891.30483011173624</v>
      </c>
      <c r="AX218" s="211">
        <v>213</v>
      </c>
    </row>
    <row r="219" spans="1:50" x14ac:dyDescent="0.2">
      <c r="A219" s="190" t="s">
        <v>678</v>
      </c>
      <c r="B219" s="211" t="s">
        <v>163</v>
      </c>
      <c r="D219" s="211" t="s">
        <v>401</v>
      </c>
      <c r="E219" s="211">
        <v>87867</v>
      </c>
      <c r="F219" s="211">
        <v>1058.8624284429877</v>
      </c>
      <c r="G219" s="211">
        <v>987.38643332721028</v>
      </c>
      <c r="H219" s="211">
        <v>1193.6522362645271</v>
      </c>
      <c r="I219" s="211">
        <v>2252.5146647075148</v>
      </c>
      <c r="K219" s="222">
        <v>1064.9766260759209</v>
      </c>
      <c r="L219" s="222">
        <v>0</v>
      </c>
      <c r="M219" s="222">
        <v>37.72</v>
      </c>
      <c r="N219" s="222">
        <v>1102.6966260759209</v>
      </c>
      <c r="O219" s="223">
        <v>891.55253861333597</v>
      </c>
      <c r="P219" s="223">
        <v>0</v>
      </c>
      <c r="Q219" s="223">
        <v>80.510000000000005</v>
      </c>
      <c r="R219" s="223">
        <v>972.06253861333596</v>
      </c>
      <c r="S219" s="224">
        <v>1123.0292595555175</v>
      </c>
      <c r="T219" s="224">
        <v>0</v>
      </c>
      <c r="U219" s="224">
        <v>84.81</v>
      </c>
      <c r="V219" s="224">
        <v>1207.8392595555174</v>
      </c>
      <c r="W219" s="225">
        <v>2188.0058856314381</v>
      </c>
      <c r="X219" s="225">
        <v>0</v>
      </c>
      <c r="Y219" s="225">
        <v>122.53</v>
      </c>
      <c r="Z219" s="225">
        <v>2310.5358856314383</v>
      </c>
      <c r="AB219" s="211" t="str">
        <f>VLOOKUP(B219,[2]Sheet2!$C$2:$E$384,3,FALSE)</f>
        <v>PU</v>
      </c>
      <c r="AD219" s="211" t="e">
        <f>VLOOKUP(B219,#REF!,2,FALSE)</f>
        <v>#REF!</v>
      </c>
      <c r="AE219" s="211" t="e">
        <f>VLOOKUP(B219,#REF!,2,FALSE)</f>
        <v>#REF!</v>
      </c>
      <c r="AG219" s="212">
        <v>377.63595392729047</v>
      </c>
      <c r="AH219" s="212">
        <v>0</v>
      </c>
      <c r="AI219" s="212">
        <v>15.35513553029292</v>
      </c>
      <c r="AJ219" s="212">
        <v>392.99108945758337</v>
      </c>
      <c r="AK219" s="212">
        <v>316.14054726825805</v>
      </c>
      <c r="AL219" s="212">
        <v>0</v>
      </c>
      <c r="AM219" s="212">
        <v>40.093873925372797</v>
      </c>
      <c r="AN219" s="212">
        <v>356.23442119363085</v>
      </c>
      <c r="AO219" s="212">
        <v>398.2211584146761</v>
      </c>
      <c r="AP219" s="212">
        <v>0</v>
      </c>
      <c r="AQ219" s="212">
        <v>100.60516678718189</v>
      </c>
      <c r="AR219" s="212">
        <v>498.82632520185797</v>
      </c>
      <c r="AS219" s="212">
        <v>775.85711234196651</v>
      </c>
      <c r="AT219" s="212">
        <v>0</v>
      </c>
      <c r="AU219" s="212">
        <v>115.9603023174748</v>
      </c>
      <c r="AV219" s="212">
        <v>891.81741465944128</v>
      </c>
      <c r="AX219" s="211">
        <v>214</v>
      </c>
    </row>
    <row r="220" spans="1:50" x14ac:dyDescent="0.2">
      <c r="A220" s="190" t="s">
        <v>660</v>
      </c>
      <c r="B220" s="211" t="s">
        <v>196</v>
      </c>
      <c r="C220" s="211" t="s">
        <v>194</v>
      </c>
      <c r="D220" s="211" t="s">
        <v>195</v>
      </c>
      <c r="E220" s="211">
        <v>62093</v>
      </c>
      <c r="F220" s="211">
        <v>117.15312515098321</v>
      </c>
      <c r="G220" s="211">
        <v>200.79530672211041</v>
      </c>
      <c r="H220" s="211">
        <v>229.72480930719496</v>
      </c>
      <c r="I220" s="211">
        <v>346.87793445817817</v>
      </c>
      <c r="K220" s="222">
        <v>117.69265262139457</v>
      </c>
      <c r="L220" s="222">
        <v>685.46118923290908</v>
      </c>
      <c r="M220" s="222">
        <v>38.458751139974609</v>
      </c>
      <c r="N220" s="222">
        <v>841.61259299427832</v>
      </c>
      <c r="O220" s="223">
        <v>173.70018332620427</v>
      </c>
      <c r="P220" s="223">
        <v>726.78680053235951</v>
      </c>
      <c r="Q220" s="223">
        <v>48.855369024311962</v>
      </c>
      <c r="R220" s="223">
        <v>949.34235288287573</v>
      </c>
      <c r="S220" s="224">
        <v>206.83471950243145</v>
      </c>
      <c r="T220" s="224">
        <v>912.25887280684219</v>
      </c>
      <c r="U220" s="224">
        <v>51.187559958475568</v>
      </c>
      <c r="V220" s="224">
        <v>1170.2811522677491</v>
      </c>
      <c r="W220" s="225">
        <v>324.52737212382601</v>
      </c>
      <c r="X220" s="225">
        <v>1597.7200620397514</v>
      </c>
      <c r="Y220" s="225">
        <v>89.64631109845017</v>
      </c>
      <c r="Z220" s="225">
        <v>2011.8937452620278</v>
      </c>
      <c r="AB220" s="211" t="str">
        <f>VLOOKUP(B220,[2]Sheet2!$C$2:$E$384,3,FALSE)</f>
        <v>SR</v>
      </c>
      <c r="AD220" s="211" t="e">
        <f>VLOOKUP(B220,#REF!,2,FALSE)</f>
        <v>#REF!</v>
      </c>
      <c r="AE220" s="211" t="e">
        <f>VLOOKUP(B220,#REF!,2,FALSE)</f>
        <v>#REF!</v>
      </c>
      <c r="AG220" s="212">
        <v>52.095394743477307</v>
      </c>
      <c r="AH220" s="212">
        <v>305.21527967013742</v>
      </c>
      <c r="AI220" s="212">
        <v>17.161774387342184</v>
      </c>
      <c r="AJ220" s="212">
        <v>374.4724488009569</v>
      </c>
      <c r="AK220" s="212">
        <v>76.886529582289583</v>
      </c>
      <c r="AL220" s="212">
        <v>323.61633316292</v>
      </c>
      <c r="AM220" s="212">
        <v>21.80114527780637</v>
      </c>
      <c r="AN220" s="212">
        <v>422.30400802301597</v>
      </c>
      <c r="AO220" s="212">
        <v>91.553177867424751</v>
      </c>
      <c r="AP220" s="212">
        <v>406.20147627453298</v>
      </c>
      <c r="AQ220" s="212">
        <v>22.84185859932446</v>
      </c>
      <c r="AR220" s="212">
        <v>520.59651274128225</v>
      </c>
      <c r="AS220" s="212">
        <v>143.64857261090205</v>
      </c>
      <c r="AT220" s="212">
        <v>711.4167559446704</v>
      </c>
      <c r="AU220" s="212">
        <v>40.003632986666645</v>
      </c>
      <c r="AV220" s="212">
        <v>895.06896154223909</v>
      </c>
      <c r="AX220" s="211">
        <v>215</v>
      </c>
    </row>
    <row r="221" spans="1:50" x14ac:dyDescent="0.2">
      <c r="A221" s="190" t="s">
        <v>660</v>
      </c>
      <c r="B221" s="211" t="s">
        <v>271</v>
      </c>
      <c r="C221" s="211" t="s">
        <v>194</v>
      </c>
      <c r="D221" s="211" t="s">
        <v>195</v>
      </c>
      <c r="E221" s="211">
        <v>31102</v>
      </c>
      <c r="F221" s="211">
        <v>147.24770111246863</v>
      </c>
      <c r="G221" s="211">
        <v>154.73117888232269</v>
      </c>
      <c r="H221" s="211">
        <v>182.96866051582577</v>
      </c>
      <c r="I221" s="211">
        <v>330.21636162829441</v>
      </c>
      <c r="K221" s="222">
        <v>147.14148686199931</v>
      </c>
      <c r="L221" s="222">
        <v>685.46118923290908</v>
      </c>
      <c r="M221" s="222">
        <v>38.458751139974609</v>
      </c>
      <c r="N221" s="222">
        <v>871.06142723488301</v>
      </c>
      <c r="O221" s="223">
        <v>134.64186599990353</v>
      </c>
      <c r="P221" s="223">
        <v>726.78680053235951</v>
      </c>
      <c r="Q221" s="223">
        <v>48.855369024311962</v>
      </c>
      <c r="R221" s="223">
        <v>910.28403555657496</v>
      </c>
      <c r="S221" s="224">
        <v>171.29997596164586</v>
      </c>
      <c r="T221" s="224">
        <v>912.25887280684219</v>
      </c>
      <c r="U221" s="224">
        <v>51.187559958475568</v>
      </c>
      <c r="V221" s="224">
        <v>1134.7464087269636</v>
      </c>
      <c r="W221" s="225">
        <v>318.44146282364517</v>
      </c>
      <c r="X221" s="225">
        <v>1597.7200620397514</v>
      </c>
      <c r="Y221" s="225">
        <v>89.64631109845017</v>
      </c>
      <c r="Z221" s="225">
        <v>2005.8078359618469</v>
      </c>
      <c r="AB221" s="211" t="str">
        <f>VLOOKUP(B221,[2]Sheet2!$C$2:$E$384,3,FALSE)</f>
        <v>PU</v>
      </c>
      <c r="AD221" s="211" t="e">
        <f>VLOOKUP(B221,#REF!,2,FALSE)</f>
        <v>#REF!</v>
      </c>
      <c r="AE221" s="211" t="e">
        <f>VLOOKUP(B221,#REF!,2,FALSE)</f>
        <v>#REF!</v>
      </c>
      <c r="AG221" s="212">
        <v>66.378430673907843</v>
      </c>
      <c r="AH221" s="212">
        <v>305.21527967013742</v>
      </c>
      <c r="AI221" s="212">
        <v>17.161774387342184</v>
      </c>
      <c r="AJ221" s="212">
        <v>388.75548473138741</v>
      </c>
      <c r="AK221" s="212">
        <v>60.739604843481665</v>
      </c>
      <c r="AL221" s="212">
        <v>323.61633316292</v>
      </c>
      <c r="AM221" s="212">
        <v>21.80114527780637</v>
      </c>
      <c r="AN221" s="212">
        <v>406.15708328420806</v>
      </c>
      <c r="AO221" s="212">
        <v>77.276802221500205</v>
      </c>
      <c r="AP221" s="212">
        <v>406.20147627453298</v>
      </c>
      <c r="AQ221" s="212">
        <v>22.84185859932446</v>
      </c>
      <c r="AR221" s="212">
        <v>506.32013709535761</v>
      </c>
      <c r="AS221" s="212">
        <v>143.65523289540806</v>
      </c>
      <c r="AT221" s="212">
        <v>711.4167559446704</v>
      </c>
      <c r="AU221" s="212">
        <v>40.003632986666645</v>
      </c>
      <c r="AV221" s="212">
        <v>895.07562182674496</v>
      </c>
      <c r="AX221" s="211">
        <v>216</v>
      </c>
    </row>
    <row r="222" spans="1:50" x14ac:dyDescent="0.2">
      <c r="A222" s="190" t="s">
        <v>688</v>
      </c>
      <c r="B222" s="211" t="s">
        <v>310</v>
      </c>
      <c r="D222" s="211" t="s">
        <v>158</v>
      </c>
      <c r="E222" s="211">
        <v>101898</v>
      </c>
      <c r="F222" s="211">
        <v>687.44341400223755</v>
      </c>
      <c r="G222" s="211">
        <v>1187.8961157963063</v>
      </c>
      <c r="H222" s="211">
        <v>1426.714701427715</v>
      </c>
      <c r="I222" s="211">
        <v>2114.1581154299529</v>
      </c>
      <c r="K222" s="222">
        <v>691.96339768405619</v>
      </c>
      <c r="L222" s="222">
        <v>0</v>
      </c>
      <c r="M222" s="222">
        <v>47.017465781508157</v>
      </c>
      <c r="N222" s="222">
        <v>738.98086346556431</v>
      </c>
      <c r="O222" s="223">
        <v>1071.811059597529</v>
      </c>
      <c r="P222" s="223">
        <v>0</v>
      </c>
      <c r="Q222" s="223">
        <v>39.463759822957314</v>
      </c>
      <c r="R222" s="223">
        <v>1111.2748194204864</v>
      </c>
      <c r="S222" s="224">
        <v>1339.87027577237</v>
      </c>
      <c r="T222" s="224">
        <v>0</v>
      </c>
      <c r="U222" s="224">
        <v>41.772396140298206</v>
      </c>
      <c r="V222" s="224">
        <v>1381.6426719126682</v>
      </c>
      <c r="W222" s="225">
        <v>2031.8336734564264</v>
      </c>
      <c r="X222" s="225">
        <v>0</v>
      </c>
      <c r="Y222" s="225">
        <v>88.789861921806363</v>
      </c>
      <c r="Z222" s="225">
        <v>2120.6235353782326</v>
      </c>
      <c r="AB222" s="211" t="str">
        <f>VLOOKUP(B222,[2]Sheet2!$C$2:$E$384,3,FALSE)</f>
        <v>PU</v>
      </c>
      <c r="AD222" s="211" t="e">
        <f>VLOOKUP(B222,#REF!,2,FALSE)</f>
        <v>#REF!</v>
      </c>
      <c r="AE222" s="211" t="e">
        <f>VLOOKUP(B222,#REF!,2,FALSE)</f>
        <v>#REF!</v>
      </c>
      <c r="AG222" s="212">
        <v>292.10346207820652</v>
      </c>
      <c r="AH222" s="212">
        <v>0</v>
      </c>
      <c r="AI222" s="212">
        <v>19.954447837704908</v>
      </c>
      <c r="AJ222" s="212">
        <v>312.05790991591141</v>
      </c>
      <c r="AK222" s="212">
        <v>452.45127451827784</v>
      </c>
      <c r="AL222" s="212">
        <v>0</v>
      </c>
      <c r="AM222" s="212">
        <v>16.748617216554219</v>
      </c>
      <c r="AN222" s="212">
        <v>469.19989173483208</v>
      </c>
      <c r="AO222" s="212">
        <v>565.60903018672559</v>
      </c>
      <c r="AP222" s="212">
        <v>0</v>
      </c>
      <c r="AQ222" s="212">
        <v>17.728414026205499</v>
      </c>
      <c r="AR222" s="212">
        <v>583.33744421293113</v>
      </c>
      <c r="AS222" s="212">
        <v>857.71249226493205</v>
      </c>
      <c r="AT222" s="212">
        <v>0</v>
      </c>
      <c r="AU222" s="212">
        <v>37.682861863910404</v>
      </c>
      <c r="AV222" s="212">
        <v>895.39535412884254</v>
      </c>
      <c r="AX222" s="211">
        <v>217</v>
      </c>
    </row>
    <row r="223" spans="1:50" x14ac:dyDescent="0.2">
      <c r="A223" s="190" t="s">
        <v>660</v>
      </c>
      <c r="B223" s="211" t="s">
        <v>302</v>
      </c>
      <c r="C223" s="211" t="s">
        <v>227</v>
      </c>
      <c r="E223" s="211">
        <v>56580</v>
      </c>
      <c r="F223" s="211">
        <v>99.129604100388832</v>
      </c>
      <c r="G223" s="211">
        <v>117.39864871806292</v>
      </c>
      <c r="H223" s="211">
        <v>176.77335319903395</v>
      </c>
      <c r="I223" s="211">
        <v>275.90295729942278</v>
      </c>
      <c r="K223" s="222">
        <v>100.3861939792781</v>
      </c>
      <c r="L223" s="222">
        <v>748.26441332364755</v>
      </c>
      <c r="M223" s="222">
        <v>0</v>
      </c>
      <c r="N223" s="222">
        <v>848.65060730292566</v>
      </c>
      <c r="O223" s="223">
        <v>101.76413225425947</v>
      </c>
      <c r="P223" s="223">
        <v>779.32605750327036</v>
      </c>
      <c r="Q223" s="223">
        <v>0</v>
      </c>
      <c r="R223" s="223">
        <v>881.09018975752986</v>
      </c>
      <c r="S223" s="224">
        <v>175.75451407631763</v>
      </c>
      <c r="T223" s="224">
        <v>931.45089093718684</v>
      </c>
      <c r="U223" s="224">
        <v>0</v>
      </c>
      <c r="V223" s="224">
        <v>1107.2054050135046</v>
      </c>
      <c r="W223" s="225">
        <v>276.14070805559572</v>
      </c>
      <c r="X223" s="225">
        <v>1679.7153042608345</v>
      </c>
      <c r="Y223" s="225">
        <v>0</v>
      </c>
      <c r="Z223" s="225">
        <v>1955.8560123164302</v>
      </c>
      <c r="AB223" s="211" t="str">
        <f>VLOOKUP(B223,[2]Sheet2!$C$2:$E$384,3,FALSE)</f>
        <v>PR</v>
      </c>
      <c r="AD223" s="211" t="e">
        <f>VLOOKUP(B223,#REF!,2,FALSE)</f>
        <v>#REF!</v>
      </c>
      <c r="AE223" s="211" t="e">
        <f>VLOOKUP(B223,#REF!,2,FALSE)</f>
        <v>#REF!</v>
      </c>
      <c r="AG223" s="212">
        <v>44.733097496672926</v>
      </c>
      <c r="AH223" s="212">
        <v>346.43912916612726</v>
      </c>
      <c r="AI223" s="212">
        <v>0</v>
      </c>
      <c r="AJ223" s="212">
        <v>391.1722266628002</v>
      </c>
      <c r="AK223" s="212">
        <v>45.347120648221654</v>
      </c>
      <c r="AL223" s="212">
        <v>360.82036762735311</v>
      </c>
      <c r="AM223" s="212">
        <v>0</v>
      </c>
      <c r="AN223" s="212">
        <v>406.16748827557478</v>
      </c>
      <c r="AO223" s="212">
        <v>78.317978817676746</v>
      </c>
      <c r="AP223" s="212">
        <v>431.25268256973555</v>
      </c>
      <c r="AQ223" s="212">
        <v>0</v>
      </c>
      <c r="AR223" s="212">
        <v>509.57066138741231</v>
      </c>
      <c r="AS223" s="212">
        <v>123.05107631434967</v>
      </c>
      <c r="AT223" s="212">
        <v>777.69181173586276</v>
      </c>
      <c r="AU223" s="212">
        <v>0</v>
      </c>
      <c r="AV223" s="212">
        <v>900.74288805021251</v>
      </c>
      <c r="AX223" s="211">
        <v>218</v>
      </c>
    </row>
    <row r="224" spans="1:50" x14ac:dyDescent="0.2">
      <c r="A224" s="190" t="s">
        <v>660</v>
      </c>
      <c r="B224" s="211" t="s">
        <v>298</v>
      </c>
      <c r="C224" s="211" t="s">
        <v>106</v>
      </c>
      <c r="D224" s="211" t="s">
        <v>107</v>
      </c>
      <c r="E224" s="211">
        <v>42863</v>
      </c>
      <c r="F224" s="211">
        <v>117.975853300049</v>
      </c>
      <c r="G224" s="211">
        <v>95.894113995800581</v>
      </c>
      <c r="H224" s="211">
        <v>132.88008056729001</v>
      </c>
      <c r="I224" s="211">
        <v>250.85593386733902</v>
      </c>
      <c r="K224" s="222">
        <v>119.19581090608382</v>
      </c>
      <c r="L224" s="222">
        <v>837.92971996028132</v>
      </c>
      <c r="M224" s="222">
        <v>53.521711005580364</v>
      </c>
      <c r="N224" s="222">
        <v>1010.6472418719455</v>
      </c>
      <c r="O224" s="223">
        <v>83.292404586496517</v>
      </c>
      <c r="P224" s="223">
        <v>589.2756605055489</v>
      </c>
      <c r="Q224" s="223">
        <v>41.593327392144587</v>
      </c>
      <c r="R224" s="223">
        <v>714.16139248419006</v>
      </c>
      <c r="S224" s="224">
        <v>128.56866851142459</v>
      </c>
      <c r="T224" s="224">
        <v>723.74304807525982</v>
      </c>
      <c r="U224" s="224">
        <v>44.650762373387138</v>
      </c>
      <c r="V224" s="224">
        <v>896.96247896007151</v>
      </c>
      <c r="W224" s="225">
        <v>247.76447941750845</v>
      </c>
      <c r="X224" s="225">
        <v>1561.6727680355414</v>
      </c>
      <c r="Y224" s="225">
        <v>98.172473378967496</v>
      </c>
      <c r="Z224" s="225">
        <v>1907.6097208320173</v>
      </c>
      <c r="AB224" s="211" t="str">
        <f>VLOOKUP(B224,[2]Sheet2!$C$2:$E$384,3,FALSE)</f>
        <v>PR</v>
      </c>
      <c r="AD224" s="211" t="e">
        <f>VLOOKUP(B224,#REF!,2,FALSE)</f>
        <v>#REF!</v>
      </c>
      <c r="AE224" s="211" t="e">
        <f>VLOOKUP(B224,#REF!,2,FALSE)</f>
        <v>#REF!</v>
      </c>
      <c r="AG224" s="212">
        <v>60.711196649802396</v>
      </c>
      <c r="AH224" s="212">
        <v>391.33268714628656</v>
      </c>
      <c r="AI224" s="212">
        <v>24.694312734070014</v>
      </c>
      <c r="AJ224" s="212">
        <v>476.73819653015897</v>
      </c>
      <c r="AK224" s="212">
        <v>42.424154975295295</v>
      </c>
      <c r="AL224" s="212">
        <v>275.20545244113089</v>
      </c>
      <c r="AM224" s="212">
        <v>19.190691309646066</v>
      </c>
      <c r="AN224" s="212">
        <v>336.82029872607228</v>
      </c>
      <c r="AO224" s="212">
        <v>65.485168125165686</v>
      </c>
      <c r="AP224" s="212">
        <v>338.00485298475934</v>
      </c>
      <c r="AQ224" s="212">
        <v>20.601357265056514</v>
      </c>
      <c r="AR224" s="212">
        <v>424.0913783749815</v>
      </c>
      <c r="AS224" s="212">
        <v>126.19636477496809</v>
      </c>
      <c r="AT224" s="212">
        <v>729.3375401310459</v>
      </c>
      <c r="AU224" s="212">
        <v>45.295669999126531</v>
      </c>
      <c r="AV224" s="212">
        <v>900.82957490514048</v>
      </c>
      <c r="AX224" s="211">
        <v>219</v>
      </c>
    </row>
    <row r="225" spans="1:50" x14ac:dyDescent="0.2">
      <c r="A225" s="190" t="s">
        <v>660</v>
      </c>
      <c r="B225" s="211" t="s">
        <v>339</v>
      </c>
      <c r="C225" s="211" t="s">
        <v>106</v>
      </c>
      <c r="D225" s="211" t="s">
        <v>107</v>
      </c>
      <c r="E225" s="211">
        <v>58848</v>
      </c>
      <c r="F225" s="211">
        <v>111.89257069059271</v>
      </c>
      <c r="G225" s="211">
        <v>122.99635752198884</v>
      </c>
      <c r="H225" s="211">
        <v>161.90787547090963</v>
      </c>
      <c r="I225" s="211">
        <v>273.80044616150235</v>
      </c>
      <c r="K225" s="222">
        <v>112.69389660274082</v>
      </c>
      <c r="L225" s="222">
        <v>837.92971996028132</v>
      </c>
      <c r="M225" s="222">
        <v>53.521711005580364</v>
      </c>
      <c r="N225" s="222">
        <v>1004.1453275686025</v>
      </c>
      <c r="O225" s="223">
        <v>106.410806569722</v>
      </c>
      <c r="P225" s="223">
        <v>589.2756605055489</v>
      </c>
      <c r="Q225" s="223">
        <v>41.593327392144587</v>
      </c>
      <c r="R225" s="223">
        <v>737.27979446741551</v>
      </c>
      <c r="S225" s="224">
        <v>157.21959971448419</v>
      </c>
      <c r="T225" s="224">
        <v>723.74304807525982</v>
      </c>
      <c r="U225" s="224">
        <v>44.650762373387138</v>
      </c>
      <c r="V225" s="224">
        <v>925.61341016313111</v>
      </c>
      <c r="W225" s="225">
        <v>269.913496317225</v>
      </c>
      <c r="X225" s="225">
        <v>1561.6727680355414</v>
      </c>
      <c r="Y225" s="225">
        <v>98.172473378967496</v>
      </c>
      <c r="Z225" s="225">
        <v>1929.7587377317338</v>
      </c>
      <c r="AB225" s="211" t="str">
        <f>VLOOKUP(B225,[2]Sheet2!$C$2:$E$384,3,FALSE)</f>
        <v>PR</v>
      </c>
      <c r="AD225" s="211" t="e">
        <f>VLOOKUP(B225,#REF!,2,FALSE)</f>
        <v>#REF!</v>
      </c>
      <c r="AE225" s="211" t="e">
        <f>VLOOKUP(B225,#REF!,2,FALSE)</f>
        <v>#REF!</v>
      </c>
      <c r="AG225" s="212">
        <v>52.731765016324822</v>
      </c>
      <c r="AH225" s="212">
        <v>391.33268714628656</v>
      </c>
      <c r="AI225" s="212">
        <v>24.694312734070014</v>
      </c>
      <c r="AJ225" s="212">
        <v>468.75876489668138</v>
      </c>
      <c r="AK225" s="212">
        <v>49.791779469765046</v>
      </c>
      <c r="AL225" s="212">
        <v>275.20545244113089</v>
      </c>
      <c r="AM225" s="212">
        <v>19.190691309646066</v>
      </c>
      <c r="AN225" s="212">
        <v>344.18792322054202</v>
      </c>
      <c r="AO225" s="212">
        <v>73.566246602774754</v>
      </c>
      <c r="AP225" s="212">
        <v>338.00485298475934</v>
      </c>
      <c r="AQ225" s="212">
        <v>20.601357265056514</v>
      </c>
      <c r="AR225" s="212">
        <v>432.17245685259059</v>
      </c>
      <c r="AS225" s="212">
        <v>126.29801161909958</v>
      </c>
      <c r="AT225" s="212">
        <v>729.3375401310459</v>
      </c>
      <c r="AU225" s="212">
        <v>45.295669999126531</v>
      </c>
      <c r="AV225" s="212">
        <v>900.93122174927203</v>
      </c>
      <c r="AX225" s="211">
        <v>220</v>
      </c>
    </row>
    <row r="226" spans="1:50" x14ac:dyDescent="0.2">
      <c r="A226" s="190" t="s">
        <v>682</v>
      </c>
      <c r="B226" s="211" t="s">
        <v>381</v>
      </c>
      <c r="D226" s="211" t="s">
        <v>150</v>
      </c>
      <c r="E226" s="211">
        <v>140831</v>
      </c>
      <c r="F226" s="211">
        <v>698.11138172703454</v>
      </c>
      <c r="G226" s="211">
        <v>1096.0278535535497</v>
      </c>
      <c r="H226" s="211">
        <v>1347.5200966385291</v>
      </c>
      <c r="I226" s="211">
        <v>2045.6314783655632</v>
      </c>
      <c r="K226" s="222">
        <v>703.57376934592673</v>
      </c>
      <c r="L226" s="222">
        <v>0</v>
      </c>
      <c r="M226" s="222">
        <v>32.428897585899612</v>
      </c>
      <c r="N226" s="222">
        <v>736.0026669318263</v>
      </c>
      <c r="O226" s="223">
        <v>989.79441639401102</v>
      </c>
      <c r="P226" s="223">
        <v>0</v>
      </c>
      <c r="Q226" s="223">
        <v>54.775852539978381</v>
      </c>
      <c r="R226" s="223">
        <v>1044.5702689339894</v>
      </c>
      <c r="S226" s="224">
        <v>1268.76891401082</v>
      </c>
      <c r="T226" s="224">
        <v>0</v>
      </c>
      <c r="U226" s="224">
        <v>55.45313875445229</v>
      </c>
      <c r="V226" s="224">
        <v>1324.2220527652723</v>
      </c>
      <c r="W226" s="225">
        <v>1972.3426833567469</v>
      </c>
      <c r="X226" s="225">
        <v>0</v>
      </c>
      <c r="Y226" s="225">
        <v>87.882036340351888</v>
      </c>
      <c r="Z226" s="225">
        <v>2060.2247196970989</v>
      </c>
      <c r="AB226" s="211" t="str">
        <f>VLOOKUP(B226,[2]Sheet2!$C$2:$E$384,3,FALSE)</f>
        <v>PU</v>
      </c>
      <c r="AD226" s="211" t="e">
        <f>VLOOKUP(B226,#REF!,2,FALSE)</f>
        <v>#REF!</v>
      </c>
      <c r="AE226" s="211" t="e">
        <f>VLOOKUP(B226,#REF!,2,FALSE)</f>
        <v>#REF!</v>
      </c>
      <c r="AG226" s="212">
        <v>308.06658949043549</v>
      </c>
      <c r="AH226" s="212">
        <v>0</v>
      </c>
      <c r="AI226" s="212">
        <v>14.141428597553338</v>
      </c>
      <c r="AJ226" s="212">
        <v>322.20801808798882</v>
      </c>
      <c r="AK226" s="212">
        <v>433.39107203875506</v>
      </c>
      <c r="AL226" s="212">
        <v>0</v>
      </c>
      <c r="AM226" s="212">
        <v>23.886374968880286</v>
      </c>
      <c r="AN226" s="212">
        <v>457.27744700763532</v>
      </c>
      <c r="AO226" s="212">
        <v>555.54275787478923</v>
      </c>
      <c r="AP226" s="212">
        <v>0</v>
      </c>
      <c r="AQ226" s="212">
        <v>24.181722493930117</v>
      </c>
      <c r="AR226" s="212">
        <v>579.72448036871936</v>
      </c>
      <c r="AS226" s="212">
        <v>863.60934736522472</v>
      </c>
      <c r="AT226" s="212">
        <v>0</v>
      </c>
      <c r="AU226" s="212">
        <v>38.323151091483453</v>
      </c>
      <c r="AV226" s="212">
        <v>901.93249845670812</v>
      </c>
      <c r="AX226" s="211">
        <v>221</v>
      </c>
    </row>
    <row r="227" spans="1:50" x14ac:dyDescent="0.2">
      <c r="A227" s="190" t="s">
        <v>660</v>
      </c>
      <c r="B227" s="211" t="s">
        <v>228</v>
      </c>
      <c r="C227" s="211" t="s">
        <v>106</v>
      </c>
      <c r="D227" s="211" t="s">
        <v>107</v>
      </c>
      <c r="E227" s="211">
        <v>43988</v>
      </c>
      <c r="F227" s="211">
        <v>115.38533236337183</v>
      </c>
      <c r="G227" s="211">
        <v>146.29165698333637</v>
      </c>
      <c r="H227" s="211">
        <v>177.89040237335129</v>
      </c>
      <c r="I227" s="211">
        <v>293.27573473672311</v>
      </c>
      <c r="K227" s="222">
        <v>115.76456417635013</v>
      </c>
      <c r="L227" s="222">
        <v>837.92971996028132</v>
      </c>
      <c r="M227" s="222">
        <v>53.521711005580364</v>
      </c>
      <c r="N227" s="222">
        <v>1007.2159951422119</v>
      </c>
      <c r="O227" s="223">
        <v>126.76346569775846</v>
      </c>
      <c r="P227" s="223">
        <v>589.2756605055489</v>
      </c>
      <c r="Q227" s="223">
        <v>41.593327392144587</v>
      </c>
      <c r="R227" s="223">
        <v>757.63245359545192</v>
      </c>
      <c r="S227" s="224">
        <v>160.16107836848258</v>
      </c>
      <c r="T227" s="224">
        <v>723.74304807525982</v>
      </c>
      <c r="U227" s="224">
        <v>44.650762373387138</v>
      </c>
      <c r="V227" s="224">
        <v>928.55488881712949</v>
      </c>
      <c r="W227" s="225">
        <v>275.92564254483273</v>
      </c>
      <c r="X227" s="225">
        <v>1561.6727680355414</v>
      </c>
      <c r="Y227" s="225">
        <v>98.172473378967496</v>
      </c>
      <c r="Z227" s="225">
        <v>1935.7708839593415</v>
      </c>
      <c r="AB227" s="211" t="str">
        <f>VLOOKUP(B227,[2]Sheet2!$C$2:$E$384,3,FALSE)</f>
        <v>PR</v>
      </c>
      <c r="AD227" s="211" t="e">
        <f>VLOOKUP(B227,#REF!,2,FALSE)</f>
        <v>#REF!</v>
      </c>
      <c r="AE227" s="211" t="e">
        <f>VLOOKUP(B227,#REF!,2,FALSE)</f>
        <v>#REF!</v>
      </c>
      <c r="AG227" s="212">
        <v>53.853208073238541</v>
      </c>
      <c r="AH227" s="212">
        <v>391.33268714628656</v>
      </c>
      <c r="AI227" s="212">
        <v>24.694312734070014</v>
      </c>
      <c r="AJ227" s="212">
        <v>469.88020795359512</v>
      </c>
      <c r="AK227" s="212">
        <v>58.969852673628878</v>
      </c>
      <c r="AL227" s="212">
        <v>275.20545244113089</v>
      </c>
      <c r="AM227" s="212">
        <v>19.190691309646066</v>
      </c>
      <c r="AN227" s="212">
        <v>353.36599642440586</v>
      </c>
      <c r="AO227" s="212">
        <v>74.506287308031176</v>
      </c>
      <c r="AP227" s="212">
        <v>338.00485298475934</v>
      </c>
      <c r="AQ227" s="212">
        <v>20.601357265056514</v>
      </c>
      <c r="AR227" s="212">
        <v>433.11249755784701</v>
      </c>
      <c r="AS227" s="212">
        <v>128.35949538126971</v>
      </c>
      <c r="AT227" s="212">
        <v>729.3375401310459</v>
      </c>
      <c r="AU227" s="212">
        <v>45.295669999126531</v>
      </c>
      <c r="AV227" s="212">
        <v>902.99270551144218</v>
      </c>
      <c r="AX227" s="211">
        <v>222</v>
      </c>
    </row>
    <row r="228" spans="1:50" x14ac:dyDescent="0.2">
      <c r="A228" s="190" t="s">
        <v>678</v>
      </c>
      <c r="B228" s="211" t="s">
        <v>173</v>
      </c>
      <c r="D228" s="211" t="s">
        <v>401</v>
      </c>
      <c r="E228" s="211">
        <v>107706</v>
      </c>
      <c r="F228" s="211">
        <v>903.58267877369872</v>
      </c>
      <c r="G228" s="211">
        <v>969.10007828393964</v>
      </c>
      <c r="H228" s="211">
        <v>1230.1448777945061</v>
      </c>
      <c r="I228" s="211">
        <v>2133.7275565682048</v>
      </c>
      <c r="K228" s="222">
        <v>912.81111637425624</v>
      </c>
      <c r="L228" s="222">
        <v>0</v>
      </c>
      <c r="M228" s="222">
        <v>37.72</v>
      </c>
      <c r="N228" s="222">
        <v>950.53111637425627</v>
      </c>
      <c r="O228" s="223">
        <v>877.45980503087094</v>
      </c>
      <c r="P228" s="223">
        <v>0</v>
      </c>
      <c r="Q228" s="223">
        <v>80.510000000000005</v>
      </c>
      <c r="R228" s="223">
        <v>957.96980503087093</v>
      </c>
      <c r="S228" s="224">
        <v>1173.4844885775992</v>
      </c>
      <c r="T228" s="224">
        <v>0</v>
      </c>
      <c r="U228" s="224">
        <v>84.81</v>
      </c>
      <c r="V228" s="224">
        <v>1258.2944885775992</v>
      </c>
      <c r="W228" s="225">
        <v>2086.2956049518552</v>
      </c>
      <c r="X228" s="225">
        <v>0</v>
      </c>
      <c r="Y228" s="225">
        <v>122.53</v>
      </c>
      <c r="Z228" s="225">
        <v>2208.8256049518554</v>
      </c>
      <c r="AB228" s="211" t="str">
        <f>VLOOKUP(B228,[2]Sheet2!$C$2:$E$384,3,FALSE)</f>
        <v>PU</v>
      </c>
      <c r="AD228" s="211" t="e">
        <f>VLOOKUP(B228,#REF!,2,FALSE)</f>
        <v>#REF!</v>
      </c>
      <c r="AE228" s="211" t="e">
        <f>VLOOKUP(B228,#REF!,2,FALSE)</f>
        <v>#REF!</v>
      </c>
      <c r="AG228" s="212">
        <v>344.61990458769668</v>
      </c>
      <c r="AH228" s="212">
        <v>0</v>
      </c>
      <c r="AI228" s="212">
        <v>15.35513553029292</v>
      </c>
      <c r="AJ228" s="212">
        <v>359.97504011798958</v>
      </c>
      <c r="AK228" s="212">
        <v>331.2734791074746</v>
      </c>
      <c r="AL228" s="212">
        <v>0</v>
      </c>
      <c r="AM228" s="212">
        <v>40.093873925372797</v>
      </c>
      <c r="AN228" s="212">
        <v>371.3673530328474</v>
      </c>
      <c r="AO228" s="212">
        <v>443.03372870291179</v>
      </c>
      <c r="AP228" s="212">
        <v>0</v>
      </c>
      <c r="AQ228" s="212">
        <v>100.60516678718189</v>
      </c>
      <c r="AR228" s="212">
        <v>543.63889549009366</v>
      </c>
      <c r="AS228" s="212">
        <v>787.65363329060847</v>
      </c>
      <c r="AT228" s="212">
        <v>0</v>
      </c>
      <c r="AU228" s="212">
        <v>115.9603023174748</v>
      </c>
      <c r="AV228" s="212">
        <v>903.61393560808324</v>
      </c>
      <c r="AX228" s="211">
        <v>223</v>
      </c>
    </row>
    <row r="229" spans="1:50" x14ac:dyDescent="0.2">
      <c r="A229" s="190" t="s">
        <v>688</v>
      </c>
      <c r="B229" s="211" t="s">
        <v>323</v>
      </c>
      <c r="D229" s="211" t="s">
        <v>87</v>
      </c>
      <c r="E229" s="211">
        <v>83812</v>
      </c>
      <c r="F229" s="211">
        <v>763.39036176203888</v>
      </c>
      <c r="G229" s="211">
        <v>1033.7963310469027</v>
      </c>
      <c r="H229" s="211">
        <v>1287.1377554468668</v>
      </c>
      <c r="I229" s="211">
        <v>2050.5281172089058</v>
      </c>
      <c r="K229" s="222">
        <v>769.67616422602953</v>
      </c>
      <c r="L229" s="222">
        <v>0</v>
      </c>
      <c r="M229" s="222">
        <v>37.384412764942191</v>
      </c>
      <c r="N229" s="222">
        <v>807.06057699097175</v>
      </c>
      <c r="O229" s="223">
        <v>930.22354860011694</v>
      </c>
      <c r="P229" s="223">
        <v>0</v>
      </c>
      <c r="Q229" s="223">
        <v>76.132213134777032</v>
      </c>
      <c r="R229" s="223">
        <v>1006.355761734894</v>
      </c>
      <c r="S229" s="224">
        <v>1212.9197234449218</v>
      </c>
      <c r="T229" s="224">
        <v>0</v>
      </c>
      <c r="U229" s="224">
        <v>77.359673574538192</v>
      </c>
      <c r="V229" s="224">
        <v>1290.27939701946</v>
      </c>
      <c r="W229" s="225">
        <v>1982.5958876709512</v>
      </c>
      <c r="X229" s="225">
        <v>0</v>
      </c>
      <c r="Y229" s="225">
        <v>114.74408633948038</v>
      </c>
      <c r="Z229" s="225">
        <v>2097.3399740104314</v>
      </c>
      <c r="AB229" s="211" t="str">
        <f>VLOOKUP(B229,[2]Sheet2!$C$2:$E$384,3,FALSE)</f>
        <v>PU</v>
      </c>
      <c r="AD229" s="211" t="e">
        <f>VLOOKUP(B229,#REF!,2,FALSE)</f>
        <v>#REF!</v>
      </c>
      <c r="AE229" s="211" t="e">
        <f>VLOOKUP(B229,#REF!,2,FALSE)</f>
        <v>#REF!</v>
      </c>
      <c r="AG229" s="212">
        <v>331.15890385334313</v>
      </c>
      <c r="AH229" s="212">
        <v>0</v>
      </c>
      <c r="AI229" s="212">
        <v>16.596261872291628</v>
      </c>
      <c r="AJ229" s="212">
        <v>347.75516572563475</v>
      </c>
      <c r="AK229" s="212">
        <v>400.23561208076694</v>
      </c>
      <c r="AL229" s="212">
        <v>0</v>
      </c>
      <c r="AM229" s="212">
        <v>33.797779680165426</v>
      </c>
      <c r="AN229" s="212">
        <v>434.03339176093237</v>
      </c>
      <c r="AO229" s="212">
        <v>521.8677474337934</v>
      </c>
      <c r="AP229" s="212">
        <v>0</v>
      </c>
      <c r="AQ229" s="212">
        <v>34.342692743913148</v>
      </c>
      <c r="AR229" s="212">
        <v>556.21044017770657</v>
      </c>
      <c r="AS229" s="212">
        <v>853.02665128713647</v>
      </c>
      <c r="AT229" s="212">
        <v>0</v>
      </c>
      <c r="AU229" s="212">
        <v>50.938954616204775</v>
      </c>
      <c r="AV229" s="212">
        <v>903.96560590334138</v>
      </c>
      <c r="AX229" s="211">
        <v>224</v>
      </c>
    </row>
    <row r="230" spans="1:50" x14ac:dyDescent="0.2">
      <c r="A230" s="190" t="s">
        <v>678</v>
      </c>
      <c r="B230" s="211" t="s">
        <v>176</v>
      </c>
      <c r="D230" s="211" t="s">
        <v>401</v>
      </c>
      <c r="E230" s="211">
        <v>97931</v>
      </c>
      <c r="F230" s="211">
        <v>827.01589894926019</v>
      </c>
      <c r="G230" s="211">
        <v>1110.7909771117318</v>
      </c>
      <c r="H230" s="211">
        <v>1363.264532476775</v>
      </c>
      <c r="I230" s="211">
        <v>2190.2804314260347</v>
      </c>
      <c r="K230" s="222">
        <v>836.39936277024958</v>
      </c>
      <c r="L230" s="222">
        <v>0</v>
      </c>
      <c r="M230" s="222">
        <v>37.72</v>
      </c>
      <c r="N230" s="222">
        <v>874.11936277024961</v>
      </c>
      <c r="O230" s="223">
        <v>1004.1892853056131</v>
      </c>
      <c r="P230" s="223">
        <v>0</v>
      </c>
      <c r="Q230" s="223">
        <v>80.510000000000005</v>
      </c>
      <c r="R230" s="223">
        <v>1084.6992853056131</v>
      </c>
      <c r="S230" s="224">
        <v>1292.2306748964083</v>
      </c>
      <c r="T230" s="224">
        <v>0</v>
      </c>
      <c r="U230" s="224">
        <v>84.81</v>
      </c>
      <c r="V230" s="224">
        <v>1377.0406748964083</v>
      </c>
      <c r="W230" s="225">
        <v>2128.6300376666577</v>
      </c>
      <c r="X230" s="225">
        <v>0</v>
      </c>
      <c r="Y230" s="225">
        <v>122.53</v>
      </c>
      <c r="Z230" s="225">
        <v>2251.1600376666579</v>
      </c>
      <c r="AB230" s="211" t="str">
        <f>VLOOKUP(B230,[2]Sheet2!$C$2:$E$384,3,FALSE)</f>
        <v>PU</v>
      </c>
      <c r="AD230" s="211" t="e">
        <f>VLOOKUP(B230,#REF!,2,FALSE)</f>
        <v>#REF!</v>
      </c>
      <c r="AE230" s="211" t="e">
        <f>VLOOKUP(B230,#REF!,2,FALSE)</f>
        <v>#REF!</v>
      </c>
      <c r="AG230" s="212">
        <v>309.82757562460824</v>
      </c>
      <c r="AH230" s="212">
        <v>0</v>
      </c>
      <c r="AI230" s="212">
        <v>15.35513553029292</v>
      </c>
      <c r="AJ230" s="212">
        <v>325.18271115490114</v>
      </c>
      <c r="AK230" s="212">
        <v>371.98202866147949</v>
      </c>
      <c r="AL230" s="212">
        <v>0</v>
      </c>
      <c r="AM230" s="212">
        <v>40.093873925372797</v>
      </c>
      <c r="AN230" s="212">
        <v>412.07590258685229</v>
      </c>
      <c r="AO230" s="212">
        <v>478.68125559641629</v>
      </c>
      <c r="AP230" s="212">
        <v>0</v>
      </c>
      <c r="AQ230" s="212">
        <v>100.60516678718189</v>
      </c>
      <c r="AR230" s="212">
        <v>579.28642238359816</v>
      </c>
      <c r="AS230" s="212">
        <v>788.50883122102459</v>
      </c>
      <c r="AT230" s="212">
        <v>0</v>
      </c>
      <c r="AU230" s="212">
        <v>115.9603023174748</v>
      </c>
      <c r="AV230" s="212">
        <v>904.46913353849936</v>
      </c>
      <c r="AX230" s="211">
        <v>225</v>
      </c>
    </row>
    <row r="231" spans="1:50" x14ac:dyDescent="0.2">
      <c r="A231" s="190" t="s">
        <v>678</v>
      </c>
      <c r="B231" s="211" t="s">
        <v>216</v>
      </c>
      <c r="D231" s="211" t="s">
        <v>401</v>
      </c>
      <c r="E231" s="211">
        <v>82241</v>
      </c>
      <c r="F231" s="211">
        <v>901.24147323111345</v>
      </c>
      <c r="G231" s="211">
        <v>966.46939957068855</v>
      </c>
      <c r="H231" s="211">
        <v>1167.5116582530063</v>
      </c>
      <c r="I231" s="211">
        <v>2068.7531314841194</v>
      </c>
      <c r="K231" s="222">
        <v>912.12503418555264</v>
      </c>
      <c r="L231" s="222">
        <v>0</v>
      </c>
      <c r="M231" s="222">
        <v>37.72</v>
      </c>
      <c r="N231" s="222">
        <v>949.84503418555266</v>
      </c>
      <c r="O231" s="223">
        <v>876.63903291462907</v>
      </c>
      <c r="P231" s="223">
        <v>0</v>
      </c>
      <c r="Q231" s="223">
        <v>80.510000000000005</v>
      </c>
      <c r="R231" s="223">
        <v>957.14903291462906</v>
      </c>
      <c r="S231" s="224">
        <v>1105.1286887970862</v>
      </c>
      <c r="T231" s="224">
        <v>0</v>
      </c>
      <c r="U231" s="224">
        <v>84.81</v>
      </c>
      <c r="V231" s="224">
        <v>1189.9386887970861</v>
      </c>
      <c r="W231" s="225">
        <v>2017.2537229826387</v>
      </c>
      <c r="X231" s="225">
        <v>0</v>
      </c>
      <c r="Y231" s="225">
        <v>122.53</v>
      </c>
      <c r="Z231" s="225">
        <v>2139.7837229826387</v>
      </c>
      <c r="AB231" s="211" t="str">
        <f>VLOOKUP(B231,[2]Sheet2!$C$2:$E$384,3,FALSE)</f>
        <v>PU</v>
      </c>
      <c r="AD231" s="211" t="e">
        <f>VLOOKUP(B231,#REF!,2,FALSE)</f>
        <v>#REF!</v>
      </c>
      <c r="AE231" s="211" t="e">
        <f>VLOOKUP(B231,#REF!,2,FALSE)</f>
        <v>#REF!</v>
      </c>
      <c r="AG231" s="212">
        <v>356.62569379898656</v>
      </c>
      <c r="AH231" s="212">
        <v>0</v>
      </c>
      <c r="AI231" s="212">
        <v>15.35513553029292</v>
      </c>
      <c r="AJ231" s="212">
        <v>371.98082932927946</v>
      </c>
      <c r="AK231" s="212">
        <v>342.75125844298867</v>
      </c>
      <c r="AL231" s="212">
        <v>0</v>
      </c>
      <c r="AM231" s="212">
        <v>40.093873925372797</v>
      </c>
      <c r="AN231" s="212">
        <v>382.84513236836148</v>
      </c>
      <c r="AO231" s="212">
        <v>432.08690761496007</v>
      </c>
      <c r="AP231" s="212">
        <v>0</v>
      </c>
      <c r="AQ231" s="212">
        <v>100.60516678718189</v>
      </c>
      <c r="AR231" s="212">
        <v>532.692074402142</v>
      </c>
      <c r="AS231" s="212">
        <v>788.71260141394669</v>
      </c>
      <c r="AT231" s="212">
        <v>0</v>
      </c>
      <c r="AU231" s="212">
        <v>115.9603023174748</v>
      </c>
      <c r="AV231" s="212">
        <v>904.67290373142146</v>
      </c>
      <c r="AX231" s="211">
        <v>226</v>
      </c>
    </row>
    <row r="232" spans="1:50" x14ac:dyDescent="0.2">
      <c r="A232" s="190" t="s">
        <v>688</v>
      </c>
      <c r="B232" s="211" t="s">
        <v>258</v>
      </c>
      <c r="D232" s="211" t="s">
        <v>158</v>
      </c>
      <c r="E232" s="211">
        <v>88890</v>
      </c>
      <c r="F232" s="211">
        <v>665.57638654516825</v>
      </c>
      <c r="G232" s="211">
        <v>1193.6223688242771</v>
      </c>
      <c r="H232" s="211">
        <v>1464.8626448736723</v>
      </c>
      <c r="I232" s="211">
        <v>2130.4390314188404</v>
      </c>
      <c r="K232" s="222">
        <v>667.91028207454951</v>
      </c>
      <c r="L232" s="222">
        <v>0</v>
      </c>
      <c r="M232" s="222">
        <v>47.017465781508157</v>
      </c>
      <c r="N232" s="222">
        <v>714.92774785605764</v>
      </c>
      <c r="O232" s="223">
        <v>1076.8625674583982</v>
      </c>
      <c r="P232" s="223">
        <v>0</v>
      </c>
      <c r="Q232" s="223">
        <v>39.463759822957314</v>
      </c>
      <c r="R232" s="223">
        <v>1116.3263272813556</v>
      </c>
      <c r="S232" s="224">
        <v>1370.4020089629837</v>
      </c>
      <c r="T232" s="224">
        <v>0</v>
      </c>
      <c r="U232" s="224">
        <v>41.772396140298206</v>
      </c>
      <c r="V232" s="224">
        <v>1412.174405103282</v>
      </c>
      <c r="W232" s="225">
        <v>2038.3122910375334</v>
      </c>
      <c r="X232" s="225">
        <v>0</v>
      </c>
      <c r="Y232" s="225">
        <v>88.789861921806363</v>
      </c>
      <c r="Z232" s="225">
        <v>2127.1021529593399</v>
      </c>
      <c r="AB232" s="211" t="str">
        <f>VLOOKUP(B232,[2]Sheet2!$C$2:$E$384,3,FALSE)</f>
        <v>PU</v>
      </c>
      <c r="AD232" s="211" t="e">
        <f>VLOOKUP(B232,#REF!,2,FALSE)</f>
        <v>#REF!</v>
      </c>
      <c r="AE232" s="211" t="e">
        <f>VLOOKUP(B232,#REF!,2,FALSE)</f>
        <v>#REF!</v>
      </c>
      <c r="AG232" s="212">
        <v>284.22054284144554</v>
      </c>
      <c r="AH232" s="212">
        <v>0</v>
      </c>
      <c r="AI232" s="212">
        <v>19.954447837704908</v>
      </c>
      <c r="AJ232" s="212">
        <v>304.17499067915043</v>
      </c>
      <c r="AK232" s="212">
        <v>458.24487465293532</v>
      </c>
      <c r="AL232" s="212">
        <v>0</v>
      </c>
      <c r="AM232" s="212">
        <v>16.748617216554219</v>
      </c>
      <c r="AN232" s="212">
        <v>474.99349186948956</v>
      </c>
      <c r="AO232" s="212">
        <v>583.15677023069486</v>
      </c>
      <c r="AP232" s="212">
        <v>0</v>
      </c>
      <c r="AQ232" s="212">
        <v>17.728414026205499</v>
      </c>
      <c r="AR232" s="212">
        <v>600.8851842569004</v>
      </c>
      <c r="AS232" s="212">
        <v>867.3773130721404</v>
      </c>
      <c r="AT232" s="212">
        <v>0</v>
      </c>
      <c r="AU232" s="212">
        <v>37.682861863910404</v>
      </c>
      <c r="AV232" s="212">
        <v>905.06017493605077</v>
      </c>
      <c r="AX232" s="211">
        <v>227</v>
      </c>
    </row>
    <row r="233" spans="1:50" x14ac:dyDescent="0.2">
      <c r="A233" s="190" t="s">
        <v>660</v>
      </c>
      <c r="B233" s="211" t="s">
        <v>235</v>
      </c>
      <c r="C233" s="211" t="s">
        <v>227</v>
      </c>
      <c r="E233" s="211">
        <v>52945</v>
      </c>
      <c r="F233" s="211">
        <v>95.502767022381718</v>
      </c>
      <c r="G233" s="211">
        <v>131.77635707031826</v>
      </c>
      <c r="H233" s="211">
        <v>159.4851812980516</v>
      </c>
      <c r="I233" s="211">
        <v>254.98794832043333</v>
      </c>
      <c r="K233" s="222">
        <v>95.846910349847477</v>
      </c>
      <c r="L233" s="222">
        <v>748.26441332364755</v>
      </c>
      <c r="M233" s="222">
        <v>0</v>
      </c>
      <c r="N233" s="222">
        <v>844.11132367349501</v>
      </c>
      <c r="O233" s="223">
        <v>114.37141037159316</v>
      </c>
      <c r="P233" s="223">
        <v>779.32605750327036</v>
      </c>
      <c r="Q233" s="223">
        <v>0</v>
      </c>
      <c r="R233" s="223">
        <v>893.69746787486349</v>
      </c>
      <c r="S233" s="224">
        <v>152.30058037640521</v>
      </c>
      <c r="T233" s="224">
        <v>931.45089093718684</v>
      </c>
      <c r="U233" s="224">
        <v>0</v>
      </c>
      <c r="V233" s="224">
        <v>1083.751471313592</v>
      </c>
      <c r="W233" s="225">
        <v>248.1474907262527</v>
      </c>
      <c r="X233" s="225">
        <v>1679.7153042608345</v>
      </c>
      <c r="Y233" s="225">
        <v>0</v>
      </c>
      <c r="Z233" s="225">
        <v>1927.8627949870872</v>
      </c>
      <c r="AB233" s="211" t="str">
        <f>VLOOKUP(B233,[2]Sheet2!$C$2:$E$384,3,FALSE)</f>
        <v>PR</v>
      </c>
      <c r="AD233" s="211" t="e">
        <f>VLOOKUP(B233,#REF!,2,FALSE)</f>
        <v>#REF!</v>
      </c>
      <c r="AE233" s="211" t="e">
        <f>VLOOKUP(B233,#REF!,2,FALSE)</f>
        <v>#REF!</v>
      </c>
      <c r="AG233" s="212">
        <v>49.339478162319026</v>
      </c>
      <c r="AH233" s="212">
        <v>346.43912916612726</v>
      </c>
      <c r="AI233" s="212">
        <v>0</v>
      </c>
      <c r="AJ233" s="212">
        <v>395.7786073284463</v>
      </c>
      <c r="AK233" s="212">
        <v>58.875405412917715</v>
      </c>
      <c r="AL233" s="212">
        <v>360.82036762735311</v>
      </c>
      <c r="AM233" s="212">
        <v>0</v>
      </c>
      <c r="AN233" s="212">
        <v>419.69577304027081</v>
      </c>
      <c r="AO233" s="212">
        <v>78.400348348861698</v>
      </c>
      <c r="AP233" s="212">
        <v>431.25268256973555</v>
      </c>
      <c r="AQ233" s="212">
        <v>0</v>
      </c>
      <c r="AR233" s="212">
        <v>509.65303091859727</v>
      </c>
      <c r="AS233" s="212">
        <v>127.73982651118072</v>
      </c>
      <c r="AT233" s="212">
        <v>777.69181173586276</v>
      </c>
      <c r="AU233" s="212">
        <v>0</v>
      </c>
      <c r="AV233" s="212">
        <v>905.43163824704357</v>
      </c>
      <c r="AX233" s="211">
        <v>228</v>
      </c>
    </row>
    <row r="234" spans="1:50" x14ac:dyDescent="0.2">
      <c r="A234" s="190" t="s">
        <v>660</v>
      </c>
      <c r="B234" s="211" t="s">
        <v>188</v>
      </c>
      <c r="C234" s="211" t="s">
        <v>227</v>
      </c>
      <c r="E234" s="211">
        <v>71036</v>
      </c>
      <c r="F234" s="211">
        <v>78.750492707922746</v>
      </c>
      <c r="G234" s="211">
        <v>167.63025068546935</v>
      </c>
      <c r="H234" s="211">
        <v>206.19301437154422</v>
      </c>
      <c r="I234" s="211">
        <v>284.943507079467</v>
      </c>
      <c r="K234" s="222">
        <v>79.990117976473144</v>
      </c>
      <c r="L234" s="222">
        <v>748.26441332364755</v>
      </c>
      <c r="M234" s="222">
        <v>0</v>
      </c>
      <c r="N234" s="222">
        <v>828.25453130012068</v>
      </c>
      <c r="O234" s="223">
        <v>145.02172879347094</v>
      </c>
      <c r="P234" s="223">
        <v>779.32605750327036</v>
      </c>
      <c r="Q234" s="223">
        <v>0</v>
      </c>
      <c r="R234" s="223">
        <v>924.34778629674133</v>
      </c>
      <c r="S234" s="224">
        <v>193.34933003901764</v>
      </c>
      <c r="T234" s="224">
        <v>931.45089093718684</v>
      </c>
      <c r="U234" s="224">
        <v>0</v>
      </c>
      <c r="V234" s="224">
        <v>1124.8002209762044</v>
      </c>
      <c r="W234" s="225">
        <v>273.3394480154908</v>
      </c>
      <c r="X234" s="225">
        <v>1679.7153042608345</v>
      </c>
      <c r="Y234" s="225">
        <v>0</v>
      </c>
      <c r="Z234" s="225">
        <v>1953.0547522763254</v>
      </c>
      <c r="AB234" s="211" t="str">
        <f>VLOOKUP(B234,[2]Sheet2!$C$2:$E$384,3,FALSE)</f>
        <v>PR</v>
      </c>
      <c r="AD234" s="211" t="e">
        <f>VLOOKUP(B234,#REF!,2,FALSE)</f>
        <v>#REF!</v>
      </c>
      <c r="AE234" s="211" t="e">
        <f>VLOOKUP(B234,#REF!,2,FALSE)</f>
        <v>#REF!</v>
      </c>
      <c r="AG234" s="212">
        <v>37.82671633232642</v>
      </c>
      <c r="AH234" s="212">
        <v>346.43912916612726</v>
      </c>
      <c r="AI234" s="212">
        <v>0</v>
      </c>
      <c r="AJ234" s="212">
        <v>384.2658454984537</v>
      </c>
      <c r="AK234" s="212">
        <v>68.57966878743278</v>
      </c>
      <c r="AL234" s="212">
        <v>360.82036762735311</v>
      </c>
      <c r="AM234" s="212">
        <v>0</v>
      </c>
      <c r="AN234" s="212">
        <v>429.40003641478586</v>
      </c>
      <c r="AO234" s="212">
        <v>91.433422595806434</v>
      </c>
      <c r="AP234" s="212">
        <v>431.25268256973555</v>
      </c>
      <c r="AQ234" s="212">
        <v>0</v>
      </c>
      <c r="AR234" s="212">
        <v>522.68610516554202</v>
      </c>
      <c r="AS234" s="212">
        <v>129.26013892813285</v>
      </c>
      <c r="AT234" s="212">
        <v>777.69181173586276</v>
      </c>
      <c r="AU234" s="212">
        <v>0</v>
      </c>
      <c r="AV234" s="212">
        <v>906.95195066399572</v>
      </c>
      <c r="AX234" s="211">
        <v>229</v>
      </c>
    </row>
    <row r="235" spans="1:50" x14ac:dyDescent="0.2">
      <c r="A235" s="190" t="s">
        <v>660</v>
      </c>
      <c r="B235" s="211" t="s">
        <v>259</v>
      </c>
      <c r="C235" s="211" t="s">
        <v>194</v>
      </c>
      <c r="D235" s="211" t="s">
        <v>195</v>
      </c>
      <c r="E235" s="211">
        <v>60699</v>
      </c>
      <c r="F235" s="211">
        <v>154.47961251420946</v>
      </c>
      <c r="G235" s="211">
        <v>199.89122894825286</v>
      </c>
      <c r="H235" s="211">
        <v>226.95625067447529</v>
      </c>
      <c r="I235" s="211">
        <v>381.43586318868478</v>
      </c>
      <c r="K235" s="222">
        <v>155.11241911114766</v>
      </c>
      <c r="L235" s="222">
        <v>685.46118923290908</v>
      </c>
      <c r="M235" s="222">
        <v>38.458751139974609</v>
      </c>
      <c r="N235" s="222">
        <v>879.03235948403142</v>
      </c>
      <c r="O235" s="223">
        <v>173.3187389300812</v>
      </c>
      <c r="P235" s="223">
        <v>726.78680053235951</v>
      </c>
      <c r="Q235" s="223">
        <v>48.855369024311962</v>
      </c>
      <c r="R235" s="223">
        <v>948.9609084867526</v>
      </c>
      <c r="S235" s="224">
        <v>208.34366002308772</v>
      </c>
      <c r="T235" s="224">
        <v>912.25887280684219</v>
      </c>
      <c r="U235" s="224">
        <v>51.187559958475568</v>
      </c>
      <c r="V235" s="224">
        <v>1171.7900927884054</v>
      </c>
      <c r="W235" s="225">
        <v>363.45607913423538</v>
      </c>
      <c r="X235" s="225">
        <v>1597.7200620397514</v>
      </c>
      <c r="Y235" s="225">
        <v>89.64631109845017</v>
      </c>
      <c r="Z235" s="225">
        <v>2050.8224522724367</v>
      </c>
      <c r="AB235" s="211" t="str">
        <f>VLOOKUP(B235,[2]Sheet2!$C$2:$E$384,3,FALSE)</f>
        <v>PU</v>
      </c>
      <c r="AD235" s="211" t="e">
        <f>VLOOKUP(B235,#REF!,2,FALSE)</f>
        <v>#REF!</v>
      </c>
      <c r="AE235" s="211" t="e">
        <f>VLOOKUP(B235,#REF!,2,FALSE)</f>
        <v>#REF!</v>
      </c>
      <c r="AG235" s="212">
        <v>66.513851641994123</v>
      </c>
      <c r="AH235" s="212">
        <v>305.21527967013742</v>
      </c>
      <c r="AI235" s="212">
        <v>17.161774387342184</v>
      </c>
      <c r="AJ235" s="212">
        <v>388.89090569947371</v>
      </c>
      <c r="AK235" s="212">
        <v>74.320914817996211</v>
      </c>
      <c r="AL235" s="212">
        <v>323.61633316292</v>
      </c>
      <c r="AM235" s="212">
        <v>21.80114527780637</v>
      </c>
      <c r="AN235" s="212">
        <v>419.73839325872257</v>
      </c>
      <c r="AO235" s="212">
        <v>89.339972729042344</v>
      </c>
      <c r="AP235" s="212">
        <v>406.20147627453298</v>
      </c>
      <c r="AQ235" s="212">
        <v>22.84185859932446</v>
      </c>
      <c r="AR235" s="212">
        <v>518.38330760289978</v>
      </c>
      <c r="AS235" s="212">
        <v>155.85382437103647</v>
      </c>
      <c r="AT235" s="212">
        <v>711.4167559446704</v>
      </c>
      <c r="AU235" s="212">
        <v>40.003632986666645</v>
      </c>
      <c r="AV235" s="212">
        <v>907.27421330237348</v>
      </c>
      <c r="AX235" s="211">
        <v>230</v>
      </c>
    </row>
    <row r="236" spans="1:50" x14ac:dyDescent="0.2">
      <c r="A236" s="190" t="s">
        <v>660</v>
      </c>
      <c r="B236" s="211" t="s">
        <v>137</v>
      </c>
      <c r="C236" s="211" t="s">
        <v>106</v>
      </c>
      <c r="D236" s="211" t="s">
        <v>107</v>
      </c>
      <c r="E236" s="211">
        <v>53322</v>
      </c>
      <c r="F236" s="211">
        <v>82.352293612392629</v>
      </c>
      <c r="G236" s="211">
        <v>169.37036264423691</v>
      </c>
      <c r="H236" s="211">
        <v>228.16346586722219</v>
      </c>
      <c r="I236" s="211">
        <v>310.51575947961487</v>
      </c>
      <c r="K236" s="222">
        <v>82.720629741056285</v>
      </c>
      <c r="L236" s="222">
        <v>837.92971996028132</v>
      </c>
      <c r="M236" s="222">
        <v>53.521711005580364</v>
      </c>
      <c r="N236" s="222">
        <v>974.17206070691805</v>
      </c>
      <c r="O236" s="223">
        <v>147.61613941423801</v>
      </c>
      <c r="P236" s="223">
        <v>589.2756605055489</v>
      </c>
      <c r="Q236" s="223">
        <v>41.593327392144587</v>
      </c>
      <c r="R236" s="223">
        <v>778.48512731193148</v>
      </c>
      <c r="S236" s="224">
        <v>217.04544022219963</v>
      </c>
      <c r="T236" s="224">
        <v>723.74304807525982</v>
      </c>
      <c r="U236" s="224">
        <v>44.650762373387138</v>
      </c>
      <c r="V236" s="224">
        <v>985.4392506708466</v>
      </c>
      <c r="W236" s="225">
        <v>299.76606996325592</v>
      </c>
      <c r="X236" s="225">
        <v>1561.6727680355414</v>
      </c>
      <c r="Y236" s="225">
        <v>98.172473378967496</v>
      </c>
      <c r="Z236" s="225">
        <v>1959.6113113777647</v>
      </c>
      <c r="AB236" s="211" t="str">
        <f>VLOOKUP(B236,[2]Sheet2!$C$2:$E$384,3,FALSE)</f>
        <v>PU</v>
      </c>
      <c r="AD236" s="211" t="e">
        <f>VLOOKUP(B236,#REF!,2,FALSE)</f>
        <v>#REF!</v>
      </c>
      <c r="AE236" s="211" t="e">
        <f>VLOOKUP(B236,#REF!,2,FALSE)</f>
        <v>#REF!</v>
      </c>
      <c r="AG236" s="212">
        <v>37.037781669767426</v>
      </c>
      <c r="AH236" s="212">
        <v>391.33268714628656</v>
      </c>
      <c r="AI236" s="212">
        <v>24.694312734070014</v>
      </c>
      <c r="AJ236" s="212">
        <v>453.064781550124</v>
      </c>
      <c r="AK236" s="212">
        <v>66.094447777697539</v>
      </c>
      <c r="AL236" s="212">
        <v>275.20545244113089</v>
      </c>
      <c r="AM236" s="212">
        <v>19.190691309646066</v>
      </c>
      <c r="AN236" s="212">
        <v>360.49059152847451</v>
      </c>
      <c r="AO236" s="212">
        <v>97.181098022740201</v>
      </c>
      <c r="AP236" s="212">
        <v>338.00485298475934</v>
      </c>
      <c r="AQ236" s="212">
        <v>20.601357265056514</v>
      </c>
      <c r="AR236" s="212">
        <v>455.787308272556</v>
      </c>
      <c r="AS236" s="212">
        <v>134.21887969250764</v>
      </c>
      <c r="AT236" s="212">
        <v>729.3375401310459</v>
      </c>
      <c r="AU236" s="212">
        <v>45.295669999126531</v>
      </c>
      <c r="AV236" s="212">
        <v>908.85208982268</v>
      </c>
      <c r="AX236" s="211">
        <v>231</v>
      </c>
    </row>
    <row r="237" spans="1:50" x14ac:dyDescent="0.2">
      <c r="A237" s="190" t="s">
        <v>660</v>
      </c>
      <c r="B237" s="211" t="s">
        <v>380</v>
      </c>
      <c r="C237" s="211" t="s">
        <v>109</v>
      </c>
      <c r="D237" s="211" t="s">
        <v>110</v>
      </c>
      <c r="E237" s="211">
        <v>31153</v>
      </c>
      <c r="F237" s="211">
        <v>175.42554489134272</v>
      </c>
      <c r="G237" s="211">
        <v>142.98589393570444</v>
      </c>
      <c r="H237" s="211">
        <v>179.15318788643151</v>
      </c>
      <c r="I237" s="211">
        <v>354.57873277777423</v>
      </c>
      <c r="K237" s="222">
        <v>175.00664173479788</v>
      </c>
      <c r="L237" s="222">
        <v>948.17122223597028</v>
      </c>
      <c r="M237" s="222">
        <v>50.195857335971859</v>
      </c>
      <c r="N237" s="222">
        <v>1173.37372130674</v>
      </c>
      <c r="O237" s="223">
        <v>124.59364310169165</v>
      </c>
      <c r="P237" s="223">
        <v>418.3830391539795</v>
      </c>
      <c r="Q237" s="223">
        <v>33.116559790937629</v>
      </c>
      <c r="R237" s="223">
        <v>576.09324204660879</v>
      </c>
      <c r="S237" s="224">
        <v>172.29915393021335</v>
      </c>
      <c r="T237" s="224">
        <v>553.05551075087521</v>
      </c>
      <c r="U237" s="224">
        <v>34.440482780452371</v>
      </c>
      <c r="V237" s="224">
        <v>759.79514746154098</v>
      </c>
      <c r="W237" s="225">
        <v>347.3057956650112</v>
      </c>
      <c r="X237" s="225">
        <v>1501.2267329868453</v>
      </c>
      <c r="Y237" s="225">
        <v>84.636340116424236</v>
      </c>
      <c r="Z237" s="225">
        <v>1933.1688687682806</v>
      </c>
      <c r="AB237" s="211" t="str">
        <f>VLOOKUP(B237,[2]Sheet2!$C$2:$E$384,3,FALSE)</f>
        <v>PU</v>
      </c>
      <c r="AD237" s="211" t="e">
        <f>VLOOKUP(B237,#REF!,2,FALSE)</f>
        <v>#REF!</v>
      </c>
      <c r="AE237" s="211" t="e">
        <f>VLOOKUP(B237,#REF!,2,FALSE)</f>
        <v>#REF!</v>
      </c>
      <c r="AG237" s="212">
        <v>83.403171380381494</v>
      </c>
      <c r="AH237" s="212">
        <v>444.86819290283432</v>
      </c>
      <c r="AI237" s="212">
        <v>23.275824751013296</v>
      </c>
      <c r="AJ237" s="212">
        <v>551.54718903422906</v>
      </c>
      <c r="AK237" s="212">
        <v>59.377774840474849</v>
      </c>
      <c r="AL237" s="212">
        <v>196.29925714335369</v>
      </c>
      <c r="AM237" s="212">
        <v>15.356152538467121</v>
      </c>
      <c r="AN237" s="212">
        <v>271.03318452229564</v>
      </c>
      <c r="AO237" s="212">
        <v>82.112859954840005</v>
      </c>
      <c r="AP237" s="212">
        <v>259.48562862147804</v>
      </c>
      <c r="AQ237" s="212">
        <v>15.970055779157452</v>
      </c>
      <c r="AR237" s="212">
        <v>357.56854435547552</v>
      </c>
      <c r="AS237" s="212">
        <v>165.5160313352215</v>
      </c>
      <c r="AT237" s="212">
        <v>704.35382152431237</v>
      </c>
      <c r="AU237" s="212">
        <v>39.245880530170751</v>
      </c>
      <c r="AV237" s="212">
        <v>909.11573338970459</v>
      </c>
      <c r="AX237" s="211">
        <v>232</v>
      </c>
    </row>
    <row r="238" spans="1:50" x14ac:dyDescent="0.2">
      <c r="A238" s="190" t="s">
        <v>688</v>
      </c>
      <c r="B238" s="211" t="s">
        <v>91</v>
      </c>
      <c r="E238" s="211">
        <v>258422</v>
      </c>
      <c r="F238" s="211">
        <v>839.11348105037496</v>
      </c>
      <c r="G238" s="211">
        <v>953.40904445739147</v>
      </c>
      <c r="H238" s="211">
        <v>1128.1838469949835</v>
      </c>
      <c r="I238" s="211">
        <v>1967.2973280453584</v>
      </c>
      <c r="K238" s="222">
        <v>849.25370164802325</v>
      </c>
      <c r="L238" s="222">
        <v>0</v>
      </c>
      <c r="M238" s="222">
        <v>0</v>
      </c>
      <c r="N238" s="222">
        <v>849.25370164802325</v>
      </c>
      <c r="O238" s="223">
        <v>860.59451468705072</v>
      </c>
      <c r="P238" s="223">
        <v>0</v>
      </c>
      <c r="Q238" s="223">
        <v>0</v>
      </c>
      <c r="R238" s="223">
        <v>860.59451468705072</v>
      </c>
      <c r="S238" s="224">
        <v>1065.6433394578576</v>
      </c>
      <c r="T238" s="224">
        <v>0</v>
      </c>
      <c r="U238" s="224">
        <v>0</v>
      </c>
      <c r="V238" s="224">
        <v>1065.6433394578576</v>
      </c>
      <c r="W238" s="225">
        <v>1914.8970411058806</v>
      </c>
      <c r="X238" s="225">
        <v>0</v>
      </c>
      <c r="Y238" s="225">
        <v>0</v>
      </c>
      <c r="Z238" s="225">
        <v>1914.8970411058806</v>
      </c>
      <c r="AB238" s="211" t="str">
        <f>VLOOKUP(B238,[2]Sheet2!$C$2:$E$384,3,FALSE)</f>
        <v>PR</v>
      </c>
      <c r="AD238" s="211" t="e">
        <f>VLOOKUP(B238,#REF!,2,FALSE)</f>
        <v>#REF!</v>
      </c>
      <c r="AE238" s="211" t="e">
        <f>VLOOKUP(B238,#REF!,2,FALSE)</f>
        <v>#REF!</v>
      </c>
      <c r="AG238" s="212">
        <v>403.26973129655403</v>
      </c>
      <c r="AH238" s="212">
        <v>0</v>
      </c>
      <c r="AI238" s="212">
        <v>0</v>
      </c>
      <c r="AJ238" s="212">
        <v>403.26973129655403</v>
      </c>
      <c r="AK238" s="212">
        <v>408.65493788212217</v>
      </c>
      <c r="AL238" s="212">
        <v>0</v>
      </c>
      <c r="AM238" s="212">
        <v>0</v>
      </c>
      <c r="AN238" s="212">
        <v>408.65493788212217</v>
      </c>
      <c r="AO238" s="212">
        <v>506.0227613105431</v>
      </c>
      <c r="AP238" s="212">
        <v>0</v>
      </c>
      <c r="AQ238" s="212">
        <v>0</v>
      </c>
      <c r="AR238" s="212">
        <v>506.0227613105431</v>
      </c>
      <c r="AS238" s="212">
        <v>909.29249260709707</v>
      </c>
      <c r="AT238" s="212">
        <v>0</v>
      </c>
      <c r="AU238" s="212">
        <v>0</v>
      </c>
      <c r="AV238" s="212">
        <v>909.29249260709707</v>
      </c>
      <c r="AX238" s="211">
        <v>233</v>
      </c>
    </row>
    <row r="239" spans="1:50" x14ac:dyDescent="0.2">
      <c r="A239" s="190" t="s">
        <v>688</v>
      </c>
      <c r="B239" s="211" t="s">
        <v>1114</v>
      </c>
      <c r="D239" s="211" t="s">
        <v>169</v>
      </c>
      <c r="E239" s="211">
        <v>82723</v>
      </c>
      <c r="F239" s="211">
        <v>953.91664954124008</v>
      </c>
      <c r="G239" s="211">
        <v>865.72481091104055</v>
      </c>
      <c r="H239" s="211">
        <v>1047.018011117523</v>
      </c>
      <c r="I239" s="211">
        <v>2000.9346606587631</v>
      </c>
      <c r="K239" s="222">
        <v>962.25981883254769</v>
      </c>
      <c r="L239" s="222">
        <v>0</v>
      </c>
      <c r="M239" s="222">
        <v>55.996925953254646</v>
      </c>
      <c r="N239" s="222">
        <v>1018.2567447858023</v>
      </c>
      <c r="O239" s="223">
        <v>784.42189884058848</v>
      </c>
      <c r="P239" s="223">
        <v>0</v>
      </c>
      <c r="Q239" s="223">
        <v>35.324639700074286</v>
      </c>
      <c r="R239" s="223">
        <v>819.74653854066275</v>
      </c>
      <c r="S239" s="224">
        <v>996.04905387132681</v>
      </c>
      <c r="T239" s="224">
        <v>0</v>
      </c>
      <c r="U239" s="224">
        <v>39.764408361246055</v>
      </c>
      <c r="V239" s="224">
        <v>1035.8134622325729</v>
      </c>
      <c r="W239" s="225">
        <v>1958.3088727038746</v>
      </c>
      <c r="X239" s="225">
        <v>0</v>
      </c>
      <c r="Y239" s="225">
        <v>95.761334314500701</v>
      </c>
      <c r="Z239" s="225">
        <v>2054.0702070183752</v>
      </c>
      <c r="AB239" s="211" t="str">
        <f>VLOOKUP(B239,[2]Sheet2!$C$2:$E$384,3,FALSE)</f>
        <v>PR</v>
      </c>
      <c r="AD239" s="211" t="e">
        <f>VLOOKUP(B239,#REF!,2,FALSE)</f>
        <v>#REF!</v>
      </c>
      <c r="AE239" s="211" t="e">
        <f>VLOOKUP(B239,#REF!,2,FALSE)</f>
        <v>#REF!</v>
      </c>
      <c r="AG239" s="212">
        <v>426.28026493988688</v>
      </c>
      <c r="AH239" s="212">
        <v>0</v>
      </c>
      <c r="AI239" s="212">
        <v>24.651900605394005</v>
      </c>
      <c r="AJ239" s="212">
        <v>450.9321655452809</v>
      </c>
      <c r="AK239" s="212">
        <v>347.4982206657063</v>
      </c>
      <c r="AL239" s="212">
        <v>0</v>
      </c>
      <c r="AM239" s="212">
        <v>15.551201998740659</v>
      </c>
      <c r="AN239" s="212">
        <v>363.04942266444698</v>
      </c>
      <c r="AO239" s="212">
        <v>441.24886674841093</v>
      </c>
      <c r="AP239" s="212">
        <v>0</v>
      </c>
      <c r="AQ239" s="212">
        <v>17.50575100090402</v>
      </c>
      <c r="AR239" s="212">
        <v>458.75461774931495</v>
      </c>
      <c r="AS239" s="212">
        <v>867.52913168829787</v>
      </c>
      <c r="AT239" s="212">
        <v>0</v>
      </c>
      <c r="AU239" s="212">
        <v>42.157651606298025</v>
      </c>
      <c r="AV239" s="212">
        <v>909.6867832945959</v>
      </c>
      <c r="AX239" s="211">
        <v>234</v>
      </c>
    </row>
    <row r="240" spans="1:50" x14ac:dyDescent="0.2">
      <c r="A240" s="190" t="s">
        <v>682</v>
      </c>
      <c r="B240" s="211" t="s">
        <v>108</v>
      </c>
      <c r="D240" s="226" t="s">
        <v>309</v>
      </c>
      <c r="E240" s="211">
        <v>131976</v>
      </c>
      <c r="F240" s="211">
        <v>592.32690034551729</v>
      </c>
      <c r="G240" s="211">
        <v>1270.0410161849504</v>
      </c>
      <c r="H240" s="211">
        <v>1506.9898911084324</v>
      </c>
      <c r="I240" s="211">
        <v>2099.3167914539495</v>
      </c>
      <c r="K240" s="222">
        <v>598.23912367461855</v>
      </c>
      <c r="L240" s="222">
        <v>0</v>
      </c>
      <c r="M240" s="222">
        <v>34.677653894840539</v>
      </c>
      <c r="N240" s="222">
        <v>632.9167775694591</v>
      </c>
      <c r="O240" s="223">
        <v>1150.3495207601688</v>
      </c>
      <c r="P240" s="223">
        <v>0</v>
      </c>
      <c r="Q240" s="223">
        <v>53.667769842532095</v>
      </c>
      <c r="R240" s="223">
        <v>1204.017290602701</v>
      </c>
      <c r="S240" s="224">
        <v>1413.6381314599489</v>
      </c>
      <c r="T240" s="224">
        <v>0</v>
      </c>
      <c r="U240" s="224">
        <v>54.465435426316844</v>
      </c>
      <c r="V240" s="224">
        <v>1468.1035668862658</v>
      </c>
      <c r="W240" s="225">
        <v>2011.8772551345676</v>
      </c>
      <c r="X240" s="225">
        <v>0</v>
      </c>
      <c r="Y240" s="225">
        <v>89.143089321157376</v>
      </c>
      <c r="Z240" s="225">
        <v>2101.0203444557251</v>
      </c>
      <c r="AB240" s="211" t="str">
        <f>VLOOKUP(B240,[2]Sheet2!$C$2:$E$384,3,FALSE)</f>
        <v>PU</v>
      </c>
      <c r="AD240" s="211" t="e">
        <f>VLOOKUP(B240,#REF!,2,FALSE)</f>
        <v>#REF!</v>
      </c>
      <c r="AE240" s="211" t="e">
        <f>VLOOKUP(B240,#REF!,2,FALSE)</f>
        <v>#REF!</v>
      </c>
      <c r="AG240" s="212">
        <v>259.34254354308115</v>
      </c>
      <c r="AH240" s="212">
        <v>0</v>
      </c>
      <c r="AI240" s="212">
        <v>15.11408158707466</v>
      </c>
      <c r="AJ240" s="212">
        <v>274.45662513015583</v>
      </c>
      <c r="AK240" s="212">
        <v>498.68783045317912</v>
      </c>
      <c r="AL240" s="212">
        <v>0</v>
      </c>
      <c r="AM240" s="212">
        <v>23.390828412329796</v>
      </c>
      <c r="AN240" s="212">
        <v>522.07865886550894</v>
      </c>
      <c r="AO240" s="212">
        <v>612.8260325242685</v>
      </c>
      <c r="AP240" s="212">
        <v>0</v>
      </c>
      <c r="AQ240" s="212">
        <v>23.738486957774764</v>
      </c>
      <c r="AR240" s="212">
        <v>636.56451948204324</v>
      </c>
      <c r="AS240" s="212">
        <v>872.1685760673497</v>
      </c>
      <c r="AT240" s="212">
        <v>0</v>
      </c>
      <c r="AU240" s="212">
        <v>38.852568544849426</v>
      </c>
      <c r="AV240" s="212">
        <v>911.02114461219912</v>
      </c>
      <c r="AX240" s="211">
        <v>235</v>
      </c>
    </row>
    <row r="241" spans="1:50" x14ac:dyDescent="0.2">
      <c r="A241" s="190" t="s">
        <v>678</v>
      </c>
      <c r="B241" s="211" t="s">
        <v>29</v>
      </c>
      <c r="D241" s="211" t="s">
        <v>401</v>
      </c>
      <c r="E241" s="211">
        <v>142474</v>
      </c>
      <c r="F241" s="211">
        <v>978.96655530131807</v>
      </c>
      <c r="G241" s="211">
        <v>912.66332175766809</v>
      </c>
      <c r="H241" s="211">
        <v>1122.6744214643986</v>
      </c>
      <c r="I241" s="211">
        <v>2101.6409767657169</v>
      </c>
      <c r="K241" s="222">
        <v>992.0584891834651</v>
      </c>
      <c r="L241" s="222">
        <v>0</v>
      </c>
      <c r="M241" s="222">
        <v>37.72</v>
      </c>
      <c r="N241" s="222">
        <v>1029.7784891834651</v>
      </c>
      <c r="O241" s="223">
        <v>828.86932144665695</v>
      </c>
      <c r="P241" s="223">
        <v>0</v>
      </c>
      <c r="Q241" s="223">
        <v>80.510000000000005</v>
      </c>
      <c r="R241" s="223">
        <v>909.37932144665695</v>
      </c>
      <c r="S241" s="224">
        <v>1076.661013883328</v>
      </c>
      <c r="T241" s="224">
        <v>0</v>
      </c>
      <c r="U241" s="224">
        <v>84.81</v>
      </c>
      <c r="V241" s="224">
        <v>1161.4710138833279</v>
      </c>
      <c r="W241" s="225">
        <v>2068.7195030667926</v>
      </c>
      <c r="X241" s="225">
        <v>0</v>
      </c>
      <c r="Y241" s="225">
        <v>122.53</v>
      </c>
      <c r="Z241" s="225">
        <v>2191.2495030667928</v>
      </c>
      <c r="AB241" s="211" t="str">
        <f>VLOOKUP(B241,[2]Sheet2!$C$2:$E$384,3,FALSE)</f>
        <v>PU</v>
      </c>
      <c r="AD241" s="211" t="e">
        <f>VLOOKUP(B241,#REF!,2,FALSE)</f>
        <v>#REF!</v>
      </c>
      <c r="AE241" s="211" t="e">
        <f>VLOOKUP(B241,#REF!,2,FALSE)</f>
        <v>#REF!</v>
      </c>
      <c r="AG241" s="212">
        <v>381.29786016252217</v>
      </c>
      <c r="AH241" s="212">
        <v>0</v>
      </c>
      <c r="AI241" s="212">
        <v>15.35513553029292</v>
      </c>
      <c r="AJ241" s="212">
        <v>396.65299569281507</v>
      </c>
      <c r="AK241" s="212">
        <v>318.57607395920826</v>
      </c>
      <c r="AL241" s="212">
        <v>0</v>
      </c>
      <c r="AM241" s="212">
        <v>40.093873925372797</v>
      </c>
      <c r="AN241" s="212">
        <v>358.66994788458106</v>
      </c>
      <c r="AO241" s="212">
        <v>413.81485586804337</v>
      </c>
      <c r="AP241" s="212">
        <v>0</v>
      </c>
      <c r="AQ241" s="212">
        <v>100.60516678718189</v>
      </c>
      <c r="AR241" s="212">
        <v>514.42002265522524</v>
      </c>
      <c r="AS241" s="212">
        <v>795.11271603056548</v>
      </c>
      <c r="AT241" s="212">
        <v>0</v>
      </c>
      <c r="AU241" s="212">
        <v>115.9603023174748</v>
      </c>
      <c r="AV241" s="212">
        <v>911.07301834804025</v>
      </c>
      <c r="AX241" s="211">
        <v>236</v>
      </c>
    </row>
    <row r="242" spans="1:50" x14ac:dyDescent="0.2">
      <c r="A242" s="190" t="s">
        <v>660</v>
      </c>
      <c r="B242" s="211" t="s">
        <v>217</v>
      </c>
      <c r="C242" s="211" t="s">
        <v>106</v>
      </c>
      <c r="D242" s="211" t="s">
        <v>107</v>
      </c>
      <c r="E242" s="211">
        <v>34494</v>
      </c>
      <c r="F242" s="211">
        <v>138.1083666724648</v>
      </c>
      <c r="G242" s="211">
        <v>140.38351087531169</v>
      </c>
      <c r="H242" s="211">
        <v>175.77759020581047</v>
      </c>
      <c r="I242" s="211">
        <v>313.88595687827524</v>
      </c>
      <c r="K242" s="222">
        <v>139.57095107648357</v>
      </c>
      <c r="L242" s="222">
        <v>837.92971996028132</v>
      </c>
      <c r="M242" s="222">
        <v>53.521711005580364</v>
      </c>
      <c r="N242" s="222">
        <v>1031.0223820423453</v>
      </c>
      <c r="O242" s="223">
        <v>121.98666321902363</v>
      </c>
      <c r="P242" s="223">
        <v>589.2756605055489</v>
      </c>
      <c r="Q242" s="223">
        <v>41.593327392144587</v>
      </c>
      <c r="R242" s="223">
        <v>752.85565111671713</v>
      </c>
      <c r="S242" s="224">
        <v>174.47085443630073</v>
      </c>
      <c r="T242" s="224">
        <v>723.74304807525982</v>
      </c>
      <c r="U242" s="224">
        <v>44.650762373387138</v>
      </c>
      <c r="V242" s="224">
        <v>942.86466488494762</v>
      </c>
      <c r="W242" s="225">
        <v>314.04180551278426</v>
      </c>
      <c r="X242" s="225">
        <v>1561.6727680355414</v>
      </c>
      <c r="Y242" s="225">
        <v>98.172473378967496</v>
      </c>
      <c r="Z242" s="225">
        <v>1973.8870469272931</v>
      </c>
      <c r="AB242" s="211" t="str">
        <f>VLOOKUP(B242,[2]Sheet2!$C$2:$E$384,3,FALSE)</f>
        <v>PR</v>
      </c>
      <c r="AD242" s="211" t="e">
        <f>VLOOKUP(B242,#REF!,2,FALSE)</f>
        <v>#REF!</v>
      </c>
      <c r="AE242" s="211" t="e">
        <f>VLOOKUP(B242,#REF!,2,FALSE)</f>
        <v>#REF!</v>
      </c>
      <c r="AG242" s="212">
        <v>60.757460170272516</v>
      </c>
      <c r="AH242" s="212">
        <v>391.33268714628656</v>
      </c>
      <c r="AI242" s="212">
        <v>24.694312734070014</v>
      </c>
      <c r="AJ242" s="212">
        <v>476.78446005062909</v>
      </c>
      <c r="AK242" s="212">
        <v>53.10273932125596</v>
      </c>
      <c r="AL242" s="212">
        <v>275.20545244113089</v>
      </c>
      <c r="AM242" s="212">
        <v>19.190691309646066</v>
      </c>
      <c r="AN242" s="212">
        <v>347.49888307203292</v>
      </c>
      <c r="AO242" s="212">
        <v>75.94994450871107</v>
      </c>
      <c r="AP242" s="212">
        <v>338.00485298475934</v>
      </c>
      <c r="AQ242" s="212">
        <v>20.601357265056514</v>
      </c>
      <c r="AR242" s="212">
        <v>434.55615475852693</v>
      </c>
      <c r="AS242" s="212">
        <v>136.70740467898358</v>
      </c>
      <c r="AT242" s="212">
        <v>729.3375401310459</v>
      </c>
      <c r="AU242" s="212">
        <v>45.295669999126531</v>
      </c>
      <c r="AV242" s="212">
        <v>911.34061480915602</v>
      </c>
      <c r="AX242" s="211">
        <v>237</v>
      </c>
    </row>
    <row r="243" spans="1:50" x14ac:dyDescent="0.2">
      <c r="A243" s="190" t="s">
        <v>688</v>
      </c>
      <c r="B243" s="211" t="s">
        <v>256</v>
      </c>
      <c r="D243" s="211" t="s">
        <v>107</v>
      </c>
      <c r="E243" s="211">
        <v>115851</v>
      </c>
      <c r="F243" s="211">
        <v>733.7574039067423</v>
      </c>
      <c r="G243" s="211">
        <v>1101.078955600625</v>
      </c>
      <c r="H243" s="211">
        <v>1295.125217542995</v>
      </c>
      <c r="I243" s="211">
        <v>2028.8826214497371</v>
      </c>
      <c r="K243" s="222">
        <v>734.1391019829465</v>
      </c>
      <c r="L243" s="222">
        <v>0</v>
      </c>
      <c r="M243" s="222">
        <v>53.521711005580364</v>
      </c>
      <c r="N243" s="222">
        <v>787.66081298852691</v>
      </c>
      <c r="O243" s="223">
        <v>991.43172658369804</v>
      </c>
      <c r="P243" s="223">
        <v>0</v>
      </c>
      <c r="Q243" s="223">
        <v>41.593327392144587</v>
      </c>
      <c r="R243" s="223">
        <v>1033.0250539758426</v>
      </c>
      <c r="S243" s="224">
        <v>1221.3496824244778</v>
      </c>
      <c r="T243" s="224">
        <v>0</v>
      </c>
      <c r="U243" s="224">
        <v>44.650762373387138</v>
      </c>
      <c r="V243" s="224">
        <v>1266.0004447978649</v>
      </c>
      <c r="W243" s="225">
        <v>1955.4887844074244</v>
      </c>
      <c r="X243" s="225">
        <v>0</v>
      </c>
      <c r="Y243" s="225">
        <v>98.172473378967496</v>
      </c>
      <c r="Z243" s="225">
        <v>2053.6612577863921</v>
      </c>
      <c r="AB243" s="211" t="str">
        <f>VLOOKUP(B243,[2]Sheet2!$C$2:$E$384,3,FALSE)</f>
        <v>PU</v>
      </c>
      <c r="AD243" s="211" t="e">
        <f>VLOOKUP(B243,#REF!,2,FALSE)</f>
        <v>#REF!</v>
      </c>
      <c r="AE243" s="211" t="e">
        <f>VLOOKUP(B243,#REF!,2,FALSE)</f>
        <v>#REF!</v>
      </c>
      <c r="AG243" s="212">
        <v>325.83497725813083</v>
      </c>
      <c r="AH243" s="212">
        <v>0</v>
      </c>
      <c r="AI243" s="212">
        <v>24.694312734070014</v>
      </c>
      <c r="AJ243" s="212">
        <v>350.52928999220086</v>
      </c>
      <c r="AK243" s="212">
        <v>440.0298706496261</v>
      </c>
      <c r="AL243" s="212">
        <v>0</v>
      </c>
      <c r="AM243" s="212">
        <v>19.190691309646066</v>
      </c>
      <c r="AN243" s="212">
        <v>459.22056195927217</v>
      </c>
      <c r="AO243" s="212">
        <v>542.07498949735736</v>
      </c>
      <c r="AP243" s="212">
        <v>0</v>
      </c>
      <c r="AQ243" s="212">
        <v>20.601357265056514</v>
      </c>
      <c r="AR243" s="212">
        <v>562.67634676241391</v>
      </c>
      <c r="AS243" s="212">
        <v>867.9099667554882</v>
      </c>
      <c r="AT243" s="212">
        <v>0</v>
      </c>
      <c r="AU243" s="212">
        <v>45.295669999126531</v>
      </c>
      <c r="AV243" s="212">
        <v>913.20563675461472</v>
      </c>
      <c r="AX243" s="211">
        <v>238</v>
      </c>
    </row>
    <row r="244" spans="1:50" x14ac:dyDescent="0.2">
      <c r="A244" s="190" t="s">
        <v>688</v>
      </c>
      <c r="B244" s="211" t="s">
        <v>340</v>
      </c>
      <c r="D244" s="211" t="s">
        <v>290</v>
      </c>
      <c r="E244" s="211">
        <v>70516</v>
      </c>
      <c r="F244" s="211">
        <v>703.25650916104155</v>
      </c>
      <c r="G244" s="211">
        <v>1194.0213319594275</v>
      </c>
      <c r="H244" s="211">
        <v>1452.2453419144824</v>
      </c>
      <c r="I244" s="211">
        <v>2155.5018510755235</v>
      </c>
      <c r="K244" s="222">
        <v>707.21064442622094</v>
      </c>
      <c r="L244" s="222">
        <v>0</v>
      </c>
      <c r="M244" s="222">
        <v>61.801725871165758</v>
      </c>
      <c r="N244" s="222">
        <v>769.01237029738672</v>
      </c>
      <c r="O244" s="223">
        <v>1083.6323282400024</v>
      </c>
      <c r="P244" s="223">
        <v>0</v>
      </c>
      <c r="Q244" s="223">
        <v>38.868741479712845</v>
      </c>
      <c r="R244" s="223">
        <v>1122.5010697197151</v>
      </c>
      <c r="S244" s="224">
        <v>1378.4345267123845</v>
      </c>
      <c r="T244" s="224">
        <v>0</v>
      </c>
      <c r="U244" s="224">
        <v>39.807074864881464</v>
      </c>
      <c r="V244" s="224">
        <v>1418.241601577266</v>
      </c>
      <c r="W244" s="225">
        <v>2085.6451711386053</v>
      </c>
      <c r="X244" s="225">
        <v>0</v>
      </c>
      <c r="Y244" s="225">
        <v>101.60880073604721</v>
      </c>
      <c r="Z244" s="225">
        <v>2187.2539718746525</v>
      </c>
      <c r="AB244" s="211" t="str">
        <f>VLOOKUP(B244,[2]Sheet2!$C$2:$E$384,3,FALSE)</f>
        <v>PU</v>
      </c>
      <c r="AD244" s="211" t="e">
        <f>VLOOKUP(B244,#REF!,2,FALSE)</f>
        <v>#REF!</v>
      </c>
      <c r="AE244" s="211" t="e">
        <f>VLOOKUP(B244,#REF!,2,FALSE)</f>
        <v>#REF!</v>
      </c>
      <c r="AG244" s="212">
        <v>294.97332861538104</v>
      </c>
      <c r="AH244" s="212">
        <v>0</v>
      </c>
      <c r="AI244" s="212">
        <v>26.605066984255583</v>
      </c>
      <c r="AJ244" s="212">
        <v>321.57839559963662</v>
      </c>
      <c r="AK244" s="212">
        <v>451.97656083856509</v>
      </c>
      <c r="AL244" s="212">
        <v>0</v>
      </c>
      <c r="AM244" s="212">
        <v>16.73263094330423</v>
      </c>
      <c r="AN244" s="212">
        <v>468.70919178186932</v>
      </c>
      <c r="AO244" s="212">
        <v>574.93679404755869</v>
      </c>
      <c r="AP244" s="212">
        <v>0</v>
      </c>
      <c r="AQ244" s="212">
        <v>17.136574720182182</v>
      </c>
      <c r="AR244" s="212">
        <v>592.07336876774093</v>
      </c>
      <c r="AS244" s="212">
        <v>869.91012266293978</v>
      </c>
      <c r="AT244" s="212">
        <v>0</v>
      </c>
      <c r="AU244" s="212">
        <v>43.741641704437768</v>
      </c>
      <c r="AV244" s="212">
        <v>913.65176436737761</v>
      </c>
      <c r="AX244" s="211">
        <v>239</v>
      </c>
    </row>
    <row r="245" spans="1:50" x14ac:dyDescent="0.2">
      <c r="A245" s="190" t="s">
        <v>660</v>
      </c>
      <c r="B245" s="211" t="s">
        <v>179</v>
      </c>
      <c r="C245" s="211" t="s">
        <v>194</v>
      </c>
      <c r="D245" s="211" t="s">
        <v>195</v>
      </c>
      <c r="E245" s="211">
        <v>36512</v>
      </c>
      <c r="F245" s="211">
        <v>115.65775635407537</v>
      </c>
      <c r="G245" s="211">
        <v>217.04166915572961</v>
      </c>
      <c r="H245" s="211">
        <v>279.71099099122159</v>
      </c>
      <c r="I245" s="211">
        <v>395.36874734529698</v>
      </c>
      <c r="K245" s="222">
        <v>115.08008854288077</v>
      </c>
      <c r="L245" s="222">
        <v>685.46118923290908</v>
      </c>
      <c r="M245" s="222">
        <v>38.458751139974609</v>
      </c>
      <c r="N245" s="222">
        <v>839.00002891576446</v>
      </c>
      <c r="O245" s="223">
        <v>188.15043051361198</v>
      </c>
      <c r="P245" s="223">
        <v>726.78680053235951</v>
      </c>
      <c r="Q245" s="223">
        <v>48.855369024311962</v>
      </c>
      <c r="R245" s="223">
        <v>963.79260007028336</v>
      </c>
      <c r="S245" s="224">
        <v>255.87974850947623</v>
      </c>
      <c r="T245" s="224">
        <v>912.25887280684219</v>
      </c>
      <c r="U245" s="224">
        <v>51.187559958475568</v>
      </c>
      <c r="V245" s="224">
        <v>1219.326181274794</v>
      </c>
      <c r="W245" s="225">
        <v>370.95983705235705</v>
      </c>
      <c r="X245" s="225">
        <v>1597.7200620397514</v>
      </c>
      <c r="Y245" s="225">
        <v>89.64631109845017</v>
      </c>
      <c r="Z245" s="225">
        <v>2058.3262101905584</v>
      </c>
      <c r="AB245" s="211" t="str">
        <f>VLOOKUP(B245,[2]Sheet2!$C$2:$E$384,3,FALSE)</f>
        <v>PU</v>
      </c>
      <c r="AD245" s="211" t="e">
        <f>VLOOKUP(B245,#REF!,2,FALSE)</f>
        <v>#REF!</v>
      </c>
      <c r="AE245" s="211" t="e">
        <f>VLOOKUP(B245,#REF!,2,FALSE)</f>
        <v>#REF!</v>
      </c>
      <c r="AG245" s="212">
        <v>51.832531830970986</v>
      </c>
      <c r="AH245" s="212">
        <v>305.21527967013742</v>
      </c>
      <c r="AI245" s="212">
        <v>17.161774387342184</v>
      </c>
      <c r="AJ245" s="212">
        <v>374.20958588845059</v>
      </c>
      <c r="AK245" s="212">
        <v>84.74370590159748</v>
      </c>
      <c r="AL245" s="212">
        <v>323.61633316292</v>
      </c>
      <c r="AM245" s="212">
        <v>21.80114527780637</v>
      </c>
      <c r="AN245" s="212">
        <v>430.16118434232385</v>
      </c>
      <c r="AO245" s="212">
        <v>115.24926142697829</v>
      </c>
      <c r="AP245" s="212">
        <v>406.20147627453298</v>
      </c>
      <c r="AQ245" s="212">
        <v>22.84185859932446</v>
      </c>
      <c r="AR245" s="212">
        <v>544.29259630083573</v>
      </c>
      <c r="AS245" s="212">
        <v>167.08179325794927</v>
      </c>
      <c r="AT245" s="212">
        <v>711.4167559446704</v>
      </c>
      <c r="AU245" s="212">
        <v>40.003632986666645</v>
      </c>
      <c r="AV245" s="212">
        <v>918.50218218928626</v>
      </c>
      <c r="AX245" s="211">
        <v>240</v>
      </c>
    </row>
    <row r="246" spans="1:50" x14ac:dyDescent="0.2">
      <c r="A246" s="190" t="s">
        <v>660</v>
      </c>
      <c r="B246" s="211" t="s">
        <v>349</v>
      </c>
      <c r="C246" s="211" t="s">
        <v>106</v>
      </c>
      <c r="D246" s="211" t="s">
        <v>107</v>
      </c>
      <c r="E246" s="211">
        <v>30934</v>
      </c>
      <c r="F246" s="211">
        <v>100.10667873537207</v>
      </c>
      <c r="G246" s="211">
        <v>167.20294177713842</v>
      </c>
      <c r="H246" s="211">
        <v>218.35592150022816</v>
      </c>
      <c r="I246" s="211">
        <v>318.46260023560023</v>
      </c>
      <c r="K246" s="222">
        <v>101.45267699527162</v>
      </c>
      <c r="L246" s="222">
        <v>837.92971996028132</v>
      </c>
      <c r="M246" s="222">
        <v>53.521711005580364</v>
      </c>
      <c r="N246" s="222">
        <v>992.90410796113338</v>
      </c>
      <c r="O246" s="223">
        <v>145.04743479876512</v>
      </c>
      <c r="P246" s="223">
        <v>589.2756605055489</v>
      </c>
      <c r="Q246" s="223">
        <v>41.593327392144587</v>
      </c>
      <c r="R246" s="223">
        <v>775.91642269645865</v>
      </c>
      <c r="S246" s="224">
        <v>202.8784601692376</v>
      </c>
      <c r="T246" s="224">
        <v>723.74304807525982</v>
      </c>
      <c r="U246" s="224">
        <v>44.650762373387138</v>
      </c>
      <c r="V246" s="224">
        <v>971.27227061788449</v>
      </c>
      <c r="W246" s="225">
        <v>304.33113716450919</v>
      </c>
      <c r="X246" s="225">
        <v>1561.6727680355414</v>
      </c>
      <c r="Y246" s="225">
        <v>98.172473378967496</v>
      </c>
      <c r="Z246" s="225">
        <v>1964.1763785790181</v>
      </c>
      <c r="AB246" s="211" t="str">
        <f>VLOOKUP(B246,[2]Sheet2!$C$2:$E$384,3,FALSE)</f>
        <v>PR</v>
      </c>
      <c r="AD246" s="211" t="e">
        <f>VLOOKUP(B246,#REF!,2,FALSE)</f>
        <v>#REF!</v>
      </c>
      <c r="AE246" s="211" t="e">
        <f>VLOOKUP(B246,#REF!,2,FALSE)</f>
        <v>#REF!</v>
      </c>
      <c r="AG246" s="212">
        <v>48.021316698112287</v>
      </c>
      <c r="AH246" s="212">
        <v>391.33268714628656</v>
      </c>
      <c r="AI246" s="212">
        <v>24.694312734070014</v>
      </c>
      <c r="AJ246" s="212">
        <v>464.04831657846887</v>
      </c>
      <c r="AK246" s="212">
        <v>68.656333268021356</v>
      </c>
      <c r="AL246" s="212">
        <v>275.20545244113089</v>
      </c>
      <c r="AM246" s="212">
        <v>19.190691309646066</v>
      </c>
      <c r="AN246" s="212">
        <v>363.0524770187983</v>
      </c>
      <c r="AO246" s="212">
        <v>96.029903552632561</v>
      </c>
      <c r="AP246" s="212">
        <v>338.00485298475934</v>
      </c>
      <c r="AQ246" s="212">
        <v>20.601357265056514</v>
      </c>
      <c r="AR246" s="212">
        <v>454.63611380244839</v>
      </c>
      <c r="AS246" s="212">
        <v>144.05122025074485</v>
      </c>
      <c r="AT246" s="212">
        <v>729.3375401310459</v>
      </c>
      <c r="AU246" s="212">
        <v>45.295669999126531</v>
      </c>
      <c r="AV246" s="212">
        <v>918.68443038091732</v>
      </c>
      <c r="AX246" s="211">
        <v>241</v>
      </c>
    </row>
    <row r="247" spans="1:50" x14ac:dyDescent="0.2">
      <c r="A247" s="190" t="s">
        <v>660</v>
      </c>
      <c r="B247" s="211" t="s">
        <v>301</v>
      </c>
      <c r="C247" s="211" t="s">
        <v>97</v>
      </c>
      <c r="E247" s="211">
        <v>52245</v>
      </c>
      <c r="F247" s="211">
        <v>146.81138864963154</v>
      </c>
      <c r="G247" s="211">
        <v>94.807263602717953</v>
      </c>
      <c r="H247" s="211">
        <v>109.08004444194023</v>
      </c>
      <c r="I247" s="211">
        <v>255.89143309157177</v>
      </c>
      <c r="K247" s="222">
        <v>147.82244630506759</v>
      </c>
      <c r="L247" s="222">
        <v>775.23419243639069</v>
      </c>
      <c r="M247" s="222">
        <v>0</v>
      </c>
      <c r="N247" s="222">
        <v>923.0566387414583</v>
      </c>
      <c r="O247" s="223">
        <v>82.712612263125649</v>
      </c>
      <c r="P247" s="223">
        <v>753.34499618482459</v>
      </c>
      <c r="Q247" s="223">
        <v>0</v>
      </c>
      <c r="R247" s="223">
        <v>836.0576084479502</v>
      </c>
      <c r="S247" s="224">
        <v>100.72842494567799</v>
      </c>
      <c r="T247" s="224">
        <v>889.65615714040723</v>
      </c>
      <c r="U247" s="224">
        <v>0</v>
      </c>
      <c r="V247" s="224">
        <v>990.38458208608517</v>
      </c>
      <c r="W247" s="225">
        <v>248.55087125074559</v>
      </c>
      <c r="X247" s="225">
        <v>1664.8903495767979</v>
      </c>
      <c r="Y247" s="225">
        <v>0</v>
      </c>
      <c r="Z247" s="225">
        <v>1913.4412208275435</v>
      </c>
      <c r="AB247" s="211" t="str">
        <f>VLOOKUP(B247,[2]Sheet2!$C$2:$E$384,3,FALSE)</f>
        <v>PR</v>
      </c>
      <c r="AD247" s="211" t="e">
        <f>VLOOKUP(B247,#REF!,2,FALSE)</f>
        <v>#REF!</v>
      </c>
      <c r="AE247" s="211" t="e">
        <f>VLOOKUP(B247,#REF!,2,FALSE)</f>
        <v>#REF!</v>
      </c>
      <c r="AG247" s="212">
        <v>74.425484804643588</v>
      </c>
      <c r="AH247" s="212">
        <v>371.07587341248251</v>
      </c>
      <c r="AI247" s="212">
        <v>0</v>
      </c>
      <c r="AJ247" s="212">
        <v>445.5013582171261</v>
      </c>
      <c r="AK247" s="212">
        <v>41.644056237828615</v>
      </c>
      <c r="AL247" s="212">
        <v>360.59832650266452</v>
      </c>
      <c r="AM247" s="212">
        <v>0</v>
      </c>
      <c r="AN247" s="212">
        <v>402.24238274049316</v>
      </c>
      <c r="AO247" s="212">
        <v>50.714638051103869</v>
      </c>
      <c r="AP247" s="212">
        <v>425.84542679953722</v>
      </c>
      <c r="AQ247" s="212">
        <v>0</v>
      </c>
      <c r="AR247" s="212">
        <v>476.56006485064108</v>
      </c>
      <c r="AS247" s="212">
        <v>125.14012285574745</v>
      </c>
      <c r="AT247" s="212">
        <v>796.92130021201979</v>
      </c>
      <c r="AU247" s="212">
        <v>0</v>
      </c>
      <c r="AV247" s="212">
        <v>922.06142306776724</v>
      </c>
      <c r="AX247" s="211">
        <v>242</v>
      </c>
    </row>
    <row r="248" spans="1:50" x14ac:dyDescent="0.2">
      <c r="A248" s="190" t="s">
        <v>660</v>
      </c>
      <c r="B248" s="211" t="s">
        <v>254</v>
      </c>
      <c r="C248" s="211" t="s">
        <v>194</v>
      </c>
      <c r="D248" s="211" t="s">
        <v>195</v>
      </c>
      <c r="E248" s="211">
        <v>39782</v>
      </c>
      <c r="F248" s="211">
        <v>131.54240611331758</v>
      </c>
      <c r="G248" s="211">
        <v>223.61240371514754</v>
      </c>
      <c r="H248" s="211">
        <v>281.77556660769972</v>
      </c>
      <c r="I248" s="211">
        <v>413.31797272101733</v>
      </c>
      <c r="K248" s="222">
        <v>131.3206616648894</v>
      </c>
      <c r="L248" s="222">
        <v>685.46118923290908</v>
      </c>
      <c r="M248" s="222">
        <v>38.458751139974609</v>
      </c>
      <c r="N248" s="222">
        <v>855.2406020377731</v>
      </c>
      <c r="O248" s="223">
        <v>193.73604026816147</v>
      </c>
      <c r="P248" s="223">
        <v>726.78680053235951</v>
      </c>
      <c r="Q248" s="223">
        <v>48.855369024311962</v>
      </c>
      <c r="R248" s="223">
        <v>969.37820982483288</v>
      </c>
      <c r="S248" s="224">
        <v>259.5455930427193</v>
      </c>
      <c r="T248" s="224">
        <v>912.25887280684219</v>
      </c>
      <c r="U248" s="224">
        <v>51.187559958475568</v>
      </c>
      <c r="V248" s="224">
        <v>1222.9920258080369</v>
      </c>
      <c r="W248" s="225">
        <v>390.86625470760873</v>
      </c>
      <c r="X248" s="225">
        <v>1597.7200620397514</v>
      </c>
      <c r="Y248" s="225">
        <v>89.64631109845017</v>
      </c>
      <c r="Z248" s="225">
        <v>2078.2326278458104</v>
      </c>
      <c r="AB248" s="211" t="str">
        <f>VLOOKUP(B248,[2]Sheet2!$C$2:$E$384,3,FALSE)</f>
        <v>PU</v>
      </c>
      <c r="AD248" s="211" t="e">
        <f>VLOOKUP(B248,#REF!,2,FALSE)</f>
        <v>#REF!</v>
      </c>
      <c r="AE248" s="211" t="e">
        <f>VLOOKUP(B248,#REF!,2,FALSE)</f>
        <v>#REF!</v>
      </c>
      <c r="AG248" s="212">
        <v>57.573270468951179</v>
      </c>
      <c r="AH248" s="212">
        <v>305.21527967013742</v>
      </c>
      <c r="AI248" s="212">
        <v>17.161774387342184</v>
      </c>
      <c r="AJ248" s="212">
        <v>379.95032452643079</v>
      </c>
      <c r="AK248" s="212">
        <v>84.937262000749385</v>
      </c>
      <c r="AL248" s="212">
        <v>323.61633316292</v>
      </c>
      <c r="AM248" s="212">
        <v>21.80114527780637</v>
      </c>
      <c r="AN248" s="212">
        <v>430.35474044147577</v>
      </c>
      <c r="AO248" s="212">
        <v>113.78931873953559</v>
      </c>
      <c r="AP248" s="212">
        <v>406.20147627453298</v>
      </c>
      <c r="AQ248" s="212">
        <v>22.84185859932446</v>
      </c>
      <c r="AR248" s="212">
        <v>542.83265361339306</v>
      </c>
      <c r="AS248" s="212">
        <v>171.36258920848678</v>
      </c>
      <c r="AT248" s="212">
        <v>711.4167559446704</v>
      </c>
      <c r="AU248" s="212">
        <v>40.003632986666645</v>
      </c>
      <c r="AV248" s="212">
        <v>922.78297813982385</v>
      </c>
      <c r="AX248" s="211">
        <v>243</v>
      </c>
    </row>
    <row r="249" spans="1:50" x14ac:dyDescent="0.2">
      <c r="A249" s="190" t="s">
        <v>660</v>
      </c>
      <c r="B249" s="211" t="s">
        <v>149</v>
      </c>
      <c r="C249" s="211" t="s">
        <v>227</v>
      </c>
      <c r="E249" s="211">
        <v>46760</v>
      </c>
      <c r="F249" s="211">
        <v>79.257698887938417</v>
      </c>
      <c r="G249" s="211">
        <v>179.32804267737382</v>
      </c>
      <c r="H249" s="211">
        <v>260.30104578404507</v>
      </c>
      <c r="I249" s="211">
        <v>339.5587446719835</v>
      </c>
      <c r="K249" s="222">
        <v>79.61515792373919</v>
      </c>
      <c r="L249" s="222">
        <v>748.26441332364755</v>
      </c>
      <c r="M249" s="222">
        <v>0</v>
      </c>
      <c r="N249" s="222">
        <v>827.87957124738671</v>
      </c>
      <c r="O249" s="223">
        <v>155.19095940846879</v>
      </c>
      <c r="P249" s="223">
        <v>779.32605750327036</v>
      </c>
      <c r="Q249" s="223">
        <v>0</v>
      </c>
      <c r="R249" s="223">
        <v>934.51701691173912</v>
      </c>
      <c r="S249" s="224">
        <v>237.46820169837417</v>
      </c>
      <c r="T249" s="224">
        <v>931.45089093718684</v>
      </c>
      <c r="U249" s="224">
        <v>0</v>
      </c>
      <c r="V249" s="224">
        <v>1168.9190926355609</v>
      </c>
      <c r="W249" s="225">
        <v>317.08335962211339</v>
      </c>
      <c r="X249" s="225">
        <v>1679.7153042608345</v>
      </c>
      <c r="Y249" s="225">
        <v>0</v>
      </c>
      <c r="Z249" s="225">
        <v>1996.7986638829479</v>
      </c>
      <c r="AB249" s="211" t="str">
        <f>VLOOKUP(B249,[2]Sheet2!$C$2:$E$384,3,FALSE)</f>
        <v>SR</v>
      </c>
      <c r="AD249" s="211" t="e">
        <f>VLOOKUP(B249,#REF!,2,FALSE)</f>
        <v>#REF!</v>
      </c>
      <c r="AE249" s="211" t="e">
        <f>VLOOKUP(B249,#REF!,2,FALSE)</f>
        <v>#REF!</v>
      </c>
      <c r="AG249" s="212">
        <v>37.604468575582025</v>
      </c>
      <c r="AH249" s="212">
        <v>346.43912916612726</v>
      </c>
      <c r="AI249" s="212">
        <v>0</v>
      </c>
      <c r="AJ249" s="212">
        <v>384.04359774170928</v>
      </c>
      <c r="AK249" s="212">
        <v>73.301035989656469</v>
      </c>
      <c r="AL249" s="212">
        <v>360.82036762735311</v>
      </c>
      <c r="AM249" s="212">
        <v>0</v>
      </c>
      <c r="AN249" s="212">
        <v>434.12140361700961</v>
      </c>
      <c r="AO249" s="212">
        <v>112.16288155856095</v>
      </c>
      <c r="AP249" s="212">
        <v>431.25268256973555</v>
      </c>
      <c r="AQ249" s="212">
        <v>0</v>
      </c>
      <c r="AR249" s="212">
        <v>543.41556412829652</v>
      </c>
      <c r="AS249" s="212">
        <v>149.76735013414299</v>
      </c>
      <c r="AT249" s="212">
        <v>777.69181173586276</v>
      </c>
      <c r="AU249" s="212">
        <v>0</v>
      </c>
      <c r="AV249" s="212">
        <v>927.4591618700058</v>
      </c>
      <c r="AX249" s="211">
        <v>244</v>
      </c>
    </row>
    <row r="250" spans="1:50" x14ac:dyDescent="0.2">
      <c r="A250" s="190" t="s">
        <v>660</v>
      </c>
      <c r="B250" s="211" t="s">
        <v>20</v>
      </c>
      <c r="C250" s="211" t="s">
        <v>97</v>
      </c>
      <c r="E250" s="211">
        <v>45615</v>
      </c>
      <c r="F250" s="211">
        <v>93.978362380795801</v>
      </c>
      <c r="G250" s="211">
        <v>171.79446092932147</v>
      </c>
      <c r="H250" s="211">
        <v>194.80275089620656</v>
      </c>
      <c r="I250" s="211">
        <v>288.78111327700236</v>
      </c>
      <c r="K250" s="222">
        <v>94.707443632188628</v>
      </c>
      <c r="L250" s="222">
        <v>775.23419243639069</v>
      </c>
      <c r="M250" s="222">
        <v>0</v>
      </c>
      <c r="N250" s="222">
        <v>869.94163606857933</v>
      </c>
      <c r="O250" s="223">
        <v>148.37081228409514</v>
      </c>
      <c r="P250" s="223">
        <v>753.34499618482459</v>
      </c>
      <c r="Q250" s="223">
        <v>0</v>
      </c>
      <c r="R250" s="223">
        <v>901.7158084689197</v>
      </c>
      <c r="S250" s="224">
        <v>181.80620687232849</v>
      </c>
      <c r="T250" s="224">
        <v>889.65615714040723</v>
      </c>
      <c r="U250" s="224">
        <v>0</v>
      </c>
      <c r="V250" s="224">
        <v>1071.4623640127356</v>
      </c>
      <c r="W250" s="225">
        <v>276.51365050451716</v>
      </c>
      <c r="X250" s="225">
        <v>1664.8903495767979</v>
      </c>
      <c r="Y250" s="225">
        <v>0</v>
      </c>
      <c r="Z250" s="225">
        <v>1941.4040000813152</v>
      </c>
      <c r="AB250" s="211" t="str">
        <f>VLOOKUP(B250,[2]Sheet2!$C$2:$E$384,3,FALSE)</f>
        <v>PR</v>
      </c>
      <c r="AD250" s="211" t="e">
        <f>VLOOKUP(B250,#REF!,2,FALSE)</f>
        <v>#REF!</v>
      </c>
      <c r="AE250" s="211" t="e">
        <f>VLOOKUP(B250,#REF!,2,FALSE)</f>
        <v>#REF!</v>
      </c>
      <c r="AG250" s="212">
        <v>44.71160556485944</v>
      </c>
      <c r="AH250" s="212">
        <v>371.07587341248251</v>
      </c>
      <c r="AI250" s="212">
        <v>0</v>
      </c>
      <c r="AJ250" s="212">
        <v>415.78747897734195</v>
      </c>
      <c r="AK250" s="212">
        <v>70.046207370437074</v>
      </c>
      <c r="AL250" s="212">
        <v>360.59832650266452</v>
      </c>
      <c r="AM250" s="212">
        <v>0</v>
      </c>
      <c r="AN250" s="212">
        <v>430.64453387310158</v>
      </c>
      <c r="AO250" s="212">
        <v>85.831135327529879</v>
      </c>
      <c r="AP250" s="212">
        <v>425.84542679953722</v>
      </c>
      <c r="AQ250" s="212">
        <v>0</v>
      </c>
      <c r="AR250" s="212">
        <v>511.67656212706709</v>
      </c>
      <c r="AS250" s="212">
        <v>130.5427408923893</v>
      </c>
      <c r="AT250" s="212">
        <v>796.92130021201979</v>
      </c>
      <c r="AU250" s="212">
        <v>0</v>
      </c>
      <c r="AV250" s="212">
        <v>927.46404110440903</v>
      </c>
      <c r="AX250" s="211">
        <v>245</v>
      </c>
    </row>
    <row r="251" spans="1:50" x14ac:dyDescent="0.2">
      <c r="A251" s="190" t="s">
        <v>688</v>
      </c>
      <c r="B251" s="211" t="s">
        <v>261</v>
      </c>
      <c r="D251" s="211" t="s">
        <v>38</v>
      </c>
      <c r="E251" s="211">
        <v>67698</v>
      </c>
      <c r="F251" s="211">
        <v>923.6050252592396</v>
      </c>
      <c r="G251" s="211">
        <v>991.47549923678707</v>
      </c>
      <c r="H251" s="211">
        <v>1194.6161671890238</v>
      </c>
      <c r="I251" s="211">
        <v>2118.2211924482635</v>
      </c>
      <c r="K251" s="222">
        <v>928.76876652972976</v>
      </c>
      <c r="L251" s="222">
        <v>0</v>
      </c>
      <c r="M251" s="222">
        <v>52.94398859960998</v>
      </c>
      <c r="N251" s="222">
        <v>981.71275512933971</v>
      </c>
      <c r="O251" s="223">
        <v>898.0829771476557</v>
      </c>
      <c r="P251" s="223">
        <v>0</v>
      </c>
      <c r="Q251" s="223">
        <v>40.539873564875222</v>
      </c>
      <c r="R251" s="223">
        <v>938.62285071253086</v>
      </c>
      <c r="S251" s="224">
        <v>1141.0457833695489</v>
      </c>
      <c r="T251" s="224">
        <v>0</v>
      </c>
      <c r="U251" s="224">
        <v>42.056617898968113</v>
      </c>
      <c r="V251" s="224">
        <v>1183.102401268517</v>
      </c>
      <c r="W251" s="225">
        <v>2069.8145498992785</v>
      </c>
      <c r="X251" s="225">
        <v>0</v>
      </c>
      <c r="Y251" s="225">
        <v>95.000606498578108</v>
      </c>
      <c r="Z251" s="225">
        <v>2164.8151563978568</v>
      </c>
      <c r="AB251" s="211" t="str">
        <f>VLOOKUP(B251,[2]Sheet2!$C$2:$E$384,3,FALSE)</f>
        <v>PU</v>
      </c>
      <c r="AD251" s="211" t="e">
        <f>VLOOKUP(B251,#REF!,2,FALSE)</f>
        <v>#REF!</v>
      </c>
      <c r="AE251" s="211" t="e">
        <f>VLOOKUP(B251,#REF!,2,FALSE)</f>
        <v>#REF!</v>
      </c>
      <c r="AG251" s="212">
        <v>399.67065616060137</v>
      </c>
      <c r="AH251" s="212">
        <v>0</v>
      </c>
      <c r="AI251" s="212">
        <v>21.355547879486949</v>
      </c>
      <c r="AJ251" s="212">
        <v>421.02620404008832</v>
      </c>
      <c r="AK251" s="212">
        <v>386.46585210268307</v>
      </c>
      <c r="AL251" s="212">
        <v>0</v>
      </c>
      <c r="AM251" s="212">
        <v>16.352209832362679</v>
      </c>
      <c r="AN251" s="212">
        <v>402.81806193504576</v>
      </c>
      <c r="AO251" s="212">
        <v>491.01836041769729</v>
      </c>
      <c r="AP251" s="212">
        <v>0</v>
      </c>
      <c r="AQ251" s="212">
        <v>16.964005564124001</v>
      </c>
      <c r="AR251" s="212">
        <v>507.98236598182132</v>
      </c>
      <c r="AS251" s="212">
        <v>890.68901657829861</v>
      </c>
      <c r="AT251" s="212">
        <v>0</v>
      </c>
      <c r="AU251" s="212">
        <v>38.31955344361095</v>
      </c>
      <c r="AV251" s="212">
        <v>929.00857002190969</v>
      </c>
      <c r="AX251" s="211">
        <v>246</v>
      </c>
    </row>
    <row r="252" spans="1:50" x14ac:dyDescent="0.2">
      <c r="A252" s="190" t="s">
        <v>660</v>
      </c>
      <c r="B252" s="211" t="s">
        <v>89</v>
      </c>
      <c r="C252" s="211" t="s">
        <v>97</v>
      </c>
      <c r="E252" s="211">
        <v>33056</v>
      </c>
      <c r="F252" s="211">
        <v>108.5843114714424</v>
      </c>
      <c r="G252" s="211">
        <v>164.99669179398597</v>
      </c>
      <c r="H252" s="211">
        <v>188.46031980233528</v>
      </c>
      <c r="I252" s="211">
        <v>297.04463127377767</v>
      </c>
      <c r="K252" s="222">
        <v>109.32921198625613</v>
      </c>
      <c r="L252" s="222">
        <v>775.23419243639069</v>
      </c>
      <c r="M252" s="222">
        <v>0</v>
      </c>
      <c r="N252" s="222">
        <v>884.56340442264684</v>
      </c>
      <c r="O252" s="223">
        <v>142.70820940225678</v>
      </c>
      <c r="P252" s="223">
        <v>753.34499618482459</v>
      </c>
      <c r="Q252" s="223">
        <v>0</v>
      </c>
      <c r="R252" s="223">
        <v>896.05320558708138</v>
      </c>
      <c r="S252" s="224">
        <v>174.53006633946381</v>
      </c>
      <c r="T252" s="224">
        <v>889.65615714040723</v>
      </c>
      <c r="U252" s="224">
        <v>0</v>
      </c>
      <c r="V252" s="224">
        <v>1064.1862234798709</v>
      </c>
      <c r="W252" s="225">
        <v>283.85927832571997</v>
      </c>
      <c r="X252" s="225">
        <v>1664.8903495767979</v>
      </c>
      <c r="Y252" s="225">
        <v>0</v>
      </c>
      <c r="Z252" s="225">
        <v>1948.7496279025179</v>
      </c>
      <c r="AB252" s="211" t="str">
        <f>VLOOKUP(B252,[2]Sheet2!$C$2:$E$384,3,FALSE)</f>
        <v>PR</v>
      </c>
      <c r="AD252" s="211" t="e">
        <f>VLOOKUP(B252,#REF!,2,FALSE)</f>
        <v>#REF!</v>
      </c>
      <c r="AE252" s="211" t="e">
        <f>VLOOKUP(B252,#REF!,2,FALSE)</f>
        <v>#REF!</v>
      </c>
      <c r="AG252" s="212">
        <v>51.065922926307145</v>
      </c>
      <c r="AH252" s="212">
        <v>371.07587341248251</v>
      </c>
      <c r="AI252" s="212">
        <v>0</v>
      </c>
      <c r="AJ252" s="212">
        <v>422.14179633878967</v>
      </c>
      <c r="AK252" s="212">
        <v>66.656717723375394</v>
      </c>
      <c r="AL252" s="212">
        <v>360.59832650266452</v>
      </c>
      <c r="AM252" s="212">
        <v>0</v>
      </c>
      <c r="AN252" s="212">
        <v>427.2550442260399</v>
      </c>
      <c r="AO252" s="212">
        <v>81.520197155859265</v>
      </c>
      <c r="AP252" s="212">
        <v>425.84542679953722</v>
      </c>
      <c r="AQ252" s="212">
        <v>0</v>
      </c>
      <c r="AR252" s="212">
        <v>507.36562395539647</v>
      </c>
      <c r="AS252" s="212">
        <v>132.58612008216642</v>
      </c>
      <c r="AT252" s="212">
        <v>796.92130021201979</v>
      </c>
      <c r="AU252" s="212">
        <v>0</v>
      </c>
      <c r="AV252" s="212">
        <v>929.5074202941862</v>
      </c>
      <c r="AX252" s="211">
        <v>247</v>
      </c>
    </row>
    <row r="253" spans="1:50" x14ac:dyDescent="0.2">
      <c r="A253" s="190" t="s">
        <v>682</v>
      </c>
      <c r="B253" s="211" t="s">
        <v>93</v>
      </c>
      <c r="D253" s="226" t="s">
        <v>374</v>
      </c>
      <c r="E253" s="211">
        <v>136157</v>
      </c>
      <c r="F253" s="211">
        <v>688.98035356243167</v>
      </c>
      <c r="G253" s="211">
        <v>1307.5361352802352</v>
      </c>
      <c r="H253" s="211">
        <v>1551.9474631355706</v>
      </c>
      <c r="I253" s="211">
        <v>2240.9278166980025</v>
      </c>
      <c r="K253" s="222">
        <v>693.96470329803219</v>
      </c>
      <c r="L253" s="222">
        <v>0</v>
      </c>
      <c r="M253" s="222">
        <v>29.632620381808106</v>
      </c>
      <c r="N253" s="222">
        <v>723.59732367984031</v>
      </c>
      <c r="O253" s="223">
        <v>1175.1136355284339</v>
      </c>
      <c r="P253" s="223">
        <v>0</v>
      </c>
      <c r="Q253" s="223">
        <v>60.184894694310735</v>
      </c>
      <c r="R253" s="223">
        <v>1235.2985302227446</v>
      </c>
      <c r="S253" s="224">
        <v>1457.7470150614333</v>
      </c>
      <c r="T253" s="224">
        <v>0</v>
      </c>
      <c r="U253" s="224">
        <v>61.655057951940641</v>
      </c>
      <c r="V253" s="224">
        <v>1519.4020730133739</v>
      </c>
      <c r="W253" s="225">
        <v>2151.7117183594655</v>
      </c>
      <c r="X253" s="225">
        <v>0</v>
      </c>
      <c r="Y253" s="225">
        <v>91.287678333748744</v>
      </c>
      <c r="Z253" s="225">
        <v>2242.9993966932143</v>
      </c>
      <c r="AB253" s="211" t="str">
        <f>VLOOKUP(B253,[2]Sheet2!$C$2:$E$384,3,FALSE)</f>
        <v>PU</v>
      </c>
      <c r="AD253" s="211" t="e">
        <f>VLOOKUP(B253,#REF!,2,FALSE)</f>
        <v>#REF!</v>
      </c>
      <c r="AE253" s="211" t="e">
        <f>VLOOKUP(B253,#REF!,2,FALSE)</f>
        <v>#REF!</v>
      </c>
      <c r="AG253" s="212">
        <v>288.05519191439015</v>
      </c>
      <c r="AH253" s="212">
        <v>0</v>
      </c>
      <c r="AI253" s="212">
        <v>12.104236761952272</v>
      </c>
      <c r="AJ253" s="212">
        <v>300.15942867634243</v>
      </c>
      <c r="AK253" s="212">
        <v>487.7734878945098</v>
      </c>
      <c r="AL253" s="212">
        <v>0</v>
      </c>
      <c r="AM253" s="212">
        <v>24.584130781776363</v>
      </c>
      <c r="AN253" s="212">
        <v>512.35761867628617</v>
      </c>
      <c r="AO253" s="212">
        <v>605.09071166089848</v>
      </c>
      <c r="AP253" s="212">
        <v>0</v>
      </c>
      <c r="AQ253" s="212">
        <v>25.184658305828876</v>
      </c>
      <c r="AR253" s="212">
        <v>630.27536996672734</v>
      </c>
      <c r="AS253" s="212">
        <v>893.14590357528868</v>
      </c>
      <c r="AT253" s="212">
        <v>0</v>
      </c>
      <c r="AU253" s="212">
        <v>37.288895067781148</v>
      </c>
      <c r="AV253" s="212">
        <v>930.43479864306983</v>
      </c>
      <c r="AX253" s="211">
        <v>248</v>
      </c>
    </row>
    <row r="254" spans="1:50" x14ac:dyDescent="0.2">
      <c r="A254" s="190" t="s">
        <v>688</v>
      </c>
      <c r="B254" s="211" t="s">
        <v>99</v>
      </c>
      <c r="D254" s="211" t="s">
        <v>114</v>
      </c>
      <c r="E254" s="211">
        <v>48782</v>
      </c>
      <c r="F254" s="211">
        <v>739.24560288631051</v>
      </c>
      <c r="G254" s="211">
        <v>1026.5690182346355</v>
      </c>
      <c r="H254" s="211">
        <v>1259.9337976465333</v>
      </c>
      <c r="I254" s="211">
        <v>1999.1794005328436</v>
      </c>
      <c r="K254" s="222">
        <v>739.62361756958933</v>
      </c>
      <c r="L254" s="222">
        <v>0</v>
      </c>
      <c r="M254" s="222">
        <v>50.315345120017966</v>
      </c>
      <c r="N254" s="222">
        <v>789.93896268960725</v>
      </c>
      <c r="O254" s="223">
        <v>929.21165972598499</v>
      </c>
      <c r="P254" s="223">
        <v>0</v>
      </c>
      <c r="Q254" s="223">
        <v>51.305269811745177</v>
      </c>
      <c r="R254" s="223">
        <v>980.51692953773022</v>
      </c>
      <c r="S254" s="224">
        <v>1190.3928277687151</v>
      </c>
      <c r="T254" s="224">
        <v>0</v>
      </c>
      <c r="U254" s="224">
        <v>52.953615564674166</v>
      </c>
      <c r="V254" s="224">
        <v>1243.3464433333893</v>
      </c>
      <c r="W254" s="225">
        <v>1930.0164453383045</v>
      </c>
      <c r="X254" s="225">
        <v>0</v>
      </c>
      <c r="Y254" s="225">
        <v>103.26896068469213</v>
      </c>
      <c r="Z254" s="225">
        <v>2033.2854060229965</v>
      </c>
      <c r="AB254" s="211" t="str">
        <f>VLOOKUP(B254,[2]Sheet2!$C$2:$E$384,3,FALSE)</f>
        <v>PU</v>
      </c>
      <c r="AD254" s="211" t="e">
        <f>VLOOKUP(B254,#REF!,2,FALSE)</f>
        <v>#REF!</v>
      </c>
      <c r="AE254" s="211" t="e">
        <f>VLOOKUP(B254,#REF!,2,FALSE)</f>
        <v>#REF!</v>
      </c>
      <c r="AG254" s="212">
        <v>338.57569851526961</v>
      </c>
      <c r="AH254" s="212">
        <v>0</v>
      </c>
      <c r="AI254" s="212">
        <v>22.941405328066224</v>
      </c>
      <c r="AJ254" s="212">
        <v>361.5171038433358</v>
      </c>
      <c r="AK254" s="212">
        <v>425.36295392251674</v>
      </c>
      <c r="AL254" s="212">
        <v>0</v>
      </c>
      <c r="AM254" s="212">
        <v>23.392763925388845</v>
      </c>
      <c r="AN254" s="212">
        <v>448.7557178479056</v>
      </c>
      <c r="AO254" s="212">
        <v>544.92321985842875</v>
      </c>
      <c r="AP254" s="212">
        <v>0</v>
      </c>
      <c r="AQ254" s="212">
        <v>24.144331224560474</v>
      </c>
      <c r="AR254" s="212">
        <v>569.06755108298921</v>
      </c>
      <c r="AS254" s="212">
        <v>883.49891837369842</v>
      </c>
      <c r="AT254" s="212">
        <v>0</v>
      </c>
      <c r="AU254" s="212">
        <v>47.085736552626699</v>
      </c>
      <c r="AV254" s="212">
        <v>930.58465492632502</v>
      </c>
      <c r="AX254" s="211">
        <v>249</v>
      </c>
    </row>
    <row r="255" spans="1:50" x14ac:dyDescent="0.2">
      <c r="A255" s="190" t="s">
        <v>660</v>
      </c>
      <c r="B255" s="211" t="s">
        <v>370</v>
      </c>
      <c r="C255" s="211" t="s">
        <v>106</v>
      </c>
      <c r="D255" s="211" t="s">
        <v>107</v>
      </c>
      <c r="E255" s="211">
        <v>24809</v>
      </c>
      <c r="F255" s="211">
        <v>153.05788222016207</v>
      </c>
      <c r="G255" s="211">
        <v>142.27542390265631</v>
      </c>
      <c r="H255" s="211">
        <v>199.09536045642886</v>
      </c>
      <c r="I255" s="211">
        <v>352.15324267659093</v>
      </c>
      <c r="K255" s="222">
        <v>154.72892262392551</v>
      </c>
      <c r="L255" s="222">
        <v>837.92971996028132</v>
      </c>
      <c r="M255" s="222">
        <v>53.521711005580364</v>
      </c>
      <c r="N255" s="222">
        <v>1046.1803535897873</v>
      </c>
      <c r="O255" s="223">
        <v>123.49706526175986</v>
      </c>
      <c r="P255" s="223">
        <v>589.2756605055489</v>
      </c>
      <c r="Q255" s="223">
        <v>41.593327392144587</v>
      </c>
      <c r="R255" s="223">
        <v>754.36605315945337</v>
      </c>
      <c r="S255" s="224">
        <v>190.23909067602591</v>
      </c>
      <c r="T255" s="224">
        <v>723.74304807525982</v>
      </c>
      <c r="U255" s="224">
        <v>44.650762373387138</v>
      </c>
      <c r="V255" s="224">
        <v>958.6329011246728</v>
      </c>
      <c r="W255" s="225">
        <v>344.96801329995139</v>
      </c>
      <c r="X255" s="225">
        <v>1561.6727680355414</v>
      </c>
      <c r="Y255" s="225">
        <v>98.172473378967496</v>
      </c>
      <c r="Z255" s="225">
        <v>2004.8132547144601</v>
      </c>
      <c r="AB255" s="211" t="str">
        <f>VLOOKUP(B255,[2]Sheet2!$C$2:$E$384,3,FALSE)</f>
        <v>PR</v>
      </c>
      <c r="AD255" s="211" t="e">
        <f>VLOOKUP(B255,#REF!,2,FALSE)</f>
        <v>#REF!</v>
      </c>
      <c r="AE255" s="211" t="e">
        <f>VLOOKUP(B255,#REF!,2,FALSE)</f>
        <v>#REF!</v>
      </c>
      <c r="AG255" s="212">
        <v>70.107569152517939</v>
      </c>
      <c r="AH255" s="212">
        <v>391.33268714628656</v>
      </c>
      <c r="AI255" s="212">
        <v>24.694312734070014</v>
      </c>
      <c r="AJ255" s="212">
        <v>486.13456903287454</v>
      </c>
      <c r="AK255" s="212">
        <v>55.956435914800757</v>
      </c>
      <c r="AL255" s="212">
        <v>275.20545244113089</v>
      </c>
      <c r="AM255" s="212">
        <v>19.190691309646066</v>
      </c>
      <c r="AN255" s="212">
        <v>350.35257966557771</v>
      </c>
      <c r="AO255" s="212">
        <v>86.197202041522573</v>
      </c>
      <c r="AP255" s="212">
        <v>338.00485298475934</v>
      </c>
      <c r="AQ255" s="212">
        <v>20.601357265056514</v>
      </c>
      <c r="AR255" s="212">
        <v>444.80341229133842</v>
      </c>
      <c r="AS255" s="212">
        <v>156.30477119404051</v>
      </c>
      <c r="AT255" s="212">
        <v>729.3375401310459</v>
      </c>
      <c r="AU255" s="212">
        <v>45.295669999126531</v>
      </c>
      <c r="AV255" s="212">
        <v>930.93798132421296</v>
      </c>
      <c r="AX255" s="211">
        <v>250</v>
      </c>
    </row>
    <row r="256" spans="1:50" x14ac:dyDescent="0.2">
      <c r="A256" s="190" t="s">
        <v>660</v>
      </c>
      <c r="B256" s="211" t="s">
        <v>72</v>
      </c>
      <c r="C256" s="211" t="s">
        <v>97</v>
      </c>
      <c r="E256" s="211">
        <v>50180</v>
      </c>
      <c r="F256" s="211">
        <v>118.75649661219609</v>
      </c>
      <c r="G256" s="211">
        <v>146.02272072407334</v>
      </c>
      <c r="H256" s="211">
        <v>182.47664747140783</v>
      </c>
      <c r="I256" s="211">
        <v>301.23314408360397</v>
      </c>
      <c r="K256" s="222">
        <v>119.67686839404277</v>
      </c>
      <c r="L256" s="222">
        <v>775.23419243639069</v>
      </c>
      <c r="M256" s="222">
        <v>0</v>
      </c>
      <c r="N256" s="222">
        <v>894.91106083043348</v>
      </c>
      <c r="O256" s="223">
        <v>126.72485113359906</v>
      </c>
      <c r="P256" s="223">
        <v>753.34499618482459</v>
      </c>
      <c r="Q256" s="223">
        <v>0</v>
      </c>
      <c r="R256" s="223">
        <v>880.06984731842363</v>
      </c>
      <c r="S256" s="224">
        <v>169.36798285634163</v>
      </c>
      <c r="T256" s="224">
        <v>889.65615714040723</v>
      </c>
      <c r="U256" s="224">
        <v>0</v>
      </c>
      <c r="V256" s="224">
        <v>1059.0241399967488</v>
      </c>
      <c r="W256" s="225">
        <v>289.0448512503844</v>
      </c>
      <c r="X256" s="225">
        <v>1664.8903495767979</v>
      </c>
      <c r="Y256" s="225">
        <v>0</v>
      </c>
      <c r="Z256" s="225">
        <v>1953.9352008271824</v>
      </c>
      <c r="AB256" s="211" t="str">
        <f>VLOOKUP(B256,[2]Sheet2!$C$2:$E$384,3,FALSE)</f>
        <v>SR</v>
      </c>
      <c r="AD256" s="211" t="e">
        <f>VLOOKUP(B256,#REF!,2,FALSE)</f>
        <v>#REF!</v>
      </c>
      <c r="AE256" s="211" t="e">
        <f>VLOOKUP(B256,#REF!,2,FALSE)</f>
        <v>#REF!</v>
      </c>
      <c r="AG256" s="212">
        <v>55.531377200890162</v>
      </c>
      <c r="AH256" s="212">
        <v>371.07587341248251</v>
      </c>
      <c r="AI256" s="212">
        <v>0</v>
      </c>
      <c r="AJ256" s="212">
        <v>426.60725061337268</v>
      </c>
      <c r="AK256" s="212">
        <v>58.801718355932834</v>
      </c>
      <c r="AL256" s="212">
        <v>360.59832650266452</v>
      </c>
      <c r="AM256" s="212">
        <v>0</v>
      </c>
      <c r="AN256" s="212">
        <v>419.40004485859737</v>
      </c>
      <c r="AO256" s="212">
        <v>78.58859834786233</v>
      </c>
      <c r="AP256" s="212">
        <v>425.84542679953722</v>
      </c>
      <c r="AQ256" s="212">
        <v>0</v>
      </c>
      <c r="AR256" s="212">
        <v>504.43402514739955</v>
      </c>
      <c r="AS256" s="212">
        <v>134.11997554875251</v>
      </c>
      <c r="AT256" s="212">
        <v>796.92130021201979</v>
      </c>
      <c r="AU256" s="212">
        <v>0</v>
      </c>
      <c r="AV256" s="212">
        <v>931.04127576077224</v>
      </c>
      <c r="AX256" s="211">
        <v>251</v>
      </c>
    </row>
    <row r="257" spans="1:50" x14ac:dyDescent="0.2">
      <c r="A257" s="190" t="s">
        <v>682</v>
      </c>
      <c r="B257" s="211" t="s">
        <v>49</v>
      </c>
      <c r="D257" s="226" t="s">
        <v>378</v>
      </c>
      <c r="E257" s="211">
        <v>210442</v>
      </c>
      <c r="F257" s="211">
        <v>656.52246699803266</v>
      </c>
      <c r="G257" s="211">
        <v>1446.2612073180733</v>
      </c>
      <c r="H257" s="211">
        <v>1704.1369811027191</v>
      </c>
      <c r="I257" s="211">
        <v>2360.6594481007514</v>
      </c>
      <c r="K257" s="222">
        <v>661.92646258346122</v>
      </c>
      <c r="L257" s="222">
        <v>0</v>
      </c>
      <c r="M257" s="222">
        <v>34.903085412342207</v>
      </c>
      <c r="N257" s="222">
        <v>696.82954799580341</v>
      </c>
      <c r="O257" s="223">
        <v>1304.4723067713383</v>
      </c>
      <c r="P257" s="223">
        <v>0</v>
      </c>
      <c r="Q257" s="223">
        <v>51.531743887347545</v>
      </c>
      <c r="R257" s="223">
        <v>1356.0040506586859</v>
      </c>
      <c r="S257" s="224">
        <v>1599.1815369647086</v>
      </c>
      <c r="T257" s="224">
        <v>0</v>
      </c>
      <c r="U257" s="224">
        <v>53.489576018508231</v>
      </c>
      <c r="V257" s="224">
        <v>1652.6711129832167</v>
      </c>
      <c r="W257" s="225">
        <v>2261.10799954817</v>
      </c>
      <c r="X257" s="225">
        <v>0</v>
      </c>
      <c r="Y257" s="225">
        <v>88.392661430850438</v>
      </c>
      <c r="Z257" s="225">
        <v>2349.5006609790203</v>
      </c>
      <c r="AB257" s="211" t="str">
        <f>VLOOKUP(B257,[2]Sheet2!$C$2:$E$384,3,FALSE)</f>
        <v>PU</v>
      </c>
      <c r="AD257" s="211" t="e">
        <f>VLOOKUP(B257,#REF!,2,FALSE)</f>
        <v>#REF!</v>
      </c>
      <c r="AE257" s="211" t="e">
        <f>VLOOKUP(B257,#REF!,2,FALSE)</f>
        <v>#REF!</v>
      </c>
      <c r="AG257" s="212">
        <v>261.51816704275382</v>
      </c>
      <c r="AH257" s="212">
        <v>0</v>
      </c>
      <c r="AI257" s="212">
        <v>14.962786117465502</v>
      </c>
      <c r="AJ257" s="212">
        <v>276.48095316021931</v>
      </c>
      <c r="AK257" s="212">
        <v>515.37931463475684</v>
      </c>
      <c r="AL257" s="212">
        <v>0</v>
      </c>
      <c r="AM257" s="212">
        <v>22.09141263407432</v>
      </c>
      <c r="AN257" s="212">
        <v>537.47072726883118</v>
      </c>
      <c r="AO257" s="212">
        <v>631.81493406889206</v>
      </c>
      <c r="AP257" s="212">
        <v>0</v>
      </c>
      <c r="AQ257" s="212">
        <v>22.930725923612329</v>
      </c>
      <c r="AR257" s="212">
        <v>654.74565999250444</v>
      </c>
      <c r="AS257" s="212">
        <v>893.33310111164587</v>
      </c>
      <c r="AT257" s="212">
        <v>0</v>
      </c>
      <c r="AU257" s="212">
        <v>37.893512041077827</v>
      </c>
      <c r="AV257" s="212">
        <v>931.22661315272376</v>
      </c>
      <c r="AX257" s="211">
        <v>252</v>
      </c>
    </row>
    <row r="258" spans="1:50" x14ac:dyDescent="0.2">
      <c r="A258" s="190" t="s">
        <v>660</v>
      </c>
      <c r="B258" s="211" t="s">
        <v>201</v>
      </c>
      <c r="C258" s="211" t="s">
        <v>125</v>
      </c>
      <c r="D258" s="211" t="s">
        <v>126</v>
      </c>
      <c r="E258" s="211">
        <v>43845</v>
      </c>
      <c r="F258" s="211">
        <v>151.17438704527314</v>
      </c>
      <c r="G258" s="211">
        <v>106.22884822673053</v>
      </c>
      <c r="H258" s="211">
        <v>141.46962639553453</v>
      </c>
      <c r="I258" s="211">
        <v>292.64401344080767</v>
      </c>
      <c r="K258" s="222">
        <v>152.50228168079488</v>
      </c>
      <c r="L258" s="222">
        <v>878.66224672794567</v>
      </c>
      <c r="M258" s="222">
        <v>58.618355005732646</v>
      </c>
      <c r="N258" s="222">
        <v>1089.7828834144732</v>
      </c>
      <c r="O258" s="223">
        <v>91.722620341293194</v>
      </c>
      <c r="P258" s="223">
        <v>626.22375799239637</v>
      </c>
      <c r="Q258" s="223">
        <v>43.188143425874507</v>
      </c>
      <c r="R258" s="223">
        <v>761.13452175956411</v>
      </c>
      <c r="S258" s="224">
        <v>134.2999559658771</v>
      </c>
      <c r="T258" s="224">
        <v>800.95266981163002</v>
      </c>
      <c r="U258" s="224">
        <v>44.430323705314557</v>
      </c>
      <c r="V258" s="224">
        <v>979.68294948282164</v>
      </c>
      <c r="W258" s="225">
        <v>286.80223764667198</v>
      </c>
      <c r="X258" s="225">
        <v>1679.6149165395757</v>
      </c>
      <c r="Y258" s="225">
        <v>103.04867871104722</v>
      </c>
      <c r="Z258" s="225">
        <v>2069.4658328972951</v>
      </c>
      <c r="AB258" s="211" t="str">
        <f>VLOOKUP(B258,[2]Sheet2!$C$2:$E$384,3,FALSE)</f>
        <v>PR</v>
      </c>
      <c r="AD258" s="211" t="e">
        <f>VLOOKUP(B258,#REF!,2,FALSE)</f>
        <v>#REF!</v>
      </c>
      <c r="AE258" s="211" t="e">
        <f>VLOOKUP(B258,#REF!,2,FALSE)</f>
        <v>#REF!</v>
      </c>
      <c r="AG258" s="212">
        <v>66.883352741712201</v>
      </c>
      <c r="AH258" s="212">
        <v>402.22321550819231</v>
      </c>
      <c r="AI258" s="212">
        <v>26.811785168871999</v>
      </c>
      <c r="AJ258" s="212">
        <v>495.91835341877652</v>
      </c>
      <c r="AK258" s="212">
        <v>40.227046461649266</v>
      </c>
      <c r="AL258" s="212">
        <v>286.66502345504114</v>
      </c>
      <c r="AM258" s="212">
        <v>19.754072308302334</v>
      </c>
      <c r="AN258" s="212">
        <v>346.64614222499273</v>
      </c>
      <c r="AO258" s="212">
        <v>58.900307779417048</v>
      </c>
      <c r="AP258" s="212">
        <v>366.6502794688231</v>
      </c>
      <c r="AQ258" s="212">
        <v>20.322240261669481</v>
      </c>
      <c r="AR258" s="212">
        <v>445.87282750990965</v>
      </c>
      <c r="AS258" s="212">
        <v>125.78366052112925</v>
      </c>
      <c r="AT258" s="212">
        <v>768.87349497701541</v>
      </c>
      <c r="AU258" s="212">
        <v>47.134025430541485</v>
      </c>
      <c r="AV258" s="212">
        <v>941.79118092868612</v>
      </c>
      <c r="AX258" s="211">
        <v>253</v>
      </c>
    </row>
    <row r="259" spans="1:50" x14ac:dyDescent="0.2">
      <c r="A259" s="190" t="s">
        <v>660</v>
      </c>
      <c r="B259" s="211" t="s">
        <v>129</v>
      </c>
      <c r="C259" s="211" t="s">
        <v>97</v>
      </c>
      <c r="E259" s="211">
        <v>25535</v>
      </c>
      <c r="F259" s="211">
        <v>133.96263951439201</v>
      </c>
      <c r="G259" s="211">
        <v>148.25054483869201</v>
      </c>
      <c r="H259" s="211">
        <v>172.52334327511099</v>
      </c>
      <c r="I259" s="211">
        <v>306.485982789503</v>
      </c>
      <c r="K259" s="222">
        <v>134.61475153468777</v>
      </c>
      <c r="L259" s="222">
        <v>775.23419243639069</v>
      </c>
      <c r="M259" s="222">
        <v>0</v>
      </c>
      <c r="N259" s="222">
        <v>909.84894397107848</v>
      </c>
      <c r="O259" s="223">
        <v>129.66152970738202</v>
      </c>
      <c r="P259" s="223">
        <v>753.34499618482459</v>
      </c>
      <c r="Q259" s="223">
        <v>0</v>
      </c>
      <c r="R259" s="223">
        <v>883.00652589220658</v>
      </c>
      <c r="S259" s="224">
        <v>165.85793625750915</v>
      </c>
      <c r="T259" s="224">
        <v>889.65615714040723</v>
      </c>
      <c r="U259" s="224">
        <v>0</v>
      </c>
      <c r="V259" s="224">
        <v>1055.5140933979164</v>
      </c>
      <c r="W259" s="225">
        <v>300.47268779219695</v>
      </c>
      <c r="X259" s="225">
        <v>1664.8903495767979</v>
      </c>
      <c r="Y259" s="225">
        <v>0</v>
      </c>
      <c r="Z259" s="225">
        <v>1965.3630373689948</v>
      </c>
      <c r="AB259" s="211" t="str">
        <f>VLOOKUP(B259,[2]Sheet2!$C$2:$E$384,3,FALSE)</f>
        <v>PR</v>
      </c>
      <c r="AD259" s="211" t="e">
        <f>VLOOKUP(B259,#REF!,2,FALSE)</f>
        <v>#REF!</v>
      </c>
      <c r="AE259" s="211" t="e">
        <f>VLOOKUP(B259,#REF!,2,FALSE)</f>
        <v>#REF!</v>
      </c>
      <c r="AG259" s="212">
        <v>65.153866341374808</v>
      </c>
      <c r="AH259" s="212">
        <v>371.07587341248251</v>
      </c>
      <c r="AI259" s="212">
        <v>0</v>
      </c>
      <c r="AJ259" s="212">
        <v>436.2297397538573</v>
      </c>
      <c r="AK259" s="212">
        <v>62.756494959589055</v>
      </c>
      <c r="AL259" s="212">
        <v>360.59832650266452</v>
      </c>
      <c r="AM259" s="212">
        <v>0</v>
      </c>
      <c r="AN259" s="212">
        <v>423.3548214622536</v>
      </c>
      <c r="AO259" s="212">
        <v>80.27564354857077</v>
      </c>
      <c r="AP259" s="212">
        <v>425.84542679953722</v>
      </c>
      <c r="AQ259" s="212">
        <v>0</v>
      </c>
      <c r="AR259" s="212">
        <v>506.12107034810799</v>
      </c>
      <c r="AS259" s="212">
        <v>145.42950988994556</v>
      </c>
      <c r="AT259" s="212">
        <v>796.92130021201979</v>
      </c>
      <c r="AU259" s="212">
        <v>0</v>
      </c>
      <c r="AV259" s="212">
        <v>942.35081010196529</v>
      </c>
      <c r="AX259" s="211">
        <v>254</v>
      </c>
    </row>
    <row r="260" spans="1:50" x14ac:dyDescent="0.2">
      <c r="A260" s="190" t="s">
        <v>682</v>
      </c>
      <c r="B260" s="211" t="s">
        <v>30</v>
      </c>
      <c r="D260" s="226" t="s">
        <v>309</v>
      </c>
      <c r="E260" s="211">
        <v>107011</v>
      </c>
      <c r="F260" s="211">
        <v>654.27868163086032</v>
      </c>
      <c r="G260" s="211">
        <v>1170.4754480196616</v>
      </c>
      <c r="H260" s="211">
        <v>1406.4917851908847</v>
      </c>
      <c r="I260" s="211">
        <v>2060.7704668217452</v>
      </c>
      <c r="K260" s="222">
        <v>660.74356555105908</v>
      </c>
      <c r="L260" s="222">
        <v>0</v>
      </c>
      <c r="M260" s="222">
        <v>34.677653894840539</v>
      </c>
      <c r="N260" s="222">
        <v>695.42121944589962</v>
      </c>
      <c r="O260" s="223">
        <v>1057.0979732479277</v>
      </c>
      <c r="P260" s="223">
        <v>0</v>
      </c>
      <c r="Q260" s="223">
        <v>53.667769842532095</v>
      </c>
      <c r="R260" s="223">
        <v>1110.7657430904599</v>
      </c>
      <c r="S260" s="224">
        <v>1324.9850317929311</v>
      </c>
      <c r="T260" s="224">
        <v>0</v>
      </c>
      <c r="U260" s="224">
        <v>54.465435426316844</v>
      </c>
      <c r="V260" s="224">
        <v>1379.4504672192479</v>
      </c>
      <c r="W260" s="225">
        <v>1985.7285973439903</v>
      </c>
      <c r="X260" s="225">
        <v>0</v>
      </c>
      <c r="Y260" s="225">
        <v>89.143089321157376</v>
      </c>
      <c r="Z260" s="225">
        <v>2074.8716866651475</v>
      </c>
      <c r="AB260" s="211" t="str">
        <f>VLOOKUP(B260,[2]Sheet2!$C$2:$E$384,3,FALSE)</f>
        <v>PU</v>
      </c>
      <c r="AD260" s="211" t="e">
        <f>VLOOKUP(B260,#REF!,2,FALSE)</f>
        <v>#REF!</v>
      </c>
      <c r="AE260" s="211" t="e">
        <f>VLOOKUP(B260,#REF!,2,FALSE)</f>
        <v>#REF!</v>
      </c>
      <c r="AG260" s="212">
        <v>300.75598452206702</v>
      </c>
      <c r="AH260" s="212">
        <v>0</v>
      </c>
      <c r="AI260" s="212">
        <v>15.11408158707466</v>
      </c>
      <c r="AJ260" s="212">
        <v>315.8700661091417</v>
      </c>
      <c r="AK260" s="212">
        <v>481.16782100679296</v>
      </c>
      <c r="AL260" s="212">
        <v>0</v>
      </c>
      <c r="AM260" s="212">
        <v>23.390828412329796</v>
      </c>
      <c r="AN260" s="212">
        <v>504.55864941912273</v>
      </c>
      <c r="AO260" s="212">
        <v>603.10413674863287</v>
      </c>
      <c r="AP260" s="212">
        <v>0</v>
      </c>
      <c r="AQ260" s="212">
        <v>23.738486957774764</v>
      </c>
      <c r="AR260" s="212">
        <v>626.84262370640761</v>
      </c>
      <c r="AS260" s="212">
        <v>903.86012127069989</v>
      </c>
      <c r="AT260" s="212">
        <v>0</v>
      </c>
      <c r="AU260" s="212">
        <v>38.852568544849426</v>
      </c>
      <c r="AV260" s="212">
        <v>942.71268981554931</v>
      </c>
      <c r="AX260" s="211">
        <v>255</v>
      </c>
    </row>
    <row r="261" spans="1:50" x14ac:dyDescent="0.2">
      <c r="A261" s="190" t="s">
        <v>660</v>
      </c>
      <c r="B261" s="211" t="s">
        <v>245</v>
      </c>
      <c r="C261" s="211" t="s">
        <v>227</v>
      </c>
      <c r="E261" s="211">
        <v>64377</v>
      </c>
      <c r="F261" s="211">
        <v>116.15163800736288</v>
      </c>
      <c r="G261" s="211">
        <v>203.34741889861289</v>
      </c>
      <c r="H261" s="211">
        <v>251.35452538829099</v>
      </c>
      <c r="I261" s="211">
        <v>367.50616339565391</v>
      </c>
      <c r="K261" s="222">
        <v>117.54738345103202</v>
      </c>
      <c r="L261" s="222">
        <v>748.26441332364755</v>
      </c>
      <c r="M261" s="222">
        <v>0</v>
      </c>
      <c r="N261" s="222">
        <v>865.81179677467958</v>
      </c>
      <c r="O261" s="223">
        <v>176.57469595631977</v>
      </c>
      <c r="P261" s="223">
        <v>779.32605750327036</v>
      </c>
      <c r="Q261" s="223">
        <v>0</v>
      </c>
      <c r="R261" s="223">
        <v>955.90075345959008</v>
      </c>
      <c r="S261" s="224">
        <v>231.93289413201143</v>
      </c>
      <c r="T261" s="224">
        <v>931.45089093718684</v>
      </c>
      <c r="U261" s="224">
        <v>0</v>
      </c>
      <c r="V261" s="224">
        <v>1163.3837850691982</v>
      </c>
      <c r="W261" s="225">
        <v>349.48027758304346</v>
      </c>
      <c r="X261" s="225">
        <v>1679.7153042608345</v>
      </c>
      <c r="Y261" s="225">
        <v>0</v>
      </c>
      <c r="Z261" s="225">
        <v>2029.195581843878</v>
      </c>
      <c r="AB261" s="211" t="str">
        <f>VLOOKUP(B261,[2]Sheet2!$C$2:$E$384,3,FALSE)</f>
        <v>PU</v>
      </c>
      <c r="AD261" s="211" t="e">
        <f>VLOOKUP(B261,#REF!,2,FALSE)</f>
        <v>#REF!</v>
      </c>
      <c r="AE261" s="211" t="e">
        <f>VLOOKUP(B261,#REF!,2,FALSE)</f>
        <v>#REF!</v>
      </c>
      <c r="AG261" s="212">
        <v>55.612004530087219</v>
      </c>
      <c r="AH261" s="212">
        <v>346.43912916612726</v>
      </c>
      <c r="AI261" s="212">
        <v>0</v>
      </c>
      <c r="AJ261" s="212">
        <v>402.05113369621449</v>
      </c>
      <c r="AK261" s="212">
        <v>83.537995514058508</v>
      </c>
      <c r="AL261" s="212">
        <v>360.82036762735311</v>
      </c>
      <c r="AM261" s="212">
        <v>0</v>
      </c>
      <c r="AN261" s="212">
        <v>444.35836314141159</v>
      </c>
      <c r="AO261" s="212">
        <v>109.72811797651644</v>
      </c>
      <c r="AP261" s="212">
        <v>431.25268256973555</v>
      </c>
      <c r="AQ261" s="212">
        <v>0</v>
      </c>
      <c r="AR261" s="212">
        <v>540.980800546252</v>
      </c>
      <c r="AS261" s="212">
        <v>165.34012250660368</v>
      </c>
      <c r="AT261" s="212">
        <v>777.69181173586276</v>
      </c>
      <c r="AU261" s="212">
        <v>0</v>
      </c>
      <c r="AV261" s="212">
        <v>943.03193424246649</v>
      </c>
      <c r="AX261" s="211">
        <v>256</v>
      </c>
    </row>
    <row r="262" spans="1:50" x14ac:dyDescent="0.2">
      <c r="A262" s="190" t="s">
        <v>682</v>
      </c>
      <c r="B262" s="211" t="s">
        <v>273</v>
      </c>
      <c r="D262" s="226" t="s">
        <v>309</v>
      </c>
      <c r="E262" s="211">
        <v>114074</v>
      </c>
      <c r="F262" s="211">
        <v>686.12111436435998</v>
      </c>
      <c r="G262" s="211">
        <v>1235.4941659707295</v>
      </c>
      <c r="H262" s="211">
        <v>1456.6237645391693</v>
      </c>
      <c r="I262" s="211">
        <v>2142.7448789035293</v>
      </c>
      <c r="K262" s="222">
        <v>694.3590238529016</v>
      </c>
      <c r="L262" s="222">
        <v>0</v>
      </c>
      <c r="M262" s="222">
        <v>34.677653894840539</v>
      </c>
      <c r="N262" s="222">
        <v>729.03667774774215</v>
      </c>
      <c r="O262" s="223">
        <v>1117.3905128188896</v>
      </c>
      <c r="P262" s="223">
        <v>0</v>
      </c>
      <c r="Q262" s="223">
        <v>53.667769842532095</v>
      </c>
      <c r="R262" s="223">
        <v>1171.0582826614218</v>
      </c>
      <c r="S262" s="224">
        <v>1368.8735078526372</v>
      </c>
      <c r="T262" s="224">
        <v>0</v>
      </c>
      <c r="U262" s="224">
        <v>54.465435426316844</v>
      </c>
      <c r="V262" s="224">
        <v>1423.338943278954</v>
      </c>
      <c r="W262" s="225">
        <v>2063.2325317055388</v>
      </c>
      <c r="X262" s="225">
        <v>0</v>
      </c>
      <c r="Y262" s="225">
        <v>89.143089321157376</v>
      </c>
      <c r="Z262" s="225">
        <v>2152.3756210266961</v>
      </c>
      <c r="AB262" s="211" t="str">
        <f>VLOOKUP(B262,[2]Sheet2!$C$2:$E$384,3,FALSE)</f>
        <v>PU</v>
      </c>
      <c r="AD262" s="211" t="e">
        <f>VLOOKUP(B262,#REF!,2,FALSE)</f>
        <v>#REF!</v>
      </c>
      <c r="AE262" s="211" t="e">
        <f>VLOOKUP(B262,#REF!,2,FALSE)</f>
        <v>#REF!</v>
      </c>
      <c r="AG262" s="212">
        <v>304.91943305948342</v>
      </c>
      <c r="AH262" s="212">
        <v>0</v>
      </c>
      <c r="AI262" s="212">
        <v>15.11408158707466</v>
      </c>
      <c r="AJ262" s="212">
        <v>320.0335146465581</v>
      </c>
      <c r="AK262" s="212">
        <v>490.68863508708546</v>
      </c>
      <c r="AL262" s="212">
        <v>0</v>
      </c>
      <c r="AM262" s="212">
        <v>23.390828412329796</v>
      </c>
      <c r="AN262" s="212">
        <v>514.07946349941528</v>
      </c>
      <c r="AO262" s="212">
        <v>601.12437457570502</v>
      </c>
      <c r="AP262" s="212">
        <v>0</v>
      </c>
      <c r="AQ262" s="212">
        <v>23.738486957774764</v>
      </c>
      <c r="AR262" s="212">
        <v>624.86286153347976</v>
      </c>
      <c r="AS262" s="212">
        <v>906.04380763518839</v>
      </c>
      <c r="AT262" s="212">
        <v>0</v>
      </c>
      <c r="AU262" s="212">
        <v>38.852568544849426</v>
      </c>
      <c r="AV262" s="212">
        <v>944.89637618003781</v>
      </c>
      <c r="AX262" s="211">
        <v>257</v>
      </c>
    </row>
    <row r="263" spans="1:50" x14ac:dyDescent="0.2">
      <c r="A263" s="190" t="s">
        <v>688</v>
      </c>
      <c r="B263" s="211" t="s">
        <v>244</v>
      </c>
      <c r="D263" s="226"/>
      <c r="E263" s="211">
        <v>147639</v>
      </c>
      <c r="F263" s="211">
        <v>896.09738619199538</v>
      </c>
      <c r="G263" s="211">
        <v>1028.3840939838185</v>
      </c>
      <c r="H263" s="211">
        <v>1203.5688160375601</v>
      </c>
      <c r="I263" s="211">
        <v>2099.6662022295554</v>
      </c>
      <c r="K263" s="222">
        <v>903.90313446788855</v>
      </c>
      <c r="L263" s="222">
        <v>0</v>
      </c>
      <c r="M263" s="222">
        <v>0</v>
      </c>
      <c r="N263" s="222">
        <v>903.90313446788855</v>
      </c>
      <c r="O263" s="223">
        <v>933.95412522632898</v>
      </c>
      <c r="P263" s="223">
        <v>0</v>
      </c>
      <c r="Q263" s="223">
        <v>0</v>
      </c>
      <c r="R263" s="223">
        <v>933.95412522632898</v>
      </c>
      <c r="S263" s="224">
        <v>1134.9298644060896</v>
      </c>
      <c r="T263" s="224">
        <v>0</v>
      </c>
      <c r="U263" s="224">
        <v>0</v>
      </c>
      <c r="V263" s="224">
        <v>1134.9298644060896</v>
      </c>
      <c r="W263" s="225">
        <v>2038.8329988739779</v>
      </c>
      <c r="X263" s="225">
        <v>0</v>
      </c>
      <c r="Y263" s="225">
        <v>0</v>
      </c>
      <c r="Z263" s="225">
        <v>2038.8329988739779</v>
      </c>
      <c r="AB263" s="211" t="str">
        <f>VLOOKUP(B263,[2]Sheet2!$C$2:$E$384,3,FALSE)</f>
        <v>PR</v>
      </c>
      <c r="AD263" s="211" t="e">
        <f>VLOOKUP(B263,#REF!,2,FALSE)</f>
        <v>#REF!</v>
      </c>
      <c r="AE263" s="211" t="e">
        <f>VLOOKUP(B263,#REF!,2,FALSE)</f>
        <v>#REF!</v>
      </c>
      <c r="AG263" s="212">
        <v>419.45785306930208</v>
      </c>
      <c r="AH263" s="212">
        <v>0</v>
      </c>
      <c r="AI263" s="212">
        <v>0</v>
      </c>
      <c r="AJ263" s="212">
        <v>419.45785306930208</v>
      </c>
      <c r="AK263" s="212">
        <v>433.40306864105827</v>
      </c>
      <c r="AL263" s="212">
        <v>0</v>
      </c>
      <c r="AM263" s="212">
        <v>0</v>
      </c>
      <c r="AN263" s="212">
        <v>433.40306864105827</v>
      </c>
      <c r="AO263" s="212">
        <v>526.66621693734646</v>
      </c>
      <c r="AP263" s="212">
        <v>0</v>
      </c>
      <c r="AQ263" s="212">
        <v>0</v>
      </c>
      <c r="AR263" s="212">
        <v>526.66621693734646</v>
      </c>
      <c r="AS263" s="212">
        <v>946.12407000664848</v>
      </c>
      <c r="AT263" s="212">
        <v>0</v>
      </c>
      <c r="AU263" s="212">
        <v>0</v>
      </c>
      <c r="AV263" s="212">
        <v>946.12407000664848</v>
      </c>
      <c r="AX263" s="211">
        <v>258</v>
      </c>
    </row>
    <row r="264" spans="1:50" x14ac:dyDescent="0.2">
      <c r="A264" s="190" t="s">
        <v>682</v>
      </c>
      <c r="B264" s="211" t="s">
        <v>45</v>
      </c>
      <c r="D264" s="226" t="s">
        <v>150</v>
      </c>
      <c r="E264" s="211">
        <v>122554</v>
      </c>
      <c r="F264" s="211">
        <v>705.59100478156563</v>
      </c>
      <c r="G264" s="211">
        <v>1215.5926666457235</v>
      </c>
      <c r="H264" s="211">
        <v>1462.7897139705101</v>
      </c>
      <c r="I264" s="211">
        <v>2168.3807187520756</v>
      </c>
      <c r="K264" s="222">
        <v>709.66737092237645</v>
      </c>
      <c r="L264" s="222">
        <v>0</v>
      </c>
      <c r="M264" s="222">
        <v>32.428897585899612</v>
      </c>
      <c r="N264" s="222">
        <v>742.09626850827601</v>
      </c>
      <c r="O264" s="223">
        <v>1098.9580938219806</v>
      </c>
      <c r="P264" s="223">
        <v>0</v>
      </c>
      <c r="Q264" s="223">
        <v>54.775852539978381</v>
      </c>
      <c r="R264" s="223">
        <v>1153.7339463619589</v>
      </c>
      <c r="S264" s="224">
        <v>1376.0007631823635</v>
      </c>
      <c r="T264" s="224">
        <v>0</v>
      </c>
      <c r="U264" s="224">
        <v>55.45313875445229</v>
      </c>
      <c r="V264" s="224">
        <v>1431.4539019368158</v>
      </c>
      <c r="W264" s="225">
        <v>2085.6681341047401</v>
      </c>
      <c r="X264" s="225">
        <v>0</v>
      </c>
      <c r="Y264" s="225">
        <v>87.882036340351888</v>
      </c>
      <c r="Z264" s="225">
        <v>2173.5501704450921</v>
      </c>
      <c r="AB264" s="211" t="str">
        <f>VLOOKUP(B264,[2]Sheet2!$C$2:$E$384,3,FALSE)</f>
        <v>PU</v>
      </c>
      <c r="AD264" s="211" t="e">
        <f>VLOOKUP(B264,#REF!,2,FALSE)</f>
        <v>#REF!</v>
      </c>
      <c r="AE264" s="211" t="e">
        <f>VLOOKUP(B264,#REF!,2,FALSE)</f>
        <v>#REF!</v>
      </c>
      <c r="AG264" s="212">
        <v>308.96887303066484</v>
      </c>
      <c r="AH264" s="212">
        <v>0</v>
      </c>
      <c r="AI264" s="212">
        <v>14.141428597553338</v>
      </c>
      <c r="AJ264" s="212">
        <v>323.11030162821817</v>
      </c>
      <c r="AK264" s="212">
        <v>478.45491799177597</v>
      </c>
      <c r="AL264" s="212">
        <v>0</v>
      </c>
      <c r="AM264" s="212">
        <v>23.886374968880286</v>
      </c>
      <c r="AN264" s="212">
        <v>502.34129296065623</v>
      </c>
      <c r="AO264" s="212">
        <v>599.07137133446088</v>
      </c>
      <c r="AP264" s="212">
        <v>0</v>
      </c>
      <c r="AQ264" s="212">
        <v>24.181722493930117</v>
      </c>
      <c r="AR264" s="212">
        <v>623.253093828391</v>
      </c>
      <c r="AS264" s="212">
        <v>908.04024436512577</v>
      </c>
      <c r="AT264" s="212">
        <v>0</v>
      </c>
      <c r="AU264" s="212">
        <v>38.323151091483453</v>
      </c>
      <c r="AV264" s="212">
        <v>946.36339545660917</v>
      </c>
      <c r="AX264" s="211">
        <v>259</v>
      </c>
    </row>
    <row r="265" spans="1:50" x14ac:dyDescent="0.2">
      <c r="A265" s="190" t="s">
        <v>682</v>
      </c>
      <c r="B265" s="211" t="s">
        <v>287</v>
      </c>
      <c r="D265" s="226" t="s">
        <v>309</v>
      </c>
      <c r="E265" s="211">
        <v>239917</v>
      </c>
      <c r="F265" s="211">
        <v>684.63504878770573</v>
      </c>
      <c r="G265" s="211">
        <v>1327.1483426443021</v>
      </c>
      <c r="H265" s="211">
        <v>1546.0208283395998</v>
      </c>
      <c r="I265" s="211">
        <v>2230.6558771273053</v>
      </c>
      <c r="K265" s="222">
        <v>681.3379443861553</v>
      </c>
      <c r="L265" s="222">
        <v>0</v>
      </c>
      <c r="M265" s="222">
        <v>34.677653894840539</v>
      </c>
      <c r="N265" s="222">
        <v>716.01559828099585</v>
      </c>
      <c r="O265" s="223">
        <v>1198.9194964785656</v>
      </c>
      <c r="P265" s="223">
        <v>0</v>
      </c>
      <c r="Q265" s="223">
        <v>53.667769842532095</v>
      </c>
      <c r="R265" s="223">
        <v>1252.5872663210978</v>
      </c>
      <c r="S265" s="224">
        <v>1443.3831302913241</v>
      </c>
      <c r="T265" s="224">
        <v>0</v>
      </c>
      <c r="U265" s="224">
        <v>54.465435426316844</v>
      </c>
      <c r="V265" s="224">
        <v>1497.8485657176409</v>
      </c>
      <c r="W265" s="225">
        <v>2124.7210746774795</v>
      </c>
      <c r="X265" s="225">
        <v>0</v>
      </c>
      <c r="Y265" s="225">
        <v>89.143089321157376</v>
      </c>
      <c r="Z265" s="225">
        <v>2213.8641639986367</v>
      </c>
      <c r="AB265" s="211" t="str">
        <f>VLOOKUP(B265,[2]Sheet2!$C$2:$E$384,3,FALSE)</f>
        <v>PU</v>
      </c>
      <c r="AD265" s="211" t="e">
        <f>VLOOKUP(B265,#REF!,2,FALSE)</f>
        <v>#REF!</v>
      </c>
      <c r="AE265" s="211" t="e">
        <f>VLOOKUP(B265,#REF!,2,FALSE)</f>
        <v>#REF!</v>
      </c>
      <c r="AG265" s="212">
        <v>291.26437145113755</v>
      </c>
      <c r="AH265" s="212">
        <v>0</v>
      </c>
      <c r="AI265" s="212">
        <v>15.11408158707466</v>
      </c>
      <c r="AJ265" s="212">
        <v>306.37845303821223</v>
      </c>
      <c r="AK265" s="212">
        <v>512.52471176686674</v>
      </c>
      <c r="AL265" s="212">
        <v>0</v>
      </c>
      <c r="AM265" s="212">
        <v>23.390828412329796</v>
      </c>
      <c r="AN265" s="212">
        <v>535.91554017919657</v>
      </c>
      <c r="AO265" s="212">
        <v>617.03018842762174</v>
      </c>
      <c r="AP265" s="212">
        <v>0</v>
      </c>
      <c r="AQ265" s="212">
        <v>23.738486957774764</v>
      </c>
      <c r="AR265" s="212">
        <v>640.76867538539648</v>
      </c>
      <c r="AS265" s="212">
        <v>908.29455987875929</v>
      </c>
      <c r="AT265" s="212">
        <v>0</v>
      </c>
      <c r="AU265" s="212">
        <v>38.852568544849426</v>
      </c>
      <c r="AV265" s="212">
        <v>947.14712842360871</v>
      </c>
      <c r="AX265" s="211">
        <v>260</v>
      </c>
    </row>
    <row r="266" spans="1:50" x14ac:dyDescent="0.2">
      <c r="A266" s="190" t="s">
        <v>660</v>
      </c>
      <c r="B266" s="211" t="s">
        <v>63</v>
      </c>
      <c r="C266" s="211" t="s">
        <v>194</v>
      </c>
      <c r="D266" s="211" t="s">
        <v>195</v>
      </c>
      <c r="E266" s="211">
        <v>40438</v>
      </c>
      <c r="F266" s="211">
        <v>135.5855383550126</v>
      </c>
      <c r="G266" s="211">
        <v>230.30729688275875</v>
      </c>
      <c r="H266" s="211">
        <v>311.23352503525439</v>
      </c>
      <c r="I266" s="211">
        <v>446.81906339026699</v>
      </c>
      <c r="K266" s="222">
        <v>136.34477799313851</v>
      </c>
      <c r="L266" s="222">
        <v>685.46118923290908</v>
      </c>
      <c r="M266" s="222">
        <v>38.458751139974609</v>
      </c>
      <c r="N266" s="222">
        <v>860.26471836602229</v>
      </c>
      <c r="O266" s="223">
        <v>199.53717111644985</v>
      </c>
      <c r="P266" s="223">
        <v>726.78680053235951</v>
      </c>
      <c r="Q266" s="223">
        <v>48.855369024311962</v>
      </c>
      <c r="R266" s="223">
        <v>975.17934067312126</v>
      </c>
      <c r="S266" s="224">
        <v>285.24691623468829</v>
      </c>
      <c r="T266" s="224">
        <v>912.25887280684219</v>
      </c>
      <c r="U266" s="224">
        <v>51.187559958475568</v>
      </c>
      <c r="V266" s="224">
        <v>1248.693349000006</v>
      </c>
      <c r="W266" s="225">
        <v>421.59169422782674</v>
      </c>
      <c r="X266" s="225">
        <v>1597.7200620397514</v>
      </c>
      <c r="Y266" s="225">
        <v>89.64631109845017</v>
      </c>
      <c r="Z266" s="225">
        <v>2108.9580673660284</v>
      </c>
      <c r="AB266" s="211" t="str">
        <f>VLOOKUP(B266,[2]Sheet2!$C$2:$E$384,3,FALSE)</f>
        <v>PU</v>
      </c>
      <c r="AD266" s="211" t="e">
        <f>VLOOKUP(B266,#REF!,2,FALSE)</f>
        <v>#REF!</v>
      </c>
      <c r="AE266" s="211" t="e">
        <f>VLOOKUP(B266,#REF!,2,FALSE)</f>
        <v>#REF!</v>
      </c>
      <c r="AG266" s="212">
        <v>63.445146630532491</v>
      </c>
      <c r="AH266" s="212">
        <v>305.21527967013742</v>
      </c>
      <c r="AI266" s="212">
        <v>17.161774387342184</v>
      </c>
      <c r="AJ266" s="212">
        <v>385.82220068801206</v>
      </c>
      <c r="AK266" s="212">
        <v>92.850384635647046</v>
      </c>
      <c r="AL266" s="212">
        <v>323.61633316292</v>
      </c>
      <c r="AM266" s="212">
        <v>21.80114527780637</v>
      </c>
      <c r="AN266" s="212">
        <v>438.26786307637343</v>
      </c>
      <c r="AO266" s="212">
        <v>132.73359414856188</v>
      </c>
      <c r="AP266" s="212">
        <v>406.20147627453298</v>
      </c>
      <c r="AQ266" s="212">
        <v>22.84185859932446</v>
      </c>
      <c r="AR266" s="212">
        <v>561.77692902241938</v>
      </c>
      <c r="AS266" s="212">
        <v>196.17874077909437</v>
      </c>
      <c r="AT266" s="212">
        <v>711.4167559446704</v>
      </c>
      <c r="AU266" s="212">
        <v>40.003632986666645</v>
      </c>
      <c r="AV266" s="212">
        <v>947.5991297104315</v>
      </c>
      <c r="AX266" s="211">
        <v>261</v>
      </c>
    </row>
    <row r="267" spans="1:50" x14ac:dyDescent="0.2">
      <c r="A267" s="190" t="s">
        <v>660</v>
      </c>
      <c r="B267" s="211" t="s">
        <v>366</v>
      </c>
      <c r="C267" s="211" t="s">
        <v>125</v>
      </c>
      <c r="D267" s="211" t="s">
        <v>126</v>
      </c>
      <c r="E267" s="211">
        <v>66256</v>
      </c>
      <c r="F267" s="211">
        <v>155.37219270707558</v>
      </c>
      <c r="G267" s="211">
        <v>92.976587053610231</v>
      </c>
      <c r="H267" s="211">
        <v>141.90558564040779</v>
      </c>
      <c r="I267" s="211">
        <v>297.27777834748338</v>
      </c>
      <c r="K267" s="222">
        <v>157.16648252063126</v>
      </c>
      <c r="L267" s="222">
        <v>878.66224672794567</v>
      </c>
      <c r="M267" s="222">
        <v>58.618355005732646</v>
      </c>
      <c r="N267" s="222">
        <v>1094.4470842543096</v>
      </c>
      <c r="O267" s="223">
        <v>80.403354010036836</v>
      </c>
      <c r="P267" s="223">
        <v>626.22375799239637</v>
      </c>
      <c r="Q267" s="223">
        <v>43.188143425874507</v>
      </c>
      <c r="R267" s="223">
        <v>749.81525542830775</v>
      </c>
      <c r="S267" s="224">
        <v>141.98491103284275</v>
      </c>
      <c r="T267" s="224">
        <v>800.95266981163002</v>
      </c>
      <c r="U267" s="224">
        <v>44.430323705314557</v>
      </c>
      <c r="V267" s="224">
        <v>987.36790454978734</v>
      </c>
      <c r="W267" s="225">
        <v>299.15139355347401</v>
      </c>
      <c r="X267" s="225">
        <v>1679.6149165395757</v>
      </c>
      <c r="Y267" s="225">
        <v>103.04867871104722</v>
      </c>
      <c r="Z267" s="225">
        <v>2081.8149888040971</v>
      </c>
      <c r="AB267" s="211" t="str">
        <f>VLOOKUP(B267,[2]Sheet2!$C$2:$E$384,3,FALSE)</f>
        <v>PR</v>
      </c>
      <c r="AD267" s="211" t="e">
        <f>VLOOKUP(B267,#REF!,2,FALSE)</f>
        <v>#REF!</v>
      </c>
      <c r="AE267" s="211" t="e">
        <f>VLOOKUP(B267,#REF!,2,FALSE)</f>
        <v>#REF!</v>
      </c>
      <c r="AG267" s="212">
        <v>69.387714418229422</v>
      </c>
      <c r="AH267" s="212">
        <v>402.22321550819231</v>
      </c>
      <c r="AI267" s="212">
        <v>26.811785168871999</v>
      </c>
      <c r="AJ267" s="212">
        <v>498.42271509529371</v>
      </c>
      <c r="AK267" s="212">
        <v>35.497422076516095</v>
      </c>
      <c r="AL267" s="212">
        <v>286.66502345504114</v>
      </c>
      <c r="AM267" s="212">
        <v>19.754072308302334</v>
      </c>
      <c r="AN267" s="212">
        <v>341.91651783985958</v>
      </c>
      <c r="AO267" s="212">
        <v>62.685174984121254</v>
      </c>
      <c r="AP267" s="212">
        <v>366.6502794688231</v>
      </c>
      <c r="AQ267" s="212">
        <v>20.322240261669481</v>
      </c>
      <c r="AR267" s="212">
        <v>449.65769471461385</v>
      </c>
      <c r="AS267" s="212">
        <v>132.07288940235068</v>
      </c>
      <c r="AT267" s="212">
        <v>768.87349497701541</v>
      </c>
      <c r="AU267" s="212">
        <v>47.134025430541485</v>
      </c>
      <c r="AV267" s="212">
        <v>948.08040980990756</v>
      </c>
      <c r="AX267" s="211">
        <v>262</v>
      </c>
    </row>
    <row r="268" spans="1:50" x14ac:dyDescent="0.2">
      <c r="A268" s="190" t="s">
        <v>678</v>
      </c>
      <c r="B268" s="211" t="s">
        <v>190</v>
      </c>
      <c r="D268" s="211" t="s">
        <v>401</v>
      </c>
      <c r="E268" s="211">
        <v>65152</v>
      </c>
      <c r="F268" s="211">
        <v>1223.4356428045185</v>
      </c>
      <c r="G268" s="211">
        <v>740.57066425403673</v>
      </c>
      <c r="H268" s="211">
        <v>971.44450825421086</v>
      </c>
      <c r="I268" s="211">
        <v>2194.8801510587296</v>
      </c>
      <c r="K268" s="222">
        <v>1237.4834152281003</v>
      </c>
      <c r="L268" s="222">
        <v>0</v>
      </c>
      <c r="M268" s="222">
        <v>37.72</v>
      </c>
      <c r="N268" s="222">
        <v>1275.2034152281003</v>
      </c>
      <c r="O268" s="223">
        <v>671.16367191987968</v>
      </c>
      <c r="P268" s="223">
        <v>0</v>
      </c>
      <c r="Q268" s="223">
        <v>80.510000000000005</v>
      </c>
      <c r="R268" s="223">
        <v>751.67367191987967</v>
      </c>
      <c r="S268" s="224">
        <v>935.06442255084767</v>
      </c>
      <c r="T268" s="224">
        <v>0</v>
      </c>
      <c r="U268" s="224">
        <v>84.81</v>
      </c>
      <c r="V268" s="224">
        <v>1019.8744225508476</v>
      </c>
      <c r="W268" s="225">
        <v>2172.5478377789482</v>
      </c>
      <c r="X268" s="225">
        <v>0</v>
      </c>
      <c r="Y268" s="225">
        <v>122.53</v>
      </c>
      <c r="Z268" s="225">
        <v>2295.0778377789484</v>
      </c>
      <c r="AB268" s="211" t="str">
        <f>VLOOKUP(B268,[2]Sheet2!$C$2:$E$384,3,FALSE)</f>
        <v>PU</v>
      </c>
      <c r="AD268" s="211" t="e">
        <f>VLOOKUP(B268,#REF!,2,FALSE)</f>
        <v>#REF!</v>
      </c>
      <c r="AE268" s="211" t="e">
        <f>VLOOKUP(B268,#REF!,2,FALSE)</f>
        <v>#REF!</v>
      </c>
      <c r="AG268" s="212">
        <v>476.13561290573602</v>
      </c>
      <c r="AH268" s="212">
        <v>0</v>
      </c>
      <c r="AI268" s="212">
        <v>15.35513553029292</v>
      </c>
      <c r="AJ268" s="212">
        <v>491.49074843602892</v>
      </c>
      <c r="AK268" s="212">
        <v>258.23774473028567</v>
      </c>
      <c r="AL268" s="212">
        <v>0</v>
      </c>
      <c r="AM268" s="212">
        <v>40.093873925372797</v>
      </c>
      <c r="AN268" s="212">
        <v>298.33161865565847</v>
      </c>
      <c r="AO268" s="212">
        <v>359.77651616084967</v>
      </c>
      <c r="AP268" s="212">
        <v>0</v>
      </c>
      <c r="AQ268" s="212">
        <v>100.60516678718189</v>
      </c>
      <c r="AR268" s="212">
        <v>460.38168294803154</v>
      </c>
      <c r="AS268" s="212">
        <v>835.91212906658575</v>
      </c>
      <c r="AT268" s="212">
        <v>0</v>
      </c>
      <c r="AU268" s="212">
        <v>115.9603023174748</v>
      </c>
      <c r="AV268" s="212">
        <v>951.87243138406052</v>
      </c>
      <c r="AX268" s="211">
        <v>263</v>
      </c>
    </row>
    <row r="269" spans="1:50" x14ac:dyDescent="0.2">
      <c r="A269" s="190" t="s">
        <v>660</v>
      </c>
      <c r="B269" s="211" t="s">
        <v>272</v>
      </c>
      <c r="C269" s="211" t="s">
        <v>125</v>
      </c>
      <c r="D269" s="211" t="s">
        <v>126</v>
      </c>
      <c r="E269" s="211">
        <v>43990</v>
      </c>
      <c r="F269" s="211">
        <v>144.26721982268697</v>
      </c>
      <c r="G269" s="211">
        <v>117.05049201341215</v>
      </c>
      <c r="H269" s="211">
        <v>150.27837445035075</v>
      </c>
      <c r="I269" s="211">
        <v>294.54559427303769</v>
      </c>
      <c r="K269" s="222">
        <v>145.3345606510463</v>
      </c>
      <c r="L269" s="222">
        <v>878.66224672794567</v>
      </c>
      <c r="M269" s="222">
        <v>58.618355005732646</v>
      </c>
      <c r="N269" s="222">
        <v>1082.6151623847247</v>
      </c>
      <c r="O269" s="223">
        <v>101.71061359052059</v>
      </c>
      <c r="P269" s="223">
        <v>626.22375799239637</v>
      </c>
      <c r="Q269" s="223">
        <v>43.188143425874507</v>
      </c>
      <c r="R269" s="223">
        <v>771.12251500879142</v>
      </c>
      <c r="S269" s="224">
        <v>140.93977599209106</v>
      </c>
      <c r="T269" s="224">
        <v>800.95266981163002</v>
      </c>
      <c r="U269" s="224">
        <v>44.430323705314557</v>
      </c>
      <c r="V269" s="224">
        <v>986.32276950903565</v>
      </c>
      <c r="W269" s="225">
        <v>286.27433664313736</v>
      </c>
      <c r="X269" s="225">
        <v>1679.6149165395757</v>
      </c>
      <c r="Y269" s="225">
        <v>103.04867871104722</v>
      </c>
      <c r="Z269" s="225">
        <v>2068.9379318937604</v>
      </c>
      <c r="AB269" s="211" t="str">
        <f>VLOOKUP(B269,[2]Sheet2!$C$2:$E$384,3,FALSE)</f>
        <v>PR</v>
      </c>
      <c r="AD269" s="211" t="e">
        <f>VLOOKUP(B269,#REF!,2,FALSE)</f>
        <v>#REF!</v>
      </c>
      <c r="AE269" s="211" t="e">
        <f>VLOOKUP(B269,#REF!,2,FALSE)</f>
        <v>#REF!</v>
      </c>
      <c r="AG269" s="212">
        <v>69.26316652625593</v>
      </c>
      <c r="AH269" s="212">
        <v>402.22321550819231</v>
      </c>
      <c r="AI269" s="212">
        <v>26.811785168871999</v>
      </c>
      <c r="AJ269" s="212">
        <v>498.29816720332025</v>
      </c>
      <c r="AK269" s="212">
        <v>48.472979414185744</v>
      </c>
      <c r="AL269" s="212">
        <v>286.66502345504114</v>
      </c>
      <c r="AM269" s="212">
        <v>19.754072308302334</v>
      </c>
      <c r="AN269" s="212">
        <v>354.89207517752919</v>
      </c>
      <c r="AO269" s="212">
        <v>67.16871149562408</v>
      </c>
      <c r="AP269" s="212">
        <v>366.6502794688231</v>
      </c>
      <c r="AQ269" s="212">
        <v>20.322240261669481</v>
      </c>
      <c r="AR269" s="212">
        <v>454.14123122611664</v>
      </c>
      <c r="AS269" s="212">
        <v>136.43187802188001</v>
      </c>
      <c r="AT269" s="212">
        <v>768.87349497701541</v>
      </c>
      <c r="AU269" s="212">
        <v>47.134025430541485</v>
      </c>
      <c r="AV269" s="212">
        <v>952.43939842943689</v>
      </c>
      <c r="AX269" s="211">
        <v>264</v>
      </c>
    </row>
    <row r="270" spans="1:50" x14ac:dyDescent="0.2">
      <c r="A270" s="190" t="s">
        <v>682</v>
      </c>
      <c r="B270" s="211" t="s">
        <v>335</v>
      </c>
      <c r="D270" s="211" t="s">
        <v>150</v>
      </c>
      <c r="E270" s="211">
        <v>100170</v>
      </c>
      <c r="F270" s="211">
        <v>671.5068583408206</v>
      </c>
      <c r="G270" s="211">
        <v>1228.9382826430667</v>
      </c>
      <c r="H270" s="211">
        <v>1447.8633060957454</v>
      </c>
      <c r="I270" s="211">
        <v>2119.370164436566</v>
      </c>
      <c r="K270" s="222">
        <v>672.35264996626211</v>
      </c>
      <c r="L270" s="222">
        <v>0</v>
      </c>
      <c r="M270" s="222">
        <v>32.428897585899612</v>
      </c>
      <c r="N270" s="222">
        <v>704.78154755216167</v>
      </c>
      <c r="O270" s="223">
        <v>1109.974054104712</v>
      </c>
      <c r="P270" s="223">
        <v>0</v>
      </c>
      <c r="Q270" s="223">
        <v>54.775852539978381</v>
      </c>
      <c r="R270" s="223">
        <v>1164.7499066446903</v>
      </c>
      <c r="S270" s="224">
        <v>1362.1969742029835</v>
      </c>
      <c r="T270" s="224">
        <v>0</v>
      </c>
      <c r="U270" s="224">
        <v>55.45313875445229</v>
      </c>
      <c r="V270" s="224">
        <v>1417.6501129574358</v>
      </c>
      <c r="W270" s="225">
        <v>2034.5496241692454</v>
      </c>
      <c r="X270" s="225">
        <v>0</v>
      </c>
      <c r="Y270" s="225">
        <v>87.882036340351888</v>
      </c>
      <c r="Z270" s="225">
        <v>2122.4316605095974</v>
      </c>
      <c r="AB270" s="211" t="str">
        <f>VLOOKUP(B270,[2]Sheet2!$C$2:$E$384,3,FALSE)</f>
        <v>PU</v>
      </c>
      <c r="AD270" s="211" t="e">
        <f>VLOOKUP(B270,#REF!,2,FALSE)</f>
        <v>#REF!</v>
      </c>
      <c r="AE270" s="211" t="e">
        <f>VLOOKUP(B270,#REF!,2,FALSE)</f>
        <v>#REF!</v>
      </c>
      <c r="AG270" s="212">
        <v>302.23690386749269</v>
      </c>
      <c r="AH270" s="212">
        <v>0</v>
      </c>
      <c r="AI270" s="212">
        <v>14.141428597553338</v>
      </c>
      <c r="AJ270" s="212">
        <v>316.37833246504601</v>
      </c>
      <c r="AK270" s="212">
        <v>498.95708970982827</v>
      </c>
      <c r="AL270" s="212">
        <v>0</v>
      </c>
      <c r="AM270" s="212">
        <v>23.886374968880286</v>
      </c>
      <c r="AN270" s="212">
        <v>522.84346467870853</v>
      </c>
      <c r="AO270" s="212">
        <v>612.33668962476099</v>
      </c>
      <c r="AP270" s="212">
        <v>0</v>
      </c>
      <c r="AQ270" s="212">
        <v>24.181722493930117</v>
      </c>
      <c r="AR270" s="212">
        <v>636.51841211869112</v>
      </c>
      <c r="AS270" s="212">
        <v>914.57359349225362</v>
      </c>
      <c r="AT270" s="212">
        <v>0</v>
      </c>
      <c r="AU270" s="212">
        <v>38.323151091483453</v>
      </c>
      <c r="AV270" s="212">
        <v>952.89674458373713</v>
      </c>
      <c r="AX270" s="211">
        <v>265</v>
      </c>
    </row>
    <row r="271" spans="1:50" x14ac:dyDescent="0.2">
      <c r="A271" s="190" t="s">
        <v>688</v>
      </c>
      <c r="B271" s="211" t="s">
        <v>54</v>
      </c>
      <c r="D271" s="211" t="s">
        <v>126</v>
      </c>
      <c r="E271" s="211">
        <v>126702</v>
      </c>
      <c r="F271" s="211">
        <v>810.57915423592374</v>
      </c>
      <c r="G271" s="211">
        <v>1020.5494304577436</v>
      </c>
      <c r="H271" s="211">
        <v>1249.2135227699141</v>
      </c>
      <c r="I271" s="211">
        <v>2059.7926770058375</v>
      </c>
      <c r="K271" s="222">
        <v>816.16109710405453</v>
      </c>
      <c r="L271" s="222">
        <v>0</v>
      </c>
      <c r="M271" s="222">
        <v>58.618355005732646</v>
      </c>
      <c r="N271" s="222">
        <v>874.77945210978714</v>
      </c>
      <c r="O271" s="223">
        <v>920.63050680597792</v>
      </c>
      <c r="P271" s="223">
        <v>0</v>
      </c>
      <c r="Q271" s="223">
        <v>43.188143425874507</v>
      </c>
      <c r="R271" s="223">
        <v>963.81865023185242</v>
      </c>
      <c r="S271" s="224">
        <v>1173.5011362750699</v>
      </c>
      <c r="T271" s="224">
        <v>0</v>
      </c>
      <c r="U271" s="224">
        <v>44.430323705314557</v>
      </c>
      <c r="V271" s="224">
        <v>1217.9314599803845</v>
      </c>
      <c r="W271" s="225">
        <v>1989.6622333791247</v>
      </c>
      <c r="X271" s="225">
        <v>0</v>
      </c>
      <c r="Y271" s="225">
        <v>103.04867871104722</v>
      </c>
      <c r="Z271" s="225">
        <v>2092.7109120901719</v>
      </c>
      <c r="AB271" s="211" t="str">
        <f>VLOOKUP(B271,[2]Sheet2!$C$2:$E$384,3,FALSE)</f>
        <v>PU</v>
      </c>
      <c r="AD271" s="211" t="e">
        <f>VLOOKUP(B271,#REF!,2,FALSE)</f>
        <v>#REF!</v>
      </c>
      <c r="AE271" s="211" t="e">
        <f>VLOOKUP(B271,#REF!,2,FALSE)</f>
        <v>#REF!</v>
      </c>
      <c r="AG271" s="212">
        <v>372.72382453009249</v>
      </c>
      <c r="AH271" s="212">
        <v>0</v>
      </c>
      <c r="AI271" s="212">
        <v>26.811785168871999</v>
      </c>
      <c r="AJ271" s="212">
        <v>399.53560969896449</v>
      </c>
      <c r="AK271" s="212">
        <v>420.43283451435258</v>
      </c>
      <c r="AL271" s="212">
        <v>0</v>
      </c>
      <c r="AM271" s="212">
        <v>19.754072308302334</v>
      </c>
      <c r="AN271" s="212">
        <v>440.18690682265492</v>
      </c>
      <c r="AO271" s="212">
        <v>535.91359984545943</v>
      </c>
      <c r="AP271" s="212">
        <v>0</v>
      </c>
      <c r="AQ271" s="212">
        <v>20.322240261669481</v>
      </c>
      <c r="AR271" s="212">
        <v>556.23584010712887</v>
      </c>
      <c r="AS271" s="212">
        <v>908.63742437555197</v>
      </c>
      <c r="AT271" s="212">
        <v>0</v>
      </c>
      <c r="AU271" s="212">
        <v>47.134025430541485</v>
      </c>
      <c r="AV271" s="212">
        <v>955.77144980609341</v>
      </c>
      <c r="AX271" s="211">
        <v>266</v>
      </c>
    </row>
    <row r="272" spans="1:50" x14ac:dyDescent="0.2">
      <c r="A272" s="190" t="s">
        <v>678</v>
      </c>
      <c r="B272" s="211" t="s">
        <v>131</v>
      </c>
      <c r="D272" s="211" t="s">
        <v>401</v>
      </c>
      <c r="E272" s="211">
        <v>122329</v>
      </c>
      <c r="F272" s="211">
        <v>787.56876946594844</v>
      </c>
      <c r="G272" s="211">
        <v>1335.5681978037915</v>
      </c>
      <c r="H272" s="211">
        <v>1549.8914387703956</v>
      </c>
      <c r="I272" s="211">
        <v>2337.460208236344</v>
      </c>
      <c r="K272" s="222">
        <v>787.82985599324388</v>
      </c>
      <c r="L272" s="222">
        <v>0</v>
      </c>
      <c r="M272" s="222">
        <v>37.72</v>
      </c>
      <c r="N272" s="222">
        <v>825.54985599324391</v>
      </c>
      <c r="O272" s="223">
        <v>1203.4633565058898</v>
      </c>
      <c r="P272" s="223">
        <v>0</v>
      </c>
      <c r="Q272" s="223">
        <v>80.510000000000005</v>
      </c>
      <c r="R272" s="223">
        <v>1283.9733565058898</v>
      </c>
      <c r="S272" s="224">
        <v>1447.2468995902375</v>
      </c>
      <c r="T272" s="224">
        <v>0</v>
      </c>
      <c r="U272" s="224">
        <v>84.81</v>
      </c>
      <c r="V272" s="224">
        <v>1532.0568995902374</v>
      </c>
      <c r="W272" s="225">
        <v>2235.0767555834814</v>
      </c>
      <c r="X272" s="225">
        <v>0</v>
      </c>
      <c r="Y272" s="225">
        <v>122.53</v>
      </c>
      <c r="Z272" s="225">
        <v>2357.6067555834816</v>
      </c>
      <c r="AB272" s="211" t="str">
        <f>VLOOKUP(B272,[2]Sheet2!$C$2:$E$384,3,FALSE)</f>
        <v>PU</v>
      </c>
      <c r="AD272" s="211" t="e">
        <f>VLOOKUP(B272,#REF!,2,FALSE)</f>
        <v>#REF!</v>
      </c>
      <c r="AE272" s="211" t="e">
        <f>VLOOKUP(B272,#REF!,2,FALSE)</f>
        <v>#REF!</v>
      </c>
      <c r="AG272" s="212">
        <v>296.74399797334615</v>
      </c>
      <c r="AH272" s="212">
        <v>0</v>
      </c>
      <c r="AI272" s="212">
        <v>15.35513553029292</v>
      </c>
      <c r="AJ272" s="212">
        <v>312.09913350363905</v>
      </c>
      <c r="AK272" s="212">
        <v>453.29651460561371</v>
      </c>
      <c r="AL272" s="212">
        <v>0</v>
      </c>
      <c r="AM272" s="212">
        <v>40.093873925372797</v>
      </c>
      <c r="AN272" s="212">
        <v>493.39038853098651</v>
      </c>
      <c r="AO272" s="212">
        <v>545.12002530990617</v>
      </c>
      <c r="AP272" s="212">
        <v>0</v>
      </c>
      <c r="AQ272" s="212">
        <v>100.60516678718189</v>
      </c>
      <c r="AR272" s="212">
        <v>645.7251920970881</v>
      </c>
      <c r="AS272" s="212">
        <v>841.86402328325232</v>
      </c>
      <c r="AT272" s="212">
        <v>0</v>
      </c>
      <c r="AU272" s="212">
        <v>115.9603023174748</v>
      </c>
      <c r="AV272" s="212">
        <v>957.82432560072721</v>
      </c>
      <c r="AX272" s="211">
        <v>267</v>
      </c>
    </row>
    <row r="273" spans="1:50" x14ac:dyDescent="0.2">
      <c r="A273" s="190" t="s">
        <v>678</v>
      </c>
      <c r="B273" s="211" t="s">
        <v>332</v>
      </c>
      <c r="D273" s="211" t="s">
        <v>401</v>
      </c>
      <c r="E273" s="211">
        <v>80788</v>
      </c>
      <c r="F273" s="211">
        <v>925.36496756944109</v>
      </c>
      <c r="G273" s="211">
        <v>995.95384434987875</v>
      </c>
      <c r="H273" s="211">
        <v>1185.6694322195922</v>
      </c>
      <c r="I273" s="211">
        <v>2111.0343997890336</v>
      </c>
      <c r="K273" s="222">
        <v>923.44148369083689</v>
      </c>
      <c r="L273" s="222">
        <v>0</v>
      </c>
      <c r="M273" s="222">
        <v>37.72</v>
      </c>
      <c r="N273" s="222">
        <v>961.16148369083692</v>
      </c>
      <c r="O273" s="223">
        <v>921.8606376691589</v>
      </c>
      <c r="P273" s="223">
        <v>0</v>
      </c>
      <c r="Q273" s="223">
        <v>80.510000000000005</v>
      </c>
      <c r="R273" s="223">
        <v>1002.3706376691589</v>
      </c>
      <c r="S273" s="224">
        <v>1139.3308943396453</v>
      </c>
      <c r="T273" s="224">
        <v>0</v>
      </c>
      <c r="U273" s="224">
        <v>84.81</v>
      </c>
      <c r="V273" s="224">
        <v>1224.1408943396452</v>
      </c>
      <c r="W273" s="225">
        <v>2062.7723780304823</v>
      </c>
      <c r="X273" s="225">
        <v>0</v>
      </c>
      <c r="Y273" s="225">
        <v>122.53</v>
      </c>
      <c r="Z273" s="225">
        <v>2185.3023780304825</v>
      </c>
      <c r="AB273" s="211" t="str">
        <f>VLOOKUP(B273,[2]Sheet2!$C$2:$E$384,3,FALSE)</f>
        <v>PU</v>
      </c>
      <c r="AD273" s="211" t="e">
        <f>VLOOKUP(B273,#REF!,2,FALSE)</f>
        <v>#REF!</v>
      </c>
      <c r="AE273" s="211" t="e">
        <f>VLOOKUP(B273,#REF!,2,FALSE)</f>
        <v>#REF!</v>
      </c>
      <c r="AG273" s="212">
        <v>378.82037517158113</v>
      </c>
      <c r="AH273" s="212">
        <v>0</v>
      </c>
      <c r="AI273" s="212">
        <v>15.35513553029292</v>
      </c>
      <c r="AJ273" s="212">
        <v>394.17551070187403</v>
      </c>
      <c r="AK273" s="212">
        <v>378.17186988608427</v>
      </c>
      <c r="AL273" s="212">
        <v>0</v>
      </c>
      <c r="AM273" s="212">
        <v>40.093873925372797</v>
      </c>
      <c r="AN273" s="212">
        <v>418.26574381145707</v>
      </c>
      <c r="AO273" s="212">
        <v>467.38398096788927</v>
      </c>
      <c r="AP273" s="212">
        <v>0</v>
      </c>
      <c r="AQ273" s="212">
        <v>100.60516678718189</v>
      </c>
      <c r="AR273" s="212">
        <v>567.98914775507114</v>
      </c>
      <c r="AS273" s="212">
        <v>846.20435613947041</v>
      </c>
      <c r="AT273" s="212">
        <v>0</v>
      </c>
      <c r="AU273" s="212">
        <v>115.9603023174748</v>
      </c>
      <c r="AV273" s="212">
        <v>962.16465845694518</v>
      </c>
      <c r="AX273" s="211">
        <v>268</v>
      </c>
    </row>
    <row r="274" spans="1:50" x14ac:dyDescent="0.2">
      <c r="A274" s="190" t="s">
        <v>678</v>
      </c>
      <c r="B274" s="211" t="s">
        <v>96</v>
      </c>
      <c r="D274" s="211" t="s">
        <v>401</v>
      </c>
      <c r="E274" s="211">
        <v>148625</v>
      </c>
      <c r="F274" s="211">
        <v>848.19114550042048</v>
      </c>
      <c r="G274" s="211">
        <v>1089.4060273372716</v>
      </c>
      <c r="H274" s="211">
        <v>1322.5615369641075</v>
      </c>
      <c r="I274" s="211">
        <v>2170.7526824645283</v>
      </c>
      <c r="K274" s="222">
        <v>855.04921706079529</v>
      </c>
      <c r="L274" s="222">
        <v>0</v>
      </c>
      <c r="M274" s="222">
        <v>37.72</v>
      </c>
      <c r="N274" s="222">
        <v>892.76921706079531</v>
      </c>
      <c r="O274" s="223">
        <v>989.93586726414799</v>
      </c>
      <c r="P274" s="223">
        <v>0</v>
      </c>
      <c r="Q274" s="223">
        <v>80.510000000000005</v>
      </c>
      <c r="R274" s="223">
        <v>1070.4458672641481</v>
      </c>
      <c r="S274" s="224">
        <v>1262.7001042648646</v>
      </c>
      <c r="T274" s="224">
        <v>0</v>
      </c>
      <c r="U274" s="224">
        <v>84.81</v>
      </c>
      <c r="V274" s="224">
        <v>1347.5101042648646</v>
      </c>
      <c r="W274" s="225">
        <v>2117.7493213256598</v>
      </c>
      <c r="X274" s="225">
        <v>0</v>
      </c>
      <c r="Y274" s="225">
        <v>122.53</v>
      </c>
      <c r="Z274" s="225">
        <v>2240.27932132566</v>
      </c>
      <c r="AB274" s="211" t="str">
        <f>VLOOKUP(B274,[2]Sheet2!$C$2:$E$384,3,FALSE)</f>
        <v>PU</v>
      </c>
      <c r="AD274" s="211" t="e">
        <f>VLOOKUP(B274,#REF!,2,FALSE)</f>
        <v>#REF!</v>
      </c>
      <c r="AE274" s="211" t="e">
        <f>VLOOKUP(B274,#REF!,2,FALSE)</f>
        <v>#REF!</v>
      </c>
      <c r="AG274" s="212">
        <v>342.53363131402733</v>
      </c>
      <c r="AH274" s="212">
        <v>0</v>
      </c>
      <c r="AI274" s="212">
        <v>15.35513553029292</v>
      </c>
      <c r="AJ274" s="212">
        <v>357.88876684432023</v>
      </c>
      <c r="AK274" s="212">
        <v>396.56936772316823</v>
      </c>
      <c r="AL274" s="212">
        <v>0</v>
      </c>
      <c r="AM274" s="212">
        <v>40.093873925372797</v>
      </c>
      <c r="AN274" s="212">
        <v>436.66324164854103</v>
      </c>
      <c r="AO274" s="212">
        <v>505.83901294151161</v>
      </c>
      <c r="AP274" s="212">
        <v>0</v>
      </c>
      <c r="AQ274" s="212">
        <v>100.60516678718189</v>
      </c>
      <c r="AR274" s="212">
        <v>606.44417972869348</v>
      </c>
      <c r="AS274" s="212">
        <v>848.37264425553894</v>
      </c>
      <c r="AT274" s="212">
        <v>0</v>
      </c>
      <c r="AU274" s="212">
        <v>115.9603023174748</v>
      </c>
      <c r="AV274" s="212">
        <v>964.33294657301371</v>
      </c>
      <c r="AX274" s="211">
        <v>269</v>
      </c>
    </row>
    <row r="275" spans="1:50" x14ac:dyDescent="0.2">
      <c r="A275" s="190" t="s">
        <v>660</v>
      </c>
      <c r="B275" s="211" t="s">
        <v>31</v>
      </c>
      <c r="C275" s="211" t="s">
        <v>97</v>
      </c>
      <c r="E275" s="211">
        <v>33283</v>
      </c>
      <c r="F275" s="211">
        <v>112.15575519033742</v>
      </c>
      <c r="G275" s="211">
        <v>205.0901979810414</v>
      </c>
      <c r="H275" s="211">
        <v>265.15710733218907</v>
      </c>
      <c r="I275" s="211">
        <v>377.31286252252647</v>
      </c>
      <c r="K275" s="222">
        <v>112.29910044592549</v>
      </c>
      <c r="L275" s="222">
        <v>775.23419243639069</v>
      </c>
      <c r="M275" s="222">
        <v>0</v>
      </c>
      <c r="N275" s="222">
        <v>887.53329288231612</v>
      </c>
      <c r="O275" s="223">
        <v>177.66097233695885</v>
      </c>
      <c r="P275" s="223">
        <v>753.34499618482459</v>
      </c>
      <c r="Q275" s="223">
        <v>0</v>
      </c>
      <c r="R275" s="223">
        <v>931.00596852178342</v>
      </c>
      <c r="S275" s="224">
        <v>242.83213599165728</v>
      </c>
      <c r="T275" s="224">
        <v>889.65615714040723</v>
      </c>
      <c r="U275" s="224">
        <v>0</v>
      </c>
      <c r="V275" s="224">
        <v>1132.4882931320644</v>
      </c>
      <c r="W275" s="225">
        <v>355.13123643758274</v>
      </c>
      <c r="X275" s="225">
        <v>1664.8903495767979</v>
      </c>
      <c r="Y275" s="225">
        <v>0</v>
      </c>
      <c r="Z275" s="225">
        <v>2020.0215860143808</v>
      </c>
      <c r="AB275" s="211" t="str">
        <f>VLOOKUP(B275,[2]Sheet2!$C$2:$E$384,3,FALSE)</f>
        <v>PU</v>
      </c>
      <c r="AD275" s="211" t="e">
        <f>VLOOKUP(B275,#REF!,2,FALSE)</f>
        <v>#REF!</v>
      </c>
      <c r="AE275" s="211" t="e">
        <f>VLOOKUP(B275,#REF!,2,FALSE)</f>
        <v>#REF!</v>
      </c>
      <c r="AG275" s="212">
        <v>54.047443570844308</v>
      </c>
      <c r="AH275" s="212">
        <v>371.07587341248251</v>
      </c>
      <c r="AI275" s="212">
        <v>0</v>
      </c>
      <c r="AJ275" s="212">
        <v>425.12331698332684</v>
      </c>
      <c r="AK275" s="212">
        <v>85.504882398828727</v>
      </c>
      <c r="AL275" s="212">
        <v>360.59832650266452</v>
      </c>
      <c r="AM275" s="212">
        <v>0</v>
      </c>
      <c r="AN275" s="212">
        <v>446.10320890149325</v>
      </c>
      <c r="AO275" s="212">
        <v>116.87053694180217</v>
      </c>
      <c r="AP275" s="212">
        <v>425.84542679953722</v>
      </c>
      <c r="AQ275" s="212">
        <v>0</v>
      </c>
      <c r="AR275" s="212">
        <v>542.71596374133935</v>
      </c>
      <c r="AS275" s="212">
        <v>170.91798051264647</v>
      </c>
      <c r="AT275" s="212">
        <v>796.92130021201979</v>
      </c>
      <c r="AU275" s="212">
        <v>0</v>
      </c>
      <c r="AV275" s="212">
        <v>967.8392807246662</v>
      </c>
      <c r="AX275" s="211">
        <v>270</v>
      </c>
    </row>
    <row r="276" spans="1:50" x14ac:dyDescent="0.2">
      <c r="A276" s="190" t="s">
        <v>688</v>
      </c>
      <c r="B276" s="211" t="s">
        <v>231</v>
      </c>
      <c r="D276" s="211" t="s">
        <v>177</v>
      </c>
      <c r="E276" s="211">
        <v>72232</v>
      </c>
      <c r="F276" s="211">
        <v>674.24645586443694</v>
      </c>
      <c r="G276" s="211">
        <v>1209.850889657811</v>
      </c>
      <c r="H276" s="211">
        <v>1444.2121306936774</v>
      </c>
      <c r="I276" s="211">
        <v>2118.4585865581143</v>
      </c>
      <c r="K276" s="222">
        <v>681.44025895365917</v>
      </c>
      <c r="L276" s="222">
        <v>0</v>
      </c>
      <c r="M276" s="222">
        <v>45.528841762392851</v>
      </c>
      <c r="N276" s="222">
        <v>726.96910071605203</v>
      </c>
      <c r="O276" s="223">
        <v>1093.1954864180695</v>
      </c>
      <c r="P276" s="223">
        <v>0</v>
      </c>
      <c r="Q276" s="223">
        <v>63.079366805760905</v>
      </c>
      <c r="R276" s="223">
        <v>1156.2748532238304</v>
      </c>
      <c r="S276" s="224">
        <v>1353.3604508267233</v>
      </c>
      <c r="T276" s="224">
        <v>0</v>
      </c>
      <c r="U276" s="224">
        <v>64.088974980475342</v>
      </c>
      <c r="V276" s="224">
        <v>1417.4494258071986</v>
      </c>
      <c r="W276" s="225">
        <v>2034.8007097803822</v>
      </c>
      <c r="X276" s="225">
        <v>0</v>
      </c>
      <c r="Y276" s="225">
        <v>109.61781674286819</v>
      </c>
      <c r="Z276" s="225">
        <v>2144.4185265232504</v>
      </c>
      <c r="AB276" s="211" t="str">
        <f>VLOOKUP(B276,[2]Sheet2!$C$2:$E$384,3,FALSE)</f>
        <v>PU</v>
      </c>
      <c r="AD276" s="211" t="e">
        <f>VLOOKUP(B276,#REF!,2,FALSE)</f>
        <v>#REF!</v>
      </c>
      <c r="AE276" s="211" t="e">
        <f>VLOOKUP(B276,#REF!,2,FALSE)</f>
        <v>#REF!</v>
      </c>
      <c r="AG276" s="212">
        <v>307.78817531619177</v>
      </c>
      <c r="AH276" s="212">
        <v>0</v>
      </c>
      <c r="AI276" s="212">
        <v>20.374922202840761</v>
      </c>
      <c r="AJ276" s="212">
        <v>328.16309751903253</v>
      </c>
      <c r="AK276" s="212">
        <v>493.76689975018917</v>
      </c>
      <c r="AL276" s="212">
        <v>0</v>
      </c>
      <c r="AM276" s="212">
        <v>28.22907725127876</v>
      </c>
      <c r="AN276" s="212">
        <v>521.99597700146796</v>
      </c>
      <c r="AO276" s="212">
        <v>611.27639324488882</v>
      </c>
      <c r="AP276" s="212">
        <v>0</v>
      </c>
      <c r="AQ276" s="212">
        <v>28.680893884842895</v>
      </c>
      <c r="AR276" s="212">
        <v>639.95728712973175</v>
      </c>
      <c r="AS276" s="212">
        <v>919.06456856108059</v>
      </c>
      <c r="AT276" s="212">
        <v>0</v>
      </c>
      <c r="AU276" s="212">
        <v>49.055816087683652</v>
      </c>
      <c r="AV276" s="212">
        <v>968.12038464876423</v>
      </c>
      <c r="AX276" s="211">
        <v>271</v>
      </c>
    </row>
    <row r="277" spans="1:50" x14ac:dyDescent="0.2">
      <c r="A277" s="190" t="s">
        <v>682</v>
      </c>
      <c r="B277" s="211" t="s">
        <v>237</v>
      </c>
      <c r="D277" s="211" t="s">
        <v>353</v>
      </c>
      <c r="E277" s="211">
        <v>94946</v>
      </c>
      <c r="F277" s="211">
        <v>741.41231858108813</v>
      </c>
      <c r="G277" s="211">
        <v>1121.4712192311736</v>
      </c>
      <c r="H277" s="211">
        <v>1319.2225104999809</v>
      </c>
      <c r="I277" s="211">
        <v>2060.6348290810688</v>
      </c>
      <c r="K277" s="222">
        <v>745.49350499646107</v>
      </c>
      <c r="L277" s="222">
        <v>0</v>
      </c>
      <c r="M277" s="222">
        <v>37.601741081368026</v>
      </c>
      <c r="N277" s="222">
        <v>783.09524607782907</v>
      </c>
      <c r="O277" s="223">
        <v>1016.9473157351125</v>
      </c>
      <c r="P277" s="223">
        <v>0</v>
      </c>
      <c r="Q277" s="223">
        <v>62.648226856527437</v>
      </c>
      <c r="R277" s="223">
        <v>1079.59554259164</v>
      </c>
      <c r="S277" s="224">
        <v>1241.3960994963622</v>
      </c>
      <c r="T277" s="224">
        <v>0</v>
      </c>
      <c r="U277" s="224">
        <v>65.415920140618312</v>
      </c>
      <c r="V277" s="224">
        <v>1306.8120196369805</v>
      </c>
      <c r="W277" s="225">
        <v>1986.8896044928229</v>
      </c>
      <c r="X277" s="225">
        <v>0</v>
      </c>
      <c r="Y277" s="225">
        <v>103.01766122198633</v>
      </c>
      <c r="Z277" s="225">
        <v>2089.907265714809</v>
      </c>
      <c r="AB277" s="211" t="str">
        <f>VLOOKUP(B277,[2]Sheet2!$C$2:$E$384,3,FALSE)</f>
        <v>PU</v>
      </c>
      <c r="AD277" s="211" t="e">
        <f>VLOOKUP(B277,#REF!,2,FALSE)</f>
        <v>#REF!</v>
      </c>
      <c r="AE277" s="211" t="e">
        <f>VLOOKUP(B277,#REF!,2,FALSE)</f>
        <v>#REF!</v>
      </c>
      <c r="AG277" s="212">
        <v>346.95685111488325</v>
      </c>
      <c r="AH277" s="212">
        <v>0</v>
      </c>
      <c r="AI277" s="212">
        <v>17.086875123760031</v>
      </c>
      <c r="AJ277" s="212">
        <v>364.04372623864327</v>
      </c>
      <c r="AK277" s="212">
        <v>473.29297445570978</v>
      </c>
      <c r="AL277" s="212">
        <v>0</v>
      </c>
      <c r="AM277" s="212">
        <v>28.468427212081856</v>
      </c>
      <c r="AN277" s="212">
        <v>501.76140166779163</v>
      </c>
      <c r="AO277" s="212">
        <v>577.75269506821621</v>
      </c>
      <c r="AP277" s="212">
        <v>0</v>
      </c>
      <c r="AQ277" s="212">
        <v>29.726114440548077</v>
      </c>
      <c r="AR277" s="212">
        <v>607.47880950876424</v>
      </c>
      <c r="AS277" s="212">
        <v>924.70954618309952</v>
      </c>
      <c r="AT277" s="212">
        <v>0</v>
      </c>
      <c r="AU277" s="212">
        <v>46.812989564308111</v>
      </c>
      <c r="AV277" s="212">
        <v>971.52253574740757</v>
      </c>
      <c r="AX277" s="211">
        <v>272</v>
      </c>
    </row>
    <row r="278" spans="1:50" x14ac:dyDescent="0.2">
      <c r="A278" s="190" t="s">
        <v>688</v>
      </c>
      <c r="B278" s="211" t="s">
        <v>36</v>
      </c>
      <c r="D278" s="211" t="s">
        <v>37</v>
      </c>
      <c r="E278" s="211">
        <v>68947</v>
      </c>
      <c r="F278" s="211">
        <v>958.65345845359468</v>
      </c>
      <c r="G278" s="211">
        <v>1027.7855473652662</v>
      </c>
      <c r="H278" s="211">
        <v>1241.9873884886695</v>
      </c>
      <c r="I278" s="211">
        <v>2200.6408469422645</v>
      </c>
      <c r="K278" s="222">
        <v>969.70589575491056</v>
      </c>
      <c r="L278" s="222">
        <v>0</v>
      </c>
      <c r="M278" s="222">
        <v>62.438498649302097</v>
      </c>
      <c r="N278" s="222">
        <v>1032.1443944042126</v>
      </c>
      <c r="O278" s="223">
        <v>941.62165893490669</v>
      </c>
      <c r="P278" s="223">
        <v>0</v>
      </c>
      <c r="Q278" s="223">
        <v>46.782098577269998</v>
      </c>
      <c r="R278" s="223">
        <v>988.40375751217664</v>
      </c>
      <c r="S278" s="224">
        <v>1204.4244590119276</v>
      </c>
      <c r="T278" s="224">
        <v>0</v>
      </c>
      <c r="U278" s="224">
        <v>48.357258483470247</v>
      </c>
      <c r="V278" s="224">
        <v>1252.781717495398</v>
      </c>
      <c r="W278" s="225">
        <v>2174.1303547668381</v>
      </c>
      <c r="X278" s="225">
        <v>0</v>
      </c>
      <c r="Y278" s="225">
        <v>110.79575713277234</v>
      </c>
      <c r="Z278" s="225">
        <v>2284.9261118996105</v>
      </c>
      <c r="AB278" s="211" t="str">
        <f>VLOOKUP(B278,[2]Sheet2!$C$2:$E$384,3,FALSE)</f>
        <v>SR</v>
      </c>
      <c r="AD278" s="211" t="e">
        <f>VLOOKUP(B278,#REF!,2,FALSE)</f>
        <v>#REF!</v>
      </c>
      <c r="AE278" s="211" t="e">
        <f>VLOOKUP(B278,#REF!,2,FALSE)</f>
        <v>#REF!</v>
      </c>
      <c r="AG278" s="212">
        <v>413.32051010833288</v>
      </c>
      <c r="AH278" s="212">
        <v>0</v>
      </c>
      <c r="AI278" s="212">
        <v>25.406875019688041</v>
      </c>
      <c r="AJ278" s="212">
        <v>438.7273851280209</v>
      </c>
      <c r="AK278" s="212">
        <v>401.35008573609514</v>
      </c>
      <c r="AL278" s="212">
        <v>0</v>
      </c>
      <c r="AM278" s="212">
        <v>19.036122863673466</v>
      </c>
      <c r="AN278" s="212">
        <v>420.38620859976862</v>
      </c>
      <c r="AO278" s="212">
        <v>513.36527287814204</v>
      </c>
      <c r="AP278" s="212">
        <v>0</v>
      </c>
      <c r="AQ278" s="212">
        <v>19.677071825268985</v>
      </c>
      <c r="AR278" s="212">
        <v>533.042344703411</v>
      </c>
      <c r="AS278" s="212">
        <v>926.68578298647492</v>
      </c>
      <c r="AT278" s="212">
        <v>0</v>
      </c>
      <c r="AU278" s="212">
        <v>45.083946844957026</v>
      </c>
      <c r="AV278" s="212">
        <v>971.76972983143196</v>
      </c>
      <c r="AX278" s="211">
        <v>273</v>
      </c>
    </row>
    <row r="279" spans="1:50" x14ac:dyDescent="0.2">
      <c r="A279" s="190" t="s">
        <v>660</v>
      </c>
      <c r="B279" s="211" t="s">
        <v>127</v>
      </c>
      <c r="C279" s="211" t="s">
        <v>125</v>
      </c>
      <c r="D279" s="211" t="s">
        <v>126</v>
      </c>
      <c r="E279" s="211">
        <v>47863</v>
      </c>
      <c r="F279" s="211">
        <v>152.1201972295928</v>
      </c>
      <c r="G279" s="211">
        <v>168.55317949752421</v>
      </c>
      <c r="H279" s="211">
        <v>201.27277526025887</v>
      </c>
      <c r="I279" s="211">
        <v>353.39297248985167</v>
      </c>
      <c r="K279" s="222">
        <v>151.30345681186472</v>
      </c>
      <c r="L279" s="222">
        <v>878.66224672794567</v>
      </c>
      <c r="M279" s="222">
        <v>58.618355005732646</v>
      </c>
      <c r="N279" s="222">
        <v>1088.584058545543</v>
      </c>
      <c r="O279" s="223">
        <v>146.71484444543802</v>
      </c>
      <c r="P279" s="223">
        <v>626.22375799239637</v>
      </c>
      <c r="Q279" s="223">
        <v>43.188143425874507</v>
      </c>
      <c r="R279" s="223">
        <v>816.12674586370883</v>
      </c>
      <c r="S279" s="224">
        <v>186.48736240828725</v>
      </c>
      <c r="T279" s="224">
        <v>800.95266981163002</v>
      </c>
      <c r="U279" s="224">
        <v>44.430323705314557</v>
      </c>
      <c r="V279" s="224">
        <v>1031.8703559252319</v>
      </c>
      <c r="W279" s="225">
        <v>337.790819220152</v>
      </c>
      <c r="X279" s="225">
        <v>1679.6149165395757</v>
      </c>
      <c r="Y279" s="225">
        <v>103.04867871104722</v>
      </c>
      <c r="Z279" s="225">
        <v>2120.4544144707747</v>
      </c>
      <c r="AB279" s="211" t="str">
        <f>VLOOKUP(B279,[2]Sheet2!$C$2:$E$384,3,FALSE)</f>
        <v>PU</v>
      </c>
      <c r="AD279" s="211" t="e">
        <f>VLOOKUP(B279,#REF!,2,FALSE)</f>
        <v>#REF!</v>
      </c>
      <c r="AE279" s="211" t="e">
        <f>VLOOKUP(B279,#REF!,2,FALSE)</f>
        <v>#REF!</v>
      </c>
      <c r="AG279" s="212">
        <v>71.716981455230666</v>
      </c>
      <c r="AH279" s="212">
        <v>402.22321550819231</v>
      </c>
      <c r="AI279" s="212">
        <v>26.811785168871999</v>
      </c>
      <c r="AJ279" s="212">
        <v>500.75198213229498</v>
      </c>
      <c r="AK279" s="212">
        <v>69.542005186198963</v>
      </c>
      <c r="AL279" s="212">
        <v>286.66502345504114</v>
      </c>
      <c r="AM279" s="212">
        <v>19.754072308302334</v>
      </c>
      <c r="AN279" s="212">
        <v>375.96110094954241</v>
      </c>
      <c r="AO279" s="212">
        <v>88.393953405175907</v>
      </c>
      <c r="AP279" s="212">
        <v>366.6502794688231</v>
      </c>
      <c r="AQ279" s="212">
        <v>20.322240261669481</v>
      </c>
      <c r="AR279" s="212">
        <v>475.36647313566851</v>
      </c>
      <c r="AS279" s="212">
        <v>160.11093486040659</v>
      </c>
      <c r="AT279" s="212">
        <v>768.87349497701541</v>
      </c>
      <c r="AU279" s="212">
        <v>47.134025430541485</v>
      </c>
      <c r="AV279" s="212">
        <v>976.11845526796355</v>
      </c>
      <c r="AX279" s="211">
        <v>274</v>
      </c>
    </row>
    <row r="280" spans="1:50" x14ac:dyDescent="0.2">
      <c r="A280" s="190" t="s">
        <v>678</v>
      </c>
      <c r="B280" s="211" t="s">
        <v>115</v>
      </c>
      <c r="D280" s="211" t="s">
        <v>401</v>
      </c>
      <c r="E280" s="211">
        <v>130649</v>
      </c>
      <c r="F280" s="211">
        <v>808.20229010554999</v>
      </c>
      <c r="G280" s="211">
        <v>1300.2067046176089</v>
      </c>
      <c r="H280" s="211">
        <v>1581.9923956433579</v>
      </c>
      <c r="I280" s="211">
        <v>2390.1946857489079</v>
      </c>
      <c r="K280" s="222">
        <v>813.26935800530907</v>
      </c>
      <c r="L280" s="222">
        <v>0</v>
      </c>
      <c r="M280" s="222">
        <v>37.72</v>
      </c>
      <c r="N280" s="222">
        <v>850.9893580053091</v>
      </c>
      <c r="O280" s="223">
        <v>1172.4114550490017</v>
      </c>
      <c r="P280" s="223">
        <v>0</v>
      </c>
      <c r="Q280" s="223">
        <v>80.510000000000005</v>
      </c>
      <c r="R280" s="223">
        <v>1252.9214550490017</v>
      </c>
      <c r="S280" s="224">
        <v>1489.392163570084</v>
      </c>
      <c r="T280" s="224">
        <v>0</v>
      </c>
      <c r="U280" s="224">
        <v>84.81</v>
      </c>
      <c r="V280" s="224">
        <v>1574.2021635700839</v>
      </c>
      <c r="W280" s="225">
        <v>2302.6615215753927</v>
      </c>
      <c r="X280" s="225">
        <v>0</v>
      </c>
      <c r="Y280" s="225">
        <v>122.53</v>
      </c>
      <c r="Z280" s="225">
        <v>2425.1915215753929</v>
      </c>
      <c r="AB280" s="211" t="str">
        <f>VLOOKUP(B280,[2]Sheet2!$C$2:$E$384,3,FALSE)</f>
        <v>PU</v>
      </c>
      <c r="AD280" s="211" t="e">
        <f>VLOOKUP(B280,#REF!,2,FALSE)</f>
        <v>#REF!</v>
      </c>
      <c r="AE280" s="211" t="e">
        <f>VLOOKUP(B280,#REF!,2,FALSE)</f>
        <v>#REF!</v>
      </c>
      <c r="AG280" s="212">
        <v>305.82690040536636</v>
      </c>
      <c r="AH280" s="212">
        <v>0</v>
      </c>
      <c r="AI280" s="212">
        <v>15.35513553029292</v>
      </c>
      <c r="AJ280" s="212">
        <v>321.18203593565926</v>
      </c>
      <c r="AK280" s="212">
        <v>440.88094278727397</v>
      </c>
      <c r="AL280" s="212">
        <v>0</v>
      </c>
      <c r="AM280" s="212">
        <v>40.093873925372797</v>
      </c>
      <c r="AN280" s="212">
        <v>480.97481671264677</v>
      </c>
      <c r="AO280" s="212">
        <v>560.0803527011866</v>
      </c>
      <c r="AP280" s="212">
        <v>0</v>
      </c>
      <c r="AQ280" s="212">
        <v>100.60516678718189</v>
      </c>
      <c r="AR280" s="212">
        <v>660.68551948836853</v>
      </c>
      <c r="AS280" s="212">
        <v>865.90725310655296</v>
      </c>
      <c r="AT280" s="212">
        <v>0</v>
      </c>
      <c r="AU280" s="212">
        <v>115.9603023174748</v>
      </c>
      <c r="AV280" s="212">
        <v>981.86755542402784</v>
      </c>
      <c r="AX280" s="211">
        <v>275</v>
      </c>
    </row>
    <row r="281" spans="1:50" x14ac:dyDescent="0.2">
      <c r="A281" s="190" t="s">
        <v>688</v>
      </c>
      <c r="B281" s="211" t="s">
        <v>55</v>
      </c>
      <c r="D281" s="211" t="s">
        <v>25</v>
      </c>
      <c r="E281" s="211">
        <v>192247</v>
      </c>
      <c r="F281" s="211">
        <v>803.17721472896847</v>
      </c>
      <c r="G281" s="211">
        <v>1160.1794980790182</v>
      </c>
      <c r="H281" s="211">
        <v>1416.1799623565282</v>
      </c>
      <c r="I281" s="211">
        <v>2219.3571770854969</v>
      </c>
      <c r="K281" s="222">
        <v>807.32897816994694</v>
      </c>
      <c r="L281" s="222">
        <v>0</v>
      </c>
      <c r="M281" s="222">
        <v>44.406756466823431</v>
      </c>
      <c r="N281" s="222">
        <v>851.73573463677042</v>
      </c>
      <c r="O281" s="223">
        <v>1052.0320640922462</v>
      </c>
      <c r="P281" s="223">
        <v>0</v>
      </c>
      <c r="Q281" s="223">
        <v>46.754405232225899</v>
      </c>
      <c r="R281" s="223">
        <v>1098.7864693244721</v>
      </c>
      <c r="S281" s="224">
        <v>1344.8532667392828</v>
      </c>
      <c r="T281" s="224">
        <v>0</v>
      </c>
      <c r="U281" s="224">
        <v>50.166794819702545</v>
      </c>
      <c r="V281" s="224">
        <v>1395.0200615589854</v>
      </c>
      <c r="W281" s="225">
        <v>2152.1822449092301</v>
      </c>
      <c r="X281" s="225">
        <v>0</v>
      </c>
      <c r="Y281" s="225">
        <v>94.573551286525969</v>
      </c>
      <c r="Z281" s="225">
        <v>2246.7557961957559</v>
      </c>
      <c r="AB281" s="211" t="str">
        <f>VLOOKUP(B281,[2]Sheet2!$C$2:$E$384,3,FALSE)</f>
        <v>PU</v>
      </c>
      <c r="AD281" s="211" t="e">
        <f>VLOOKUP(B281,#REF!,2,FALSE)</f>
        <v>#REF!</v>
      </c>
      <c r="AE281" s="211" t="e">
        <f>VLOOKUP(B281,#REF!,2,FALSE)</f>
        <v>#REF!</v>
      </c>
      <c r="AG281" s="212">
        <v>353.77862434777745</v>
      </c>
      <c r="AH281" s="212">
        <v>0</v>
      </c>
      <c r="AI281" s="212">
        <v>19.193941046031046</v>
      </c>
      <c r="AJ281" s="212">
        <v>372.97256539380851</v>
      </c>
      <c r="AK281" s="212">
        <v>461.0096583526331</v>
      </c>
      <c r="AL281" s="212">
        <v>0</v>
      </c>
      <c r="AM281" s="212">
        <v>20.208665731757367</v>
      </c>
      <c r="AN281" s="212">
        <v>481.21832408439047</v>
      </c>
      <c r="AO281" s="212">
        <v>589.3264722581082</v>
      </c>
      <c r="AP281" s="212">
        <v>0</v>
      </c>
      <c r="AQ281" s="212">
        <v>21.683603551569771</v>
      </c>
      <c r="AR281" s="212">
        <v>611.01007580967791</v>
      </c>
      <c r="AS281" s="212">
        <v>943.10509660588559</v>
      </c>
      <c r="AT281" s="212">
        <v>0</v>
      </c>
      <c r="AU281" s="212">
        <v>40.877544597600817</v>
      </c>
      <c r="AV281" s="212">
        <v>983.98264120348642</v>
      </c>
      <c r="AX281" s="211">
        <v>276</v>
      </c>
    </row>
    <row r="282" spans="1:50" x14ac:dyDescent="0.2">
      <c r="A282" s="190" t="s">
        <v>660</v>
      </c>
      <c r="B282" s="211" t="s">
        <v>166</v>
      </c>
      <c r="C282" s="211" t="s">
        <v>125</v>
      </c>
      <c r="D282" s="211" t="s">
        <v>126</v>
      </c>
      <c r="E282" s="211">
        <v>42667</v>
      </c>
      <c r="F282" s="211">
        <v>128.90034452855838</v>
      </c>
      <c r="G282" s="211">
        <v>197.39571286598539</v>
      </c>
      <c r="H282" s="211">
        <v>259.98883569767025</v>
      </c>
      <c r="I282" s="211">
        <v>388.88918022622863</v>
      </c>
      <c r="K282" s="222">
        <v>129.57474291573695</v>
      </c>
      <c r="L282" s="222">
        <v>878.66224672794567</v>
      </c>
      <c r="M282" s="222">
        <v>58.618355005732646</v>
      </c>
      <c r="N282" s="222">
        <v>1066.8553446494152</v>
      </c>
      <c r="O282" s="223">
        <v>171.62257927524783</v>
      </c>
      <c r="P282" s="223">
        <v>626.22375799239637</v>
      </c>
      <c r="Q282" s="223">
        <v>43.188143425874507</v>
      </c>
      <c r="R282" s="223">
        <v>841.03448069351873</v>
      </c>
      <c r="S282" s="224">
        <v>243.03146614543843</v>
      </c>
      <c r="T282" s="224">
        <v>800.95266981163002</v>
      </c>
      <c r="U282" s="224">
        <v>44.430323705314557</v>
      </c>
      <c r="V282" s="224">
        <v>1088.414459662383</v>
      </c>
      <c r="W282" s="225">
        <v>372.60620906117538</v>
      </c>
      <c r="X282" s="225">
        <v>1679.6149165395757</v>
      </c>
      <c r="Y282" s="225">
        <v>103.04867871104722</v>
      </c>
      <c r="Z282" s="225">
        <v>2155.2698043117985</v>
      </c>
      <c r="AB282" s="211" t="str">
        <f>VLOOKUP(B282,[2]Sheet2!$C$2:$E$384,3,FALSE)</f>
        <v>PU</v>
      </c>
      <c r="AD282" s="211" t="e">
        <f>VLOOKUP(B282,#REF!,2,FALSE)</f>
        <v>#REF!</v>
      </c>
      <c r="AE282" s="211" t="e">
        <f>VLOOKUP(B282,#REF!,2,FALSE)</f>
        <v>#REF!</v>
      </c>
      <c r="AG282" s="212">
        <v>60.719438073011254</v>
      </c>
      <c r="AH282" s="212">
        <v>402.22321550819231</v>
      </c>
      <c r="AI282" s="212">
        <v>26.811785168871999</v>
      </c>
      <c r="AJ282" s="212">
        <v>489.75443875007556</v>
      </c>
      <c r="AK282" s="212">
        <v>80.423285740266437</v>
      </c>
      <c r="AL282" s="212">
        <v>286.66502345504114</v>
      </c>
      <c r="AM282" s="212">
        <v>19.754072308302334</v>
      </c>
      <c r="AN282" s="212">
        <v>386.84238150360994</v>
      </c>
      <c r="AO282" s="212">
        <v>113.88588336237298</v>
      </c>
      <c r="AP282" s="212">
        <v>366.6502794688231</v>
      </c>
      <c r="AQ282" s="212">
        <v>20.322240261669481</v>
      </c>
      <c r="AR282" s="212">
        <v>500.85840309286556</v>
      </c>
      <c r="AS282" s="212">
        <v>174.60532143538424</v>
      </c>
      <c r="AT282" s="212">
        <v>768.87349497701541</v>
      </c>
      <c r="AU282" s="212">
        <v>47.134025430541485</v>
      </c>
      <c r="AV282" s="212">
        <v>990.61284184294118</v>
      </c>
      <c r="AX282" s="211">
        <v>277</v>
      </c>
    </row>
    <row r="283" spans="1:50" x14ac:dyDescent="0.2">
      <c r="A283" s="190" t="s">
        <v>688</v>
      </c>
      <c r="B283" s="211" t="s">
        <v>113</v>
      </c>
      <c r="D283" s="211" t="s">
        <v>114</v>
      </c>
      <c r="E283" s="211">
        <v>236714</v>
      </c>
      <c r="F283" s="211">
        <v>694.80075534188938</v>
      </c>
      <c r="G283" s="211">
        <v>1174.696526919219</v>
      </c>
      <c r="H283" s="211">
        <v>1461.3182372706437</v>
      </c>
      <c r="I283" s="211">
        <v>2156.118992612533</v>
      </c>
      <c r="K283" s="222">
        <v>699.73112115495394</v>
      </c>
      <c r="L283" s="222">
        <v>0</v>
      </c>
      <c r="M283" s="222">
        <v>50.315345120017966</v>
      </c>
      <c r="N283" s="222">
        <v>750.04646627497186</v>
      </c>
      <c r="O283" s="223">
        <v>1060.0246161287207</v>
      </c>
      <c r="P283" s="223">
        <v>0</v>
      </c>
      <c r="Q283" s="223">
        <v>51.305269811745177</v>
      </c>
      <c r="R283" s="223">
        <v>1111.3298859404658</v>
      </c>
      <c r="S283" s="224">
        <v>1376.0289166902764</v>
      </c>
      <c r="T283" s="224">
        <v>0</v>
      </c>
      <c r="U283" s="224">
        <v>52.953615564674166</v>
      </c>
      <c r="V283" s="224">
        <v>1428.9825322549507</v>
      </c>
      <c r="W283" s="225">
        <v>2075.7600378452303</v>
      </c>
      <c r="X283" s="225">
        <v>0</v>
      </c>
      <c r="Y283" s="225">
        <v>103.26896068469213</v>
      </c>
      <c r="Z283" s="225">
        <v>2179.0289985299223</v>
      </c>
      <c r="AB283" s="211" t="str">
        <f>VLOOKUP(B283,[2]Sheet2!$C$2:$E$384,3,FALSE)</f>
        <v>PR</v>
      </c>
      <c r="AD283" s="211" t="e">
        <f>VLOOKUP(B283,#REF!,2,FALSE)</f>
        <v>#REF!</v>
      </c>
      <c r="AE283" s="211" t="e">
        <f>VLOOKUP(B283,#REF!,2,FALSE)</f>
        <v>#REF!</v>
      </c>
      <c r="AG283" s="212">
        <v>318.78363744557953</v>
      </c>
      <c r="AH283" s="212">
        <v>0</v>
      </c>
      <c r="AI283" s="212">
        <v>22.941405328066224</v>
      </c>
      <c r="AJ283" s="212">
        <v>341.72504277364578</v>
      </c>
      <c r="AK283" s="212">
        <v>482.92621650672072</v>
      </c>
      <c r="AL283" s="212">
        <v>0</v>
      </c>
      <c r="AM283" s="212">
        <v>23.392763925388845</v>
      </c>
      <c r="AN283" s="212">
        <v>506.31898043210958</v>
      </c>
      <c r="AO283" s="212">
        <v>626.89151594228906</v>
      </c>
      <c r="AP283" s="212">
        <v>0</v>
      </c>
      <c r="AQ283" s="212">
        <v>24.144331224560474</v>
      </c>
      <c r="AR283" s="212">
        <v>651.03584716684952</v>
      </c>
      <c r="AS283" s="212">
        <v>945.67515338786859</v>
      </c>
      <c r="AT283" s="212">
        <v>0</v>
      </c>
      <c r="AU283" s="212">
        <v>47.085736552626699</v>
      </c>
      <c r="AV283" s="212">
        <v>992.7608899404953</v>
      </c>
      <c r="AX283" s="211">
        <v>278</v>
      </c>
    </row>
    <row r="284" spans="1:50" x14ac:dyDescent="0.2">
      <c r="A284" s="190" t="s">
        <v>688</v>
      </c>
      <c r="B284" s="211" t="s">
        <v>198</v>
      </c>
      <c r="D284" s="211" t="s">
        <v>200</v>
      </c>
      <c r="E284" s="211">
        <v>130153</v>
      </c>
      <c r="F284" s="211">
        <v>596.91286409072404</v>
      </c>
      <c r="G284" s="211">
        <v>1702.3903762099221</v>
      </c>
      <c r="H284" s="211">
        <v>1978.2973374627816</v>
      </c>
      <c r="I284" s="211">
        <v>2575.2102015535056</v>
      </c>
      <c r="K284" s="222">
        <v>599.43553008168715</v>
      </c>
      <c r="L284" s="222">
        <v>0</v>
      </c>
      <c r="M284" s="222">
        <v>39.043418263450832</v>
      </c>
      <c r="N284" s="222">
        <v>638.47894834513795</v>
      </c>
      <c r="O284" s="223">
        <v>1535.301091941323</v>
      </c>
      <c r="P284" s="223">
        <v>0</v>
      </c>
      <c r="Q284" s="223">
        <v>42.906286966882824</v>
      </c>
      <c r="R284" s="223">
        <v>1578.2073789082058</v>
      </c>
      <c r="S284" s="224">
        <v>1856.100764523422</v>
      </c>
      <c r="T284" s="224">
        <v>0</v>
      </c>
      <c r="U284" s="224">
        <v>46.314886438977858</v>
      </c>
      <c r="V284" s="224">
        <v>1902.4156509623999</v>
      </c>
      <c r="W284" s="225">
        <v>2455.5362946051091</v>
      </c>
      <c r="X284" s="225">
        <v>0</v>
      </c>
      <c r="Y284" s="225">
        <v>85.358304702428683</v>
      </c>
      <c r="Z284" s="225">
        <v>2540.8945993075376</v>
      </c>
      <c r="AB284" s="211" t="str">
        <f>VLOOKUP(B284,[2]Sheet2!$C$2:$E$384,3,FALSE)</f>
        <v>PU</v>
      </c>
      <c r="AD284" s="211" t="e">
        <f>VLOOKUP(B284,#REF!,2,FALSE)</f>
        <v>#REF!</v>
      </c>
      <c r="AE284" s="211" t="e">
        <f>VLOOKUP(B284,#REF!,2,FALSE)</f>
        <v>#REF!</v>
      </c>
      <c r="AG284" s="212">
        <v>234.44347047073549</v>
      </c>
      <c r="AH284" s="212">
        <v>0</v>
      </c>
      <c r="AI284" s="212">
        <v>16.056369563003926</v>
      </c>
      <c r="AJ284" s="212">
        <v>250.49984003373942</v>
      </c>
      <c r="AK284" s="212">
        <v>600.46710304806777</v>
      </c>
      <c r="AL284" s="212">
        <v>0</v>
      </c>
      <c r="AM284" s="212">
        <v>17.64495094840294</v>
      </c>
      <c r="AN284" s="212">
        <v>618.11205399647076</v>
      </c>
      <c r="AO284" s="212">
        <v>725.93412125396856</v>
      </c>
      <c r="AP284" s="212">
        <v>0</v>
      </c>
      <c r="AQ284" s="212">
        <v>19.046716860570815</v>
      </c>
      <c r="AR284" s="212">
        <v>744.98083811453932</v>
      </c>
      <c r="AS284" s="212">
        <v>960.37759172470408</v>
      </c>
      <c r="AT284" s="212">
        <v>0</v>
      </c>
      <c r="AU284" s="212">
        <v>35.103086423574737</v>
      </c>
      <c r="AV284" s="212">
        <v>995.48067814827868</v>
      </c>
      <c r="AX284" s="211">
        <v>279</v>
      </c>
    </row>
    <row r="285" spans="1:50" x14ac:dyDescent="0.2">
      <c r="A285" s="190" t="s">
        <v>682</v>
      </c>
      <c r="B285" s="211" t="s">
        <v>284</v>
      </c>
      <c r="D285" s="211" t="s">
        <v>215</v>
      </c>
      <c r="E285" s="211">
        <v>125464</v>
      </c>
      <c r="F285" s="211">
        <v>772.5047822482943</v>
      </c>
      <c r="G285" s="211">
        <v>1139.8596244959988</v>
      </c>
      <c r="H285" s="211">
        <v>1392.1636474158483</v>
      </c>
      <c r="I285" s="211">
        <v>2164.6684296641424</v>
      </c>
      <c r="K285" s="222">
        <v>771.75756369924966</v>
      </c>
      <c r="L285" s="222">
        <v>0</v>
      </c>
      <c r="M285" s="222">
        <v>35.707417203053488</v>
      </c>
      <c r="N285" s="222">
        <v>807.46498090230318</v>
      </c>
      <c r="O285" s="223">
        <v>1028.1654295458775</v>
      </c>
      <c r="P285" s="223">
        <v>0</v>
      </c>
      <c r="Q285" s="223">
        <v>64.509963755201881</v>
      </c>
      <c r="R285" s="223">
        <v>1092.6753933010793</v>
      </c>
      <c r="S285" s="224">
        <v>1304.1587274675919</v>
      </c>
      <c r="T285" s="224">
        <v>0</v>
      </c>
      <c r="U285" s="224">
        <v>66.937563565970379</v>
      </c>
      <c r="V285" s="224">
        <v>1371.0962910335622</v>
      </c>
      <c r="W285" s="225">
        <v>2075.9162911668418</v>
      </c>
      <c r="X285" s="225">
        <v>0</v>
      </c>
      <c r="Y285" s="225">
        <v>102.64498076902387</v>
      </c>
      <c r="Z285" s="225">
        <v>2178.5612719358655</v>
      </c>
      <c r="AB285" s="211" t="str">
        <f>VLOOKUP(B285,[2]Sheet2!$C$2:$E$384,3,FALSE)</f>
        <v>PU</v>
      </c>
      <c r="AD285" s="211" t="e">
        <f>VLOOKUP(B285,#REF!,2,FALSE)</f>
        <v>#REF!</v>
      </c>
      <c r="AE285" s="211" t="e">
        <f>VLOOKUP(B285,#REF!,2,FALSE)</f>
        <v>#REF!</v>
      </c>
      <c r="AG285" s="212">
        <v>353.02276843526977</v>
      </c>
      <c r="AH285" s="212">
        <v>0</v>
      </c>
      <c r="AI285" s="212">
        <v>16.365790861944976</v>
      </c>
      <c r="AJ285" s="212">
        <v>369.38855929721473</v>
      </c>
      <c r="AK285" s="212">
        <v>470.31065637753841</v>
      </c>
      <c r="AL285" s="212">
        <v>0</v>
      </c>
      <c r="AM285" s="212">
        <v>29.56687035989269</v>
      </c>
      <c r="AN285" s="212">
        <v>499.87752673743108</v>
      </c>
      <c r="AO285" s="212">
        <v>596.55745029930495</v>
      </c>
      <c r="AP285" s="212">
        <v>0</v>
      </c>
      <c r="AQ285" s="212">
        <v>30.679512883814503</v>
      </c>
      <c r="AR285" s="212">
        <v>627.23696318311943</v>
      </c>
      <c r="AS285" s="212">
        <v>949.58021873457471</v>
      </c>
      <c r="AT285" s="212">
        <v>0</v>
      </c>
      <c r="AU285" s="212">
        <v>47.045303745759483</v>
      </c>
      <c r="AV285" s="212">
        <v>996.62552248033421</v>
      </c>
      <c r="AX285" s="211">
        <v>280</v>
      </c>
    </row>
    <row r="286" spans="1:50" x14ac:dyDescent="0.2">
      <c r="A286" s="190" t="s">
        <v>678</v>
      </c>
      <c r="B286" s="211" t="s">
        <v>267</v>
      </c>
      <c r="D286" s="211" t="s">
        <v>401</v>
      </c>
      <c r="E286" s="211">
        <v>82617</v>
      </c>
      <c r="F286" s="211">
        <v>1301.2212982800149</v>
      </c>
      <c r="G286" s="211">
        <v>611.72395323775982</v>
      </c>
      <c r="H286" s="211">
        <v>781.24346764110464</v>
      </c>
      <c r="I286" s="211">
        <v>2082.4647659211196</v>
      </c>
      <c r="K286" s="222">
        <v>1312.5287930426803</v>
      </c>
      <c r="L286" s="222">
        <v>0</v>
      </c>
      <c r="M286" s="222">
        <v>37.72</v>
      </c>
      <c r="N286" s="222">
        <v>1350.2487930426803</v>
      </c>
      <c r="O286" s="223">
        <v>557.9691502939105</v>
      </c>
      <c r="P286" s="223">
        <v>0</v>
      </c>
      <c r="Q286" s="223">
        <v>80.510000000000005</v>
      </c>
      <c r="R286" s="223">
        <v>638.47915029391049</v>
      </c>
      <c r="S286" s="224">
        <v>755.7550997714394</v>
      </c>
      <c r="T286" s="224">
        <v>0</v>
      </c>
      <c r="U286" s="224">
        <v>84.81</v>
      </c>
      <c r="V286" s="224">
        <v>840.56509977143946</v>
      </c>
      <c r="W286" s="225">
        <v>2068.2838928141196</v>
      </c>
      <c r="X286" s="225">
        <v>0</v>
      </c>
      <c r="Y286" s="225">
        <v>122.53</v>
      </c>
      <c r="Z286" s="225">
        <v>2190.8138928141198</v>
      </c>
      <c r="AB286" s="211" t="str">
        <f>VLOOKUP(B286,[2]Sheet2!$C$2:$E$384,3,FALSE)</f>
        <v>PU</v>
      </c>
      <c r="AD286" s="211" t="e">
        <f>VLOOKUP(B286,#REF!,2,FALSE)</f>
        <v>#REF!</v>
      </c>
      <c r="AE286" s="211" t="e">
        <f>VLOOKUP(B286,#REF!,2,FALSE)</f>
        <v>#REF!</v>
      </c>
      <c r="AG286" s="212">
        <v>560.36417015382563</v>
      </c>
      <c r="AH286" s="212">
        <v>0</v>
      </c>
      <c r="AI286" s="212">
        <v>15.35513553029292</v>
      </c>
      <c r="AJ286" s="212">
        <v>575.71930568411858</v>
      </c>
      <c r="AK286" s="212">
        <v>238.21642735247428</v>
      </c>
      <c r="AL286" s="212">
        <v>0</v>
      </c>
      <c r="AM286" s="212">
        <v>40.093873925372797</v>
      </c>
      <c r="AN286" s="212">
        <v>278.31030127784709</v>
      </c>
      <c r="AO286" s="212">
        <v>322.65812496288089</v>
      </c>
      <c r="AP286" s="212">
        <v>0</v>
      </c>
      <c r="AQ286" s="212">
        <v>100.60516678718189</v>
      </c>
      <c r="AR286" s="212">
        <v>423.26329175006276</v>
      </c>
      <c r="AS286" s="212">
        <v>883.02229511670657</v>
      </c>
      <c r="AT286" s="212">
        <v>0</v>
      </c>
      <c r="AU286" s="212">
        <v>115.9603023174748</v>
      </c>
      <c r="AV286" s="212">
        <v>998.98259743418134</v>
      </c>
      <c r="AX286" s="211">
        <v>281</v>
      </c>
    </row>
    <row r="287" spans="1:50" x14ac:dyDescent="0.2">
      <c r="A287" s="190" t="s">
        <v>682</v>
      </c>
      <c r="B287" s="211" t="s">
        <v>316</v>
      </c>
      <c r="D287" s="226" t="s">
        <v>215</v>
      </c>
      <c r="E287" s="211">
        <v>80318</v>
      </c>
      <c r="F287" s="211">
        <v>671.55155755870408</v>
      </c>
      <c r="G287" s="211">
        <v>1265.9046139343111</v>
      </c>
      <c r="H287" s="211">
        <v>1521.601846041277</v>
      </c>
      <c r="I287" s="211">
        <v>2193.1534035999812</v>
      </c>
      <c r="K287" s="222">
        <v>672.75097942677132</v>
      </c>
      <c r="L287" s="222">
        <v>0</v>
      </c>
      <c r="M287" s="222">
        <v>35.707417203053488</v>
      </c>
      <c r="N287" s="222">
        <v>708.45839662982485</v>
      </c>
      <c r="O287" s="223">
        <v>1142.3344294939366</v>
      </c>
      <c r="P287" s="223">
        <v>0</v>
      </c>
      <c r="Q287" s="223">
        <v>64.509963755201881</v>
      </c>
      <c r="R287" s="223">
        <v>1206.8443932491384</v>
      </c>
      <c r="S287" s="224">
        <v>1422.7830246077706</v>
      </c>
      <c r="T287" s="224">
        <v>0</v>
      </c>
      <c r="U287" s="224">
        <v>66.937563565970379</v>
      </c>
      <c r="V287" s="224">
        <v>1489.7205881737409</v>
      </c>
      <c r="W287" s="225">
        <v>2095.5340040345418</v>
      </c>
      <c r="X287" s="225">
        <v>0</v>
      </c>
      <c r="Y287" s="225">
        <v>102.64498076902387</v>
      </c>
      <c r="Z287" s="225">
        <v>2198.1789848035655</v>
      </c>
      <c r="AB287" s="211" t="str">
        <f>VLOOKUP(B287,[2]Sheet2!$C$2:$E$384,3,FALSE)</f>
        <v>PU</v>
      </c>
      <c r="AD287" s="211" t="e">
        <f>VLOOKUP(B287,#REF!,2,FALSE)</f>
        <v>#REF!</v>
      </c>
      <c r="AE287" s="211" t="e">
        <f>VLOOKUP(B287,#REF!,2,FALSE)</f>
        <v>#REF!</v>
      </c>
      <c r="AG287" s="212">
        <v>306.02034980800488</v>
      </c>
      <c r="AH287" s="212">
        <v>0</v>
      </c>
      <c r="AI287" s="212">
        <v>16.365790861944976</v>
      </c>
      <c r="AJ287" s="212">
        <v>322.38614066994984</v>
      </c>
      <c r="AK287" s="212">
        <v>519.62403980344345</v>
      </c>
      <c r="AL287" s="212">
        <v>0</v>
      </c>
      <c r="AM287" s="212">
        <v>29.56687035989269</v>
      </c>
      <c r="AN287" s="212">
        <v>549.19091016333618</v>
      </c>
      <c r="AO287" s="212">
        <v>647.19424007728901</v>
      </c>
      <c r="AP287" s="212">
        <v>0</v>
      </c>
      <c r="AQ287" s="212">
        <v>30.679512883814503</v>
      </c>
      <c r="AR287" s="212">
        <v>677.87375296110349</v>
      </c>
      <c r="AS287" s="212">
        <v>953.21458988529389</v>
      </c>
      <c r="AT287" s="212">
        <v>0</v>
      </c>
      <c r="AU287" s="212">
        <v>47.045303745759483</v>
      </c>
      <c r="AV287" s="212">
        <v>1000.2598936310533</v>
      </c>
      <c r="AX287" s="211">
        <v>282</v>
      </c>
    </row>
    <row r="288" spans="1:50" x14ac:dyDescent="0.2">
      <c r="A288" s="190" t="s">
        <v>678</v>
      </c>
      <c r="B288" s="211" t="s">
        <v>358</v>
      </c>
      <c r="D288" s="211" t="s">
        <v>401</v>
      </c>
      <c r="E288" s="211">
        <v>100068</v>
      </c>
      <c r="F288" s="211">
        <v>713.05512251668858</v>
      </c>
      <c r="G288" s="211">
        <v>1542.160566270556</v>
      </c>
      <c r="H288" s="211">
        <v>1762.1031539528076</v>
      </c>
      <c r="I288" s="211">
        <v>2475.1582764694963</v>
      </c>
      <c r="K288" s="222">
        <v>720.43817456031525</v>
      </c>
      <c r="L288" s="222">
        <v>0</v>
      </c>
      <c r="M288" s="222">
        <v>37.72</v>
      </c>
      <c r="N288" s="222">
        <v>758.15817456031527</v>
      </c>
      <c r="O288" s="223">
        <v>1391.111548048317</v>
      </c>
      <c r="P288" s="223">
        <v>0</v>
      </c>
      <c r="Q288" s="223">
        <v>80.510000000000005</v>
      </c>
      <c r="R288" s="223">
        <v>1471.621548048317</v>
      </c>
      <c r="S288" s="224">
        <v>1649.1058480018633</v>
      </c>
      <c r="T288" s="224">
        <v>0</v>
      </c>
      <c r="U288" s="224">
        <v>84.81</v>
      </c>
      <c r="V288" s="224">
        <v>1733.9158480018632</v>
      </c>
      <c r="W288" s="225">
        <v>2369.5440225621787</v>
      </c>
      <c r="X288" s="225">
        <v>0</v>
      </c>
      <c r="Y288" s="225">
        <v>122.53</v>
      </c>
      <c r="Z288" s="225">
        <v>2492.0740225621789</v>
      </c>
      <c r="AB288" s="211" t="str">
        <f>VLOOKUP(B288,[2]Sheet2!$C$2:$E$384,3,FALSE)</f>
        <v>PU</v>
      </c>
      <c r="AD288" s="211" t="e">
        <f>VLOOKUP(B288,#REF!,2,FALSE)</f>
        <v>#REF!</v>
      </c>
      <c r="AE288" s="211" t="e">
        <f>VLOOKUP(B288,#REF!,2,FALSE)</f>
        <v>#REF!</v>
      </c>
      <c r="AG288" s="212">
        <v>270.34160658147476</v>
      </c>
      <c r="AH288" s="212">
        <v>0</v>
      </c>
      <c r="AI288" s="212">
        <v>15.35513553029292</v>
      </c>
      <c r="AJ288" s="212">
        <v>285.69674211176766</v>
      </c>
      <c r="AK288" s="212">
        <v>522.00916624517288</v>
      </c>
      <c r="AL288" s="212">
        <v>0</v>
      </c>
      <c r="AM288" s="212">
        <v>40.093873925372797</v>
      </c>
      <c r="AN288" s="212">
        <v>562.10304017054568</v>
      </c>
      <c r="AO288" s="212">
        <v>618.8205180046366</v>
      </c>
      <c r="AP288" s="212">
        <v>0</v>
      </c>
      <c r="AQ288" s="212">
        <v>100.60516678718189</v>
      </c>
      <c r="AR288" s="212">
        <v>719.42568479181853</v>
      </c>
      <c r="AS288" s="212">
        <v>889.1621245861113</v>
      </c>
      <c r="AT288" s="212">
        <v>0</v>
      </c>
      <c r="AU288" s="212">
        <v>115.9603023174748</v>
      </c>
      <c r="AV288" s="212">
        <v>1005.1224269035862</v>
      </c>
      <c r="AX288" s="211">
        <v>283</v>
      </c>
    </row>
    <row r="289" spans="1:50" x14ac:dyDescent="0.2">
      <c r="A289" s="190" t="s">
        <v>688</v>
      </c>
      <c r="B289" s="211" t="s">
        <v>181</v>
      </c>
      <c r="E289" s="211">
        <v>69216</v>
      </c>
      <c r="F289" s="211">
        <v>876.93579519186324</v>
      </c>
      <c r="G289" s="211">
        <v>1042.019005582423</v>
      </c>
      <c r="H289" s="211">
        <v>1224.9272958402917</v>
      </c>
      <c r="I289" s="211">
        <v>2101.8630910321554</v>
      </c>
      <c r="K289" s="222">
        <v>882.08429157210719</v>
      </c>
      <c r="L289" s="222">
        <v>0</v>
      </c>
      <c r="M289" s="222">
        <v>0</v>
      </c>
      <c r="N289" s="222">
        <v>882.08429157210719</v>
      </c>
      <c r="O289" s="223">
        <v>941.74358717543612</v>
      </c>
      <c r="P289" s="223">
        <v>0</v>
      </c>
      <c r="Q289" s="223">
        <v>0</v>
      </c>
      <c r="R289" s="223">
        <v>941.74358717543612</v>
      </c>
      <c r="S289" s="224">
        <v>1155.8046274531239</v>
      </c>
      <c r="T289" s="224">
        <v>0</v>
      </c>
      <c r="U289" s="224">
        <v>0</v>
      </c>
      <c r="V289" s="224">
        <v>1155.8046274531239</v>
      </c>
      <c r="W289" s="225">
        <v>2037.8889190252312</v>
      </c>
      <c r="X289" s="225">
        <v>0</v>
      </c>
      <c r="Y289" s="225">
        <v>0</v>
      </c>
      <c r="Z289" s="225">
        <v>2037.8889190252312</v>
      </c>
      <c r="AB289" s="211" t="str">
        <f>VLOOKUP(B289,[2]Sheet2!$C$2:$E$384,3,FALSE)</f>
        <v>PR</v>
      </c>
      <c r="AD289" s="211" t="e">
        <f>VLOOKUP(B289,#REF!,2,FALSE)</f>
        <v>#REF!</v>
      </c>
      <c r="AE289" s="211" t="e">
        <f>VLOOKUP(B289,#REF!,2,FALSE)</f>
        <v>#REF!</v>
      </c>
      <c r="AG289" s="212">
        <v>436.42979610032506</v>
      </c>
      <c r="AH289" s="212">
        <v>0</v>
      </c>
      <c r="AI289" s="212">
        <v>0</v>
      </c>
      <c r="AJ289" s="212">
        <v>436.42979610032506</v>
      </c>
      <c r="AK289" s="212">
        <v>465.94749011712344</v>
      </c>
      <c r="AL289" s="212">
        <v>0</v>
      </c>
      <c r="AM289" s="212">
        <v>0</v>
      </c>
      <c r="AN289" s="212">
        <v>465.94749011712344</v>
      </c>
      <c r="AO289" s="212">
        <v>571.85870183920395</v>
      </c>
      <c r="AP289" s="212">
        <v>0</v>
      </c>
      <c r="AQ289" s="212">
        <v>0</v>
      </c>
      <c r="AR289" s="212">
        <v>571.85870183920395</v>
      </c>
      <c r="AS289" s="212">
        <v>1008.288497939529</v>
      </c>
      <c r="AT289" s="212">
        <v>0</v>
      </c>
      <c r="AU289" s="212">
        <v>0</v>
      </c>
      <c r="AV289" s="212">
        <v>1008.288497939529</v>
      </c>
      <c r="AX289" s="211">
        <v>284</v>
      </c>
    </row>
    <row r="290" spans="1:50" x14ac:dyDescent="0.2">
      <c r="A290" s="190" t="s">
        <v>682</v>
      </c>
      <c r="B290" s="211" t="s">
        <v>357</v>
      </c>
      <c r="D290" s="226" t="s">
        <v>374</v>
      </c>
      <c r="E290" s="211">
        <v>111983</v>
      </c>
      <c r="F290" s="211">
        <v>763.97234401650246</v>
      </c>
      <c r="G290" s="211">
        <v>1459.8825053582418</v>
      </c>
      <c r="H290" s="211">
        <v>1708.9097243149245</v>
      </c>
      <c r="I290" s="211">
        <v>2472.882068331427</v>
      </c>
      <c r="K290" s="222">
        <v>767.17571867412335</v>
      </c>
      <c r="L290" s="222">
        <v>0</v>
      </c>
      <c r="M290" s="222">
        <v>29.632620381808106</v>
      </c>
      <c r="N290" s="222">
        <v>796.80833905593147</v>
      </c>
      <c r="O290" s="223">
        <v>1318.1523198219281</v>
      </c>
      <c r="P290" s="223">
        <v>0</v>
      </c>
      <c r="Q290" s="223">
        <v>60.184894694310735</v>
      </c>
      <c r="R290" s="223">
        <v>1378.3372145162389</v>
      </c>
      <c r="S290" s="224">
        <v>1602.5418870427859</v>
      </c>
      <c r="T290" s="224">
        <v>0</v>
      </c>
      <c r="U290" s="224">
        <v>61.655057951940641</v>
      </c>
      <c r="V290" s="224">
        <v>1664.1969449947264</v>
      </c>
      <c r="W290" s="225">
        <v>2369.7176057169095</v>
      </c>
      <c r="X290" s="225">
        <v>0</v>
      </c>
      <c r="Y290" s="225">
        <v>91.287678333748744</v>
      </c>
      <c r="Z290" s="225">
        <v>2461.0052840506582</v>
      </c>
      <c r="AB290" s="211" t="str">
        <f>VLOOKUP(B290,[2]Sheet2!$C$2:$E$384,3,FALSE)</f>
        <v>PU</v>
      </c>
      <c r="AD290" s="211" t="e">
        <f>VLOOKUP(B290,#REF!,2,FALSE)</f>
        <v>#REF!</v>
      </c>
      <c r="AE290" s="211" t="e">
        <f>VLOOKUP(B290,#REF!,2,FALSE)</f>
        <v>#REF!</v>
      </c>
      <c r="AG290" s="212">
        <v>315.96990935575997</v>
      </c>
      <c r="AH290" s="212">
        <v>0</v>
      </c>
      <c r="AI290" s="212">
        <v>12.104236761952272</v>
      </c>
      <c r="AJ290" s="212">
        <v>328.07414611771225</v>
      </c>
      <c r="AK290" s="212">
        <v>542.89579150267195</v>
      </c>
      <c r="AL290" s="212">
        <v>0</v>
      </c>
      <c r="AM290" s="212">
        <v>24.584130781776363</v>
      </c>
      <c r="AN290" s="212">
        <v>567.47992228444832</v>
      </c>
      <c r="AO290" s="212">
        <v>660.02481890697618</v>
      </c>
      <c r="AP290" s="212">
        <v>0</v>
      </c>
      <c r="AQ290" s="212">
        <v>25.184658305828876</v>
      </c>
      <c r="AR290" s="212">
        <v>685.20947721280504</v>
      </c>
      <c r="AS290" s="212">
        <v>975.99472826273609</v>
      </c>
      <c r="AT290" s="212">
        <v>0</v>
      </c>
      <c r="AU290" s="212">
        <v>37.288895067781148</v>
      </c>
      <c r="AV290" s="212">
        <v>1013.2836233305172</v>
      </c>
      <c r="AX290" s="211">
        <v>285</v>
      </c>
    </row>
    <row r="291" spans="1:50" x14ac:dyDescent="0.2">
      <c r="A291" s="190" t="s">
        <v>688</v>
      </c>
      <c r="B291" s="211" t="s">
        <v>324</v>
      </c>
      <c r="D291" s="211" t="s">
        <v>319</v>
      </c>
      <c r="E291" s="211">
        <v>113582</v>
      </c>
      <c r="F291" s="211">
        <v>588.14884400697292</v>
      </c>
      <c r="G291" s="211">
        <v>1410.3204507545915</v>
      </c>
      <c r="H291" s="211">
        <v>1682.7605921175391</v>
      </c>
      <c r="I291" s="211">
        <v>2270.909436124512</v>
      </c>
      <c r="K291" s="222">
        <v>590.43393224045406</v>
      </c>
      <c r="L291" s="222">
        <v>0</v>
      </c>
      <c r="M291" s="222">
        <v>44.610401483189392</v>
      </c>
      <c r="N291" s="222">
        <v>635.04433372364349</v>
      </c>
      <c r="O291" s="223">
        <v>1279.9284306357961</v>
      </c>
      <c r="P291" s="223">
        <v>0</v>
      </c>
      <c r="Q291" s="223">
        <v>41.159203759109452</v>
      </c>
      <c r="R291" s="223">
        <v>1321.0876343949055</v>
      </c>
      <c r="S291" s="224">
        <v>1576.0330734371362</v>
      </c>
      <c r="T291" s="224">
        <v>0</v>
      </c>
      <c r="U291" s="224">
        <v>42.526433252002455</v>
      </c>
      <c r="V291" s="224">
        <v>1618.5595066891387</v>
      </c>
      <c r="W291" s="225">
        <v>2166.4670056775904</v>
      </c>
      <c r="X291" s="225">
        <v>0</v>
      </c>
      <c r="Y291" s="225">
        <v>87.136834735191854</v>
      </c>
      <c r="Z291" s="225">
        <v>2253.6038404127821</v>
      </c>
      <c r="AB291" s="211" t="str">
        <f>VLOOKUP(B291,[2]Sheet2!$C$2:$E$384,3,FALSE)</f>
        <v>PU</v>
      </c>
      <c r="AD291" s="211" t="e">
        <f>VLOOKUP(B291,#REF!,2,FALSE)</f>
        <v>#REF!</v>
      </c>
      <c r="AE291" s="211" t="e">
        <f>VLOOKUP(B291,#REF!,2,FALSE)</f>
        <v>#REF!</v>
      </c>
      <c r="AG291" s="212">
        <v>266.82369444902758</v>
      </c>
      <c r="AH291" s="212">
        <v>0</v>
      </c>
      <c r="AI291" s="212">
        <v>19.319600605586238</v>
      </c>
      <c r="AJ291" s="212">
        <v>286.14329505461382</v>
      </c>
      <c r="AK291" s="212">
        <v>578.4139661429673</v>
      </c>
      <c r="AL291" s="212">
        <v>0</v>
      </c>
      <c r="AM291" s="212">
        <v>17.824976943316397</v>
      </c>
      <c r="AN291" s="212">
        <v>596.23894308628371</v>
      </c>
      <c r="AO291" s="212">
        <v>712.22696438302683</v>
      </c>
      <c r="AP291" s="212">
        <v>0</v>
      </c>
      <c r="AQ291" s="212">
        <v>18.417088353674917</v>
      </c>
      <c r="AR291" s="212">
        <v>730.64405273670172</v>
      </c>
      <c r="AS291" s="212">
        <v>979.05065883205441</v>
      </c>
      <c r="AT291" s="212">
        <v>0</v>
      </c>
      <c r="AU291" s="212">
        <v>37.736688959261159</v>
      </c>
      <c r="AV291" s="212">
        <v>1016.7873477913156</v>
      </c>
      <c r="AX291" s="211">
        <v>286</v>
      </c>
    </row>
    <row r="292" spans="1:50" x14ac:dyDescent="0.2">
      <c r="A292" s="190" t="s">
        <v>688</v>
      </c>
      <c r="B292" s="211" t="s">
        <v>154</v>
      </c>
      <c r="D292" s="211" t="s">
        <v>80</v>
      </c>
      <c r="E292" s="211">
        <v>54971</v>
      </c>
      <c r="F292" s="211">
        <v>657.88488475741747</v>
      </c>
      <c r="G292" s="211">
        <v>1435.9801376088481</v>
      </c>
      <c r="H292" s="211">
        <v>1697.0922787915554</v>
      </c>
      <c r="I292" s="211">
        <v>2354.9771635489733</v>
      </c>
      <c r="K292" s="222">
        <v>658.31235145819255</v>
      </c>
      <c r="L292" s="222">
        <v>0</v>
      </c>
      <c r="M292" s="222">
        <v>50.159535431163746</v>
      </c>
      <c r="N292" s="222">
        <v>708.47188688935626</v>
      </c>
      <c r="O292" s="223">
        <v>1300.0101770981062</v>
      </c>
      <c r="P292" s="223">
        <v>0</v>
      </c>
      <c r="Q292" s="223">
        <v>41.746206248300481</v>
      </c>
      <c r="R292" s="223">
        <v>1341.7563833464067</v>
      </c>
      <c r="S292" s="224">
        <v>1593.1955760055553</v>
      </c>
      <c r="T292" s="224">
        <v>0</v>
      </c>
      <c r="U292" s="224">
        <v>42.814824229627</v>
      </c>
      <c r="V292" s="224">
        <v>1636.0104002351823</v>
      </c>
      <c r="W292" s="225">
        <v>2251.5079274637474</v>
      </c>
      <c r="X292" s="225">
        <v>0</v>
      </c>
      <c r="Y292" s="225">
        <v>92.974359660790739</v>
      </c>
      <c r="Z292" s="225">
        <v>2344.4822871245383</v>
      </c>
      <c r="AB292" s="211" t="str">
        <f>VLOOKUP(B292,[2]Sheet2!$C$2:$E$384,3,FALSE)</f>
        <v>PU</v>
      </c>
      <c r="AD292" s="211" t="e">
        <f>VLOOKUP(B292,#REF!,2,FALSE)</f>
        <v>#REF!</v>
      </c>
      <c r="AE292" s="211" t="e">
        <f>VLOOKUP(B292,#REF!,2,FALSE)</f>
        <v>#REF!</v>
      </c>
      <c r="AG292" s="212">
        <v>286.28910692706171</v>
      </c>
      <c r="AH292" s="212">
        <v>0</v>
      </c>
      <c r="AI292" s="212">
        <v>22.258567846573584</v>
      </c>
      <c r="AJ292" s="212">
        <v>308.54767477363532</v>
      </c>
      <c r="AK292" s="212">
        <v>565.35283254691296</v>
      </c>
      <c r="AL292" s="212">
        <v>0</v>
      </c>
      <c r="AM292" s="212">
        <v>18.52510706344259</v>
      </c>
      <c r="AN292" s="212">
        <v>583.8779396103555</v>
      </c>
      <c r="AO292" s="212">
        <v>692.85429265372443</v>
      </c>
      <c r="AP292" s="212">
        <v>0</v>
      </c>
      <c r="AQ292" s="212">
        <v>18.999312130035904</v>
      </c>
      <c r="AR292" s="212">
        <v>711.85360478376037</v>
      </c>
      <c r="AS292" s="212">
        <v>979.14339958078608</v>
      </c>
      <c r="AT292" s="212">
        <v>0</v>
      </c>
      <c r="AU292" s="212">
        <v>41.257879976609487</v>
      </c>
      <c r="AV292" s="212">
        <v>1020.4012795573957</v>
      </c>
      <c r="AX292" s="211">
        <v>287</v>
      </c>
    </row>
    <row r="293" spans="1:50" x14ac:dyDescent="0.2">
      <c r="A293" s="190" t="s">
        <v>682</v>
      </c>
      <c r="B293" s="211" t="s">
        <v>251</v>
      </c>
      <c r="D293" s="211" t="s">
        <v>150</v>
      </c>
      <c r="E293" s="211">
        <v>94328</v>
      </c>
      <c r="F293" s="211">
        <v>742.48925027563394</v>
      </c>
      <c r="G293" s="211">
        <v>1501.3859993964888</v>
      </c>
      <c r="H293" s="211">
        <v>1737.0732979894785</v>
      </c>
      <c r="I293" s="211">
        <v>2479.5625482651126</v>
      </c>
      <c r="K293" s="222">
        <v>741.89408721030156</v>
      </c>
      <c r="L293" s="222">
        <v>0</v>
      </c>
      <c r="M293" s="222">
        <v>32.428897585899612</v>
      </c>
      <c r="N293" s="222">
        <v>774.32298479620113</v>
      </c>
      <c r="O293" s="223">
        <v>1354.5828112732167</v>
      </c>
      <c r="P293" s="223">
        <v>0</v>
      </c>
      <c r="Q293" s="223">
        <v>54.775852539978381</v>
      </c>
      <c r="R293" s="223">
        <v>1409.3586638131951</v>
      </c>
      <c r="S293" s="224">
        <v>1628.6484308170407</v>
      </c>
      <c r="T293" s="224">
        <v>0</v>
      </c>
      <c r="U293" s="224">
        <v>55.45313875445229</v>
      </c>
      <c r="V293" s="224">
        <v>1684.101569571493</v>
      </c>
      <c r="W293" s="225">
        <v>2370.5425180273423</v>
      </c>
      <c r="X293" s="225">
        <v>0</v>
      </c>
      <c r="Y293" s="225">
        <v>87.882036340351888</v>
      </c>
      <c r="Z293" s="225">
        <v>2458.4245543676943</v>
      </c>
      <c r="AB293" s="211" t="str">
        <f>VLOOKUP(B293,[2]Sheet2!$C$2:$E$384,3,FALSE)</f>
        <v>PU</v>
      </c>
      <c r="AD293" s="211" t="e">
        <f>VLOOKUP(B293,#REF!,2,FALSE)</f>
        <v>#REF!</v>
      </c>
      <c r="AE293" s="211" t="e">
        <f>VLOOKUP(B293,#REF!,2,FALSE)</f>
        <v>#REF!</v>
      </c>
      <c r="AG293" s="212">
        <v>307.61724634991242</v>
      </c>
      <c r="AH293" s="212">
        <v>0</v>
      </c>
      <c r="AI293" s="212">
        <v>14.141428597553338</v>
      </c>
      <c r="AJ293" s="212">
        <v>321.75867494746575</v>
      </c>
      <c r="AK293" s="212">
        <v>561.66108011947517</v>
      </c>
      <c r="AL293" s="212">
        <v>0</v>
      </c>
      <c r="AM293" s="212">
        <v>23.886374968880286</v>
      </c>
      <c r="AN293" s="212">
        <v>585.54745508835549</v>
      </c>
      <c r="AO293" s="212">
        <v>675.29901396562479</v>
      </c>
      <c r="AP293" s="212">
        <v>0</v>
      </c>
      <c r="AQ293" s="212">
        <v>24.181722493930117</v>
      </c>
      <c r="AR293" s="212">
        <v>699.48073645955492</v>
      </c>
      <c r="AS293" s="212">
        <v>982.91626031553722</v>
      </c>
      <c r="AT293" s="212">
        <v>0</v>
      </c>
      <c r="AU293" s="212">
        <v>38.323151091483453</v>
      </c>
      <c r="AV293" s="212">
        <v>1021.2394114070207</v>
      </c>
      <c r="AX293" s="211">
        <v>288</v>
      </c>
    </row>
    <row r="294" spans="1:50" x14ac:dyDescent="0.2">
      <c r="A294" s="190" t="s">
        <v>682</v>
      </c>
      <c r="B294" s="211" t="s">
        <v>386</v>
      </c>
      <c r="D294" s="211" t="s">
        <v>215</v>
      </c>
      <c r="E294" s="211">
        <v>146137</v>
      </c>
      <c r="F294" s="211">
        <v>762.00962110895944</v>
      </c>
      <c r="G294" s="211">
        <v>1218.9203531318624</v>
      </c>
      <c r="H294" s="211">
        <v>1488.34188720309</v>
      </c>
      <c r="I294" s="211">
        <v>2250.3515083120492</v>
      </c>
      <c r="K294" s="222">
        <v>762.10789292265144</v>
      </c>
      <c r="L294" s="222">
        <v>0</v>
      </c>
      <c r="M294" s="222">
        <v>35.707417203053488</v>
      </c>
      <c r="N294" s="222">
        <v>797.81531012570497</v>
      </c>
      <c r="O294" s="223">
        <v>1100.2687226913035</v>
      </c>
      <c r="P294" s="223">
        <v>0</v>
      </c>
      <c r="Q294" s="223">
        <v>64.509963755201881</v>
      </c>
      <c r="R294" s="223">
        <v>1164.7786864465054</v>
      </c>
      <c r="S294" s="224">
        <v>1393.5355591984769</v>
      </c>
      <c r="T294" s="224">
        <v>0</v>
      </c>
      <c r="U294" s="224">
        <v>66.937563565970379</v>
      </c>
      <c r="V294" s="224">
        <v>1460.4731227644472</v>
      </c>
      <c r="W294" s="225">
        <v>2155.6434521211286</v>
      </c>
      <c r="X294" s="225">
        <v>0</v>
      </c>
      <c r="Y294" s="225">
        <v>102.64498076902387</v>
      </c>
      <c r="Z294" s="225">
        <v>2258.2884328901523</v>
      </c>
      <c r="AB294" s="211" t="str">
        <f>VLOOKUP(B294,[2]Sheet2!$C$2:$E$384,3,FALSE)</f>
        <v>PU</v>
      </c>
      <c r="AD294" s="211" t="e">
        <f>VLOOKUP(B294,#REF!,2,FALSE)</f>
        <v>#REF!</v>
      </c>
      <c r="AE294" s="211" t="e">
        <f>VLOOKUP(B294,#REF!,2,FALSE)</f>
        <v>#REF!</v>
      </c>
      <c r="AG294" s="212">
        <v>347.50263234466127</v>
      </c>
      <c r="AH294" s="212">
        <v>0</v>
      </c>
      <c r="AI294" s="212">
        <v>16.365790861944976</v>
      </c>
      <c r="AJ294" s="212">
        <v>363.86842320660622</v>
      </c>
      <c r="AK294" s="212">
        <v>501.69573228725443</v>
      </c>
      <c r="AL294" s="212">
        <v>0</v>
      </c>
      <c r="AM294" s="212">
        <v>29.56687035989269</v>
      </c>
      <c r="AN294" s="212">
        <v>531.26260264714711</v>
      </c>
      <c r="AO294" s="212">
        <v>635.41826503102345</v>
      </c>
      <c r="AP294" s="212">
        <v>0</v>
      </c>
      <c r="AQ294" s="212">
        <v>30.679512883814503</v>
      </c>
      <c r="AR294" s="212">
        <v>666.09777791483793</v>
      </c>
      <c r="AS294" s="212">
        <v>982.92089737568472</v>
      </c>
      <c r="AT294" s="212">
        <v>0</v>
      </c>
      <c r="AU294" s="212">
        <v>47.045303745759483</v>
      </c>
      <c r="AV294" s="212">
        <v>1029.9662011214441</v>
      </c>
      <c r="AX294" s="211">
        <v>289</v>
      </c>
    </row>
    <row r="295" spans="1:50" x14ac:dyDescent="0.2">
      <c r="A295" s="190" t="s">
        <v>688</v>
      </c>
      <c r="B295" s="211" t="s">
        <v>42</v>
      </c>
      <c r="D295" s="211" t="s">
        <v>195</v>
      </c>
      <c r="E295" s="211">
        <v>60155</v>
      </c>
      <c r="F295" s="211">
        <v>643.58821378106563</v>
      </c>
      <c r="G295" s="211">
        <v>1627.5495905650571</v>
      </c>
      <c r="H295" s="211">
        <v>1936.3267833622024</v>
      </c>
      <c r="I295" s="211">
        <v>2579.9149971432676</v>
      </c>
      <c r="K295" s="222">
        <v>642.16573445525262</v>
      </c>
      <c r="L295" s="222">
        <v>0</v>
      </c>
      <c r="M295" s="222">
        <v>38.458751139974609</v>
      </c>
      <c r="N295" s="222">
        <v>680.62448559522727</v>
      </c>
      <c r="O295" s="223">
        <v>1469.591820050885</v>
      </c>
      <c r="P295" s="223">
        <v>0</v>
      </c>
      <c r="Q295" s="223">
        <v>48.855369024311962</v>
      </c>
      <c r="R295" s="223">
        <v>1518.447189075197</v>
      </c>
      <c r="S295" s="224">
        <v>1807.963715641165</v>
      </c>
      <c r="T295" s="224">
        <v>0</v>
      </c>
      <c r="U295" s="224">
        <v>51.187559958475568</v>
      </c>
      <c r="V295" s="224">
        <v>1859.1512755996405</v>
      </c>
      <c r="W295" s="225">
        <v>2450.1294500964177</v>
      </c>
      <c r="X295" s="225">
        <v>0</v>
      </c>
      <c r="Y295" s="225">
        <v>89.64631109845017</v>
      </c>
      <c r="Z295" s="225">
        <v>2539.7757611948678</v>
      </c>
      <c r="AB295" s="211" t="str">
        <f>VLOOKUP(B295,[2]Sheet2!$C$2:$E$384,3,FALSE)</f>
        <v>PU</v>
      </c>
      <c r="AD295" s="211" t="e">
        <f>VLOOKUP(B295,#REF!,2,FALSE)</f>
        <v>#REF!</v>
      </c>
      <c r="AE295" s="211" t="e">
        <f>VLOOKUP(B295,#REF!,2,FALSE)</f>
        <v>#REF!</v>
      </c>
      <c r="AG295" s="212">
        <v>259.81100567082797</v>
      </c>
      <c r="AH295" s="212">
        <v>0</v>
      </c>
      <c r="AI295" s="212">
        <v>17.161774387342184</v>
      </c>
      <c r="AJ295" s="212">
        <v>276.97278005817014</v>
      </c>
      <c r="AK295" s="212">
        <v>594.57568071104959</v>
      </c>
      <c r="AL295" s="212">
        <v>0</v>
      </c>
      <c r="AM295" s="212">
        <v>21.80114527780637</v>
      </c>
      <c r="AN295" s="212">
        <v>616.3768259888559</v>
      </c>
      <c r="AO295" s="212">
        <v>731.47607537105307</v>
      </c>
      <c r="AP295" s="212">
        <v>0</v>
      </c>
      <c r="AQ295" s="212">
        <v>22.84185859932446</v>
      </c>
      <c r="AR295" s="212">
        <v>754.31793397037757</v>
      </c>
      <c r="AS295" s="212">
        <v>991.28708104188104</v>
      </c>
      <c r="AT295" s="212">
        <v>0</v>
      </c>
      <c r="AU295" s="212">
        <v>40.003632986666645</v>
      </c>
      <c r="AV295" s="212">
        <v>1031.2907140285477</v>
      </c>
      <c r="AX295" s="211">
        <v>290</v>
      </c>
    </row>
    <row r="296" spans="1:50" x14ac:dyDescent="0.2">
      <c r="A296" s="190" t="s">
        <v>678</v>
      </c>
      <c r="B296" s="211" t="s">
        <v>28</v>
      </c>
      <c r="D296" s="211" t="s">
        <v>401</v>
      </c>
      <c r="E296" s="211">
        <v>72361</v>
      </c>
      <c r="F296" s="211">
        <v>561.22680725805344</v>
      </c>
      <c r="G296" s="211">
        <v>1751.0918134456406</v>
      </c>
      <c r="H296" s="211">
        <v>2060.0743562237553</v>
      </c>
      <c r="I296" s="211">
        <v>2621.3011634818081</v>
      </c>
      <c r="K296" s="222">
        <v>565.63091308525884</v>
      </c>
      <c r="L296" s="222">
        <v>0</v>
      </c>
      <c r="M296" s="222">
        <v>37.72</v>
      </c>
      <c r="N296" s="222">
        <v>603.35091308525887</v>
      </c>
      <c r="O296" s="223">
        <v>1578.5688859164743</v>
      </c>
      <c r="P296" s="223">
        <v>0</v>
      </c>
      <c r="Q296" s="223">
        <v>80.510000000000005</v>
      </c>
      <c r="R296" s="223">
        <v>1659.0788859164743</v>
      </c>
      <c r="S296" s="224">
        <v>1928.9205166414833</v>
      </c>
      <c r="T296" s="224">
        <v>0</v>
      </c>
      <c r="U296" s="224">
        <v>84.81</v>
      </c>
      <c r="V296" s="224">
        <v>2013.7305166414833</v>
      </c>
      <c r="W296" s="225">
        <v>2494.5514297267418</v>
      </c>
      <c r="X296" s="225">
        <v>0</v>
      </c>
      <c r="Y296" s="225">
        <v>122.53</v>
      </c>
      <c r="Z296" s="225">
        <v>2617.081429726742</v>
      </c>
      <c r="AB296" s="211" t="str">
        <f>VLOOKUP(B296,[2]Sheet2!$C$2:$E$384,3,FALSE)</f>
        <v>PU</v>
      </c>
      <c r="AD296" s="211" t="e">
        <f>VLOOKUP(B296,#REF!,2,FALSE)</f>
        <v>#REF!</v>
      </c>
      <c r="AE296" s="211" t="e">
        <f>VLOOKUP(B296,#REF!,2,FALSE)</f>
        <v>#REF!</v>
      </c>
      <c r="AG296" s="212">
        <v>208.72448163514647</v>
      </c>
      <c r="AH296" s="212">
        <v>0</v>
      </c>
      <c r="AI296" s="212">
        <v>15.35513553029292</v>
      </c>
      <c r="AJ296" s="212">
        <v>224.0796171654394</v>
      </c>
      <c r="AK296" s="212">
        <v>582.51054674697843</v>
      </c>
      <c r="AL296" s="212">
        <v>0</v>
      </c>
      <c r="AM296" s="212">
        <v>40.093873925372797</v>
      </c>
      <c r="AN296" s="212">
        <v>622.60442067235124</v>
      </c>
      <c r="AO296" s="212">
        <v>711.79443279597729</v>
      </c>
      <c r="AP296" s="212">
        <v>0</v>
      </c>
      <c r="AQ296" s="212">
        <v>100.60516678718189</v>
      </c>
      <c r="AR296" s="212">
        <v>812.39959958315922</v>
      </c>
      <c r="AS296" s="212">
        <v>920.51891443112379</v>
      </c>
      <c r="AT296" s="212">
        <v>0</v>
      </c>
      <c r="AU296" s="212">
        <v>115.9603023174748</v>
      </c>
      <c r="AV296" s="212">
        <v>1036.4792167485987</v>
      </c>
      <c r="AX296" s="211">
        <v>291</v>
      </c>
    </row>
    <row r="297" spans="1:50" x14ac:dyDescent="0.2">
      <c r="A297" s="190" t="s">
        <v>688</v>
      </c>
      <c r="B297" s="211" t="s">
        <v>189</v>
      </c>
      <c r="D297" s="211" t="s">
        <v>177</v>
      </c>
      <c r="E297" s="211">
        <v>117408</v>
      </c>
      <c r="F297" s="211">
        <v>496.59496797492511</v>
      </c>
      <c r="G297" s="211">
        <v>1519.4427135917824</v>
      </c>
      <c r="H297" s="211">
        <v>1818.5765064115151</v>
      </c>
      <c r="I297" s="211">
        <v>2315.1714743864404</v>
      </c>
      <c r="K297" s="222">
        <v>495.97519621260102</v>
      </c>
      <c r="L297" s="222">
        <v>0</v>
      </c>
      <c r="M297" s="222">
        <v>45.528841762392851</v>
      </c>
      <c r="N297" s="222">
        <v>541.50403797499382</v>
      </c>
      <c r="O297" s="223">
        <v>1370.133464134241</v>
      </c>
      <c r="P297" s="223">
        <v>0</v>
      </c>
      <c r="Q297" s="223">
        <v>63.079366805760905</v>
      </c>
      <c r="R297" s="223">
        <v>1433.2128309400018</v>
      </c>
      <c r="S297" s="224">
        <v>1691.5717709681198</v>
      </c>
      <c r="T297" s="224">
        <v>0</v>
      </c>
      <c r="U297" s="224">
        <v>64.088974980475342</v>
      </c>
      <c r="V297" s="224">
        <v>1755.6607459485951</v>
      </c>
      <c r="W297" s="225">
        <v>2187.5469671807209</v>
      </c>
      <c r="X297" s="225">
        <v>0</v>
      </c>
      <c r="Y297" s="225">
        <v>109.61781674286819</v>
      </c>
      <c r="Z297" s="225">
        <v>2297.1647839235893</v>
      </c>
      <c r="AB297" s="211" t="str">
        <f>VLOOKUP(B297,[2]Sheet2!$C$2:$E$384,3,FALSE)</f>
        <v>PU</v>
      </c>
      <c r="AD297" s="211" t="e">
        <f>VLOOKUP(B297,#REF!,2,FALSE)</f>
        <v>#REF!</v>
      </c>
      <c r="AE297" s="211" t="e">
        <f>VLOOKUP(B297,#REF!,2,FALSE)</f>
        <v>#REF!</v>
      </c>
      <c r="AG297" s="212">
        <v>225.35131494962934</v>
      </c>
      <c r="AH297" s="212">
        <v>0</v>
      </c>
      <c r="AI297" s="212">
        <v>20.374922202840761</v>
      </c>
      <c r="AJ297" s="212">
        <v>245.72623715247011</v>
      </c>
      <c r="AK297" s="212">
        <v>622.53390926991165</v>
      </c>
      <c r="AL297" s="212">
        <v>0</v>
      </c>
      <c r="AM297" s="212">
        <v>28.22907725127876</v>
      </c>
      <c r="AN297" s="212">
        <v>650.76298652119044</v>
      </c>
      <c r="AO297" s="212">
        <v>768.58263443468149</v>
      </c>
      <c r="AP297" s="212">
        <v>0</v>
      </c>
      <c r="AQ297" s="212">
        <v>28.680893884842895</v>
      </c>
      <c r="AR297" s="212">
        <v>797.26352831952443</v>
      </c>
      <c r="AS297" s="212">
        <v>993.93394938431084</v>
      </c>
      <c r="AT297" s="212">
        <v>0</v>
      </c>
      <c r="AU297" s="212">
        <v>49.055816087683652</v>
      </c>
      <c r="AV297" s="212">
        <v>1042.9897654719946</v>
      </c>
      <c r="AX297" s="211">
        <v>292</v>
      </c>
    </row>
    <row r="298" spans="1:50" x14ac:dyDescent="0.2">
      <c r="A298" s="190" t="s">
        <v>682</v>
      </c>
      <c r="B298" s="211" t="s">
        <v>269</v>
      </c>
      <c r="D298" s="211" t="s">
        <v>150</v>
      </c>
      <c r="E298" s="211">
        <v>91572</v>
      </c>
      <c r="F298" s="211">
        <v>728.69651203424621</v>
      </c>
      <c r="G298" s="211">
        <v>1465.1969984055934</v>
      </c>
      <c r="H298" s="211">
        <v>1722.5676035154254</v>
      </c>
      <c r="I298" s="211">
        <v>2451.2641155496717</v>
      </c>
      <c r="K298" s="222">
        <v>726.70990150137072</v>
      </c>
      <c r="L298" s="222">
        <v>0</v>
      </c>
      <c r="M298" s="222">
        <v>32.428897585899612</v>
      </c>
      <c r="N298" s="222">
        <v>759.13879908727029</v>
      </c>
      <c r="O298" s="223">
        <v>1326.3908370085178</v>
      </c>
      <c r="P298" s="223">
        <v>0</v>
      </c>
      <c r="Q298" s="223">
        <v>54.775852539978381</v>
      </c>
      <c r="R298" s="223">
        <v>1381.1666895484962</v>
      </c>
      <c r="S298" s="224">
        <v>1618.4379846305303</v>
      </c>
      <c r="T298" s="224">
        <v>0</v>
      </c>
      <c r="U298" s="224">
        <v>55.45313875445229</v>
      </c>
      <c r="V298" s="224">
        <v>1673.8911233849826</v>
      </c>
      <c r="W298" s="225">
        <v>2345.147886131901</v>
      </c>
      <c r="X298" s="225">
        <v>0</v>
      </c>
      <c r="Y298" s="225">
        <v>87.882036340351888</v>
      </c>
      <c r="Z298" s="225">
        <v>2433.029922472253</v>
      </c>
      <c r="AB298" s="211" t="str">
        <f>VLOOKUP(B298,[2]Sheet2!$C$2:$E$384,3,FALSE)</f>
        <v>PU</v>
      </c>
      <c r="AD298" s="211" t="e">
        <f>VLOOKUP(B298,#REF!,2,FALSE)</f>
        <v>#REF!</v>
      </c>
      <c r="AE298" s="211" t="e">
        <f>VLOOKUP(B298,#REF!,2,FALSE)</f>
        <v>#REF!</v>
      </c>
      <c r="AG298" s="212">
        <v>312.00783509444454</v>
      </c>
      <c r="AH298" s="212">
        <v>0</v>
      </c>
      <c r="AI298" s="212">
        <v>14.141428597553338</v>
      </c>
      <c r="AJ298" s="212">
        <v>326.14926369199787</v>
      </c>
      <c r="AK298" s="212">
        <v>569.47666832272455</v>
      </c>
      <c r="AL298" s="212">
        <v>0</v>
      </c>
      <c r="AM298" s="212">
        <v>23.886374968880286</v>
      </c>
      <c r="AN298" s="212">
        <v>593.36304329160487</v>
      </c>
      <c r="AO298" s="212">
        <v>694.86507721435692</v>
      </c>
      <c r="AP298" s="212">
        <v>0</v>
      </c>
      <c r="AQ298" s="212">
        <v>24.181722493930117</v>
      </c>
      <c r="AR298" s="212">
        <v>719.04679970828704</v>
      </c>
      <c r="AS298" s="212">
        <v>1006.8729123088015</v>
      </c>
      <c r="AT298" s="212">
        <v>0</v>
      </c>
      <c r="AU298" s="212">
        <v>38.323151091483453</v>
      </c>
      <c r="AV298" s="212">
        <v>1045.1960634002849</v>
      </c>
      <c r="AX298" s="211">
        <v>293</v>
      </c>
    </row>
    <row r="299" spans="1:50" x14ac:dyDescent="0.2">
      <c r="A299" s="190" t="s">
        <v>678</v>
      </c>
      <c r="B299" s="211" t="s">
        <v>52</v>
      </c>
      <c r="D299" s="211" t="s">
        <v>401</v>
      </c>
      <c r="E299" s="211">
        <v>113530</v>
      </c>
      <c r="F299" s="211">
        <v>719.99152646877485</v>
      </c>
      <c r="G299" s="211">
        <v>1710.275975852092</v>
      </c>
      <c r="H299" s="211">
        <v>2011.1066253976146</v>
      </c>
      <c r="I299" s="211">
        <v>2731.0981518663893</v>
      </c>
      <c r="K299" s="222">
        <v>724.70775381593251</v>
      </c>
      <c r="L299" s="222">
        <v>0</v>
      </c>
      <c r="M299" s="222">
        <v>37.72</v>
      </c>
      <c r="N299" s="222">
        <v>762.42775381593253</v>
      </c>
      <c r="O299" s="223">
        <v>1540.02402470111</v>
      </c>
      <c r="P299" s="223">
        <v>0</v>
      </c>
      <c r="Q299" s="223">
        <v>80.510000000000005</v>
      </c>
      <c r="R299" s="223">
        <v>1620.53402470111</v>
      </c>
      <c r="S299" s="224">
        <v>1870.6582084829129</v>
      </c>
      <c r="T299" s="224">
        <v>0</v>
      </c>
      <c r="U299" s="224">
        <v>84.81</v>
      </c>
      <c r="V299" s="224">
        <v>1955.4682084829128</v>
      </c>
      <c r="W299" s="225">
        <v>2595.3659622988453</v>
      </c>
      <c r="X299" s="225">
        <v>0</v>
      </c>
      <c r="Y299" s="225">
        <v>122.53</v>
      </c>
      <c r="Z299" s="225">
        <v>2717.8959622988455</v>
      </c>
      <c r="AB299" s="211" t="str">
        <f>VLOOKUP(B299,[2]Sheet2!$C$2:$E$384,3,FALSE)</f>
        <v>PU</v>
      </c>
      <c r="AD299" s="211" t="e">
        <f>VLOOKUP(B299,#REF!,2,FALSE)</f>
        <v>#REF!</v>
      </c>
      <c r="AE299" s="211" t="e">
        <f>VLOOKUP(B299,#REF!,2,FALSE)</f>
        <v>#REF!</v>
      </c>
      <c r="AG299" s="212">
        <v>259.86813712496195</v>
      </c>
      <c r="AH299" s="212">
        <v>0</v>
      </c>
      <c r="AI299" s="212">
        <v>15.35513553029292</v>
      </c>
      <c r="AJ299" s="212">
        <v>275.22327265525485</v>
      </c>
      <c r="AK299" s="212">
        <v>552.22698021306223</v>
      </c>
      <c r="AL299" s="212">
        <v>0</v>
      </c>
      <c r="AM299" s="212">
        <v>40.093873925372797</v>
      </c>
      <c r="AN299" s="212">
        <v>592.32085413843504</v>
      </c>
      <c r="AO299" s="212">
        <v>670.7868948224932</v>
      </c>
      <c r="AP299" s="212">
        <v>0</v>
      </c>
      <c r="AQ299" s="212">
        <v>100.60516678718189</v>
      </c>
      <c r="AR299" s="212">
        <v>771.39206160967512</v>
      </c>
      <c r="AS299" s="212">
        <v>930.6550319474552</v>
      </c>
      <c r="AT299" s="212">
        <v>0</v>
      </c>
      <c r="AU299" s="212">
        <v>115.9603023174748</v>
      </c>
      <c r="AV299" s="212">
        <v>1046.61533426493</v>
      </c>
      <c r="AX299" s="211">
        <v>294</v>
      </c>
    </row>
    <row r="300" spans="1:50" x14ac:dyDescent="0.2">
      <c r="A300" s="190" t="s">
        <v>682</v>
      </c>
      <c r="B300" s="211" t="s">
        <v>40</v>
      </c>
      <c r="D300" s="226" t="s">
        <v>374</v>
      </c>
      <c r="E300" s="211">
        <v>429557</v>
      </c>
      <c r="F300" s="211">
        <v>593.76916683932518</v>
      </c>
      <c r="G300" s="211">
        <v>1831.2620487495162</v>
      </c>
      <c r="H300" s="211">
        <v>2138.8045340888843</v>
      </c>
      <c r="I300" s="211">
        <v>2732.5737009282097</v>
      </c>
      <c r="K300" s="222">
        <v>595.82363231574254</v>
      </c>
      <c r="L300" s="222">
        <v>0</v>
      </c>
      <c r="M300" s="222">
        <v>29.632620381808106</v>
      </c>
      <c r="N300" s="222">
        <v>625.45625269755067</v>
      </c>
      <c r="O300" s="223">
        <v>1653.6824741978014</v>
      </c>
      <c r="P300" s="223">
        <v>0</v>
      </c>
      <c r="Q300" s="223">
        <v>60.184894694310735</v>
      </c>
      <c r="R300" s="223">
        <v>1713.8673688921122</v>
      </c>
      <c r="S300" s="224">
        <v>1991.2619447564564</v>
      </c>
      <c r="T300" s="224">
        <v>0</v>
      </c>
      <c r="U300" s="224">
        <v>61.655057951940641</v>
      </c>
      <c r="V300" s="224">
        <v>2052.9170027083969</v>
      </c>
      <c r="W300" s="225">
        <v>2587.0855770721987</v>
      </c>
      <c r="X300" s="225">
        <v>0</v>
      </c>
      <c r="Y300" s="225">
        <v>91.287678333748744</v>
      </c>
      <c r="Z300" s="225">
        <v>2678.3732554059475</v>
      </c>
      <c r="AB300" s="211" t="str">
        <f>VLOOKUP(B300,[2]Sheet2!$C$2:$E$384,3,FALSE)</f>
        <v>PU</v>
      </c>
      <c r="AD300" s="211" t="e">
        <f>VLOOKUP(B300,#REF!,2,FALSE)</f>
        <v>#REF!</v>
      </c>
      <c r="AE300" s="211" t="e">
        <f>VLOOKUP(B300,#REF!,2,FALSE)</f>
        <v>#REF!</v>
      </c>
      <c r="AG300" s="212">
        <v>233.95392410137816</v>
      </c>
      <c r="AH300" s="212">
        <v>0</v>
      </c>
      <c r="AI300" s="212">
        <v>12.104236761952272</v>
      </c>
      <c r="AJ300" s="212">
        <v>246.05816086333044</v>
      </c>
      <c r="AK300" s="212">
        <v>649.32890048783929</v>
      </c>
      <c r="AL300" s="212">
        <v>0</v>
      </c>
      <c r="AM300" s="212">
        <v>24.584130781776363</v>
      </c>
      <c r="AN300" s="212">
        <v>673.91303126961566</v>
      </c>
      <c r="AO300" s="212">
        <v>781.88161835554968</v>
      </c>
      <c r="AP300" s="212">
        <v>0</v>
      </c>
      <c r="AQ300" s="212">
        <v>25.184658305828876</v>
      </c>
      <c r="AR300" s="212">
        <v>807.06627666137854</v>
      </c>
      <c r="AS300" s="212">
        <v>1015.8355424569279</v>
      </c>
      <c r="AT300" s="212">
        <v>0</v>
      </c>
      <c r="AU300" s="212">
        <v>37.288895067781148</v>
      </c>
      <c r="AV300" s="212">
        <v>1053.124437524709</v>
      </c>
      <c r="AX300" s="211">
        <v>295</v>
      </c>
    </row>
    <row r="301" spans="1:50" x14ac:dyDescent="0.2">
      <c r="A301" s="190" t="s">
        <v>688</v>
      </c>
      <c r="B301" s="211" t="s">
        <v>348</v>
      </c>
      <c r="D301" s="211" t="s">
        <v>107</v>
      </c>
      <c r="E301" s="211">
        <v>65379</v>
      </c>
      <c r="F301" s="211">
        <v>802.21090870157082</v>
      </c>
      <c r="G301" s="211">
        <v>1097.5142270079382</v>
      </c>
      <c r="H301" s="211">
        <v>1318.4674818156591</v>
      </c>
      <c r="I301" s="211">
        <v>2120.6783905172297</v>
      </c>
      <c r="K301" s="222">
        <v>810.58143303379063</v>
      </c>
      <c r="L301" s="222">
        <v>0</v>
      </c>
      <c r="M301" s="222">
        <v>53.521711005580364</v>
      </c>
      <c r="N301" s="222">
        <v>864.10314403937105</v>
      </c>
      <c r="O301" s="223">
        <v>987.61773387081473</v>
      </c>
      <c r="P301" s="223">
        <v>0</v>
      </c>
      <c r="Q301" s="223">
        <v>41.593327392144587</v>
      </c>
      <c r="R301" s="223">
        <v>1029.2110612629592</v>
      </c>
      <c r="S301" s="224">
        <v>1236.4859218208323</v>
      </c>
      <c r="T301" s="224">
        <v>0</v>
      </c>
      <c r="U301" s="224">
        <v>44.650762373387138</v>
      </c>
      <c r="V301" s="224">
        <v>1281.1366841942195</v>
      </c>
      <c r="W301" s="225">
        <v>2047.0673548546231</v>
      </c>
      <c r="X301" s="225">
        <v>0</v>
      </c>
      <c r="Y301" s="225">
        <v>98.172473378967496</v>
      </c>
      <c r="Z301" s="225">
        <v>2145.2398282335907</v>
      </c>
      <c r="AB301" s="211" t="str">
        <f>VLOOKUP(B301,[2]Sheet2!$C$2:$E$384,3,FALSE)</f>
        <v>PU</v>
      </c>
      <c r="AD301" s="211" t="e">
        <f>VLOOKUP(B301,#REF!,2,FALSE)</f>
        <v>#REF!</v>
      </c>
      <c r="AE301" s="211" t="e">
        <f>VLOOKUP(B301,#REF!,2,FALSE)</f>
        <v>#REF!</v>
      </c>
      <c r="AG301" s="212">
        <v>399.47387729957484</v>
      </c>
      <c r="AH301" s="212">
        <v>0</v>
      </c>
      <c r="AI301" s="212">
        <v>24.694312734070014</v>
      </c>
      <c r="AJ301" s="212">
        <v>424.16819003364486</v>
      </c>
      <c r="AK301" s="212">
        <v>486.72159188569452</v>
      </c>
      <c r="AL301" s="212">
        <v>0</v>
      </c>
      <c r="AM301" s="212">
        <v>19.190691309646066</v>
      </c>
      <c r="AN301" s="212">
        <v>505.91228319534059</v>
      </c>
      <c r="AO301" s="212">
        <v>609.36977493724055</v>
      </c>
      <c r="AP301" s="212">
        <v>0</v>
      </c>
      <c r="AQ301" s="212">
        <v>20.601357265056514</v>
      </c>
      <c r="AR301" s="212">
        <v>629.9711322022971</v>
      </c>
      <c r="AS301" s="212">
        <v>1008.8436522368154</v>
      </c>
      <c r="AT301" s="212">
        <v>0</v>
      </c>
      <c r="AU301" s="212">
        <v>45.295669999126531</v>
      </c>
      <c r="AV301" s="212">
        <v>1054.139322235942</v>
      </c>
      <c r="AX301" s="211">
        <v>296</v>
      </c>
    </row>
    <row r="302" spans="1:50" x14ac:dyDescent="0.2">
      <c r="A302" s="190" t="s">
        <v>688</v>
      </c>
      <c r="B302" s="211" t="s">
        <v>246</v>
      </c>
      <c r="D302" s="211" t="s">
        <v>248</v>
      </c>
      <c r="E302" s="211">
        <v>133531</v>
      </c>
      <c r="F302" s="211">
        <v>597.24801731433149</v>
      </c>
      <c r="G302" s="211">
        <v>1581.5724247663313</v>
      </c>
      <c r="H302" s="211">
        <v>1899.9708425482424</v>
      </c>
      <c r="I302" s="211">
        <v>2497.2188598625739</v>
      </c>
      <c r="K302" s="222">
        <v>599.76221567875939</v>
      </c>
      <c r="L302" s="222">
        <v>0</v>
      </c>
      <c r="M302" s="222">
        <v>41.268255838684489</v>
      </c>
      <c r="N302" s="222">
        <v>641.03047151744386</v>
      </c>
      <c r="O302" s="223">
        <v>1424.1296071782733</v>
      </c>
      <c r="P302" s="223">
        <v>0</v>
      </c>
      <c r="Q302" s="223">
        <v>45.826831848789951</v>
      </c>
      <c r="R302" s="223">
        <v>1469.9564390270632</v>
      </c>
      <c r="S302" s="224">
        <v>1770.8036976621968</v>
      </c>
      <c r="T302" s="224">
        <v>0</v>
      </c>
      <c r="U302" s="224">
        <v>47.125625554171684</v>
      </c>
      <c r="V302" s="224">
        <v>1817.9293232163684</v>
      </c>
      <c r="W302" s="225">
        <v>2370.5659133409563</v>
      </c>
      <c r="X302" s="225">
        <v>0</v>
      </c>
      <c r="Y302" s="225">
        <v>88.393881392856187</v>
      </c>
      <c r="Z302" s="225">
        <v>2458.9597947338125</v>
      </c>
      <c r="AB302" s="211" t="str">
        <f>VLOOKUP(B302,[2]Sheet2!$C$2:$E$384,3,FALSE)</f>
        <v>PU</v>
      </c>
      <c r="AD302" s="211" t="e">
        <f>VLOOKUP(B302,#REF!,2,FALSE)</f>
        <v>#REF!</v>
      </c>
      <c r="AE302" s="211" t="e">
        <f>VLOOKUP(B302,#REF!,2,FALSE)</f>
        <v>#REF!</v>
      </c>
      <c r="AG302" s="212">
        <v>257.61586872557444</v>
      </c>
      <c r="AH302" s="212">
        <v>0</v>
      </c>
      <c r="AI302" s="212">
        <v>18.098600315936778</v>
      </c>
      <c r="AJ302" s="212">
        <v>275.71446904151122</v>
      </c>
      <c r="AK302" s="212">
        <v>611.7064002036883</v>
      </c>
      <c r="AL302" s="212">
        <v>0</v>
      </c>
      <c r="AM302" s="212">
        <v>20.097808752058231</v>
      </c>
      <c r="AN302" s="212">
        <v>631.8042089557465</v>
      </c>
      <c r="AO302" s="212">
        <v>760.61332473142363</v>
      </c>
      <c r="AP302" s="212">
        <v>0</v>
      </c>
      <c r="AQ302" s="212">
        <v>20.667407531770259</v>
      </c>
      <c r="AR302" s="212">
        <v>781.28073226319384</v>
      </c>
      <c r="AS302" s="212">
        <v>1018.229193456998</v>
      </c>
      <c r="AT302" s="212">
        <v>0</v>
      </c>
      <c r="AU302" s="212">
        <v>38.766007847707037</v>
      </c>
      <c r="AV302" s="212">
        <v>1056.995201304705</v>
      </c>
      <c r="AX302" s="211">
        <v>297</v>
      </c>
    </row>
    <row r="303" spans="1:50" x14ac:dyDescent="0.2">
      <c r="A303" s="190" t="s">
        <v>682</v>
      </c>
      <c r="B303" s="211" t="s">
        <v>281</v>
      </c>
      <c r="D303" s="226" t="s">
        <v>374</v>
      </c>
      <c r="E303" s="211">
        <v>129266</v>
      </c>
      <c r="F303" s="211">
        <v>595.45575789457394</v>
      </c>
      <c r="G303" s="211">
        <v>1729.4510183103755</v>
      </c>
      <c r="H303" s="211">
        <v>2009.8489536003317</v>
      </c>
      <c r="I303" s="211">
        <v>2605.3047114949063</v>
      </c>
      <c r="K303" s="222">
        <v>601.62888366717686</v>
      </c>
      <c r="L303" s="222">
        <v>0</v>
      </c>
      <c r="M303" s="222">
        <v>29.632620381808106</v>
      </c>
      <c r="N303" s="222">
        <v>631.26150404898499</v>
      </c>
      <c r="O303" s="223">
        <v>1565.7266491396811</v>
      </c>
      <c r="P303" s="223">
        <v>0</v>
      </c>
      <c r="Q303" s="223">
        <v>60.184894694310735</v>
      </c>
      <c r="R303" s="223">
        <v>1625.9115438339918</v>
      </c>
      <c r="S303" s="224">
        <v>1879.4893928643489</v>
      </c>
      <c r="T303" s="224">
        <v>0</v>
      </c>
      <c r="U303" s="224">
        <v>61.655057951940641</v>
      </c>
      <c r="V303" s="224">
        <v>1941.1444508162895</v>
      </c>
      <c r="W303" s="225">
        <v>2481.1182765315261</v>
      </c>
      <c r="X303" s="225">
        <v>0</v>
      </c>
      <c r="Y303" s="225">
        <v>91.287678333748744</v>
      </c>
      <c r="Z303" s="225">
        <v>2572.4059548652749</v>
      </c>
      <c r="AB303" s="211" t="str">
        <f>VLOOKUP(B303,[2]Sheet2!$C$2:$E$384,3,FALSE)</f>
        <v>PU</v>
      </c>
      <c r="AD303" s="211" t="e">
        <f>VLOOKUP(B303,#REF!,2,FALSE)</f>
        <v>#REF!</v>
      </c>
      <c r="AE303" s="211" t="e">
        <f>VLOOKUP(B303,#REF!,2,FALSE)</f>
        <v>#REF!</v>
      </c>
      <c r="AG303" s="212">
        <v>247.44791983213312</v>
      </c>
      <c r="AH303" s="212">
        <v>0</v>
      </c>
      <c r="AI303" s="212">
        <v>12.104236761952272</v>
      </c>
      <c r="AJ303" s="212">
        <v>259.55215659408537</v>
      </c>
      <c r="AK303" s="212">
        <v>643.97806168109605</v>
      </c>
      <c r="AL303" s="212">
        <v>0</v>
      </c>
      <c r="AM303" s="212">
        <v>24.584130781776363</v>
      </c>
      <c r="AN303" s="212">
        <v>668.56219246287242</v>
      </c>
      <c r="AO303" s="212">
        <v>773.02761425949654</v>
      </c>
      <c r="AP303" s="212">
        <v>0</v>
      </c>
      <c r="AQ303" s="212">
        <v>25.184658305828876</v>
      </c>
      <c r="AR303" s="212">
        <v>798.21227256532541</v>
      </c>
      <c r="AS303" s="212">
        <v>1020.4755340916297</v>
      </c>
      <c r="AT303" s="212">
        <v>0</v>
      </c>
      <c r="AU303" s="212">
        <v>37.288895067781148</v>
      </c>
      <c r="AV303" s="212">
        <v>1057.7644291594108</v>
      </c>
      <c r="AX303" s="211">
        <v>298</v>
      </c>
    </row>
    <row r="304" spans="1:50" x14ac:dyDescent="0.2">
      <c r="A304" s="190" t="s">
        <v>682</v>
      </c>
      <c r="B304" s="211" t="s">
        <v>329</v>
      </c>
      <c r="D304" s="211" t="s">
        <v>353</v>
      </c>
      <c r="E304" s="211">
        <v>125271</v>
      </c>
      <c r="F304" s="211">
        <v>606.78784395430705</v>
      </c>
      <c r="G304" s="211">
        <v>1506.6411818730674</v>
      </c>
      <c r="H304" s="211">
        <v>1774.0864304212039</v>
      </c>
      <c r="I304" s="211">
        <v>2380.874274375511</v>
      </c>
      <c r="K304" s="222">
        <v>611.40736327035131</v>
      </c>
      <c r="L304" s="222">
        <v>0</v>
      </c>
      <c r="M304" s="222">
        <v>37.601741081368026</v>
      </c>
      <c r="N304" s="222">
        <v>649.00910435171932</v>
      </c>
      <c r="O304" s="223">
        <v>1366.8055147663149</v>
      </c>
      <c r="P304" s="223">
        <v>0</v>
      </c>
      <c r="Q304" s="223">
        <v>62.648226856527437</v>
      </c>
      <c r="R304" s="223">
        <v>1429.4537416228422</v>
      </c>
      <c r="S304" s="224">
        <v>1658.4486839432745</v>
      </c>
      <c r="T304" s="224">
        <v>0</v>
      </c>
      <c r="U304" s="224">
        <v>65.415920140618312</v>
      </c>
      <c r="V304" s="224">
        <v>1723.8646040838928</v>
      </c>
      <c r="W304" s="225">
        <v>2269.856047213626</v>
      </c>
      <c r="X304" s="225">
        <v>0</v>
      </c>
      <c r="Y304" s="225">
        <v>103.01766122198633</v>
      </c>
      <c r="Z304" s="225">
        <v>2372.8737084356121</v>
      </c>
      <c r="AB304" s="211" t="str">
        <f>VLOOKUP(B304,[2]Sheet2!$C$2:$E$384,3,FALSE)</f>
        <v>PU</v>
      </c>
      <c r="AD304" s="211" t="e">
        <f>VLOOKUP(B304,#REF!,2,FALSE)</f>
        <v>#REF!</v>
      </c>
      <c r="AE304" s="211" t="e">
        <f>VLOOKUP(B304,#REF!,2,FALSE)</f>
        <v>#REF!</v>
      </c>
      <c r="AG304" s="212">
        <v>276.42717296722634</v>
      </c>
      <c r="AH304" s="212">
        <v>0</v>
      </c>
      <c r="AI304" s="212">
        <v>17.086875123760031</v>
      </c>
      <c r="AJ304" s="212">
        <v>293.51404809098636</v>
      </c>
      <c r="AK304" s="212">
        <v>617.95491376148516</v>
      </c>
      <c r="AL304" s="212">
        <v>0</v>
      </c>
      <c r="AM304" s="212">
        <v>28.468427212081856</v>
      </c>
      <c r="AN304" s="212">
        <v>646.42334097356706</v>
      </c>
      <c r="AO304" s="212">
        <v>749.81151480006611</v>
      </c>
      <c r="AP304" s="212">
        <v>0</v>
      </c>
      <c r="AQ304" s="212">
        <v>29.726114440548077</v>
      </c>
      <c r="AR304" s="212">
        <v>779.53762924061414</v>
      </c>
      <c r="AS304" s="212">
        <v>1026.2386877672925</v>
      </c>
      <c r="AT304" s="212">
        <v>0</v>
      </c>
      <c r="AU304" s="212">
        <v>46.812989564308111</v>
      </c>
      <c r="AV304" s="212">
        <v>1073.0516773316006</v>
      </c>
      <c r="AX304" s="211">
        <v>299</v>
      </c>
    </row>
    <row r="305" spans="1:50" x14ac:dyDescent="0.2">
      <c r="A305" s="190" t="s">
        <v>688</v>
      </c>
      <c r="B305" s="211" t="s">
        <v>263</v>
      </c>
      <c r="D305" s="211" t="s">
        <v>87</v>
      </c>
      <c r="E305" s="211">
        <v>62449</v>
      </c>
      <c r="F305" s="211">
        <v>776.32625022017965</v>
      </c>
      <c r="G305" s="211">
        <v>1260.9158757026214</v>
      </c>
      <c r="H305" s="211">
        <v>1529.8673893624018</v>
      </c>
      <c r="I305" s="211">
        <v>2306.193639582581</v>
      </c>
      <c r="K305" s="222">
        <v>780.0841918857592</v>
      </c>
      <c r="L305" s="222">
        <v>0</v>
      </c>
      <c r="M305" s="222">
        <v>37.384412764942191</v>
      </c>
      <c r="N305" s="222">
        <v>817.46860465070142</v>
      </c>
      <c r="O305" s="223">
        <v>1136.5675349039857</v>
      </c>
      <c r="P305" s="223">
        <v>0</v>
      </c>
      <c r="Q305" s="223">
        <v>76.132213134777032</v>
      </c>
      <c r="R305" s="223">
        <v>1212.6997480387627</v>
      </c>
      <c r="S305" s="224">
        <v>1433.4756320609436</v>
      </c>
      <c r="T305" s="224">
        <v>0</v>
      </c>
      <c r="U305" s="224">
        <v>77.359673574538192</v>
      </c>
      <c r="V305" s="224">
        <v>1510.8353056354817</v>
      </c>
      <c r="W305" s="225">
        <v>2213.5598239467031</v>
      </c>
      <c r="X305" s="225">
        <v>0</v>
      </c>
      <c r="Y305" s="225">
        <v>114.74408633948038</v>
      </c>
      <c r="Z305" s="225">
        <v>2328.3039102861835</v>
      </c>
      <c r="AB305" s="211" t="str">
        <f>VLOOKUP(B305,[2]Sheet2!$C$2:$E$384,3,FALSE)</f>
        <v>SR</v>
      </c>
      <c r="AD305" s="211" t="e">
        <f>VLOOKUP(B305,#REF!,2,FALSE)</f>
        <v>#REF!</v>
      </c>
      <c r="AE305" s="211" t="e">
        <f>VLOOKUP(B305,#REF!,2,FALSE)</f>
        <v>#REF!</v>
      </c>
      <c r="AG305" s="212">
        <v>360.68172879038821</v>
      </c>
      <c r="AH305" s="212">
        <v>0</v>
      </c>
      <c r="AI305" s="212">
        <v>16.596261872291628</v>
      </c>
      <c r="AJ305" s="212">
        <v>377.27799066267983</v>
      </c>
      <c r="AK305" s="212">
        <v>525.5062820658128</v>
      </c>
      <c r="AL305" s="212">
        <v>0</v>
      </c>
      <c r="AM305" s="212">
        <v>33.797779680165426</v>
      </c>
      <c r="AN305" s="212">
        <v>559.30406174597817</v>
      </c>
      <c r="AO305" s="212">
        <v>662.78547178450276</v>
      </c>
      <c r="AP305" s="212">
        <v>0</v>
      </c>
      <c r="AQ305" s="212">
        <v>34.342692743913148</v>
      </c>
      <c r="AR305" s="212">
        <v>697.12816452841594</v>
      </c>
      <c r="AS305" s="212">
        <v>1023.467200574891</v>
      </c>
      <c r="AT305" s="212">
        <v>0</v>
      </c>
      <c r="AU305" s="212">
        <v>50.938954616204775</v>
      </c>
      <c r="AV305" s="212">
        <v>1074.4061551910959</v>
      </c>
      <c r="AX305" s="211">
        <v>300</v>
      </c>
    </row>
    <row r="306" spans="1:50" x14ac:dyDescent="0.2">
      <c r="A306" s="190" t="s">
        <v>682</v>
      </c>
      <c r="B306" s="211" t="s">
        <v>211</v>
      </c>
      <c r="D306" s="211" t="s">
        <v>150</v>
      </c>
      <c r="E306" s="211">
        <v>221644</v>
      </c>
      <c r="F306" s="211">
        <v>491.34565339012113</v>
      </c>
      <c r="G306" s="211">
        <v>1763.6924074209317</v>
      </c>
      <c r="H306" s="211">
        <v>2064.1013292568941</v>
      </c>
      <c r="I306" s="211">
        <v>2555.4469826470154</v>
      </c>
      <c r="K306" s="222">
        <v>492.8341032490539</v>
      </c>
      <c r="L306" s="222">
        <v>0</v>
      </c>
      <c r="M306" s="222">
        <v>32.428897585899612</v>
      </c>
      <c r="N306" s="222">
        <v>525.26300083495346</v>
      </c>
      <c r="O306" s="223">
        <v>1588.8514815026483</v>
      </c>
      <c r="P306" s="223">
        <v>0</v>
      </c>
      <c r="Q306" s="223">
        <v>54.775852539978381</v>
      </c>
      <c r="R306" s="223">
        <v>1643.6273340426267</v>
      </c>
      <c r="S306" s="224">
        <v>1935.6001636894964</v>
      </c>
      <c r="T306" s="224">
        <v>0</v>
      </c>
      <c r="U306" s="224">
        <v>55.45313875445229</v>
      </c>
      <c r="V306" s="224">
        <v>1991.0533024439487</v>
      </c>
      <c r="W306" s="225">
        <v>2428.4342669385505</v>
      </c>
      <c r="X306" s="225">
        <v>0</v>
      </c>
      <c r="Y306" s="225">
        <v>87.882036340351888</v>
      </c>
      <c r="Z306" s="225">
        <v>2516.3163032789025</v>
      </c>
      <c r="AB306" s="211" t="str">
        <f>VLOOKUP(B306,[2]Sheet2!$C$2:$E$384,3,FALSE)</f>
        <v>PU</v>
      </c>
      <c r="AD306" s="211" t="e">
        <f>VLOOKUP(B306,#REF!,2,FALSE)</f>
        <v>#REF!</v>
      </c>
      <c r="AE306" s="211" t="e">
        <f>VLOOKUP(B306,#REF!,2,FALSE)</f>
        <v>#REF!</v>
      </c>
      <c r="AG306" s="212">
        <v>213.76755059371322</v>
      </c>
      <c r="AH306" s="212">
        <v>0</v>
      </c>
      <c r="AI306" s="212">
        <v>14.141428597553338</v>
      </c>
      <c r="AJ306" s="212">
        <v>227.90897919126655</v>
      </c>
      <c r="AK306" s="212">
        <v>689.16677482112868</v>
      </c>
      <c r="AL306" s="212">
        <v>0</v>
      </c>
      <c r="AM306" s="212">
        <v>23.886374968880286</v>
      </c>
      <c r="AN306" s="212">
        <v>713.053149790009</v>
      </c>
      <c r="AO306" s="212">
        <v>839.5695492517408</v>
      </c>
      <c r="AP306" s="212">
        <v>0</v>
      </c>
      <c r="AQ306" s="212">
        <v>24.181722493930117</v>
      </c>
      <c r="AR306" s="212">
        <v>863.75127174567092</v>
      </c>
      <c r="AS306" s="212">
        <v>1053.3370998454541</v>
      </c>
      <c r="AT306" s="212">
        <v>0</v>
      </c>
      <c r="AU306" s="212">
        <v>38.323151091483453</v>
      </c>
      <c r="AV306" s="212">
        <v>1091.6602509369375</v>
      </c>
      <c r="AX306" s="211">
        <v>301</v>
      </c>
    </row>
    <row r="307" spans="1:50" x14ac:dyDescent="0.2">
      <c r="A307" s="190" t="s">
        <v>682</v>
      </c>
      <c r="B307" s="211" t="s">
        <v>143</v>
      </c>
      <c r="D307" s="211" t="s">
        <v>353</v>
      </c>
      <c r="E307" s="211">
        <v>92491</v>
      </c>
      <c r="F307" s="211">
        <v>729.698165226887</v>
      </c>
      <c r="G307" s="211">
        <v>1391.6035946742818</v>
      </c>
      <c r="H307" s="211">
        <v>1651.4582037503571</v>
      </c>
      <c r="I307" s="211">
        <v>2381.1563689772443</v>
      </c>
      <c r="K307" s="222">
        <v>730.73954232322683</v>
      </c>
      <c r="L307" s="222">
        <v>0</v>
      </c>
      <c r="M307" s="222">
        <v>37.601741081368026</v>
      </c>
      <c r="N307" s="222">
        <v>768.34128340459483</v>
      </c>
      <c r="O307" s="223">
        <v>1261.3939718267075</v>
      </c>
      <c r="P307" s="223">
        <v>0</v>
      </c>
      <c r="Q307" s="223">
        <v>62.648226856527437</v>
      </c>
      <c r="R307" s="223">
        <v>1324.0421986832348</v>
      </c>
      <c r="S307" s="224">
        <v>1547.865816989711</v>
      </c>
      <c r="T307" s="224">
        <v>0</v>
      </c>
      <c r="U307" s="224">
        <v>65.415920140618312</v>
      </c>
      <c r="V307" s="224">
        <v>1613.2817371303292</v>
      </c>
      <c r="W307" s="225">
        <v>2278.6053593129377</v>
      </c>
      <c r="X307" s="225">
        <v>0</v>
      </c>
      <c r="Y307" s="225">
        <v>103.01766122198633</v>
      </c>
      <c r="Z307" s="225">
        <v>2381.6230205349239</v>
      </c>
      <c r="AB307" s="211" t="str">
        <f>VLOOKUP(B307,[2]Sheet2!$C$2:$E$384,3,FALSE)</f>
        <v>PU</v>
      </c>
      <c r="AD307" s="211" t="e">
        <f>VLOOKUP(B307,#REF!,2,FALSE)</f>
        <v>#REF!</v>
      </c>
      <c r="AE307" s="211" t="e">
        <f>VLOOKUP(B307,#REF!,2,FALSE)</f>
        <v>#REF!</v>
      </c>
      <c r="AG307" s="212">
        <v>335.45847152523163</v>
      </c>
      <c r="AH307" s="212">
        <v>0</v>
      </c>
      <c r="AI307" s="212">
        <v>17.086875123760031</v>
      </c>
      <c r="AJ307" s="212">
        <v>352.54534664899165</v>
      </c>
      <c r="AK307" s="212">
        <v>579.06445357374571</v>
      </c>
      <c r="AL307" s="212">
        <v>0</v>
      </c>
      <c r="AM307" s="212">
        <v>28.468427212081856</v>
      </c>
      <c r="AN307" s="212">
        <v>607.53288078582762</v>
      </c>
      <c r="AO307" s="212">
        <v>710.57424844247134</v>
      </c>
      <c r="AP307" s="212">
        <v>0</v>
      </c>
      <c r="AQ307" s="212">
        <v>29.726114440548077</v>
      </c>
      <c r="AR307" s="212">
        <v>740.30036288301937</v>
      </c>
      <c r="AS307" s="212">
        <v>1046.0327199677031</v>
      </c>
      <c r="AT307" s="212">
        <v>0</v>
      </c>
      <c r="AU307" s="212">
        <v>46.812989564308111</v>
      </c>
      <c r="AV307" s="212">
        <v>1092.8457095320109</v>
      </c>
      <c r="AX307" s="211">
        <v>302</v>
      </c>
    </row>
    <row r="308" spans="1:50" x14ac:dyDescent="0.2">
      <c r="A308" s="190" t="s">
        <v>682</v>
      </c>
      <c r="B308" s="211" t="s">
        <v>389</v>
      </c>
      <c r="D308" s="226" t="s">
        <v>374</v>
      </c>
      <c r="E308" s="211">
        <v>106507</v>
      </c>
      <c r="F308" s="211">
        <v>688.1895086707915</v>
      </c>
      <c r="G308" s="211">
        <v>1644.7375677384962</v>
      </c>
      <c r="H308" s="211">
        <v>1933.0471594253913</v>
      </c>
      <c r="I308" s="211">
        <v>2621.2366680961827</v>
      </c>
      <c r="K308" s="222">
        <v>691.99627943206849</v>
      </c>
      <c r="L308" s="222">
        <v>0</v>
      </c>
      <c r="M308" s="222">
        <v>29.632620381808106</v>
      </c>
      <c r="N308" s="222">
        <v>721.62889981387661</v>
      </c>
      <c r="O308" s="223">
        <v>1489.5479191433333</v>
      </c>
      <c r="P308" s="223">
        <v>0</v>
      </c>
      <c r="Q308" s="223">
        <v>60.184894694310735</v>
      </c>
      <c r="R308" s="223">
        <v>1549.732813837644</v>
      </c>
      <c r="S308" s="224">
        <v>1805.1201049245901</v>
      </c>
      <c r="T308" s="224">
        <v>0</v>
      </c>
      <c r="U308" s="224">
        <v>61.655057951940641</v>
      </c>
      <c r="V308" s="224">
        <v>1866.7751628765307</v>
      </c>
      <c r="W308" s="225">
        <v>2497.1163843566592</v>
      </c>
      <c r="X308" s="225">
        <v>0</v>
      </c>
      <c r="Y308" s="225">
        <v>91.287678333748744</v>
      </c>
      <c r="Z308" s="225">
        <v>2588.404062690408</v>
      </c>
      <c r="AB308" s="211" t="str">
        <f>VLOOKUP(B308,[2]Sheet2!$C$2:$E$384,3,FALSE)</f>
        <v>PU</v>
      </c>
      <c r="AD308" s="211" t="e">
        <f>VLOOKUP(B308,#REF!,2,FALSE)</f>
        <v>#REF!</v>
      </c>
      <c r="AE308" s="211" t="e">
        <f>VLOOKUP(B308,#REF!,2,FALSE)</f>
        <v>#REF!</v>
      </c>
      <c r="AG308" s="212">
        <v>292.64189974060685</v>
      </c>
      <c r="AH308" s="212">
        <v>0</v>
      </c>
      <c r="AI308" s="212">
        <v>12.104236761952272</v>
      </c>
      <c r="AJ308" s="212">
        <v>304.74613650255912</v>
      </c>
      <c r="AK308" s="212">
        <v>629.92265387687598</v>
      </c>
      <c r="AL308" s="212">
        <v>0</v>
      </c>
      <c r="AM308" s="212">
        <v>24.584130781776363</v>
      </c>
      <c r="AN308" s="212">
        <v>654.50678465865235</v>
      </c>
      <c r="AO308" s="212">
        <v>763.37661410353439</v>
      </c>
      <c r="AP308" s="212">
        <v>0</v>
      </c>
      <c r="AQ308" s="212">
        <v>25.184658305828876</v>
      </c>
      <c r="AR308" s="212">
        <v>788.56127240936326</v>
      </c>
      <c r="AS308" s="212">
        <v>1056.0185138441411</v>
      </c>
      <c r="AT308" s="212">
        <v>0</v>
      </c>
      <c r="AU308" s="212">
        <v>37.288895067781148</v>
      </c>
      <c r="AV308" s="212">
        <v>1093.3074089119223</v>
      </c>
      <c r="AX308" s="211">
        <v>303</v>
      </c>
    </row>
    <row r="309" spans="1:50" x14ac:dyDescent="0.2">
      <c r="A309" s="190" t="s">
        <v>682</v>
      </c>
      <c r="B309" s="211" t="s">
        <v>224</v>
      </c>
      <c r="D309" s="211" t="s">
        <v>353</v>
      </c>
      <c r="E309" s="211">
        <v>124851</v>
      </c>
      <c r="F309" s="211">
        <v>664.80500756902234</v>
      </c>
      <c r="G309" s="211">
        <v>1591.4258671471675</v>
      </c>
      <c r="H309" s="211">
        <v>1859.2690231447698</v>
      </c>
      <c r="I309" s="211">
        <v>2524.0740307137921</v>
      </c>
      <c r="K309" s="222">
        <v>665.82315620630379</v>
      </c>
      <c r="L309" s="222">
        <v>0</v>
      </c>
      <c r="M309" s="222">
        <v>37.601741081368026</v>
      </c>
      <c r="N309" s="222">
        <v>703.4248972876718</v>
      </c>
      <c r="O309" s="223">
        <v>1439.3034417671704</v>
      </c>
      <c r="P309" s="223">
        <v>0</v>
      </c>
      <c r="Q309" s="223">
        <v>62.648226856527437</v>
      </c>
      <c r="R309" s="223">
        <v>1501.9516686236977</v>
      </c>
      <c r="S309" s="224">
        <v>1740.946797278235</v>
      </c>
      <c r="T309" s="224">
        <v>0</v>
      </c>
      <c r="U309" s="224">
        <v>65.415920140618312</v>
      </c>
      <c r="V309" s="224">
        <v>1806.3627174188532</v>
      </c>
      <c r="W309" s="225">
        <v>2406.7699534845387</v>
      </c>
      <c r="X309" s="225">
        <v>0</v>
      </c>
      <c r="Y309" s="225">
        <v>103.01766122198633</v>
      </c>
      <c r="Z309" s="225">
        <v>2509.7876147065249</v>
      </c>
      <c r="AB309" s="211" t="str">
        <f>VLOOKUP(B309,[2]Sheet2!$C$2:$E$384,3,FALSE)</f>
        <v>PU</v>
      </c>
      <c r="AD309" s="211" t="e">
        <f>VLOOKUP(B309,#REF!,2,FALSE)</f>
        <v>#REF!</v>
      </c>
      <c r="AE309" s="211" t="e">
        <f>VLOOKUP(B309,#REF!,2,FALSE)</f>
        <v>#REF!</v>
      </c>
      <c r="AG309" s="212">
        <v>291.29019407568563</v>
      </c>
      <c r="AH309" s="212">
        <v>0</v>
      </c>
      <c r="AI309" s="212">
        <v>17.086875123760031</v>
      </c>
      <c r="AJ309" s="212">
        <v>308.37706919944566</v>
      </c>
      <c r="AK309" s="212">
        <v>629.67917979148217</v>
      </c>
      <c r="AL309" s="212">
        <v>0</v>
      </c>
      <c r="AM309" s="212">
        <v>28.468427212081856</v>
      </c>
      <c r="AN309" s="212">
        <v>658.14760700356408</v>
      </c>
      <c r="AO309" s="212">
        <v>761.6447786887876</v>
      </c>
      <c r="AP309" s="212">
        <v>0</v>
      </c>
      <c r="AQ309" s="212">
        <v>29.726114440548077</v>
      </c>
      <c r="AR309" s="212">
        <v>791.37089312933563</v>
      </c>
      <c r="AS309" s="212">
        <v>1052.9349727644733</v>
      </c>
      <c r="AT309" s="212">
        <v>0</v>
      </c>
      <c r="AU309" s="212">
        <v>46.812989564308111</v>
      </c>
      <c r="AV309" s="212">
        <v>1099.7479623287813</v>
      </c>
      <c r="AX309" s="211">
        <v>304</v>
      </c>
    </row>
    <row r="310" spans="1:50" x14ac:dyDescent="0.2">
      <c r="A310" s="190" t="s">
        <v>682</v>
      </c>
      <c r="B310" s="211" t="s">
        <v>280</v>
      </c>
      <c r="D310" s="211" t="s">
        <v>150</v>
      </c>
      <c r="E310" s="211">
        <v>110665</v>
      </c>
      <c r="F310" s="211">
        <v>667.22387385352192</v>
      </c>
      <c r="G310" s="211">
        <v>1443.7215368369493</v>
      </c>
      <c r="H310" s="211">
        <v>1743.6050087697813</v>
      </c>
      <c r="I310" s="211">
        <v>2410.8288826233033</v>
      </c>
      <c r="K310" s="222">
        <v>674.48719981496981</v>
      </c>
      <c r="L310" s="222">
        <v>0</v>
      </c>
      <c r="M310" s="222">
        <v>32.428897585899612</v>
      </c>
      <c r="N310" s="222">
        <v>706.91609740086938</v>
      </c>
      <c r="O310" s="223">
        <v>1304.5651214815705</v>
      </c>
      <c r="P310" s="223">
        <v>0</v>
      </c>
      <c r="Q310" s="223">
        <v>54.775852539978381</v>
      </c>
      <c r="R310" s="223">
        <v>1359.3409740215488</v>
      </c>
      <c r="S310" s="224">
        <v>1647.8357349839061</v>
      </c>
      <c r="T310" s="224">
        <v>0</v>
      </c>
      <c r="U310" s="224">
        <v>55.45313875445229</v>
      </c>
      <c r="V310" s="224">
        <v>1703.2888737383585</v>
      </c>
      <c r="W310" s="225">
        <v>2322.3229347988758</v>
      </c>
      <c r="X310" s="225">
        <v>0</v>
      </c>
      <c r="Y310" s="225">
        <v>87.882036340351888</v>
      </c>
      <c r="Z310" s="225">
        <v>2410.2049711392278</v>
      </c>
      <c r="AB310" s="211" t="str">
        <f>VLOOKUP(B310,[2]Sheet2!$C$2:$E$384,3,FALSE)</f>
        <v>PU</v>
      </c>
      <c r="AD310" s="211" t="e">
        <f>VLOOKUP(B310,#REF!,2,FALSE)</f>
        <v>#REF!</v>
      </c>
      <c r="AE310" s="211" t="e">
        <f>VLOOKUP(B310,#REF!,2,FALSE)</f>
        <v>#REF!</v>
      </c>
      <c r="AG310" s="212">
        <v>310.14046489630545</v>
      </c>
      <c r="AH310" s="212">
        <v>0</v>
      </c>
      <c r="AI310" s="212">
        <v>14.141428597553338</v>
      </c>
      <c r="AJ310" s="212">
        <v>324.28189349385877</v>
      </c>
      <c r="AK310" s="212">
        <v>599.86080295488455</v>
      </c>
      <c r="AL310" s="212">
        <v>0</v>
      </c>
      <c r="AM310" s="212">
        <v>23.886374968880286</v>
      </c>
      <c r="AN310" s="212">
        <v>623.74717792376487</v>
      </c>
      <c r="AO310" s="212">
        <v>757.70235678431209</v>
      </c>
      <c r="AP310" s="212">
        <v>0</v>
      </c>
      <c r="AQ310" s="212">
        <v>24.181722493930117</v>
      </c>
      <c r="AR310" s="212">
        <v>781.88407927824221</v>
      </c>
      <c r="AS310" s="212">
        <v>1067.8428216806176</v>
      </c>
      <c r="AT310" s="212">
        <v>0</v>
      </c>
      <c r="AU310" s="212">
        <v>38.323151091483453</v>
      </c>
      <c r="AV310" s="212">
        <v>1106.165972772101</v>
      </c>
      <c r="AX310" s="211">
        <v>305</v>
      </c>
    </row>
    <row r="311" spans="1:50" x14ac:dyDescent="0.2">
      <c r="A311" s="190" t="s">
        <v>678</v>
      </c>
      <c r="B311" s="211" t="s">
        <v>226</v>
      </c>
      <c r="D311" s="211" t="s">
        <v>401</v>
      </c>
      <c r="E311" s="211">
        <v>106056</v>
      </c>
      <c r="F311" s="211">
        <v>528.92423813834205</v>
      </c>
      <c r="G311" s="211">
        <v>2305.3280698118633</v>
      </c>
      <c r="H311" s="211">
        <v>2683.2157029168725</v>
      </c>
      <c r="I311" s="211">
        <v>3212.1399410552144</v>
      </c>
      <c r="K311" s="222">
        <v>534.94002387926605</v>
      </c>
      <c r="L311" s="222">
        <v>0</v>
      </c>
      <c r="M311" s="222">
        <v>37.72</v>
      </c>
      <c r="N311" s="222">
        <v>572.66002387926608</v>
      </c>
      <c r="O311" s="223">
        <v>2070.49109309908</v>
      </c>
      <c r="P311" s="223">
        <v>0</v>
      </c>
      <c r="Q311" s="223">
        <v>80.510000000000005</v>
      </c>
      <c r="R311" s="223">
        <v>2151.0010930990802</v>
      </c>
      <c r="S311" s="224">
        <v>2501.8927563178636</v>
      </c>
      <c r="T311" s="224">
        <v>0</v>
      </c>
      <c r="U311" s="224">
        <v>84.81</v>
      </c>
      <c r="V311" s="224">
        <v>2586.7027563178635</v>
      </c>
      <c r="W311" s="225">
        <v>3036.8327801971295</v>
      </c>
      <c r="X311" s="225">
        <v>0</v>
      </c>
      <c r="Y311" s="225">
        <v>122.53</v>
      </c>
      <c r="Z311" s="225">
        <v>3159.3627801971297</v>
      </c>
      <c r="AB311" s="211" t="str">
        <f>VLOOKUP(B311,[2]Sheet2!$C$2:$E$384,3,FALSE)</f>
        <v>PU</v>
      </c>
      <c r="AD311" s="211" t="e">
        <f>VLOOKUP(B311,#REF!,2,FALSE)</f>
        <v>#REF!</v>
      </c>
      <c r="AE311" s="211" t="e">
        <f>VLOOKUP(B311,#REF!,2,FALSE)</f>
        <v>#REF!</v>
      </c>
      <c r="AG311" s="212">
        <v>178.20076443541748</v>
      </c>
      <c r="AH311" s="212">
        <v>0</v>
      </c>
      <c r="AI311" s="212">
        <v>15.35513553029292</v>
      </c>
      <c r="AJ311" s="212">
        <v>193.55589996571041</v>
      </c>
      <c r="AK311" s="212">
        <v>689.72796776607015</v>
      </c>
      <c r="AL311" s="212">
        <v>0</v>
      </c>
      <c r="AM311" s="212">
        <v>40.093873925372797</v>
      </c>
      <c r="AN311" s="212">
        <v>729.82184169144296</v>
      </c>
      <c r="AO311" s="212">
        <v>833.43773471678264</v>
      </c>
      <c r="AP311" s="212">
        <v>0</v>
      </c>
      <c r="AQ311" s="212">
        <v>100.60516678718189</v>
      </c>
      <c r="AR311" s="212">
        <v>934.04290150396457</v>
      </c>
      <c r="AS311" s="212">
        <v>1011.6384991522001</v>
      </c>
      <c r="AT311" s="212">
        <v>0</v>
      </c>
      <c r="AU311" s="212">
        <v>115.9603023174748</v>
      </c>
      <c r="AV311" s="212">
        <v>1127.598801469675</v>
      </c>
      <c r="AX311" s="211">
        <v>306</v>
      </c>
    </row>
    <row r="312" spans="1:50" x14ac:dyDescent="0.2">
      <c r="A312" s="190" t="s">
        <v>682</v>
      </c>
      <c r="B312" s="211" t="s">
        <v>308</v>
      </c>
      <c r="D312" s="211" t="s">
        <v>353</v>
      </c>
      <c r="E312" s="211">
        <v>70099</v>
      </c>
      <c r="F312" s="211">
        <v>639.09613546555579</v>
      </c>
      <c r="G312" s="211">
        <v>1551.1650439208975</v>
      </c>
      <c r="H312" s="211">
        <v>1828.0073655929029</v>
      </c>
      <c r="I312" s="211">
        <v>2467.1035010584587</v>
      </c>
      <c r="K312" s="222">
        <v>641.80668531432104</v>
      </c>
      <c r="L312" s="222">
        <v>0</v>
      </c>
      <c r="M312" s="222">
        <v>37.601741081368026</v>
      </c>
      <c r="N312" s="222">
        <v>679.40842639568905</v>
      </c>
      <c r="O312" s="223">
        <v>1405.0934944110613</v>
      </c>
      <c r="P312" s="223">
        <v>0</v>
      </c>
      <c r="Q312" s="223">
        <v>62.648226856527437</v>
      </c>
      <c r="R312" s="223">
        <v>1467.7417212675887</v>
      </c>
      <c r="S312" s="224">
        <v>1708.4587797530321</v>
      </c>
      <c r="T312" s="224">
        <v>0</v>
      </c>
      <c r="U312" s="224">
        <v>65.415920140618312</v>
      </c>
      <c r="V312" s="224">
        <v>1773.8746998936504</v>
      </c>
      <c r="W312" s="225">
        <v>2350.265465067353</v>
      </c>
      <c r="X312" s="225">
        <v>0</v>
      </c>
      <c r="Y312" s="225">
        <v>103.01766122198633</v>
      </c>
      <c r="Z312" s="225">
        <v>2453.2831262893392</v>
      </c>
      <c r="AB312" s="211" t="str">
        <f>VLOOKUP(B312,[2]Sheet2!$C$2:$E$384,3,FALSE)</f>
        <v>PU</v>
      </c>
      <c r="AD312" s="211" t="e">
        <f>VLOOKUP(B312,#REF!,2,FALSE)</f>
        <v>#REF!</v>
      </c>
      <c r="AE312" s="211" t="e">
        <f>VLOOKUP(B312,#REF!,2,FALSE)</f>
        <v>#REF!</v>
      </c>
      <c r="AG312" s="212">
        <v>301.49714407961687</v>
      </c>
      <c r="AH312" s="212">
        <v>0</v>
      </c>
      <c r="AI312" s="212">
        <v>17.086875123760031</v>
      </c>
      <c r="AJ312" s="212">
        <v>318.5840192033769</v>
      </c>
      <c r="AK312" s="212">
        <v>660.0611763997332</v>
      </c>
      <c r="AL312" s="212">
        <v>0</v>
      </c>
      <c r="AM312" s="212">
        <v>28.468427212081856</v>
      </c>
      <c r="AN312" s="212">
        <v>688.52960361181511</v>
      </c>
      <c r="AO312" s="212">
        <v>802.57101501057343</v>
      </c>
      <c r="AP312" s="212">
        <v>0</v>
      </c>
      <c r="AQ312" s="212">
        <v>29.726114440548077</v>
      </c>
      <c r="AR312" s="212">
        <v>832.29712945112146</v>
      </c>
      <c r="AS312" s="212">
        <v>1104.0681590901904</v>
      </c>
      <c r="AT312" s="212">
        <v>0</v>
      </c>
      <c r="AU312" s="212">
        <v>46.812989564308111</v>
      </c>
      <c r="AV312" s="212">
        <v>1150.8811486544982</v>
      </c>
      <c r="AX312" s="211">
        <v>307</v>
      </c>
    </row>
    <row r="313" spans="1:50" x14ac:dyDescent="0.2">
      <c r="A313" s="190" t="s">
        <v>678</v>
      </c>
      <c r="B313" s="211" t="s">
        <v>160</v>
      </c>
      <c r="D313" s="211" t="s">
        <v>401</v>
      </c>
      <c r="E313" s="211">
        <v>105390</v>
      </c>
      <c r="F313" s="211">
        <v>713.91829964892304</v>
      </c>
      <c r="G313" s="211">
        <v>1710.7540000965651</v>
      </c>
      <c r="H313" s="211">
        <v>1999.63076536681</v>
      </c>
      <c r="I313" s="211">
        <v>2713.549065015733</v>
      </c>
      <c r="K313" s="222">
        <v>714.37690635533488</v>
      </c>
      <c r="L313" s="222">
        <v>0</v>
      </c>
      <c r="M313" s="222">
        <v>37.72</v>
      </c>
      <c r="N313" s="222">
        <v>752.09690635533491</v>
      </c>
      <c r="O313" s="223">
        <v>1536.9061862173546</v>
      </c>
      <c r="P313" s="223">
        <v>0</v>
      </c>
      <c r="Q313" s="223">
        <v>80.510000000000005</v>
      </c>
      <c r="R313" s="223">
        <v>1617.4161862173546</v>
      </c>
      <c r="S313" s="224">
        <v>1867.0157831181352</v>
      </c>
      <c r="T313" s="224">
        <v>0</v>
      </c>
      <c r="U313" s="224">
        <v>84.81</v>
      </c>
      <c r="V313" s="224">
        <v>1951.8257831181352</v>
      </c>
      <c r="W313" s="225">
        <v>2581.39268947347</v>
      </c>
      <c r="X313" s="225">
        <v>0</v>
      </c>
      <c r="Y313" s="225">
        <v>122.53</v>
      </c>
      <c r="Z313" s="225">
        <v>2703.9226894734702</v>
      </c>
      <c r="AB313" s="211" t="str">
        <f>VLOOKUP(B313,[2]Sheet2!$C$2:$E$384,3,FALSE)</f>
        <v>PU</v>
      </c>
      <c r="AD313" s="211" t="e">
        <f>VLOOKUP(B313,#REF!,2,FALSE)</f>
        <v>#REF!</v>
      </c>
      <c r="AE313" s="211" t="e">
        <f>VLOOKUP(B313,#REF!,2,FALSE)</f>
        <v>#REF!</v>
      </c>
      <c r="AG313" s="212">
        <v>286.8055669614742</v>
      </c>
      <c r="AH313" s="212">
        <v>0</v>
      </c>
      <c r="AI313" s="212">
        <v>15.35513553029292</v>
      </c>
      <c r="AJ313" s="212">
        <v>302.1607024917671</v>
      </c>
      <c r="AK313" s="212">
        <v>617.03177438019316</v>
      </c>
      <c r="AL313" s="212">
        <v>0</v>
      </c>
      <c r="AM313" s="212">
        <v>40.093873925372797</v>
      </c>
      <c r="AN313" s="212">
        <v>657.12564830556596</v>
      </c>
      <c r="AO313" s="212">
        <v>749.56303239857482</v>
      </c>
      <c r="AP313" s="212">
        <v>0</v>
      </c>
      <c r="AQ313" s="212">
        <v>100.60516678718189</v>
      </c>
      <c r="AR313" s="212">
        <v>850.16819918575675</v>
      </c>
      <c r="AS313" s="212">
        <v>1036.3685993600491</v>
      </c>
      <c r="AT313" s="212">
        <v>0</v>
      </c>
      <c r="AU313" s="212">
        <v>115.9603023174748</v>
      </c>
      <c r="AV313" s="212">
        <v>1152.3289016775238</v>
      </c>
      <c r="AX313" s="211">
        <v>308</v>
      </c>
    </row>
    <row r="314" spans="1:50" x14ac:dyDescent="0.2">
      <c r="A314" s="190" t="s">
        <v>688</v>
      </c>
      <c r="B314" s="211" t="s">
        <v>165</v>
      </c>
      <c r="D314" s="211" t="s">
        <v>87</v>
      </c>
      <c r="E314" s="211">
        <v>42443</v>
      </c>
      <c r="F314" s="211">
        <v>725.40117333835963</v>
      </c>
      <c r="G314" s="211">
        <v>1477.3494215553801</v>
      </c>
      <c r="H314" s="211">
        <v>1792.761275931781</v>
      </c>
      <c r="I314" s="211">
        <v>2518.1624492701408</v>
      </c>
      <c r="K314" s="222">
        <v>732.80282151459937</v>
      </c>
      <c r="L314" s="222">
        <v>0</v>
      </c>
      <c r="M314" s="222">
        <v>37.384412764942191</v>
      </c>
      <c r="N314" s="222">
        <v>770.1872342795416</v>
      </c>
      <c r="O314" s="223">
        <v>1333.1116373066463</v>
      </c>
      <c r="P314" s="223">
        <v>0</v>
      </c>
      <c r="Q314" s="223">
        <v>76.132213134777032</v>
      </c>
      <c r="R314" s="223">
        <v>1409.2438504414233</v>
      </c>
      <c r="S314" s="224">
        <v>1674.055236894088</v>
      </c>
      <c r="T314" s="224">
        <v>0</v>
      </c>
      <c r="U314" s="224">
        <v>77.359673574538192</v>
      </c>
      <c r="V314" s="224">
        <v>1751.4149104686262</v>
      </c>
      <c r="W314" s="225">
        <v>2406.8580584086872</v>
      </c>
      <c r="X314" s="225">
        <v>0</v>
      </c>
      <c r="Y314" s="225">
        <v>114.74408633948038</v>
      </c>
      <c r="Z314" s="225">
        <v>2521.6021447481676</v>
      </c>
      <c r="AB314" s="211" t="str">
        <f>VLOOKUP(B314,[2]Sheet2!$C$2:$E$384,3,FALSE)</f>
        <v>PU</v>
      </c>
      <c r="AD314" s="211" t="e">
        <f>VLOOKUP(B314,#REF!,2,FALSE)</f>
        <v>#REF!</v>
      </c>
      <c r="AE314" s="211" t="e">
        <f>VLOOKUP(B314,#REF!,2,FALSE)</f>
        <v>#REF!</v>
      </c>
      <c r="AG314" s="212">
        <v>335.49084916504836</v>
      </c>
      <c r="AH314" s="212">
        <v>0</v>
      </c>
      <c r="AI314" s="212">
        <v>16.596261872291628</v>
      </c>
      <c r="AJ314" s="212">
        <v>352.08711103733998</v>
      </c>
      <c r="AK314" s="212">
        <v>610.32346232977</v>
      </c>
      <c r="AL314" s="212">
        <v>0</v>
      </c>
      <c r="AM314" s="212">
        <v>33.797779680165426</v>
      </c>
      <c r="AN314" s="212">
        <v>644.12124200993537</v>
      </c>
      <c r="AO314" s="212">
        <v>766.41382440911445</v>
      </c>
      <c r="AP314" s="212">
        <v>0</v>
      </c>
      <c r="AQ314" s="212">
        <v>34.342692743913148</v>
      </c>
      <c r="AR314" s="212">
        <v>800.75651715302763</v>
      </c>
      <c r="AS314" s="212">
        <v>1101.9046735741629</v>
      </c>
      <c r="AT314" s="212">
        <v>0</v>
      </c>
      <c r="AU314" s="212">
        <v>50.938954616204775</v>
      </c>
      <c r="AV314" s="212">
        <v>1152.8436281903676</v>
      </c>
      <c r="AX314" s="211">
        <v>309</v>
      </c>
    </row>
    <row r="315" spans="1:50" x14ac:dyDescent="0.2">
      <c r="A315" s="190" t="s">
        <v>724</v>
      </c>
      <c r="B315" s="211" t="s">
        <v>151</v>
      </c>
      <c r="D315" s="211" t="s">
        <v>401</v>
      </c>
      <c r="E315" s="211">
        <v>106039</v>
      </c>
      <c r="F315" s="211">
        <v>615.27197540527538</v>
      </c>
      <c r="G315" s="211">
        <v>1729.2558786323709</v>
      </c>
      <c r="H315" s="211">
        <v>2046.9296317857138</v>
      </c>
      <c r="I315" s="211">
        <v>2662.2016071909893</v>
      </c>
      <c r="K315" s="222">
        <v>622.79940410536767</v>
      </c>
      <c r="L315" s="222">
        <v>0</v>
      </c>
      <c r="M315" s="222">
        <v>37.72</v>
      </c>
      <c r="N315" s="222">
        <v>660.5194041053677</v>
      </c>
      <c r="O315" s="223">
        <v>1556.5271742371767</v>
      </c>
      <c r="P315" s="223">
        <v>0</v>
      </c>
      <c r="Q315" s="223">
        <v>80.510000000000005</v>
      </c>
      <c r="R315" s="223">
        <v>1637.0371742371767</v>
      </c>
      <c r="S315" s="224">
        <v>1918.5175567820047</v>
      </c>
      <c r="T315" s="224">
        <v>0</v>
      </c>
      <c r="U315" s="224">
        <v>84.81</v>
      </c>
      <c r="V315" s="224">
        <v>2003.3275567820046</v>
      </c>
      <c r="W315" s="225">
        <v>2541.3169608873723</v>
      </c>
      <c r="X315" s="225">
        <v>0</v>
      </c>
      <c r="Y315" s="225">
        <v>122.53</v>
      </c>
      <c r="Z315" s="225">
        <v>2663.8469608873725</v>
      </c>
      <c r="AB315" s="211" t="str">
        <f>VLOOKUP(B315,[2]Sheet2!$C$2:$E$384,3,FALSE)</f>
        <v>PU</v>
      </c>
      <c r="AD315" s="211" t="e">
        <f>VLOOKUP(B315,#REF!,2,FALSE)</f>
        <v>#REF!</v>
      </c>
      <c r="AE315" s="211" t="e">
        <f>VLOOKUP(B315,#REF!,2,FALSE)</f>
        <v>#REF!</v>
      </c>
      <c r="AG315" s="212">
        <v>255.29120299637438</v>
      </c>
      <c r="AH315" s="212">
        <v>0</v>
      </c>
      <c r="AI315" s="212">
        <v>15.35513553029292</v>
      </c>
      <c r="AJ315" s="212">
        <v>270.64633852666731</v>
      </c>
      <c r="AK315" s="212">
        <v>638.03480251938038</v>
      </c>
      <c r="AL315" s="212">
        <v>0</v>
      </c>
      <c r="AM315" s="212">
        <v>40.093873925372797</v>
      </c>
      <c r="AN315" s="212">
        <v>678.12867644475318</v>
      </c>
      <c r="AO315" s="212">
        <v>786.41798918240431</v>
      </c>
      <c r="AP315" s="212">
        <v>0</v>
      </c>
      <c r="AQ315" s="212">
        <v>100.60516678718189</v>
      </c>
      <c r="AR315" s="212">
        <v>887.02315596958624</v>
      </c>
      <c r="AS315" s="212">
        <v>1041.7091921787787</v>
      </c>
      <c r="AT315" s="212">
        <v>0</v>
      </c>
      <c r="AU315" s="212">
        <v>115.9603023174748</v>
      </c>
      <c r="AV315" s="212">
        <v>1157.6694944962535</v>
      </c>
      <c r="AX315" s="211">
        <v>310</v>
      </c>
    </row>
    <row r="316" spans="1:50" x14ac:dyDescent="0.2">
      <c r="A316" s="190" t="s">
        <v>688</v>
      </c>
      <c r="B316" s="211" t="s">
        <v>525</v>
      </c>
      <c r="D316" s="211" t="s">
        <v>87</v>
      </c>
      <c r="E316" s="211">
        <v>60975</v>
      </c>
      <c r="F316" s="211">
        <v>658.48282082820833</v>
      </c>
      <c r="G316" s="211">
        <v>1650.2541176554491</v>
      </c>
      <c r="H316" s="211">
        <v>2033.4133935789264</v>
      </c>
      <c r="I316" s="211">
        <v>2691.8962144071343</v>
      </c>
      <c r="K316" s="222">
        <v>655.41073315876508</v>
      </c>
      <c r="L316" s="222">
        <v>0</v>
      </c>
      <c r="M316" s="222">
        <v>37.384412764942191</v>
      </c>
      <c r="N316" s="222">
        <v>692.79514592370731</v>
      </c>
      <c r="O316" s="223">
        <v>1484.3460802592704</v>
      </c>
      <c r="P316" s="223">
        <v>0</v>
      </c>
      <c r="Q316" s="223">
        <v>76.132213134777032</v>
      </c>
      <c r="R316" s="223">
        <v>1560.4782933940473</v>
      </c>
      <c r="S316" s="224">
        <v>1894.9438694624325</v>
      </c>
      <c r="T316" s="224">
        <v>0</v>
      </c>
      <c r="U316" s="224">
        <v>77.359673574538192</v>
      </c>
      <c r="V316" s="224">
        <v>1972.3035430369707</v>
      </c>
      <c r="W316" s="225">
        <v>2550.3546026211975</v>
      </c>
      <c r="X316" s="225">
        <v>0</v>
      </c>
      <c r="Y316" s="225">
        <v>114.74408633948038</v>
      </c>
      <c r="Z316" s="225">
        <v>2665.0986889606779</v>
      </c>
      <c r="AB316" s="211" t="e">
        <f>VLOOKUP(B316,[2]Sheet2!$C$2:$E$384,3,FALSE)</f>
        <v>#N/A</v>
      </c>
      <c r="AD316" s="211" t="e">
        <f>VLOOKUP(B316,#REF!,2,FALSE)</f>
        <v>#REF!</v>
      </c>
      <c r="AE316" s="211" t="e">
        <f>VLOOKUP(B316,#REF!,2,FALSE)</f>
        <v>#REF!</v>
      </c>
      <c r="AG316" s="212">
        <v>285.75073793826249</v>
      </c>
      <c r="AH316" s="212">
        <v>0</v>
      </c>
      <c r="AI316" s="212">
        <v>16.596261872291628</v>
      </c>
      <c r="AJ316" s="212">
        <v>302.34699981055411</v>
      </c>
      <c r="AK316" s="212">
        <v>647.15599902619863</v>
      </c>
      <c r="AL316" s="212">
        <v>0</v>
      </c>
      <c r="AM316" s="212">
        <v>33.797779680165426</v>
      </c>
      <c r="AN316" s="212">
        <v>680.95377870636401</v>
      </c>
      <c r="AO316" s="212">
        <v>826.17140924866339</v>
      </c>
      <c r="AP316" s="212">
        <v>0</v>
      </c>
      <c r="AQ316" s="212">
        <v>34.342692743913148</v>
      </c>
      <c r="AR316" s="212">
        <v>860.51410199257657</v>
      </c>
      <c r="AS316" s="212">
        <v>1111.9221471869259</v>
      </c>
      <c r="AT316" s="212">
        <v>0</v>
      </c>
      <c r="AU316" s="212">
        <v>50.938954616204775</v>
      </c>
      <c r="AV316" s="212">
        <v>1162.8611018031306</v>
      </c>
      <c r="AX316" s="211">
        <v>311</v>
      </c>
    </row>
    <row r="317" spans="1:50" x14ac:dyDescent="0.2">
      <c r="A317" s="190" t="s">
        <v>724</v>
      </c>
      <c r="B317" s="211" t="s">
        <v>202</v>
      </c>
      <c r="D317" s="211" t="s">
        <v>401</v>
      </c>
      <c r="E317" s="211">
        <v>120684</v>
      </c>
      <c r="F317" s="211">
        <v>634.34820688740842</v>
      </c>
      <c r="G317" s="211">
        <v>1724.1083225726277</v>
      </c>
      <c r="H317" s="211">
        <v>2018.7029633717182</v>
      </c>
      <c r="I317" s="211">
        <v>2653.0511702591261</v>
      </c>
      <c r="K317" s="222">
        <v>638.9282678955924</v>
      </c>
      <c r="L317" s="222">
        <v>0</v>
      </c>
      <c r="M317" s="222">
        <v>37.72</v>
      </c>
      <c r="N317" s="222">
        <v>676.64826789559243</v>
      </c>
      <c r="O317" s="223">
        <v>1552.1909802687348</v>
      </c>
      <c r="P317" s="223">
        <v>0</v>
      </c>
      <c r="Q317" s="223">
        <v>80.510000000000005</v>
      </c>
      <c r="R317" s="223">
        <v>1632.7009802687348</v>
      </c>
      <c r="S317" s="224">
        <v>1888.1513969207301</v>
      </c>
      <c r="T317" s="224">
        <v>0</v>
      </c>
      <c r="U317" s="224">
        <v>84.81</v>
      </c>
      <c r="V317" s="224">
        <v>1972.9613969207301</v>
      </c>
      <c r="W317" s="225">
        <v>2527.0796648163223</v>
      </c>
      <c r="X317" s="225">
        <v>0</v>
      </c>
      <c r="Y317" s="225">
        <v>122.53</v>
      </c>
      <c r="Z317" s="225">
        <v>2649.6096648163225</v>
      </c>
      <c r="AB317" s="211" t="str">
        <f>VLOOKUP(B317,[2]Sheet2!$C$2:$E$384,3,FALSE)</f>
        <v>PU</v>
      </c>
      <c r="AD317" s="211" t="e">
        <f>VLOOKUP(B317,#REF!,2,FALSE)</f>
        <v>#REF!</v>
      </c>
      <c r="AE317" s="211" t="e">
        <f>VLOOKUP(B317,#REF!,2,FALSE)</f>
        <v>#REF!</v>
      </c>
      <c r="AG317" s="212">
        <v>269.29818665359903</v>
      </c>
      <c r="AH317" s="212">
        <v>0</v>
      </c>
      <c r="AI317" s="212">
        <v>15.35513553029292</v>
      </c>
      <c r="AJ317" s="212">
        <v>284.65332218389193</v>
      </c>
      <c r="AK317" s="212">
        <v>654.2240143845828</v>
      </c>
      <c r="AL317" s="212">
        <v>0</v>
      </c>
      <c r="AM317" s="212">
        <v>40.093873925372797</v>
      </c>
      <c r="AN317" s="212">
        <v>694.31788830995561</v>
      </c>
      <c r="AO317" s="212">
        <v>795.82603066374713</v>
      </c>
      <c r="AP317" s="212">
        <v>0</v>
      </c>
      <c r="AQ317" s="212">
        <v>100.60516678718189</v>
      </c>
      <c r="AR317" s="212">
        <v>896.43119745092906</v>
      </c>
      <c r="AS317" s="212">
        <v>1065.1242173173462</v>
      </c>
      <c r="AT317" s="212">
        <v>0</v>
      </c>
      <c r="AU317" s="212">
        <v>115.9603023174748</v>
      </c>
      <c r="AV317" s="212">
        <v>1181.0845196348209</v>
      </c>
      <c r="AX317" s="211">
        <v>312</v>
      </c>
    </row>
    <row r="318" spans="1:50" x14ac:dyDescent="0.2">
      <c r="A318" s="190" t="s">
        <v>682</v>
      </c>
      <c r="B318" s="211" t="s">
        <v>206</v>
      </c>
      <c r="D318" s="226" t="s">
        <v>215</v>
      </c>
      <c r="E318" s="211">
        <v>216749</v>
      </c>
      <c r="F318" s="211">
        <v>545.17611615278497</v>
      </c>
      <c r="G318" s="211">
        <v>1782.7339189702791</v>
      </c>
      <c r="H318" s="211">
        <v>2090.8290672826543</v>
      </c>
      <c r="I318" s="211">
        <v>2636.005183435439</v>
      </c>
      <c r="K318" s="222">
        <v>545.92508401432735</v>
      </c>
      <c r="L318" s="222">
        <v>0</v>
      </c>
      <c r="M318" s="222">
        <v>35.707417203053488</v>
      </c>
      <c r="N318" s="222">
        <v>581.63250121738088</v>
      </c>
      <c r="O318" s="223">
        <v>1606.6182900422102</v>
      </c>
      <c r="P318" s="223">
        <v>0</v>
      </c>
      <c r="Q318" s="223">
        <v>64.509963755201881</v>
      </c>
      <c r="R318" s="223">
        <v>1671.1282537974121</v>
      </c>
      <c r="S318" s="224">
        <v>1946.3071995958358</v>
      </c>
      <c r="T318" s="224">
        <v>0</v>
      </c>
      <c r="U318" s="224">
        <v>66.937563565970379</v>
      </c>
      <c r="V318" s="224">
        <v>2013.2447631618061</v>
      </c>
      <c r="W318" s="225">
        <v>2492.232283610163</v>
      </c>
      <c r="X318" s="225">
        <v>0</v>
      </c>
      <c r="Y318" s="225">
        <v>102.64498076902387</v>
      </c>
      <c r="Z318" s="225">
        <v>2594.8772643791867</v>
      </c>
      <c r="AB318" s="211" t="str">
        <f>VLOOKUP(B318,[2]Sheet2!$C$2:$E$384,3,FALSE)</f>
        <v>PU</v>
      </c>
      <c r="AD318" s="211" t="e">
        <f>VLOOKUP(B318,#REF!,2,FALSE)</f>
        <v>#REF!</v>
      </c>
      <c r="AE318" s="211" t="e">
        <f>VLOOKUP(B318,#REF!,2,FALSE)</f>
        <v>#REF!</v>
      </c>
      <c r="AG318" s="212">
        <v>254.71630894136797</v>
      </c>
      <c r="AH318" s="212">
        <v>0</v>
      </c>
      <c r="AI318" s="212">
        <v>16.365790861944976</v>
      </c>
      <c r="AJ318" s="212">
        <v>271.08209980331293</v>
      </c>
      <c r="AK318" s="212">
        <v>749.61179235080544</v>
      </c>
      <c r="AL318" s="212">
        <v>0</v>
      </c>
      <c r="AM318" s="212">
        <v>29.56687035989269</v>
      </c>
      <c r="AN318" s="212">
        <v>779.17866271069818</v>
      </c>
      <c r="AO318" s="212">
        <v>908.102962226317</v>
      </c>
      <c r="AP318" s="212">
        <v>0</v>
      </c>
      <c r="AQ318" s="212">
        <v>30.679512883814503</v>
      </c>
      <c r="AR318" s="212">
        <v>938.78247511013149</v>
      </c>
      <c r="AS318" s="212">
        <v>1162.819271167685</v>
      </c>
      <c r="AT318" s="212">
        <v>0</v>
      </c>
      <c r="AU318" s="212">
        <v>47.045303745759483</v>
      </c>
      <c r="AV318" s="212">
        <v>1209.8645749134444</v>
      </c>
      <c r="AX318" s="211">
        <v>313</v>
      </c>
    </row>
    <row r="319" spans="1:50" x14ac:dyDescent="0.2">
      <c r="A319" s="190" t="s">
        <v>688</v>
      </c>
      <c r="B319" s="211" t="s">
        <v>43</v>
      </c>
      <c r="D319" s="211" t="s">
        <v>195</v>
      </c>
      <c r="E319" s="211">
        <v>70821</v>
      </c>
      <c r="F319" s="211">
        <v>635.17883113765697</v>
      </c>
      <c r="G319" s="211">
        <v>1499.979666517982</v>
      </c>
      <c r="H319" s="211">
        <v>1863.7396731026051</v>
      </c>
      <c r="I319" s="211">
        <v>2498.9185042402619</v>
      </c>
      <c r="K319" s="222">
        <v>636.17424255723597</v>
      </c>
      <c r="L319" s="222">
        <v>0</v>
      </c>
      <c r="M319" s="222">
        <v>38.458751139974609</v>
      </c>
      <c r="N319" s="222">
        <v>674.63299369721062</v>
      </c>
      <c r="O319" s="223">
        <v>1355.6015713816382</v>
      </c>
      <c r="P319" s="223">
        <v>0</v>
      </c>
      <c r="Q319" s="223">
        <v>48.855369024311962</v>
      </c>
      <c r="R319" s="223">
        <v>1404.4569404059503</v>
      </c>
      <c r="S319" s="224">
        <v>1742.9355665014821</v>
      </c>
      <c r="T319" s="224">
        <v>0</v>
      </c>
      <c r="U319" s="224">
        <v>51.187559958475568</v>
      </c>
      <c r="V319" s="224">
        <v>1794.1231264599576</v>
      </c>
      <c r="W319" s="225">
        <v>2379.1098090587179</v>
      </c>
      <c r="X319" s="225">
        <v>0</v>
      </c>
      <c r="Y319" s="225">
        <v>89.64631109845017</v>
      </c>
      <c r="Z319" s="225">
        <v>2468.756120157168</v>
      </c>
      <c r="AB319" s="211" t="str">
        <f>VLOOKUP(B319,[2]Sheet2!$C$2:$E$384,3,FALSE)</f>
        <v>PU</v>
      </c>
      <c r="AD319" s="211" t="e">
        <f>VLOOKUP(B319,#REF!,2,FALSE)</f>
        <v>#REF!</v>
      </c>
      <c r="AE319" s="211" t="e">
        <f>VLOOKUP(B319,#REF!,2,FALSE)</f>
        <v>#REF!</v>
      </c>
      <c r="AG319" s="212">
        <v>316.70752663905984</v>
      </c>
      <c r="AH319" s="212">
        <v>0</v>
      </c>
      <c r="AI319" s="212">
        <v>17.161774387342184</v>
      </c>
      <c r="AJ319" s="212">
        <v>333.86930102640201</v>
      </c>
      <c r="AK319" s="212">
        <v>674.86105544688917</v>
      </c>
      <c r="AL319" s="212">
        <v>0</v>
      </c>
      <c r="AM319" s="212">
        <v>21.80114527780637</v>
      </c>
      <c r="AN319" s="212">
        <v>696.66220072469559</v>
      </c>
      <c r="AO319" s="212">
        <v>867.68808831217325</v>
      </c>
      <c r="AP319" s="212">
        <v>0</v>
      </c>
      <c r="AQ319" s="212">
        <v>22.84185859932446</v>
      </c>
      <c r="AR319" s="212">
        <v>890.52994691149775</v>
      </c>
      <c r="AS319" s="212">
        <v>1184.395614951233</v>
      </c>
      <c r="AT319" s="212">
        <v>0</v>
      </c>
      <c r="AU319" s="212">
        <v>40.003632986666645</v>
      </c>
      <c r="AV319" s="212">
        <v>1224.3992479378999</v>
      </c>
      <c r="AX319" s="211">
        <v>314</v>
      </c>
    </row>
    <row r="320" spans="1:50" x14ac:dyDescent="0.2">
      <c r="A320" s="190" t="s">
        <v>724</v>
      </c>
      <c r="B320" s="211" t="s">
        <v>156</v>
      </c>
      <c r="D320" s="211" t="s">
        <v>401</v>
      </c>
      <c r="E320" s="211">
        <v>83563</v>
      </c>
      <c r="F320" s="211">
        <v>615.79825999545244</v>
      </c>
      <c r="G320" s="211">
        <v>1626.1547964433782</v>
      </c>
      <c r="H320" s="211">
        <v>1987.3325102589765</v>
      </c>
      <c r="I320" s="211">
        <v>2603.1307702544291</v>
      </c>
      <c r="K320" s="222">
        <v>617.5550048688068</v>
      </c>
      <c r="L320" s="222">
        <v>0</v>
      </c>
      <c r="M320" s="222">
        <v>37.72</v>
      </c>
      <c r="N320" s="222">
        <v>655.27500486880683</v>
      </c>
      <c r="O320" s="223">
        <v>1456.5229082813803</v>
      </c>
      <c r="P320" s="223">
        <v>0</v>
      </c>
      <c r="Q320" s="223">
        <v>80.510000000000005</v>
      </c>
      <c r="R320" s="223">
        <v>1537.0329082813803</v>
      </c>
      <c r="S320" s="224">
        <v>1859.5191353449752</v>
      </c>
      <c r="T320" s="224">
        <v>0</v>
      </c>
      <c r="U320" s="224">
        <v>84.81</v>
      </c>
      <c r="V320" s="224">
        <v>1944.3291353449752</v>
      </c>
      <c r="W320" s="225">
        <v>2477.0741402137819</v>
      </c>
      <c r="X320" s="225">
        <v>0</v>
      </c>
      <c r="Y320" s="225">
        <v>122.53</v>
      </c>
      <c r="Z320" s="225">
        <v>2599.6041402137821</v>
      </c>
      <c r="AB320" s="211" t="str">
        <f>VLOOKUP(B320,[2]Sheet2!$C$2:$E$384,3,FALSE)</f>
        <v>PU</v>
      </c>
      <c r="AD320" s="211" t="e">
        <f>VLOOKUP(B320,#REF!,2,FALSE)</f>
        <v>#REF!</v>
      </c>
      <c r="AE320" s="211" t="e">
        <f>VLOOKUP(B320,#REF!,2,FALSE)</f>
        <v>#REF!</v>
      </c>
      <c r="AG320" s="212">
        <v>282.00086817591796</v>
      </c>
      <c r="AH320" s="212">
        <v>0</v>
      </c>
      <c r="AI320" s="212">
        <v>15.35513553029292</v>
      </c>
      <c r="AJ320" s="212">
        <v>297.35600370621086</v>
      </c>
      <c r="AK320" s="212">
        <v>665.10791980500551</v>
      </c>
      <c r="AL320" s="212">
        <v>0</v>
      </c>
      <c r="AM320" s="212">
        <v>40.093873925372797</v>
      </c>
      <c r="AN320" s="212">
        <v>705.20179373037831</v>
      </c>
      <c r="AO320" s="212">
        <v>849.1324763345018</v>
      </c>
      <c r="AP320" s="212">
        <v>0</v>
      </c>
      <c r="AQ320" s="212">
        <v>100.60516678718189</v>
      </c>
      <c r="AR320" s="212">
        <v>949.73764312168373</v>
      </c>
      <c r="AS320" s="212">
        <v>1131.1333445104196</v>
      </c>
      <c r="AT320" s="212">
        <v>0</v>
      </c>
      <c r="AU320" s="212">
        <v>115.9603023174748</v>
      </c>
      <c r="AV320" s="212">
        <v>1247.0936468278946</v>
      </c>
      <c r="AX320" s="211">
        <v>315</v>
      </c>
    </row>
    <row r="321" spans="1:50" x14ac:dyDescent="0.2">
      <c r="A321" s="190" t="s">
        <v>724</v>
      </c>
      <c r="B321" s="211" t="s">
        <v>193</v>
      </c>
      <c r="D321" s="211" t="s">
        <v>401</v>
      </c>
      <c r="E321" s="211">
        <v>135153</v>
      </c>
      <c r="F321" s="211">
        <v>602.63351164975984</v>
      </c>
      <c r="G321" s="211">
        <v>1811.8668495394477</v>
      </c>
      <c r="H321" s="211">
        <v>2143.0496258502694</v>
      </c>
      <c r="I321" s="211">
        <v>2745.6831375000288</v>
      </c>
      <c r="K321" s="222">
        <v>610.42747198012705</v>
      </c>
      <c r="L321" s="222">
        <v>0</v>
      </c>
      <c r="M321" s="222">
        <v>37.72</v>
      </c>
      <c r="N321" s="222">
        <v>648.14747198012708</v>
      </c>
      <c r="O321" s="223">
        <v>1629.5045409503084</v>
      </c>
      <c r="P321" s="223">
        <v>0</v>
      </c>
      <c r="Q321" s="223">
        <v>80.510000000000005</v>
      </c>
      <c r="R321" s="223">
        <v>1710.0145409503084</v>
      </c>
      <c r="S321" s="224">
        <v>1996.7996845115247</v>
      </c>
      <c r="T321" s="224">
        <v>0</v>
      </c>
      <c r="U321" s="224">
        <v>84.81</v>
      </c>
      <c r="V321" s="224">
        <v>2081.6096845115248</v>
      </c>
      <c r="W321" s="225">
        <v>2607.2271564916518</v>
      </c>
      <c r="X321" s="225">
        <v>0</v>
      </c>
      <c r="Y321" s="225">
        <v>122.53</v>
      </c>
      <c r="Z321" s="225">
        <v>2729.757156491652</v>
      </c>
      <c r="AB321" s="211" t="str">
        <f>VLOOKUP(B321,[2]Sheet2!$C$2:$E$384,3,FALSE)</f>
        <v>PU</v>
      </c>
      <c r="AD321" s="211" t="e">
        <f>VLOOKUP(B321,#REF!,2,FALSE)</f>
        <v>#REF!</v>
      </c>
      <c r="AE321" s="211" t="e">
        <f>VLOOKUP(B321,#REF!,2,FALSE)</f>
        <v>#REF!</v>
      </c>
      <c r="AG321" s="212">
        <v>265.26662675565609</v>
      </c>
      <c r="AH321" s="212">
        <v>0</v>
      </c>
      <c r="AI321" s="212">
        <v>15.35513553029292</v>
      </c>
      <c r="AJ321" s="212">
        <v>280.62176228594899</v>
      </c>
      <c r="AK321" s="212">
        <v>708.115530021533</v>
      </c>
      <c r="AL321" s="212">
        <v>0</v>
      </c>
      <c r="AM321" s="212">
        <v>40.093873925372797</v>
      </c>
      <c r="AN321" s="212">
        <v>748.20940394690581</v>
      </c>
      <c r="AO321" s="212">
        <v>867.72686507525793</v>
      </c>
      <c r="AP321" s="212">
        <v>0</v>
      </c>
      <c r="AQ321" s="212">
        <v>100.60516678718189</v>
      </c>
      <c r="AR321" s="212">
        <v>968.33203186243986</v>
      </c>
      <c r="AS321" s="212">
        <v>1132.9934918309141</v>
      </c>
      <c r="AT321" s="212">
        <v>0</v>
      </c>
      <c r="AU321" s="212">
        <v>115.9603023174748</v>
      </c>
      <c r="AV321" s="212">
        <v>1248.9537941483889</v>
      </c>
      <c r="AX321" s="211">
        <v>316</v>
      </c>
    </row>
    <row r="322" spans="1:50" x14ac:dyDescent="0.2">
      <c r="A322" s="190" t="s">
        <v>724</v>
      </c>
      <c r="B322" s="211" t="s">
        <v>312</v>
      </c>
      <c r="D322" s="211" t="s">
        <v>401</v>
      </c>
      <c r="E322" s="211">
        <v>130412</v>
      </c>
      <c r="F322" s="211">
        <v>569.48284667055179</v>
      </c>
      <c r="G322" s="211">
        <v>1949.9785143969038</v>
      </c>
      <c r="H322" s="211">
        <v>2276.9402152748989</v>
      </c>
      <c r="I322" s="211">
        <v>2846.4230619454506</v>
      </c>
      <c r="K322" s="222">
        <v>585.53742197933934</v>
      </c>
      <c r="L322" s="222">
        <v>0</v>
      </c>
      <c r="M322" s="222">
        <v>37.72</v>
      </c>
      <c r="N322" s="222">
        <v>623.25742197933937</v>
      </c>
      <c r="O322" s="223">
        <v>1752.4432039520211</v>
      </c>
      <c r="P322" s="223">
        <v>0</v>
      </c>
      <c r="Q322" s="223">
        <v>80.510000000000005</v>
      </c>
      <c r="R322" s="223">
        <v>1832.9532039520211</v>
      </c>
      <c r="S322" s="224">
        <v>2124.8959963652333</v>
      </c>
      <c r="T322" s="224">
        <v>0</v>
      </c>
      <c r="U322" s="224">
        <v>84.81</v>
      </c>
      <c r="V322" s="224">
        <v>2209.7059963652332</v>
      </c>
      <c r="W322" s="225">
        <v>2710.4334183445726</v>
      </c>
      <c r="X322" s="225">
        <v>0</v>
      </c>
      <c r="Y322" s="225">
        <v>122.53</v>
      </c>
      <c r="Z322" s="225">
        <v>2832.9634183445728</v>
      </c>
      <c r="AB322" s="211" t="str">
        <f>VLOOKUP(B322,[2]Sheet2!$C$2:$E$384,3,FALSE)</f>
        <v>PU</v>
      </c>
      <c r="AD322" s="211" t="e">
        <f>VLOOKUP(B322,#REF!,2,FALSE)</f>
        <v>#REF!</v>
      </c>
      <c r="AE322" s="211" t="e">
        <f>VLOOKUP(B322,#REF!,2,FALSE)</f>
        <v>#REF!</v>
      </c>
      <c r="AG322" s="212">
        <v>251.30440854201981</v>
      </c>
      <c r="AH322" s="212">
        <v>0</v>
      </c>
      <c r="AI322" s="212">
        <v>15.35513553029292</v>
      </c>
      <c r="AJ322" s="212">
        <v>266.65954407231271</v>
      </c>
      <c r="AK322" s="212">
        <v>752.1239229833277</v>
      </c>
      <c r="AL322" s="212">
        <v>0</v>
      </c>
      <c r="AM322" s="212">
        <v>40.093873925372797</v>
      </c>
      <c r="AN322" s="212">
        <v>792.21779690870051</v>
      </c>
      <c r="AO322" s="212">
        <v>911.97541187847912</v>
      </c>
      <c r="AP322" s="212">
        <v>0</v>
      </c>
      <c r="AQ322" s="212">
        <v>100.60516678718189</v>
      </c>
      <c r="AR322" s="212">
        <v>1012.5805786656611</v>
      </c>
      <c r="AS322" s="212">
        <v>1163.2798204204989</v>
      </c>
      <c r="AT322" s="212">
        <v>0</v>
      </c>
      <c r="AU322" s="212">
        <v>115.9603023174748</v>
      </c>
      <c r="AV322" s="212">
        <v>1279.2401227379737</v>
      </c>
      <c r="AX322" s="211">
        <v>317</v>
      </c>
    </row>
    <row r="323" spans="1:50" x14ac:dyDescent="0.2">
      <c r="A323" s="190" t="s">
        <v>724</v>
      </c>
      <c r="B323" s="211" t="s">
        <v>379</v>
      </c>
      <c r="D323" s="211" t="s">
        <v>401</v>
      </c>
      <c r="E323" s="211">
        <v>122693</v>
      </c>
      <c r="F323" s="211">
        <v>364.16225864556247</v>
      </c>
      <c r="G323" s="211">
        <v>1614.8631892414562</v>
      </c>
      <c r="H323" s="211">
        <v>1993.3219489987041</v>
      </c>
      <c r="I323" s="211">
        <v>2357.4842076442665</v>
      </c>
      <c r="K323" s="222">
        <v>365.10603501255611</v>
      </c>
      <c r="L323" s="222">
        <v>0</v>
      </c>
      <c r="M323" s="222">
        <v>37.72</v>
      </c>
      <c r="N323" s="222">
        <v>402.82603501255608</v>
      </c>
      <c r="O323" s="223">
        <v>1447.5835045885906</v>
      </c>
      <c r="P323" s="223">
        <v>0</v>
      </c>
      <c r="Q323" s="223">
        <v>80.510000000000005</v>
      </c>
      <c r="R323" s="223">
        <v>1528.0935045885906</v>
      </c>
      <c r="S323" s="224">
        <v>1859.930748691062</v>
      </c>
      <c r="T323" s="224">
        <v>0</v>
      </c>
      <c r="U323" s="224">
        <v>84.81</v>
      </c>
      <c r="V323" s="224">
        <v>1944.740748691062</v>
      </c>
      <c r="W323" s="225">
        <v>2225.0367837036179</v>
      </c>
      <c r="X323" s="225">
        <v>0</v>
      </c>
      <c r="Y323" s="225">
        <v>122.53</v>
      </c>
      <c r="Z323" s="225">
        <v>2347.5667837036181</v>
      </c>
      <c r="AB323" s="211" t="str">
        <f>VLOOKUP(B323,[2]Sheet2!$C$2:$E$384,3,FALSE)</f>
        <v>PU</v>
      </c>
      <c r="AD323" s="211" t="e">
        <f>VLOOKUP(B323,#REF!,2,FALSE)</f>
        <v>#REF!</v>
      </c>
      <c r="AE323" s="211" t="e">
        <f>VLOOKUP(B323,#REF!,2,FALSE)</f>
        <v>#REF!</v>
      </c>
      <c r="AG323" s="212">
        <v>194.50962107925918</v>
      </c>
      <c r="AH323" s="212">
        <v>0</v>
      </c>
      <c r="AI323" s="212">
        <v>15.35513553029292</v>
      </c>
      <c r="AJ323" s="212">
        <v>209.8647566095521</v>
      </c>
      <c r="AK323" s="212">
        <v>771.19765754742889</v>
      </c>
      <c r="AL323" s="212">
        <v>0</v>
      </c>
      <c r="AM323" s="212">
        <v>40.093873925372797</v>
      </c>
      <c r="AN323" s="212">
        <v>811.29153147280169</v>
      </c>
      <c r="AO323" s="212">
        <v>990.87495266716076</v>
      </c>
      <c r="AP323" s="212">
        <v>0</v>
      </c>
      <c r="AQ323" s="212">
        <v>100.60516678718189</v>
      </c>
      <c r="AR323" s="212">
        <v>1091.4801194543427</v>
      </c>
      <c r="AS323" s="212">
        <v>1185.3845737464198</v>
      </c>
      <c r="AT323" s="212">
        <v>0</v>
      </c>
      <c r="AU323" s="212">
        <v>115.9603023174748</v>
      </c>
      <c r="AV323" s="212">
        <v>1301.3448760638948</v>
      </c>
      <c r="AX323" s="211">
        <v>318</v>
      </c>
    </row>
    <row r="324" spans="1:50" x14ac:dyDescent="0.2">
      <c r="A324" s="190" t="s">
        <v>682</v>
      </c>
      <c r="B324" s="211" t="s">
        <v>192</v>
      </c>
      <c r="D324" s="211" t="s">
        <v>215</v>
      </c>
      <c r="E324" s="211">
        <v>64997</v>
      </c>
      <c r="F324" s="211">
        <v>586.12557502653965</v>
      </c>
      <c r="G324" s="211">
        <v>2101.7612480737575</v>
      </c>
      <c r="H324" s="211">
        <v>2472.2250743693344</v>
      </c>
      <c r="I324" s="211">
        <v>3058.3506493958739</v>
      </c>
      <c r="K324" s="222">
        <v>585.67988216046126</v>
      </c>
      <c r="L324" s="222">
        <v>0</v>
      </c>
      <c r="M324" s="222">
        <v>35.707417203053488</v>
      </c>
      <c r="N324" s="222">
        <v>621.38729936351479</v>
      </c>
      <c r="O324" s="223">
        <v>1899.8184484249273</v>
      </c>
      <c r="P324" s="223">
        <v>0</v>
      </c>
      <c r="Q324" s="223">
        <v>64.509963755201881</v>
      </c>
      <c r="R324" s="223">
        <v>1964.3284121801291</v>
      </c>
      <c r="S324" s="224">
        <v>2300.2577363366736</v>
      </c>
      <c r="T324" s="224">
        <v>0</v>
      </c>
      <c r="U324" s="224">
        <v>66.937563565970379</v>
      </c>
      <c r="V324" s="224">
        <v>2367.1952999026439</v>
      </c>
      <c r="W324" s="225">
        <v>2885.9376184971347</v>
      </c>
      <c r="X324" s="225">
        <v>0</v>
      </c>
      <c r="Y324" s="225">
        <v>102.64498076902387</v>
      </c>
      <c r="Z324" s="225">
        <v>2988.5825992661585</v>
      </c>
      <c r="AB324" s="211" t="str">
        <f>VLOOKUP(B324,[2]Sheet2!$C$2:$E$384,3,FALSE)</f>
        <v>PU</v>
      </c>
      <c r="AD324" s="211" t="e">
        <f>VLOOKUP(B324,#REF!,2,FALSE)</f>
        <v>#REF!</v>
      </c>
      <c r="AE324" s="211" t="e">
        <f>VLOOKUP(B324,#REF!,2,FALSE)</f>
        <v>#REF!</v>
      </c>
      <c r="AG324" s="212">
        <v>259.57134295307696</v>
      </c>
      <c r="AH324" s="212">
        <v>0</v>
      </c>
      <c r="AI324" s="212">
        <v>16.365790861944976</v>
      </c>
      <c r="AJ324" s="212">
        <v>275.93713381502192</v>
      </c>
      <c r="AK324" s="212">
        <v>841.99311099024919</v>
      </c>
      <c r="AL324" s="212">
        <v>0</v>
      </c>
      <c r="AM324" s="212">
        <v>29.56687035989269</v>
      </c>
      <c r="AN324" s="212">
        <v>871.55998135014192</v>
      </c>
      <c r="AO324" s="212">
        <v>1019.4664490721404</v>
      </c>
      <c r="AP324" s="212">
        <v>0</v>
      </c>
      <c r="AQ324" s="212">
        <v>30.679512883814503</v>
      </c>
      <c r="AR324" s="212">
        <v>1050.145961955955</v>
      </c>
      <c r="AS324" s="212">
        <v>1279.0377920252174</v>
      </c>
      <c r="AT324" s="212">
        <v>0</v>
      </c>
      <c r="AU324" s="212">
        <v>47.045303745759483</v>
      </c>
      <c r="AV324" s="212">
        <v>1326.083095770977</v>
      </c>
      <c r="AX324" s="211">
        <v>319</v>
      </c>
    </row>
    <row r="325" spans="1:50" x14ac:dyDescent="0.2">
      <c r="A325" s="190" t="s">
        <v>724</v>
      </c>
      <c r="B325" s="211" t="s">
        <v>184</v>
      </c>
      <c r="D325" s="211" t="s">
        <v>401</v>
      </c>
      <c r="E325" s="211">
        <v>87393</v>
      </c>
      <c r="F325" s="211">
        <v>813.36633368805292</v>
      </c>
      <c r="G325" s="211">
        <v>1328.5747925718649</v>
      </c>
      <c r="H325" s="211">
        <v>1648.5728054520407</v>
      </c>
      <c r="I325" s="211">
        <v>2461.9391391400932</v>
      </c>
      <c r="K325" s="222">
        <v>820.83517447431223</v>
      </c>
      <c r="L325" s="222">
        <v>0</v>
      </c>
      <c r="M325" s="222">
        <v>37.72</v>
      </c>
      <c r="N325" s="222">
        <v>858.55517447431225</v>
      </c>
      <c r="O325" s="223">
        <v>1187.0788204383873</v>
      </c>
      <c r="P325" s="223">
        <v>0</v>
      </c>
      <c r="Q325" s="223">
        <v>80.510000000000005</v>
      </c>
      <c r="R325" s="223">
        <v>1267.5888204383873</v>
      </c>
      <c r="S325" s="224">
        <v>1530.8853555560484</v>
      </c>
      <c r="T325" s="224">
        <v>0</v>
      </c>
      <c r="U325" s="224">
        <v>84.81</v>
      </c>
      <c r="V325" s="224">
        <v>1615.6953555560483</v>
      </c>
      <c r="W325" s="225">
        <v>2351.7205300303604</v>
      </c>
      <c r="X325" s="225">
        <v>0</v>
      </c>
      <c r="Y325" s="225">
        <v>122.53</v>
      </c>
      <c r="Z325" s="225">
        <v>2474.2505300303606</v>
      </c>
      <c r="AB325" s="211" t="str">
        <f>VLOOKUP(B325,[2]Sheet2!$C$2:$E$384,3,FALSE)</f>
        <v>PU</v>
      </c>
      <c r="AD325" s="211" t="e">
        <f>VLOOKUP(B325,#REF!,2,FALSE)</f>
        <v>#REF!</v>
      </c>
      <c r="AE325" s="211" t="e">
        <f>VLOOKUP(B325,#REF!,2,FALSE)</f>
        <v>#REF!</v>
      </c>
      <c r="AG325" s="212">
        <v>451.13387377498134</v>
      </c>
      <c r="AH325" s="212">
        <v>0</v>
      </c>
      <c r="AI325" s="212">
        <v>15.35513553029292</v>
      </c>
      <c r="AJ325" s="212">
        <v>466.48900930527424</v>
      </c>
      <c r="AK325" s="212">
        <v>652.42265852407695</v>
      </c>
      <c r="AL325" s="212">
        <v>0</v>
      </c>
      <c r="AM325" s="212">
        <v>40.093873925372797</v>
      </c>
      <c r="AN325" s="212">
        <v>692.51653244944976</v>
      </c>
      <c r="AO325" s="212">
        <v>841.37992892384636</v>
      </c>
      <c r="AP325" s="212">
        <v>0</v>
      </c>
      <c r="AQ325" s="212">
        <v>100.60516678718189</v>
      </c>
      <c r="AR325" s="212">
        <v>941.98509571102829</v>
      </c>
      <c r="AS325" s="212">
        <v>1292.5138026988277</v>
      </c>
      <c r="AT325" s="212">
        <v>0</v>
      </c>
      <c r="AU325" s="212">
        <v>115.9603023174748</v>
      </c>
      <c r="AV325" s="212">
        <v>1408.4741050163025</v>
      </c>
      <c r="AX325" s="211">
        <v>320</v>
      </c>
    </row>
    <row r="326" spans="1:50" x14ac:dyDescent="0.2">
      <c r="A326" s="190" t="s">
        <v>724</v>
      </c>
      <c r="B326" s="211" t="s">
        <v>350</v>
      </c>
      <c r="D326" s="211" t="s">
        <v>401</v>
      </c>
      <c r="E326" s="211">
        <v>115389</v>
      </c>
      <c r="F326" s="211">
        <v>548.94427545086626</v>
      </c>
      <c r="G326" s="211">
        <v>2120.7554107910028</v>
      </c>
      <c r="H326" s="211">
        <v>2642.741389843065</v>
      </c>
      <c r="I326" s="211">
        <v>3191.6856652939314</v>
      </c>
      <c r="K326" s="222">
        <v>573.37150241806148</v>
      </c>
      <c r="L326" s="222">
        <v>0</v>
      </c>
      <c r="M326" s="222">
        <v>37.72</v>
      </c>
      <c r="N326" s="222">
        <v>611.09150241806151</v>
      </c>
      <c r="O326" s="223">
        <v>1894.611626051478</v>
      </c>
      <c r="P326" s="223">
        <v>0</v>
      </c>
      <c r="Q326" s="223">
        <v>80.510000000000005</v>
      </c>
      <c r="R326" s="223">
        <v>1975.121626051478</v>
      </c>
      <c r="S326" s="224">
        <v>2469.4567043963589</v>
      </c>
      <c r="T326" s="224">
        <v>0</v>
      </c>
      <c r="U326" s="224">
        <v>84.81</v>
      </c>
      <c r="V326" s="224">
        <v>2554.2667043963588</v>
      </c>
      <c r="W326" s="225">
        <v>3042.8282068144204</v>
      </c>
      <c r="X326" s="225">
        <v>0</v>
      </c>
      <c r="Y326" s="225">
        <v>122.53</v>
      </c>
      <c r="Z326" s="225">
        <v>3165.3582068144206</v>
      </c>
      <c r="AB326" s="211" t="str">
        <f>VLOOKUP(B326,[2]Sheet2!$C$2:$E$384,3,FALSE)</f>
        <v>PU</v>
      </c>
      <c r="AD326" s="211" t="e">
        <f>VLOOKUP(B326,#REF!,2,FALSE)</f>
        <v>#REF!</v>
      </c>
      <c r="AE326" s="211" t="e">
        <f>VLOOKUP(B326,#REF!,2,FALSE)</f>
        <v>#REF!</v>
      </c>
      <c r="AG326" s="212">
        <v>244.80231883327176</v>
      </c>
      <c r="AH326" s="212">
        <v>0</v>
      </c>
      <c r="AI326" s="212">
        <v>15.35513553029292</v>
      </c>
      <c r="AJ326" s="212">
        <v>260.15745436356468</v>
      </c>
      <c r="AK326" s="212">
        <v>808.90891401104864</v>
      </c>
      <c r="AL326" s="212">
        <v>0</v>
      </c>
      <c r="AM326" s="212">
        <v>40.093873925372797</v>
      </c>
      <c r="AN326" s="212">
        <v>849.00278793642144</v>
      </c>
      <c r="AO326" s="212">
        <v>1054.3403795709032</v>
      </c>
      <c r="AP326" s="212">
        <v>0</v>
      </c>
      <c r="AQ326" s="212">
        <v>100.60516678718189</v>
      </c>
      <c r="AR326" s="212">
        <v>1154.945546358085</v>
      </c>
      <c r="AS326" s="212">
        <v>1299.142698404175</v>
      </c>
      <c r="AT326" s="212">
        <v>0</v>
      </c>
      <c r="AU326" s="212">
        <v>115.9603023174748</v>
      </c>
      <c r="AV326" s="212">
        <v>1415.1030007216498</v>
      </c>
      <c r="AX326" s="211">
        <v>321</v>
      </c>
    </row>
    <row r="327" spans="1:50" x14ac:dyDescent="0.2">
      <c r="A327" s="190" t="s">
        <v>724</v>
      </c>
      <c r="B327" s="211" t="s">
        <v>183</v>
      </c>
      <c r="D327" s="211" t="s">
        <v>401</v>
      </c>
      <c r="E327" s="211">
        <v>102960</v>
      </c>
      <c r="F327" s="211">
        <v>643.08847125097134</v>
      </c>
      <c r="G327" s="211">
        <v>1819.0480806981254</v>
      </c>
      <c r="H327" s="211">
        <v>2248.6171764526975</v>
      </c>
      <c r="I327" s="211">
        <v>2891.705647703669</v>
      </c>
      <c r="K327" s="222">
        <v>653.48067782355668</v>
      </c>
      <c r="L327" s="222">
        <v>0</v>
      </c>
      <c r="M327" s="222">
        <v>37.72</v>
      </c>
      <c r="N327" s="222">
        <v>691.2006778235567</v>
      </c>
      <c r="O327" s="223">
        <v>1634.212769800544</v>
      </c>
      <c r="P327" s="223">
        <v>0</v>
      </c>
      <c r="Q327" s="223">
        <v>80.510000000000005</v>
      </c>
      <c r="R327" s="223">
        <v>1714.722769800544</v>
      </c>
      <c r="S327" s="224">
        <v>2114.8314758706392</v>
      </c>
      <c r="T327" s="224">
        <v>0</v>
      </c>
      <c r="U327" s="224">
        <v>84.81</v>
      </c>
      <c r="V327" s="224">
        <v>2199.6414758706392</v>
      </c>
      <c r="W327" s="225">
        <v>2768.3121536941958</v>
      </c>
      <c r="X327" s="225">
        <v>0</v>
      </c>
      <c r="Y327" s="225">
        <v>122.53</v>
      </c>
      <c r="Z327" s="225">
        <v>2890.842153694196</v>
      </c>
      <c r="AB327" s="211" t="str">
        <f>VLOOKUP(B327,[2]Sheet2!$C$2:$E$384,3,FALSE)</f>
        <v>PU</v>
      </c>
      <c r="AD327" s="211" t="e">
        <f>VLOOKUP(B327,#REF!,2,FALSE)</f>
        <v>#REF!</v>
      </c>
      <c r="AE327" s="211" t="e">
        <f>VLOOKUP(B327,#REF!,2,FALSE)</f>
        <v>#REF!</v>
      </c>
      <c r="AG327" s="212">
        <v>312.73470818674821</v>
      </c>
      <c r="AH327" s="212">
        <v>0</v>
      </c>
      <c r="AI327" s="212">
        <v>15.35513553029292</v>
      </c>
      <c r="AJ327" s="212">
        <v>328.08984371704111</v>
      </c>
      <c r="AK327" s="212">
        <v>782.08135454101944</v>
      </c>
      <c r="AL327" s="212">
        <v>0</v>
      </c>
      <c r="AM327" s="212">
        <v>40.093873925372797</v>
      </c>
      <c r="AN327" s="212">
        <v>822.17522846639224</v>
      </c>
      <c r="AO327" s="212">
        <v>1012.0899162211051</v>
      </c>
      <c r="AP327" s="212">
        <v>0</v>
      </c>
      <c r="AQ327" s="212">
        <v>100.60516678718189</v>
      </c>
      <c r="AR327" s="212">
        <v>1112.6950830082869</v>
      </c>
      <c r="AS327" s="212">
        <v>1324.8246244078532</v>
      </c>
      <c r="AT327" s="212">
        <v>0</v>
      </c>
      <c r="AU327" s="212">
        <v>115.9603023174748</v>
      </c>
      <c r="AV327" s="212">
        <v>1440.784926725328</v>
      </c>
      <c r="AX327" s="211">
        <v>322</v>
      </c>
    </row>
    <row r="328" spans="1:50" x14ac:dyDescent="0.2">
      <c r="A328" s="190" t="s">
        <v>724</v>
      </c>
      <c r="B328" s="211" t="s">
        <v>153</v>
      </c>
      <c r="D328" s="211" t="s">
        <v>401</v>
      </c>
      <c r="E328" s="211">
        <v>106694</v>
      </c>
      <c r="F328" s="211">
        <v>549.35617747952085</v>
      </c>
      <c r="G328" s="211">
        <v>2283.4316212469021</v>
      </c>
      <c r="H328" s="211">
        <v>2753.3370230090823</v>
      </c>
      <c r="I328" s="211">
        <v>3302.693200488603</v>
      </c>
      <c r="K328" s="222">
        <v>569.04891022109382</v>
      </c>
      <c r="L328" s="222">
        <v>0</v>
      </c>
      <c r="M328" s="222">
        <v>37.72</v>
      </c>
      <c r="N328" s="222">
        <v>606.76891022109385</v>
      </c>
      <c r="O328" s="223">
        <v>2044.2266694437362</v>
      </c>
      <c r="P328" s="223">
        <v>0</v>
      </c>
      <c r="Q328" s="223">
        <v>80.510000000000005</v>
      </c>
      <c r="R328" s="223">
        <v>2124.7366694437364</v>
      </c>
      <c r="S328" s="224">
        <v>2577.6841657630584</v>
      </c>
      <c r="T328" s="224">
        <v>0</v>
      </c>
      <c r="U328" s="224">
        <v>84.81</v>
      </c>
      <c r="V328" s="224">
        <v>2662.4941657630584</v>
      </c>
      <c r="W328" s="225">
        <v>3146.733075984152</v>
      </c>
      <c r="X328" s="225">
        <v>0</v>
      </c>
      <c r="Y328" s="225">
        <v>122.53</v>
      </c>
      <c r="Z328" s="225">
        <v>3269.2630759841522</v>
      </c>
      <c r="AB328" s="211" t="str">
        <f>VLOOKUP(B328,[2]Sheet2!$C$2:$E$384,3,FALSE)</f>
        <v>PU</v>
      </c>
      <c r="AD328" s="211" t="e">
        <f>VLOOKUP(B328,#REF!,2,FALSE)</f>
        <v>#REF!</v>
      </c>
      <c r="AE328" s="211" t="e">
        <f>VLOOKUP(B328,#REF!,2,FALSE)</f>
        <v>#REF!</v>
      </c>
      <c r="AG328" s="212">
        <v>241.00262551307102</v>
      </c>
      <c r="AH328" s="212">
        <v>0</v>
      </c>
      <c r="AI328" s="212">
        <v>15.35513553029292</v>
      </c>
      <c r="AJ328" s="212">
        <v>256.35776104336395</v>
      </c>
      <c r="AK328" s="212">
        <v>865.76739825117204</v>
      </c>
      <c r="AL328" s="212">
        <v>0</v>
      </c>
      <c r="AM328" s="212">
        <v>40.093873925372797</v>
      </c>
      <c r="AN328" s="212">
        <v>905.86127217654484</v>
      </c>
      <c r="AO328" s="212">
        <v>1091.696408751578</v>
      </c>
      <c r="AP328" s="212">
        <v>0</v>
      </c>
      <c r="AQ328" s="212">
        <v>100.60516678718189</v>
      </c>
      <c r="AR328" s="212">
        <v>1192.3015755387598</v>
      </c>
      <c r="AS328" s="212">
        <v>1332.6990342646491</v>
      </c>
      <c r="AT328" s="212">
        <v>0</v>
      </c>
      <c r="AU328" s="212">
        <v>115.9603023174748</v>
      </c>
      <c r="AV328" s="212">
        <v>1448.6593365821238</v>
      </c>
      <c r="AX328" s="211">
        <v>323</v>
      </c>
    </row>
    <row r="329" spans="1:50" x14ac:dyDescent="0.2">
      <c r="A329" s="190" t="s">
        <v>724</v>
      </c>
      <c r="B329" s="211" t="s">
        <v>69</v>
      </c>
      <c r="D329" s="211" t="s">
        <v>401</v>
      </c>
      <c r="E329" s="211">
        <v>104721</v>
      </c>
      <c r="F329" s="211">
        <v>801.21971715319739</v>
      </c>
      <c r="G329" s="211">
        <v>1920.1090860397533</v>
      </c>
      <c r="H329" s="211">
        <v>2295.8376597674237</v>
      </c>
      <c r="I329" s="211">
        <v>3097.0573769206208</v>
      </c>
      <c r="K329" s="222">
        <v>813.43331051122652</v>
      </c>
      <c r="L329" s="222">
        <v>0</v>
      </c>
      <c r="M329" s="222">
        <v>37.72</v>
      </c>
      <c r="N329" s="222">
        <v>851.15331051122655</v>
      </c>
      <c r="O329" s="223">
        <v>1717.5819096704388</v>
      </c>
      <c r="P329" s="223">
        <v>0</v>
      </c>
      <c r="Q329" s="223">
        <v>80.510000000000005</v>
      </c>
      <c r="R329" s="223">
        <v>1798.0919096704388</v>
      </c>
      <c r="S329" s="224">
        <v>2128.4569142967348</v>
      </c>
      <c r="T329" s="224">
        <v>0</v>
      </c>
      <c r="U329" s="224">
        <v>84.81</v>
      </c>
      <c r="V329" s="224">
        <v>2213.2669142967347</v>
      </c>
      <c r="W329" s="225">
        <v>2941.8902248079612</v>
      </c>
      <c r="X329" s="225">
        <v>0</v>
      </c>
      <c r="Y329" s="225">
        <v>122.53</v>
      </c>
      <c r="Z329" s="225">
        <v>3064.4202248079614</v>
      </c>
      <c r="AB329" s="211" t="str">
        <f>VLOOKUP(B329,[2]Sheet2!$C$2:$E$384,3,FALSE)</f>
        <v>PU</v>
      </c>
      <c r="AD329" s="211" t="e">
        <f>VLOOKUP(B329,#REF!,2,FALSE)</f>
        <v>#REF!</v>
      </c>
      <c r="AE329" s="211" t="e">
        <f>VLOOKUP(B329,#REF!,2,FALSE)</f>
        <v>#REF!</v>
      </c>
      <c r="AG329" s="212">
        <v>368.52225062641912</v>
      </c>
      <c r="AH329" s="212">
        <v>0</v>
      </c>
      <c r="AI329" s="212">
        <v>15.35513553029292</v>
      </c>
      <c r="AJ329" s="212">
        <v>383.87738615671202</v>
      </c>
      <c r="AK329" s="212">
        <v>778.14264895196607</v>
      </c>
      <c r="AL329" s="212">
        <v>0</v>
      </c>
      <c r="AM329" s="212">
        <v>40.093873925372797</v>
      </c>
      <c r="AN329" s="212">
        <v>818.23652287733887</v>
      </c>
      <c r="AO329" s="212">
        <v>964.2876954781043</v>
      </c>
      <c r="AP329" s="212">
        <v>0</v>
      </c>
      <c r="AQ329" s="212">
        <v>100.60516678718189</v>
      </c>
      <c r="AR329" s="212">
        <v>1064.8928622652861</v>
      </c>
      <c r="AS329" s="212">
        <v>1332.8099461045235</v>
      </c>
      <c r="AT329" s="212">
        <v>0</v>
      </c>
      <c r="AU329" s="212">
        <v>115.9603023174748</v>
      </c>
      <c r="AV329" s="212">
        <v>1448.7702484219981</v>
      </c>
      <c r="AX329" s="211">
        <v>324</v>
      </c>
    </row>
    <row r="330" spans="1:50" x14ac:dyDescent="0.2">
      <c r="A330" s="190" t="s">
        <v>743</v>
      </c>
      <c r="B330" s="211" t="s">
        <v>86</v>
      </c>
      <c r="E330" s="211">
        <v>6429</v>
      </c>
      <c r="F330" s="211">
        <v>746.62762482501159</v>
      </c>
      <c r="G330" s="211">
        <v>5677.1412716350915</v>
      </c>
      <c r="H330" s="211">
        <v>7713.4644858649635</v>
      </c>
      <c r="I330" s="211">
        <v>8460.092110689975</v>
      </c>
      <c r="K330" s="222">
        <v>756.00278528752222</v>
      </c>
      <c r="L330" s="222">
        <v>0</v>
      </c>
      <c r="M330" s="222">
        <v>0</v>
      </c>
      <c r="N330" s="222">
        <v>756.00278528752222</v>
      </c>
      <c r="O330" s="223">
        <v>5029.7768385649406</v>
      </c>
      <c r="P330" s="223">
        <v>0</v>
      </c>
      <c r="Q330" s="223">
        <v>0</v>
      </c>
      <c r="R330" s="223">
        <v>5029.7768385649406</v>
      </c>
      <c r="S330" s="224">
        <v>7180.9263179122063</v>
      </c>
      <c r="T330" s="224">
        <v>0</v>
      </c>
      <c r="U330" s="224">
        <v>0</v>
      </c>
      <c r="V330" s="224">
        <v>7180.9263179122063</v>
      </c>
      <c r="W330" s="225">
        <v>7936.9291031997273</v>
      </c>
      <c r="X330" s="225">
        <v>0</v>
      </c>
      <c r="Y330" s="225">
        <v>0</v>
      </c>
      <c r="Z330" s="225">
        <v>7936.9291031997273</v>
      </c>
      <c r="AB330" s="211" t="str">
        <f>VLOOKUP(B330,[2]Sheet2!$C$2:$E$384,3,FALSE)</f>
        <v>PU</v>
      </c>
      <c r="AD330" s="211" t="e">
        <f>VLOOKUP(B330,#REF!,2,FALSE)</f>
        <v>#REF!</v>
      </c>
      <c r="AE330" s="211" t="e">
        <f>VLOOKUP(B330,#REF!,2,FALSE)</f>
        <v>#REF!</v>
      </c>
      <c r="AG330" s="212">
        <v>564.23750947451595</v>
      </c>
      <c r="AH330" s="212">
        <v>0</v>
      </c>
      <c r="AI330" s="212">
        <v>0</v>
      </c>
      <c r="AJ330" s="212">
        <v>564.23750947451595</v>
      </c>
      <c r="AK330" s="212">
        <v>3753.9395513273744</v>
      </c>
      <c r="AL330" s="212">
        <v>0</v>
      </c>
      <c r="AM330" s="212">
        <v>0</v>
      </c>
      <c r="AN330" s="212">
        <v>3753.9395513273744</v>
      </c>
      <c r="AO330" s="212">
        <v>5359.4352563103748</v>
      </c>
      <c r="AP330" s="212">
        <v>0</v>
      </c>
      <c r="AQ330" s="212">
        <v>0</v>
      </c>
      <c r="AR330" s="212">
        <v>5359.4352563103748</v>
      </c>
      <c r="AS330" s="212">
        <v>5923.6727657848905</v>
      </c>
      <c r="AT330" s="212">
        <v>0</v>
      </c>
      <c r="AU330" s="212">
        <v>0</v>
      </c>
      <c r="AV330" s="212">
        <v>5923.6727657848905</v>
      </c>
      <c r="AX330" s="211">
        <v>325</v>
      </c>
    </row>
    <row r="331" spans="1:50" x14ac:dyDescent="0.2">
      <c r="A331" s="190"/>
      <c r="K331" s="222"/>
      <c r="L331" s="222"/>
      <c r="M331" s="222"/>
      <c r="N331" s="222"/>
      <c r="O331" s="223"/>
      <c r="P331" s="223"/>
      <c r="Q331" s="223"/>
      <c r="R331" s="223"/>
      <c r="S331" s="224"/>
      <c r="T331" s="224"/>
      <c r="U331" s="224"/>
      <c r="V331" s="224"/>
      <c r="W331" s="225"/>
      <c r="X331" s="225"/>
      <c r="Y331" s="225"/>
      <c r="Z331" s="225"/>
    </row>
    <row r="332" spans="1:50" x14ac:dyDescent="0.2">
      <c r="A332" s="190"/>
      <c r="K332" s="222"/>
      <c r="L332" s="222"/>
      <c r="M332" s="222"/>
      <c r="N332" s="222"/>
      <c r="O332" s="223"/>
      <c r="P332" s="223"/>
      <c r="Q332" s="223"/>
      <c r="R332" s="223"/>
      <c r="S332" s="224"/>
      <c r="T332" s="224"/>
      <c r="U332" s="224"/>
      <c r="V332" s="224"/>
      <c r="W332" s="225"/>
      <c r="X332" s="225"/>
      <c r="Y332" s="225"/>
      <c r="Z332" s="225"/>
    </row>
    <row r="333" spans="1:50" x14ac:dyDescent="0.2">
      <c r="A333" s="190"/>
      <c r="K333" s="222"/>
      <c r="L333" s="222"/>
      <c r="M333" s="222"/>
      <c r="N333" s="222"/>
      <c r="O333" s="223"/>
      <c r="P333" s="223"/>
      <c r="Q333" s="223"/>
      <c r="R333" s="223"/>
      <c r="S333" s="224"/>
      <c r="T333" s="224"/>
      <c r="U333" s="224"/>
      <c r="V333" s="224"/>
      <c r="W333" s="225"/>
      <c r="X333" s="225"/>
      <c r="Y333" s="225"/>
      <c r="Z333" s="225"/>
    </row>
    <row r="334" spans="1:50" x14ac:dyDescent="0.2">
      <c r="B334" s="226" t="s">
        <v>401</v>
      </c>
      <c r="K334" s="222">
        <v>37.72</v>
      </c>
      <c r="L334" s="222">
        <v>0</v>
      </c>
      <c r="O334" s="223">
        <v>80.510000000000005</v>
      </c>
      <c r="P334" s="223">
        <v>0</v>
      </c>
      <c r="S334" s="224">
        <v>84.81</v>
      </c>
      <c r="T334" s="224">
        <v>0</v>
      </c>
      <c r="W334" s="225">
        <v>122.53</v>
      </c>
      <c r="X334" s="225">
        <v>0</v>
      </c>
    </row>
    <row r="335" spans="1:50" x14ac:dyDescent="0.2">
      <c r="A335" s="190" t="s">
        <v>808</v>
      </c>
      <c r="B335" s="211" t="s">
        <v>150</v>
      </c>
      <c r="E335" s="211">
        <v>1187292</v>
      </c>
      <c r="F335" s="211">
        <v>32.322504489207375</v>
      </c>
      <c r="G335" s="211">
        <v>59.003650108493957</v>
      </c>
      <c r="H335" s="211">
        <v>59.2534911898221</v>
      </c>
      <c r="I335" s="211">
        <v>91.575995679029475</v>
      </c>
      <c r="K335" s="222">
        <v>32.428897585899612</v>
      </c>
      <c r="L335" s="222">
        <v>0</v>
      </c>
      <c r="M335" s="222">
        <v>0</v>
      </c>
      <c r="N335" s="222">
        <v>32.428897585899612</v>
      </c>
      <c r="O335" s="223">
        <v>54.775852539978381</v>
      </c>
      <c r="P335" s="223">
        <v>0</v>
      </c>
      <c r="Q335" s="223">
        <v>0</v>
      </c>
      <c r="R335" s="223">
        <v>54.775852539978381</v>
      </c>
      <c r="S335" s="224">
        <v>55.45313875445229</v>
      </c>
      <c r="T335" s="224">
        <v>0</v>
      </c>
      <c r="U335" s="224">
        <v>0</v>
      </c>
      <c r="V335" s="224">
        <v>55.45313875445229</v>
      </c>
      <c r="W335" s="225">
        <v>87.882036340351888</v>
      </c>
      <c r="X335" s="225">
        <v>0</v>
      </c>
      <c r="Y335" s="225">
        <v>0</v>
      </c>
      <c r="Z335" s="225">
        <v>87.882036340351888</v>
      </c>
    </row>
    <row r="336" spans="1:50" x14ac:dyDescent="0.2">
      <c r="A336" s="190" t="s">
        <v>808</v>
      </c>
      <c r="B336" s="226" t="s">
        <v>215</v>
      </c>
      <c r="E336" s="211">
        <v>633665</v>
      </c>
      <c r="F336" s="211">
        <v>35.69340266544625</v>
      </c>
      <c r="G336" s="211">
        <v>69.487053232859637</v>
      </c>
      <c r="H336" s="211">
        <v>71.403377203192989</v>
      </c>
      <c r="I336" s="211">
        <v>107.09677986863925</v>
      </c>
      <c r="K336" s="222">
        <v>35.707417203053488</v>
      </c>
      <c r="L336" s="222">
        <v>0</v>
      </c>
      <c r="M336" s="222">
        <v>0</v>
      </c>
      <c r="N336" s="222">
        <v>35.707417203053488</v>
      </c>
      <c r="O336" s="223">
        <v>64.509963755201881</v>
      </c>
      <c r="P336" s="223">
        <v>0</v>
      </c>
      <c r="Q336" s="223">
        <v>0</v>
      </c>
      <c r="R336" s="223">
        <v>64.509963755201881</v>
      </c>
      <c r="S336" s="224">
        <v>66.937563565970379</v>
      </c>
      <c r="T336" s="224">
        <v>0</v>
      </c>
      <c r="U336" s="224">
        <v>0</v>
      </c>
      <c r="V336" s="224">
        <v>66.937563565970379</v>
      </c>
      <c r="W336" s="225">
        <v>102.64498076902387</v>
      </c>
      <c r="X336" s="225">
        <v>0</v>
      </c>
      <c r="Y336" s="225">
        <v>0</v>
      </c>
      <c r="Z336" s="225">
        <v>102.64498076902387</v>
      </c>
    </row>
    <row r="337" spans="1:26" x14ac:dyDescent="0.2">
      <c r="A337" s="190" t="s">
        <v>808</v>
      </c>
      <c r="B337" s="226" t="s">
        <v>309</v>
      </c>
      <c r="E337" s="211">
        <v>592978</v>
      </c>
      <c r="F337" s="211">
        <v>34.521543800950454</v>
      </c>
      <c r="G337" s="211">
        <v>57.802089790154113</v>
      </c>
      <c r="H337" s="211">
        <v>58.132687990759173</v>
      </c>
      <c r="I337" s="211">
        <v>92.654231791709648</v>
      </c>
      <c r="K337" s="222">
        <v>34.677653894840539</v>
      </c>
      <c r="L337" s="222">
        <v>0</v>
      </c>
      <c r="M337" s="222">
        <v>0</v>
      </c>
      <c r="N337" s="222">
        <v>34.677653894840539</v>
      </c>
      <c r="O337" s="223">
        <v>53.667769842532095</v>
      </c>
      <c r="P337" s="223">
        <v>0</v>
      </c>
      <c r="Q337" s="223">
        <v>0</v>
      </c>
      <c r="R337" s="223">
        <v>53.667769842532095</v>
      </c>
      <c r="S337" s="224">
        <v>54.465435426316844</v>
      </c>
      <c r="T337" s="224">
        <v>0</v>
      </c>
      <c r="U337" s="224">
        <v>0</v>
      </c>
      <c r="V337" s="224">
        <v>54.465435426316844</v>
      </c>
      <c r="W337" s="225">
        <v>89.143089321157376</v>
      </c>
      <c r="X337" s="225">
        <v>0</v>
      </c>
      <c r="Y337" s="225">
        <v>0</v>
      </c>
      <c r="Z337" s="225">
        <v>89.143089321157376</v>
      </c>
    </row>
    <row r="338" spans="1:26" x14ac:dyDescent="0.2">
      <c r="A338" s="190" t="s">
        <v>808</v>
      </c>
      <c r="B338" s="211" t="s">
        <v>353</v>
      </c>
      <c r="E338" s="211">
        <v>507658</v>
      </c>
      <c r="F338" s="211">
        <v>37.44539631011429</v>
      </c>
      <c r="G338" s="211">
        <v>67.43390321626174</v>
      </c>
      <c r="H338" s="211">
        <v>69.670908138324577</v>
      </c>
      <c r="I338" s="211">
        <v>107.11630444843885</v>
      </c>
      <c r="K338" s="222">
        <v>37.601741081368026</v>
      </c>
      <c r="L338" s="222">
        <v>0</v>
      </c>
      <c r="M338" s="222">
        <v>0</v>
      </c>
      <c r="N338" s="222">
        <v>37.601741081368026</v>
      </c>
      <c r="O338" s="223">
        <v>62.648226856527437</v>
      </c>
      <c r="P338" s="223">
        <v>0</v>
      </c>
      <c r="Q338" s="223">
        <v>0</v>
      </c>
      <c r="R338" s="223">
        <v>62.648226856527437</v>
      </c>
      <c r="S338" s="224">
        <v>65.415920140618312</v>
      </c>
      <c r="T338" s="224">
        <v>0</v>
      </c>
      <c r="U338" s="224">
        <v>0</v>
      </c>
      <c r="V338" s="224">
        <v>65.415920140618312</v>
      </c>
      <c r="W338" s="225">
        <v>103.01766122198633</v>
      </c>
      <c r="X338" s="225">
        <v>0</v>
      </c>
      <c r="Y338" s="225">
        <v>0</v>
      </c>
      <c r="Z338" s="225">
        <v>103.01766122198633</v>
      </c>
    </row>
    <row r="339" spans="1:26" x14ac:dyDescent="0.2">
      <c r="A339" s="190" t="s">
        <v>808</v>
      </c>
      <c r="B339" s="211" t="s">
        <v>374</v>
      </c>
      <c r="E339" s="211">
        <v>1137580</v>
      </c>
      <c r="F339" s="211">
        <v>29.466316215123328</v>
      </c>
      <c r="G339" s="211">
        <v>64.841076461394351</v>
      </c>
      <c r="H339" s="211">
        <v>65.90271643080483</v>
      </c>
      <c r="I339" s="211">
        <v>95.369032645928158</v>
      </c>
      <c r="K339" s="222">
        <v>29.632620381808106</v>
      </c>
      <c r="L339" s="222">
        <v>0</v>
      </c>
      <c r="M339" s="222">
        <v>0</v>
      </c>
      <c r="N339" s="222">
        <v>29.632620381808106</v>
      </c>
      <c r="O339" s="223">
        <v>60.184894694310735</v>
      </c>
      <c r="P339" s="223">
        <v>0</v>
      </c>
      <c r="Q339" s="223">
        <v>0</v>
      </c>
      <c r="R339" s="223">
        <v>60.184894694310735</v>
      </c>
      <c r="S339" s="224">
        <v>61.655057951940641</v>
      </c>
      <c r="T339" s="224">
        <v>0</v>
      </c>
      <c r="U339" s="224">
        <v>0</v>
      </c>
      <c r="V339" s="224">
        <v>61.655057951940641</v>
      </c>
      <c r="W339" s="225">
        <v>91.287678333748744</v>
      </c>
      <c r="X339" s="225">
        <v>0</v>
      </c>
      <c r="Y339" s="225">
        <v>0</v>
      </c>
      <c r="Z339" s="225">
        <v>91.287678333748744</v>
      </c>
    </row>
    <row r="340" spans="1:26" x14ac:dyDescent="0.2">
      <c r="A340" s="190" t="s">
        <v>808</v>
      </c>
      <c r="B340" s="211" t="s">
        <v>378</v>
      </c>
      <c r="E340" s="211">
        <v>974546</v>
      </c>
      <c r="F340" s="211">
        <v>34.590375415834657</v>
      </c>
      <c r="G340" s="211">
        <v>55.502868236013484</v>
      </c>
      <c r="H340" s="211">
        <v>56.991591574738678</v>
      </c>
      <c r="I340" s="211">
        <v>91.581966990573335</v>
      </c>
      <c r="K340" s="222">
        <v>34.903085412342207</v>
      </c>
      <c r="L340" s="222">
        <v>0</v>
      </c>
      <c r="M340" s="222">
        <v>0</v>
      </c>
      <c r="N340" s="222">
        <v>34.903085412342207</v>
      </c>
      <c r="O340" s="223">
        <v>51.531743887347545</v>
      </c>
      <c r="P340" s="223">
        <v>0</v>
      </c>
      <c r="Q340" s="223">
        <v>0</v>
      </c>
      <c r="R340" s="223">
        <v>51.531743887347545</v>
      </c>
      <c r="S340" s="224">
        <v>53.489576018508231</v>
      </c>
      <c r="T340" s="224">
        <v>0</v>
      </c>
      <c r="U340" s="224">
        <v>0</v>
      </c>
      <c r="V340" s="224">
        <v>53.489576018508231</v>
      </c>
      <c r="W340" s="225">
        <v>88.392661430850438</v>
      </c>
      <c r="X340" s="225">
        <v>0</v>
      </c>
      <c r="Y340" s="225">
        <v>0</v>
      </c>
      <c r="Z340" s="225">
        <v>88.392661430850438</v>
      </c>
    </row>
    <row r="341" spans="1:26" x14ac:dyDescent="0.2">
      <c r="A341" s="190" t="s">
        <v>672</v>
      </c>
      <c r="B341" s="211" t="s">
        <v>25</v>
      </c>
      <c r="E341" s="211">
        <v>473892</v>
      </c>
      <c r="F341" s="211">
        <v>44.067405653608837</v>
      </c>
      <c r="G341" s="211">
        <v>50.330367409540578</v>
      </c>
      <c r="H341" s="211">
        <v>53.142996536104683</v>
      </c>
      <c r="I341" s="211">
        <v>97.21040218971352</v>
      </c>
      <c r="K341" s="222">
        <v>44.406756466823431</v>
      </c>
      <c r="L341" s="222">
        <v>0</v>
      </c>
      <c r="M341" s="222">
        <v>0</v>
      </c>
      <c r="N341" s="222">
        <v>44.406756466823431</v>
      </c>
      <c r="O341" s="223">
        <v>46.754405232225899</v>
      </c>
      <c r="P341" s="223">
        <v>0</v>
      </c>
      <c r="Q341" s="223">
        <v>0</v>
      </c>
      <c r="R341" s="223">
        <v>46.754405232225899</v>
      </c>
      <c r="S341" s="224">
        <v>50.166794819702545</v>
      </c>
      <c r="T341" s="224">
        <v>0</v>
      </c>
      <c r="U341" s="224">
        <v>0</v>
      </c>
      <c r="V341" s="224">
        <v>50.166794819702545</v>
      </c>
      <c r="W341" s="225">
        <v>94.573551286525969</v>
      </c>
      <c r="X341" s="225">
        <v>0</v>
      </c>
      <c r="Y341" s="225">
        <v>0</v>
      </c>
      <c r="Z341" s="225">
        <v>94.573551286525969</v>
      </c>
    </row>
    <row r="342" spans="1:26" x14ac:dyDescent="0.2">
      <c r="A342" s="190" t="s">
        <v>672</v>
      </c>
      <c r="B342" s="211" t="s">
        <v>37</v>
      </c>
      <c r="E342" s="211">
        <v>258205</v>
      </c>
      <c r="F342" s="211">
        <v>61.72588059874905</v>
      </c>
      <c r="G342" s="211">
        <v>50.321764121868284</v>
      </c>
      <c r="H342" s="211">
        <v>51.098371320697296</v>
      </c>
      <c r="I342" s="211">
        <v>112.82425191944637</v>
      </c>
      <c r="K342" s="222">
        <v>62.438498649302097</v>
      </c>
      <c r="L342" s="222">
        <v>0</v>
      </c>
      <c r="M342" s="222">
        <v>0</v>
      </c>
      <c r="N342" s="222">
        <v>62.438498649302097</v>
      </c>
      <c r="O342" s="223">
        <v>46.782098577269998</v>
      </c>
      <c r="P342" s="223">
        <v>0</v>
      </c>
      <c r="Q342" s="223">
        <v>0</v>
      </c>
      <c r="R342" s="223">
        <v>46.782098577269998</v>
      </c>
      <c r="S342" s="224">
        <v>48.357258483470247</v>
      </c>
      <c r="T342" s="224">
        <v>0</v>
      </c>
      <c r="U342" s="224">
        <v>0</v>
      </c>
      <c r="V342" s="224">
        <v>48.357258483470247</v>
      </c>
      <c r="W342" s="225">
        <v>110.79575713277234</v>
      </c>
      <c r="X342" s="225">
        <v>0</v>
      </c>
      <c r="Y342" s="225">
        <v>0</v>
      </c>
      <c r="Z342" s="225">
        <v>110.79575713277234</v>
      </c>
    </row>
    <row r="343" spans="1:26" x14ac:dyDescent="0.2">
      <c r="A343" s="190" t="s">
        <v>672</v>
      </c>
      <c r="B343" s="211" t="s">
        <v>38</v>
      </c>
      <c r="E343" s="211">
        <v>357309</v>
      </c>
      <c r="F343" s="211">
        <v>52.616138972150154</v>
      </c>
      <c r="G343" s="211">
        <v>43.617869928409306</v>
      </c>
      <c r="H343" s="211">
        <v>44.468144913734299</v>
      </c>
      <c r="I343" s="211">
        <v>97.084283885884446</v>
      </c>
      <c r="K343" s="222">
        <v>52.94398859960998</v>
      </c>
      <c r="L343" s="222">
        <v>0</v>
      </c>
      <c r="M343" s="222">
        <v>0</v>
      </c>
      <c r="N343" s="222">
        <v>52.94398859960998</v>
      </c>
      <c r="O343" s="223">
        <v>40.539873564875222</v>
      </c>
      <c r="P343" s="223">
        <v>0</v>
      </c>
      <c r="Q343" s="223">
        <v>0</v>
      </c>
      <c r="R343" s="223">
        <v>40.539873564875222</v>
      </c>
      <c r="S343" s="224">
        <v>42.056617898968113</v>
      </c>
      <c r="T343" s="224">
        <v>0</v>
      </c>
      <c r="U343" s="224">
        <v>0</v>
      </c>
      <c r="V343" s="224">
        <v>42.056617898968113</v>
      </c>
      <c r="W343" s="225">
        <v>95.000606498578108</v>
      </c>
      <c r="X343" s="225">
        <v>0</v>
      </c>
      <c r="Y343" s="225">
        <v>0</v>
      </c>
      <c r="Z343" s="225">
        <v>95.000606498578108</v>
      </c>
    </row>
    <row r="344" spans="1:26" x14ac:dyDescent="0.2">
      <c r="A344" s="190" t="s">
        <v>672</v>
      </c>
      <c r="B344" s="211" t="s">
        <v>62</v>
      </c>
      <c r="E344" s="211">
        <v>317030</v>
      </c>
      <c r="F344" s="211">
        <v>51.114784089833776</v>
      </c>
      <c r="G344" s="211">
        <v>36.050882442828751</v>
      </c>
      <c r="H344" s="211">
        <v>39.679090958502151</v>
      </c>
      <c r="I344" s="211">
        <v>90.79387504833592</v>
      </c>
      <c r="K344" s="222">
        <v>51.485286444024638</v>
      </c>
      <c r="L344" s="222">
        <v>0</v>
      </c>
      <c r="M344" s="222">
        <v>0</v>
      </c>
      <c r="N344" s="222">
        <v>51.485286444024638</v>
      </c>
      <c r="O344" s="223">
        <v>33.570272305952116</v>
      </c>
      <c r="P344" s="223">
        <v>0</v>
      </c>
      <c r="Q344" s="223">
        <v>0</v>
      </c>
      <c r="R344" s="223">
        <v>33.570272305952116</v>
      </c>
      <c r="S344" s="224">
        <v>37.851494011952461</v>
      </c>
      <c r="T344" s="224">
        <v>0</v>
      </c>
      <c r="U344" s="224">
        <v>0</v>
      </c>
      <c r="V344" s="224">
        <v>37.851494011952461</v>
      </c>
      <c r="W344" s="225">
        <v>89.336780455977106</v>
      </c>
      <c r="X344" s="225">
        <v>0</v>
      </c>
      <c r="Y344" s="225">
        <v>0</v>
      </c>
      <c r="Z344" s="225">
        <v>89.336780455977106</v>
      </c>
    </row>
    <row r="345" spans="1:26" x14ac:dyDescent="0.2">
      <c r="A345" s="190" t="s">
        <v>672</v>
      </c>
      <c r="B345" s="211" t="s">
        <v>68</v>
      </c>
      <c r="E345" s="211">
        <v>346780</v>
      </c>
      <c r="F345" s="211">
        <v>47.431247476786439</v>
      </c>
      <c r="G345" s="211">
        <v>38.562952966780095</v>
      </c>
      <c r="H345" s="211">
        <v>39.151183293128263</v>
      </c>
      <c r="I345" s="211">
        <v>86.582430769914694</v>
      </c>
      <c r="K345" s="222">
        <v>47.922109118896884</v>
      </c>
      <c r="L345" s="222">
        <v>0</v>
      </c>
      <c r="M345" s="222">
        <v>0</v>
      </c>
      <c r="N345" s="222">
        <v>47.922109118896884</v>
      </c>
      <c r="O345" s="223">
        <v>35.84192090226945</v>
      </c>
      <c r="P345" s="223">
        <v>0</v>
      </c>
      <c r="Q345" s="223">
        <v>0</v>
      </c>
      <c r="R345" s="223">
        <v>35.84192090226945</v>
      </c>
      <c r="S345" s="224">
        <v>37.032945719889412</v>
      </c>
      <c r="T345" s="224">
        <v>0</v>
      </c>
      <c r="U345" s="224">
        <v>0</v>
      </c>
      <c r="V345" s="224">
        <v>37.032945719889412</v>
      </c>
      <c r="W345" s="225">
        <v>84.955054838786296</v>
      </c>
      <c r="X345" s="225">
        <v>0</v>
      </c>
      <c r="Y345" s="225">
        <v>0</v>
      </c>
      <c r="Z345" s="225">
        <v>84.955054838786296</v>
      </c>
    </row>
    <row r="346" spans="1:26" x14ac:dyDescent="0.2">
      <c r="A346" s="190" t="s">
        <v>672</v>
      </c>
      <c r="B346" s="211" t="s">
        <v>80</v>
      </c>
      <c r="E346" s="211">
        <v>461014</v>
      </c>
      <c r="F346" s="211">
        <v>49.913510218778605</v>
      </c>
      <c r="G346" s="211">
        <v>44.914422173634634</v>
      </c>
      <c r="H346" s="211">
        <v>45.369581344500531</v>
      </c>
      <c r="I346" s="211">
        <v>95.283091563279143</v>
      </c>
      <c r="K346" s="222">
        <v>50.159535431163746</v>
      </c>
      <c r="L346" s="222">
        <v>0</v>
      </c>
      <c r="M346" s="222">
        <v>0</v>
      </c>
      <c r="N346" s="222">
        <v>50.159535431163746</v>
      </c>
      <c r="O346" s="223">
        <v>41.746206248300481</v>
      </c>
      <c r="P346" s="223">
        <v>0</v>
      </c>
      <c r="Q346" s="223">
        <v>0</v>
      </c>
      <c r="R346" s="223">
        <v>41.746206248300481</v>
      </c>
      <c r="S346" s="224">
        <v>42.814824229627</v>
      </c>
      <c r="T346" s="224">
        <v>0</v>
      </c>
      <c r="U346" s="224">
        <v>0</v>
      </c>
      <c r="V346" s="224">
        <v>42.814824229627</v>
      </c>
      <c r="W346" s="225">
        <v>92.974359660790739</v>
      </c>
      <c r="X346" s="225">
        <v>0</v>
      </c>
      <c r="Y346" s="225">
        <v>0</v>
      </c>
      <c r="Z346" s="225">
        <v>92.974359660790739</v>
      </c>
    </row>
    <row r="347" spans="1:26" x14ac:dyDescent="0.2">
      <c r="A347" s="190" t="s">
        <v>672</v>
      </c>
      <c r="B347" s="211" t="s">
        <v>87</v>
      </c>
      <c r="E347" s="211">
        <v>249679</v>
      </c>
      <c r="F347" s="211">
        <v>37.210294017518493</v>
      </c>
      <c r="G347" s="211">
        <v>82.020071979177246</v>
      </c>
      <c r="H347" s="211">
        <v>82.698277157860431</v>
      </c>
      <c r="I347" s="211">
        <v>119.90857117537892</v>
      </c>
      <c r="K347" s="222">
        <v>37.384412764942191</v>
      </c>
      <c r="L347" s="222">
        <v>0</v>
      </c>
      <c r="M347" s="222">
        <v>0</v>
      </c>
      <c r="N347" s="222">
        <v>37.384412764942191</v>
      </c>
      <c r="O347" s="223">
        <v>76.132213134777032</v>
      </c>
      <c r="P347" s="223">
        <v>0</v>
      </c>
      <c r="Q347" s="223">
        <v>0</v>
      </c>
      <c r="R347" s="223">
        <v>76.132213134777032</v>
      </c>
      <c r="S347" s="224">
        <v>77.359673574538192</v>
      </c>
      <c r="T347" s="224">
        <v>0</v>
      </c>
      <c r="U347" s="224">
        <v>0</v>
      </c>
      <c r="V347" s="224">
        <v>77.359673574538192</v>
      </c>
      <c r="W347" s="225">
        <v>114.74408633948038</v>
      </c>
      <c r="X347" s="225">
        <v>0</v>
      </c>
      <c r="Y347" s="225">
        <v>0</v>
      </c>
      <c r="Z347" s="225">
        <v>114.74408633948038</v>
      </c>
    </row>
    <row r="348" spans="1:26" x14ac:dyDescent="0.2">
      <c r="A348" s="190" t="s">
        <v>672</v>
      </c>
      <c r="B348" s="211" t="s">
        <v>105</v>
      </c>
      <c r="E348" s="211">
        <v>455432</v>
      </c>
      <c r="F348" s="211">
        <v>42.734788069349541</v>
      </c>
      <c r="G348" s="211">
        <v>43.62304435574795</v>
      </c>
      <c r="H348" s="211">
        <v>44.103128094942619</v>
      </c>
      <c r="I348" s="211">
        <v>86.837916164292153</v>
      </c>
      <c r="K348" s="222">
        <v>42.986736800598763</v>
      </c>
      <c r="L348" s="222">
        <v>0</v>
      </c>
      <c r="M348" s="222">
        <v>0</v>
      </c>
      <c r="N348" s="222">
        <v>42.986736800598763</v>
      </c>
      <c r="O348" s="223">
        <v>40.574402674948182</v>
      </c>
      <c r="P348" s="223">
        <v>0</v>
      </c>
      <c r="Q348" s="223">
        <v>0</v>
      </c>
      <c r="R348" s="223">
        <v>40.574402674948182</v>
      </c>
      <c r="S348" s="224">
        <v>41.596383614604022</v>
      </c>
      <c r="T348" s="224">
        <v>0</v>
      </c>
      <c r="U348" s="224">
        <v>0</v>
      </c>
      <c r="V348" s="224">
        <v>41.596383614604022</v>
      </c>
      <c r="W348" s="225">
        <v>84.583120415202799</v>
      </c>
      <c r="X348" s="225">
        <v>0</v>
      </c>
      <c r="Y348" s="225">
        <v>0</v>
      </c>
      <c r="Z348" s="225">
        <v>84.583120415202799</v>
      </c>
    </row>
    <row r="349" spans="1:26" x14ac:dyDescent="0.2">
      <c r="A349" s="190" t="s">
        <v>672</v>
      </c>
      <c r="B349" s="211" t="s">
        <v>107</v>
      </c>
      <c r="E349" s="211">
        <v>779692</v>
      </c>
      <c r="F349" s="211">
        <v>53.17269383294942</v>
      </c>
      <c r="G349" s="211">
        <v>44.731660623583416</v>
      </c>
      <c r="H349" s="211">
        <v>47.064611115887303</v>
      </c>
      <c r="I349" s="211">
        <v>100.23730494883671</v>
      </c>
      <c r="K349" s="222">
        <v>53.521711005580364</v>
      </c>
      <c r="L349" s="222">
        <v>0</v>
      </c>
      <c r="M349" s="222">
        <v>0</v>
      </c>
      <c r="N349" s="222">
        <v>53.521711005580364</v>
      </c>
      <c r="O349" s="223">
        <v>41.593327392144587</v>
      </c>
      <c r="P349" s="223">
        <v>0</v>
      </c>
      <c r="Q349" s="223">
        <v>0</v>
      </c>
      <c r="R349" s="223">
        <v>41.593327392144587</v>
      </c>
      <c r="S349" s="224">
        <v>44.650762373387138</v>
      </c>
      <c r="T349" s="224">
        <v>0</v>
      </c>
      <c r="U349" s="224">
        <v>0</v>
      </c>
      <c r="V349" s="224">
        <v>44.650762373387138</v>
      </c>
      <c r="W349" s="225">
        <v>98.172473378967496</v>
      </c>
      <c r="X349" s="225">
        <v>0</v>
      </c>
      <c r="Y349" s="225">
        <v>0</v>
      </c>
      <c r="Z349" s="225">
        <v>98.172473378967496</v>
      </c>
    </row>
    <row r="350" spans="1:26" x14ac:dyDescent="0.2">
      <c r="A350" s="190" t="s">
        <v>672</v>
      </c>
      <c r="B350" s="211" t="s">
        <v>110</v>
      </c>
      <c r="E350" s="211">
        <v>351321</v>
      </c>
      <c r="F350" s="211">
        <v>49.952931934043221</v>
      </c>
      <c r="G350" s="211">
        <v>35.6144451359839</v>
      </c>
      <c r="H350" s="211">
        <v>36.300764651515436</v>
      </c>
      <c r="I350" s="211">
        <v>86.253696585558657</v>
      </c>
      <c r="K350" s="222">
        <v>50.195857335971859</v>
      </c>
      <c r="L350" s="222">
        <v>0</v>
      </c>
      <c r="M350" s="222">
        <v>0</v>
      </c>
      <c r="N350" s="222">
        <v>50.195857335971859</v>
      </c>
      <c r="O350" s="223">
        <v>33.116559790937629</v>
      </c>
      <c r="P350" s="223">
        <v>0</v>
      </c>
      <c r="Q350" s="223">
        <v>0</v>
      </c>
      <c r="R350" s="223">
        <v>33.116559790937629</v>
      </c>
      <c r="S350" s="224">
        <v>34.440482780452371</v>
      </c>
      <c r="T350" s="224">
        <v>0</v>
      </c>
      <c r="U350" s="224">
        <v>0</v>
      </c>
      <c r="V350" s="224">
        <v>34.440482780452371</v>
      </c>
      <c r="W350" s="225">
        <v>84.636340116424236</v>
      </c>
      <c r="X350" s="225">
        <v>0</v>
      </c>
      <c r="Y350" s="225">
        <v>0</v>
      </c>
      <c r="Z350" s="225">
        <v>84.636340116424236</v>
      </c>
    </row>
    <row r="351" spans="1:26" x14ac:dyDescent="0.2">
      <c r="A351" s="190" t="s">
        <v>672</v>
      </c>
      <c r="B351" s="211" t="s">
        <v>114</v>
      </c>
      <c r="E351" s="211">
        <v>285496</v>
      </c>
      <c r="F351" s="211">
        <v>50.020175414016308</v>
      </c>
      <c r="G351" s="211">
        <v>55.167576866926332</v>
      </c>
      <c r="H351" s="211">
        <v>56.095229096176858</v>
      </c>
      <c r="I351" s="211">
        <v>106.11540451019317</v>
      </c>
      <c r="K351" s="222">
        <v>50.315345120017966</v>
      </c>
      <c r="L351" s="222">
        <v>0</v>
      </c>
      <c r="M351" s="222">
        <v>0</v>
      </c>
      <c r="N351" s="222">
        <v>50.315345120017966</v>
      </c>
      <c r="O351" s="223">
        <v>51.305269811745177</v>
      </c>
      <c r="P351" s="223">
        <v>0</v>
      </c>
      <c r="Q351" s="223">
        <v>0</v>
      </c>
      <c r="R351" s="223">
        <v>51.305269811745177</v>
      </c>
      <c r="S351" s="224">
        <v>52.953615564674166</v>
      </c>
      <c r="T351" s="224">
        <v>0</v>
      </c>
      <c r="U351" s="224">
        <v>0</v>
      </c>
      <c r="V351" s="224">
        <v>52.953615564674166</v>
      </c>
      <c r="W351" s="225">
        <v>103.26896068469213</v>
      </c>
      <c r="X351" s="225">
        <v>0</v>
      </c>
      <c r="Y351" s="225">
        <v>0</v>
      </c>
      <c r="Z351" s="225">
        <v>103.26896068469213</v>
      </c>
    </row>
    <row r="352" spans="1:26" x14ac:dyDescent="0.2">
      <c r="A352" s="190" t="s">
        <v>672</v>
      </c>
      <c r="B352" s="211" t="s">
        <v>126</v>
      </c>
      <c r="E352" s="211">
        <v>371323</v>
      </c>
      <c r="F352" s="211">
        <v>58.238821726636914</v>
      </c>
      <c r="G352" s="211">
        <v>46.392542851964457</v>
      </c>
      <c r="H352" s="211">
        <v>46.881832231845863</v>
      </c>
      <c r="I352" s="211">
        <v>105.12065395848278</v>
      </c>
      <c r="K352" s="222">
        <v>58.618355005732646</v>
      </c>
      <c r="L352" s="222">
        <v>0</v>
      </c>
      <c r="M352" s="222">
        <v>0</v>
      </c>
      <c r="N352" s="222">
        <v>58.618355005732646</v>
      </c>
      <c r="O352" s="223">
        <v>43.188143425874507</v>
      </c>
      <c r="P352" s="223">
        <v>0</v>
      </c>
      <c r="Q352" s="223">
        <v>0</v>
      </c>
      <c r="R352" s="223">
        <v>43.188143425874507</v>
      </c>
      <c r="S352" s="224">
        <v>44.430323705314557</v>
      </c>
      <c r="T352" s="224">
        <v>0</v>
      </c>
      <c r="U352" s="224">
        <v>0</v>
      </c>
      <c r="V352" s="224">
        <v>44.430323705314557</v>
      </c>
      <c r="W352" s="225">
        <v>103.04867871104722</v>
      </c>
      <c r="X352" s="225">
        <v>0</v>
      </c>
      <c r="Y352" s="225">
        <v>0</v>
      </c>
      <c r="Z352" s="225">
        <v>103.04867871104722</v>
      </c>
    </row>
    <row r="353" spans="1:26" x14ac:dyDescent="0.2">
      <c r="A353" s="190" t="s">
        <v>672</v>
      </c>
      <c r="B353" s="211" t="s">
        <v>136</v>
      </c>
      <c r="E353" s="211">
        <v>756771</v>
      </c>
      <c r="F353" s="211">
        <v>50.521474792242309</v>
      </c>
      <c r="G353" s="211">
        <v>48.304217989444638</v>
      </c>
      <c r="H353" s="211">
        <v>50.250220876663199</v>
      </c>
      <c r="I353" s="211">
        <v>100.77169566890549</v>
      </c>
      <c r="K353" s="222">
        <v>50.767030632176287</v>
      </c>
      <c r="L353" s="222">
        <v>0</v>
      </c>
      <c r="M353" s="222">
        <v>0</v>
      </c>
      <c r="N353" s="222">
        <v>50.767030632176287</v>
      </c>
      <c r="O353" s="223">
        <v>44.93532844320012</v>
      </c>
      <c r="P353" s="223">
        <v>0</v>
      </c>
      <c r="Q353" s="223">
        <v>0</v>
      </c>
      <c r="R353" s="223">
        <v>44.93532844320012</v>
      </c>
      <c r="S353" s="224">
        <v>47.543432898893677</v>
      </c>
      <c r="T353" s="224">
        <v>0</v>
      </c>
      <c r="U353" s="224">
        <v>0</v>
      </c>
      <c r="V353" s="224">
        <v>47.543432898893677</v>
      </c>
      <c r="W353" s="225">
        <v>98.310463531069956</v>
      </c>
      <c r="X353" s="225">
        <v>0</v>
      </c>
      <c r="Y353" s="225">
        <v>0</v>
      </c>
      <c r="Z353" s="225">
        <v>98.310463531069956</v>
      </c>
    </row>
    <row r="354" spans="1:26" x14ac:dyDescent="0.2">
      <c r="A354" s="190" t="s">
        <v>672</v>
      </c>
      <c r="B354" s="211" t="s">
        <v>158</v>
      </c>
      <c r="E354" s="211">
        <v>760263</v>
      </c>
      <c r="F354" s="211">
        <v>46.680941989811416</v>
      </c>
      <c r="G354" s="211">
        <v>42.418288062149543</v>
      </c>
      <c r="H354" s="211">
        <v>44.137138423887357</v>
      </c>
      <c r="I354" s="211">
        <v>90.81808041369878</v>
      </c>
      <c r="K354" s="222">
        <v>47.017465781508157</v>
      </c>
      <c r="L354" s="222">
        <v>0</v>
      </c>
      <c r="M354" s="222">
        <v>0</v>
      </c>
      <c r="N354" s="222">
        <v>47.017465781508157</v>
      </c>
      <c r="O354" s="223">
        <v>39.463759822957314</v>
      </c>
      <c r="P354" s="223">
        <v>0</v>
      </c>
      <c r="Q354" s="223">
        <v>0</v>
      </c>
      <c r="R354" s="223">
        <v>39.463759822957314</v>
      </c>
      <c r="S354" s="224">
        <v>41.772396140298206</v>
      </c>
      <c r="T354" s="224">
        <v>0</v>
      </c>
      <c r="U354" s="224">
        <v>0</v>
      </c>
      <c r="V354" s="224">
        <v>41.772396140298206</v>
      </c>
      <c r="W354" s="225">
        <v>88.789861921806363</v>
      </c>
      <c r="X354" s="225">
        <v>0</v>
      </c>
      <c r="Y354" s="225">
        <v>0</v>
      </c>
      <c r="Z354" s="225">
        <v>88.789861921806363</v>
      </c>
    </row>
    <row r="355" spans="1:26" x14ac:dyDescent="0.2">
      <c r="A355" s="190" t="s">
        <v>672</v>
      </c>
      <c r="B355" s="211" t="s">
        <v>169</v>
      </c>
      <c r="E355" s="211">
        <v>333846</v>
      </c>
      <c r="F355" s="211">
        <v>55.652687167136939</v>
      </c>
      <c r="G355" s="211">
        <v>37.921573124785084</v>
      </c>
      <c r="H355" s="211">
        <v>41.654077914142071</v>
      </c>
      <c r="I355" s="211">
        <v>97.306765081279011</v>
      </c>
      <c r="K355" s="222">
        <v>55.996925953254646</v>
      </c>
      <c r="L355" s="222">
        <v>0</v>
      </c>
      <c r="M355" s="222">
        <v>0</v>
      </c>
      <c r="N355" s="222">
        <v>55.996925953254646</v>
      </c>
      <c r="O355" s="223">
        <v>35.324639700074286</v>
      </c>
      <c r="P355" s="223">
        <v>0</v>
      </c>
      <c r="Q355" s="223">
        <v>0</v>
      </c>
      <c r="R355" s="223">
        <v>35.324639700074286</v>
      </c>
      <c r="S355" s="224">
        <v>39.764408361246055</v>
      </c>
      <c r="T355" s="224">
        <v>0</v>
      </c>
      <c r="U355" s="224">
        <v>0</v>
      </c>
      <c r="V355" s="224">
        <v>39.764408361246055</v>
      </c>
      <c r="W355" s="225">
        <v>95.761334314500701</v>
      </c>
      <c r="X355" s="225">
        <v>0</v>
      </c>
      <c r="Y355" s="225">
        <v>0</v>
      </c>
      <c r="Z355" s="225">
        <v>95.761334314500701</v>
      </c>
    </row>
    <row r="356" spans="1:26" x14ac:dyDescent="0.2">
      <c r="A356" s="190" t="s">
        <v>672</v>
      </c>
      <c r="B356" s="211" t="s">
        <v>177</v>
      </c>
      <c r="E356" s="211">
        <v>415143</v>
      </c>
      <c r="F356" s="211">
        <v>45.342257968940821</v>
      </c>
      <c r="G356" s="211">
        <v>67.879551105949034</v>
      </c>
      <c r="H356" s="211">
        <v>68.277410624391763</v>
      </c>
      <c r="I356" s="211">
        <v>113.61966859333258</v>
      </c>
      <c r="K356" s="222">
        <v>45.528841762392851</v>
      </c>
      <c r="L356" s="222">
        <v>0</v>
      </c>
      <c r="M356" s="222">
        <v>0</v>
      </c>
      <c r="N356" s="222">
        <v>45.528841762392851</v>
      </c>
      <c r="O356" s="223">
        <v>63.079366805760905</v>
      </c>
      <c r="P356" s="223">
        <v>0</v>
      </c>
      <c r="Q356" s="223">
        <v>0</v>
      </c>
      <c r="R356" s="223">
        <v>63.079366805760905</v>
      </c>
      <c r="S356" s="224">
        <v>64.088974980475342</v>
      </c>
      <c r="T356" s="224">
        <v>0</v>
      </c>
      <c r="U356" s="224">
        <v>0</v>
      </c>
      <c r="V356" s="224">
        <v>64.088974980475342</v>
      </c>
      <c r="W356" s="225">
        <v>109.61781674286819</v>
      </c>
      <c r="X356" s="225">
        <v>0</v>
      </c>
      <c r="Y356" s="225">
        <v>0</v>
      </c>
      <c r="Z356" s="225">
        <v>109.61781674286819</v>
      </c>
    </row>
    <row r="357" spans="1:26" x14ac:dyDescent="0.2">
      <c r="A357" s="190" t="s">
        <v>672</v>
      </c>
      <c r="B357" s="211" t="s">
        <v>186</v>
      </c>
      <c r="E357" s="211">
        <v>753350</v>
      </c>
      <c r="F357" s="211">
        <v>50.790751974513839</v>
      </c>
      <c r="G357" s="211">
        <v>43.835131220242921</v>
      </c>
      <c r="H357" s="211">
        <v>45.805768862762321</v>
      </c>
      <c r="I357" s="211">
        <v>96.596520837276159</v>
      </c>
      <c r="K357" s="222">
        <v>51.058855118217529</v>
      </c>
      <c r="L357" s="222">
        <v>0</v>
      </c>
      <c r="M357" s="222">
        <v>0</v>
      </c>
      <c r="N357" s="222">
        <v>51.058855118217529</v>
      </c>
      <c r="O357" s="223">
        <v>40.792999828275036</v>
      </c>
      <c r="P357" s="223">
        <v>0</v>
      </c>
      <c r="Q357" s="223">
        <v>0</v>
      </c>
      <c r="R357" s="223">
        <v>40.792999828275036</v>
      </c>
      <c r="S357" s="224">
        <v>43.420895589682857</v>
      </c>
      <c r="T357" s="224">
        <v>0</v>
      </c>
      <c r="U357" s="224">
        <v>0</v>
      </c>
      <c r="V357" s="224">
        <v>43.420895589682857</v>
      </c>
      <c r="W357" s="225">
        <v>94.479750707900394</v>
      </c>
      <c r="X357" s="225">
        <v>0</v>
      </c>
      <c r="Y357" s="225">
        <v>0</v>
      </c>
      <c r="Z357" s="225">
        <v>94.479750707900394</v>
      </c>
    </row>
    <row r="358" spans="1:26" x14ac:dyDescent="0.2">
      <c r="A358" s="190" t="s">
        <v>672</v>
      </c>
      <c r="B358" s="211" t="s">
        <v>195</v>
      </c>
      <c r="E358" s="211">
        <v>658071</v>
      </c>
      <c r="F358" s="211">
        <v>38.364984933236691</v>
      </c>
      <c r="G358" s="211">
        <v>52.563541320527719</v>
      </c>
      <c r="H358" s="211">
        <v>54.386838341731277</v>
      </c>
      <c r="I358" s="211">
        <v>92.751823274967961</v>
      </c>
      <c r="K358" s="222">
        <v>38.458751139974609</v>
      </c>
      <c r="L358" s="222">
        <v>0</v>
      </c>
      <c r="M358" s="222">
        <v>0</v>
      </c>
      <c r="N358" s="222">
        <v>38.458751139974609</v>
      </c>
      <c r="O358" s="223">
        <v>48.855369024311962</v>
      </c>
      <c r="P358" s="223">
        <v>0</v>
      </c>
      <c r="Q358" s="223">
        <v>0</v>
      </c>
      <c r="R358" s="223">
        <v>48.855369024311962</v>
      </c>
      <c r="S358" s="224">
        <v>51.187559958475568</v>
      </c>
      <c r="T358" s="224">
        <v>0</v>
      </c>
      <c r="U358" s="224">
        <v>0</v>
      </c>
      <c r="V358" s="224">
        <v>51.187559958475568</v>
      </c>
      <c r="W358" s="225">
        <v>89.64631109845017</v>
      </c>
      <c r="X358" s="225">
        <v>0</v>
      </c>
      <c r="Y358" s="225">
        <v>0</v>
      </c>
      <c r="Z358" s="225">
        <v>89.64631109845017</v>
      </c>
    </row>
    <row r="359" spans="1:26" x14ac:dyDescent="0.2">
      <c r="A359" s="190" t="s">
        <v>672</v>
      </c>
      <c r="B359" s="211" t="s">
        <v>200</v>
      </c>
      <c r="E359" s="211">
        <v>426395</v>
      </c>
      <c r="F359" s="211">
        <v>38.757145369903498</v>
      </c>
      <c r="G359" s="211">
        <v>46.194264891631001</v>
      </c>
      <c r="H359" s="211">
        <v>49.083121588339267</v>
      </c>
      <c r="I359" s="211">
        <v>87.840266958242765</v>
      </c>
      <c r="K359" s="222">
        <v>39.043418263450832</v>
      </c>
      <c r="L359" s="222">
        <v>0</v>
      </c>
      <c r="M359" s="222">
        <v>0</v>
      </c>
      <c r="N359" s="222">
        <v>39.043418263450832</v>
      </c>
      <c r="O359" s="223">
        <v>42.906286966882824</v>
      </c>
      <c r="P359" s="223">
        <v>0</v>
      </c>
      <c r="Q359" s="223">
        <v>0</v>
      </c>
      <c r="R359" s="223">
        <v>42.906286966882824</v>
      </c>
      <c r="S359" s="224">
        <v>46.314886438977858</v>
      </c>
      <c r="T359" s="224">
        <v>0</v>
      </c>
      <c r="U359" s="224">
        <v>0</v>
      </c>
      <c r="V359" s="224">
        <v>46.314886438977858</v>
      </c>
      <c r="W359" s="225">
        <v>85.358304702428683</v>
      </c>
      <c r="X359" s="225">
        <v>0</v>
      </c>
      <c r="Y359" s="225">
        <v>0</v>
      </c>
      <c r="Z359" s="225">
        <v>85.358304702428683</v>
      </c>
    </row>
    <row r="360" spans="1:26" x14ac:dyDescent="0.2">
      <c r="A360" s="190" t="s">
        <v>672</v>
      </c>
      <c r="B360" s="211" t="s">
        <v>241</v>
      </c>
      <c r="E360" s="211">
        <v>363356</v>
      </c>
      <c r="F360" s="211">
        <v>46.806957914552115</v>
      </c>
      <c r="G360" s="211">
        <v>37.709325180599741</v>
      </c>
      <c r="H360" s="211">
        <v>38.323111250275794</v>
      </c>
      <c r="I360" s="211">
        <v>85.130069164827916</v>
      </c>
      <c r="K360" s="222">
        <v>47.057947393070904</v>
      </c>
      <c r="L360" s="222">
        <v>0</v>
      </c>
      <c r="M360" s="222">
        <v>0</v>
      </c>
      <c r="N360" s="222">
        <v>47.057947393070904</v>
      </c>
      <c r="O360" s="223">
        <v>35.12247627585343</v>
      </c>
      <c r="P360" s="223">
        <v>0</v>
      </c>
      <c r="Q360" s="223">
        <v>0</v>
      </c>
      <c r="R360" s="223">
        <v>35.12247627585343</v>
      </c>
      <c r="S360" s="224">
        <v>36.344317980472042</v>
      </c>
      <c r="T360" s="224">
        <v>0</v>
      </c>
      <c r="U360" s="224">
        <v>0</v>
      </c>
      <c r="V360" s="224">
        <v>36.344317980472042</v>
      </c>
      <c r="W360" s="225">
        <v>83.402265373542946</v>
      </c>
      <c r="X360" s="225">
        <v>0</v>
      </c>
      <c r="Y360" s="225">
        <v>0</v>
      </c>
      <c r="Z360" s="225">
        <v>83.402265373542946</v>
      </c>
    </row>
    <row r="361" spans="1:26" x14ac:dyDescent="0.2">
      <c r="A361" s="190" t="s">
        <v>672</v>
      </c>
      <c r="B361" s="211" t="s">
        <v>248</v>
      </c>
      <c r="E361" s="211">
        <v>485973</v>
      </c>
      <c r="F361" s="211">
        <v>40.992800011523272</v>
      </c>
      <c r="G361" s="211">
        <v>49.290253395610456</v>
      </c>
      <c r="H361" s="211">
        <v>50.032267882926803</v>
      </c>
      <c r="I361" s="211">
        <v>91.025067894450075</v>
      </c>
      <c r="K361" s="222">
        <v>41.268255838684489</v>
      </c>
      <c r="L361" s="222">
        <v>0</v>
      </c>
      <c r="M361" s="222">
        <v>0</v>
      </c>
      <c r="N361" s="222">
        <v>41.268255838684489</v>
      </c>
      <c r="O361" s="223">
        <v>45.826831848789951</v>
      </c>
      <c r="P361" s="223">
        <v>0</v>
      </c>
      <c r="Q361" s="223">
        <v>0</v>
      </c>
      <c r="R361" s="223">
        <v>45.826831848789951</v>
      </c>
      <c r="S361" s="224">
        <v>47.125625554171684</v>
      </c>
      <c r="T361" s="224">
        <v>0</v>
      </c>
      <c r="U361" s="224">
        <v>0</v>
      </c>
      <c r="V361" s="224">
        <v>47.125625554171684</v>
      </c>
      <c r="W361" s="225">
        <v>88.393881392856187</v>
      </c>
      <c r="X361" s="225">
        <v>0</v>
      </c>
      <c r="Y361" s="225">
        <v>0</v>
      </c>
      <c r="Z361" s="225">
        <v>88.393881392856187</v>
      </c>
    </row>
    <row r="362" spans="1:26" x14ac:dyDescent="0.2">
      <c r="A362" s="190" t="s">
        <v>672</v>
      </c>
      <c r="B362" s="211" t="s">
        <v>290</v>
      </c>
      <c r="E362" s="211">
        <v>206165</v>
      </c>
      <c r="F362" s="211">
        <v>61.279688598937753</v>
      </c>
      <c r="G362" s="211">
        <v>41.742594183673269</v>
      </c>
      <c r="H362" s="211">
        <v>41.971614628462639</v>
      </c>
      <c r="I362" s="211">
        <v>103.25130322740038</v>
      </c>
      <c r="K362" s="222">
        <v>61.801725871165758</v>
      </c>
      <c r="L362" s="222">
        <v>0</v>
      </c>
      <c r="M362" s="222">
        <v>0</v>
      </c>
      <c r="N362" s="222">
        <v>61.801725871165758</v>
      </c>
      <c r="O362" s="223">
        <v>38.868741479712845</v>
      </c>
      <c r="P362" s="223">
        <v>0</v>
      </c>
      <c r="Q362" s="223">
        <v>0</v>
      </c>
      <c r="R362" s="223">
        <v>38.868741479712845</v>
      </c>
      <c r="S362" s="224">
        <v>39.807074864881464</v>
      </c>
      <c r="T362" s="224">
        <v>0</v>
      </c>
      <c r="U362" s="224">
        <v>0</v>
      </c>
      <c r="V362" s="224">
        <v>39.807074864881464</v>
      </c>
      <c r="W362" s="225">
        <v>101.60880073604721</v>
      </c>
      <c r="X362" s="225">
        <v>0</v>
      </c>
      <c r="Y362" s="225">
        <v>0</v>
      </c>
      <c r="Z362" s="225">
        <v>101.60880073604721</v>
      </c>
    </row>
    <row r="363" spans="1:26" x14ac:dyDescent="0.2">
      <c r="A363" s="190" t="s">
        <v>672</v>
      </c>
      <c r="B363" s="211" t="s">
        <v>319</v>
      </c>
      <c r="E363" s="211">
        <v>480874</v>
      </c>
      <c r="F363" s="211">
        <v>44.42435856378178</v>
      </c>
      <c r="G363" s="211">
        <v>44.248910134245143</v>
      </c>
      <c r="H363" s="211">
        <v>45.032543174494606</v>
      </c>
      <c r="I363" s="211">
        <v>89.456901738276386</v>
      </c>
      <c r="K363" s="222">
        <v>44.610401483189392</v>
      </c>
      <c r="L363" s="222">
        <v>0</v>
      </c>
      <c r="M363" s="222">
        <v>0</v>
      </c>
      <c r="N363" s="222">
        <v>44.610401483189392</v>
      </c>
      <c r="O363" s="223">
        <v>41.159203759109452</v>
      </c>
      <c r="P363" s="223">
        <v>0</v>
      </c>
      <c r="Q363" s="223">
        <v>0</v>
      </c>
      <c r="R363" s="223">
        <v>41.159203759109452</v>
      </c>
      <c r="S363" s="224">
        <v>42.526433252002455</v>
      </c>
      <c r="T363" s="224">
        <v>0</v>
      </c>
      <c r="U363" s="224">
        <v>0</v>
      </c>
      <c r="V363" s="224">
        <v>42.526433252002455</v>
      </c>
      <c r="W363" s="225">
        <v>87.136834735191854</v>
      </c>
      <c r="X363" s="225">
        <v>0</v>
      </c>
      <c r="Y363" s="225">
        <v>0</v>
      </c>
      <c r="Z363" s="225">
        <v>87.136834735191854</v>
      </c>
    </row>
    <row r="364" spans="1:26" x14ac:dyDescent="0.2">
      <c r="A364" s="190" t="s">
        <v>672</v>
      </c>
      <c r="B364" s="211" t="s">
        <v>383</v>
      </c>
      <c r="E364" s="211">
        <v>298892</v>
      </c>
      <c r="F364" s="211">
        <v>48.001284744991501</v>
      </c>
      <c r="G364" s="211">
        <v>35.182853353328291</v>
      </c>
      <c r="H364" s="211">
        <v>36.020222206827938</v>
      </c>
      <c r="I364" s="211">
        <v>84.021506951819447</v>
      </c>
      <c r="K364" s="222">
        <v>48.377435921066272</v>
      </c>
      <c r="L364" s="222">
        <v>0</v>
      </c>
      <c r="M364" s="222">
        <v>0</v>
      </c>
      <c r="N364" s="222">
        <v>48.377435921066272</v>
      </c>
      <c r="O364" s="223">
        <v>32.748177581541157</v>
      </c>
      <c r="P364" s="223">
        <v>0</v>
      </c>
      <c r="Q364" s="223">
        <v>0</v>
      </c>
      <c r="R364" s="223">
        <v>32.748177581541157</v>
      </c>
      <c r="S364" s="224">
        <v>34.224122792781387</v>
      </c>
      <c r="T364" s="224">
        <v>0</v>
      </c>
      <c r="U364" s="224">
        <v>0</v>
      </c>
      <c r="V364" s="224">
        <v>34.224122792781387</v>
      </c>
      <c r="W364" s="225">
        <v>82.601558713847666</v>
      </c>
      <c r="X364" s="225">
        <v>0</v>
      </c>
      <c r="Y364" s="225">
        <v>0</v>
      </c>
      <c r="Z364" s="225">
        <v>82.601558713847666</v>
      </c>
    </row>
    <row r="365" spans="1:26" x14ac:dyDescent="0.2">
      <c r="A365" s="190" t="s">
        <v>715</v>
      </c>
      <c r="B365" s="211" t="s">
        <v>61</v>
      </c>
      <c r="E365" s="211">
        <v>211627</v>
      </c>
      <c r="F365" s="211">
        <v>1014.334550884339</v>
      </c>
      <c r="G365" s="211">
        <v>470.85762519146897</v>
      </c>
      <c r="H365" s="211">
        <v>587.58493377212687</v>
      </c>
      <c r="I365" s="211">
        <v>1601.9194846564656</v>
      </c>
      <c r="K365" s="222">
        <v>1020.1865364707027</v>
      </c>
      <c r="L365" s="222">
        <v>0</v>
      </c>
      <c r="M365" s="222">
        <v>0</v>
      </c>
      <c r="N365" s="222">
        <v>1020.1865364707027</v>
      </c>
      <c r="O365" s="223">
        <v>438.13348686764925</v>
      </c>
      <c r="P365" s="223">
        <v>0</v>
      </c>
      <c r="Q365" s="223">
        <v>0</v>
      </c>
      <c r="R365" s="223">
        <v>438.13348686764925</v>
      </c>
      <c r="S365" s="224">
        <v>583.47929372631438</v>
      </c>
      <c r="T365" s="224">
        <v>0</v>
      </c>
      <c r="U365" s="224">
        <v>0</v>
      </c>
      <c r="V365" s="224">
        <v>583.47929372631438</v>
      </c>
      <c r="W365" s="225">
        <v>1603.6658301970169</v>
      </c>
      <c r="X365" s="225">
        <v>0</v>
      </c>
      <c r="Y365" s="225">
        <v>0</v>
      </c>
      <c r="Z365" s="225">
        <v>1603.6658301970169</v>
      </c>
    </row>
    <row r="366" spans="1:26" x14ac:dyDescent="0.2">
      <c r="A366" s="190" t="s">
        <v>715</v>
      </c>
      <c r="B366" s="211" t="s">
        <v>67</v>
      </c>
      <c r="E366" s="211">
        <v>267297</v>
      </c>
      <c r="F366" s="211">
        <v>846.99900111112368</v>
      </c>
      <c r="G366" s="211">
        <v>535.08286017460352</v>
      </c>
      <c r="H366" s="211">
        <v>662.57490340505228</v>
      </c>
      <c r="I366" s="211">
        <v>1509.5739045161758</v>
      </c>
      <c r="K366" s="222">
        <v>855.36584856668287</v>
      </c>
      <c r="L366" s="222">
        <v>0</v>
      </c>
      <c r="M366" s="222">
        <v>0</v>
      </c>
      <c r="N366" s="222">
        <v>855.36584856668287</v>
      </c>
      <c r="O366" s="223">
        <v>489.55636500607562</v>
      </c>
      <c r="P366" s="223">
        <v>0</v>
      </c>
      <c r="Q366" s="223">
        <v>0</v>
      </c>
      <c r="R366" s="223">
        <v>489.55636500607562</v>
      </c>
      <c r="S366" s="224">
        <v>640.7580556197662</v>
      </c>
      <c r="T366" s="224">
        <v>0</v>
      </c>
      <c r="U366" s="224">
        <v>0</v>
      </c>
      <c r="V366" s="224">
        <v>640.7580556197662</v>
      </c>
      <c r="W366" s="225">
        <v>1496.123904186449</v>
      </c>
      <c r="X366" s="225">
        <v>0</v>
      </c>
      <c r="Y366" s="225">
        <v>0</v>
      </c>
      <c r="Z366" s="225">
        <v>1496.123904186449</v>
      </c>
    </row>
    <row r="367" spans="1:26" x14ac:dyDescent="0.2">
      <c r="A367" s="190" t="s">
        <v>715</v>
      </c>
      <c r="B367" s="211" t="s">
        <v>97</v>
      </c>
      <c r="E367" s="211">
        <v>239914</v>
      </c>
      <c r="F367" s="211">
        <v>770.38452528822825</v>
      </c>
      <c r="G367" s="211">
        <v>821.04787794272124</v>
      </c>
      <c r="H367" s="211">
        <v>932.04319870643064</v>
      </c>
      <c r="I367" s="211">
        <v>1702.4277239946589</v>
      </c>
      <c r="K367" s="222">
        <v>775.23419243639069</v>
      </c>
      <c r="L367" s="222">
        <v>0</v>
      </c>
      <c r="M367" s="222">
        <v>0</v>
      </c>
      <c r="N367" s="222">
        <v>775.23419243639069</v>
      </c>
      <c r="O367" s="223">
        <v>753.34499618482459</v>
      </c>
      <c r="P367" s="223">
        <v>0</v>
      </c>
      <c r="Q367" s="223">
        <v>0</v>
      </c>
      <c r="R367" s="223">
        <v>753.34499618482459</v>
      </c>
      <c r="S367" s="224">
        <v>889.65615714040723</v>
      </c>
      <c r="T367" s="224">
        <v>0</v>
      </c>
      <c r="U367" s="224">
        <v>0</v>
      </c>
      <c r="V367" s="224">
        <v>889.65615714040723</v>
      </c>
      <c r="W367" s="225">
        <v>1664.8903495767979</v>
      </c>
      <c r="X367" s="225">
        <v>0</v>
      </c>
      <c r="Y367" s="225">
        <v>0</v>
      </c>
      <c r="Z367" s="225">
        <v>1664.8903495767979</v>
      </c>
    </row>
    <row r="368" spans="1:26" x14ac:dyDescent="0.2">
      <c r="A368" s="190" t="s">
        <v>715</v>
      </c>
      <c r="B368" s="211" t="s">
        <v>103</v>
      </c>
      <c r="E368" s="211">
        <v>348095</v>
      </c>
      <c r="F368" s="211">
        <v>706.036125195708</v>
      </c>
      <c r="G368" s="211">
        <v>717.14772365676333</v>
      </c>
      <c r="H368" s="211">
        <v>867.99903968898582</v>
      </c>
      <c r="I368" s="211">
        <v>1574.0351648846938</v>
      </c>
      <c r="K368" s="222">
        <v>710.02022896812173</v>
      </c>
      <c r="L368" s="222">
        <v>0</v>
      </c>
      <c r="M368" s="222">
        <v>0</v>
      </c>
      <c r="N368" s="222">
        <v>710.02022896812173</v>
      </c>
      <c r="O368" s="223">
        <v>654.3880116528245</v>
      </c>
      <c r="P368" s="223">
        <v>0</v>
      </c>
      <c r="Q368" s="223">
        <v>0</v>
      </c>
      <c r="R368" s="223">
        <v>654.3880116528245</v>
      </c>
      <c r="S368" s="224">
        <v>826.37068043226486</v>
      </c>
      <c r="T368" s="224">
        <v>0</v>
      </c>
      <c r="U368" s="224">
        <v>0</v>
      </c>
      <c r="V368" s="224">
        <v>826.37068043226486</v>
      </c>
      <c r="W368" s="225">
        <v>1536.3909094003866</v>
      </c>
      <c r="X368" s="225">
        <v>0</v>
      </c>
      <c r="Y368" s="225">
        <v>0</v>
      </c>
      <c r="Z368" s="225">
        <v>1536.3909094003866</v>
      </c>
    </row>
    <row r="369" spans="1:26" x14ac:dyDescent="0.2">
      <c r="A369" s="190" t="s">
        <v>715</v>
      </c>
      <c r="B369" s="211" t="s">
        <v>106</v>
      </c>
      <c r="E369" s="211">
        <v>353942</v>
      </c>
      <c r="F369" s="211">
        <v>831.53434461013387</v>
      </c>
      <c r="G369" s="211">
        <v>645.61393133201489</v>
      </c>
      <c r="H369" s="211">
        <v>755.70232219059039</v>
      </c>
      <c r="I369" s="211">
        <v>1587.2366668007244</v>
      </c>
      <c r="K369" s="222">
        <v>837.92971996028132</v>
      </c>
      <c r="L369" s="222">
        <v>0</v>
      </c>
      <c r="M369" s="222">
        <v>0</v>
      </c>
      <c r="N369" s="222">
        <v>837.92971996028132</v>
      </c>
      <c r="O369" s="223">
        <v>589.2756605055489</v>
      </c>
      <c r="P369" s="223">
        <v>0</v>
      </c>
      <c r="Q369" s="223">
        <v>0</v>
      </c>
      <c r="R369" s="223">
        <v>589.2756605055489</v>
      </c>
      <c r="S369" s="224">
        <v>723.74304807525982</v>
      </c>
      <c r="T369" s="224">
        <v>0</v>
      </c>
      <c r="U369" s="224">
        <v>0</v>
      </c>
      <c r="V369" s="224">
        <v>723.74304807525982</v>
      </c>
      <c r="W369" s="225">
        <v>1561.6727680355414</v>
      </c>
      <c r="X369" s="225">
        <v>0</v>
      </c>
      <c r="Y369" s="225">
        <v>0</v>
      </c>
      <c r="Z369" s="225">
        <v>1561.6727680355414</v>
      </c>
    </row>
    <row r="370" spans="1:26" x14ac:dyDescent="0.2">
      <c r="A370" s="190" t="s">
        <v>715</v>
      </c>
      <c r="B370" s="211" t="s">
        <v>109</v>
      </c>
      <c r="E370" s="211">
        <v>196143</v>
      </c>
      <c r="F370" s="211">
        <v>943.85958203963435</v>
      </c>
      <c r="G370" s="211">
        <v>458.23671871799144</v>
      </c>
      <c r="H370" s="211">
        <v>569.68456695860959</v>
      </c>
      <c r="I370" s="211">
        <v>1513.5441489982441</v>
      </c>
      <c r="K370" s="222">
        <v>948.17122223597028</v>
      </c>
      <c r="L370" s="222">
        <v>0</v>
      </c>
      <c r="M370" s="222">
        <v>0</v>
      </c>
      <c r="N370" s="222">
        <v>948.17122223597028</v>
      </c>
      <c r="O370" s="223">
        <v>418.3830391539795</v>
      </c>
      <c r="P370" s="223">
        <v>0</v>
      </c>
      <c r="Q370" s="223">
        <v>0</v>
      </c>
      <c r="R370" s="223">
        <v>418.3830391539795</v>
      </c>
      <c r="S370" s="224">
        <v>553.05551075087521</v>
      </c>
      <c r="T370" s="224">
        <v>0</v>
      </c>
      <c r="U370" s="224">
        <v>0</v>
      </c>
      <c r="V370" s="224">
        <v>553.05551075087521</v>
      </c>
      <c r="W370" s="225">
        <v>1501.2267329868453</v>
      </c>
      <c r="X370" s="225">
        <v>0</v>
      </c>
      <c r="Y370" s="225">
        <v>0</v>
      </c>
      <c r="Z370" s="225">
        <v>1501.2267329868453</v>
      </c>
    </row>
    <row r="371" spans="1:26" x14ac:dyDescent="0.2">
      <c r="A371" s="190" t="s">
        <v>715</v>
      </c>
      <c r="B371" s="211" t="s">
        <v>125</v>
      </c>
      <c r="E371" s="211">
        <v>244621</v>
      </c>
      <c r="F371" s="211">
        <v>873.11800703946096</v>
      </c>
      <c r="G371" s="211">
        <v>680.96713836042284</v>
      </c>
      <c r="H371" s="211">
        <v>831.54421699739214</v>
      </c>
      <c r="I371" s="211">
        <v>1704.6622240368531</v>
      </c>
      <c r="K371" s="222">
        <v>878.66224672794567</v>
      </c>
      <c r="L371" s="222">
        <v>0</v>
      </c>
      <c r="M371" s="222">
        <v>0</v>
      </c>
      <c r="N371" s="222">
        <v>878.66224672794567</v>
      </c>
      <c r="O371" s="223">
        <v>626.22375799239637</v>
      </c>
      <c r="P371" s="223">
        <v>0</v>
      </c>
      <c r="Q371" s="223">
        <v>0</v>
      </c>
      <c r="R371" s="223">
        <v>626.22375799239637</v>
      </c>
      <c r="S371" s="224">
        <v>800.95266981163002</v>
      </c>
      <c r="T371" s="224">
        <v>0</v>
      </c>
      <c r="U371" s="224">
        <v>0</v>
      </c>
      <c r="V371" s="224">
        <v>800.95266981163002</v>
      </c>
      <c r="W371" s="225">
        <v>1679.6149165395757</v>
      </c>
      <c r="X371" s="225">
        <v>0</v>
      </c>
      <c r="Y371" s="225">
        <v>0</v>
      </c>
      <c r="Z371" s="225">
        <v>1679.6149165395757</v>
      </c>
    </row>
    <row r="372" spans="1:26" x14ac:dyDescent="0.2">
      <c r="A372" s="190" t="s">
        <v>715</v>
      </c>
      <c r="B372" s="211" t="s">
        <v>135</v>
      </c>
      <c r="E372" s="211">
        <v>612607</v>
      </c>
      <c r="F372" s="211">
        <v>845.70700465388097</v>
      </c>
      <c r="G372" s="211">
        <v>640.00951371034125</v>
      </c>
      <c r="H372" s="211">
        <v>769.70451671409921</v>
      </c>
      <c r="I372" s="211">
        <v>1615.4115213679802</v>
      </c>
      <c r="K372" s="222">
        <v>849.49088989211486</v>
      </c>
      <c r="L372" s="222">
        <v>0</v>
      </c>
      <c r="M372" s="222">
        <v>0</v>
      </c>
      <c r="N372" s="222">
        <v>849.49088989211486</v>
      </c>
      <c r="O372" s="223">
        <v>589.43469003178541</v>
      </c>
      <c r="P372" s="223">
        <v>0</v>
      </c>
      <c r="Q372" s="223">
        <v>0</v>
      </c>
      <c r="R372" s="223">
        <v>589.43469003178541</v>
      </c>
      <c r="S372" s="224">
        <v>741.37768696317085</v>
      </c>
      <c r="T372" s="224">
        <v>0</v>
      </c>
      <c r="U372" s="224">
        <v>0</v>
      </c>
      <c r="V372" s="224">
        <v>741.37768696317085</v>
      </c>
      <c r="W372" s="225">
        <v>1590.8685768552857</v>
      </c>
      <c r="X372" s="225">
        <v>0</v>
      </c>
      <c r="Y372" s="225">
        <v>0</v>
      </c>
      <c r="Z372" s="225">
        <v>1590.8685768552857</v>
      </c>
    </row>
    <row r="373" spans="1:26" x14ac:dyDescent="0.2">
      <c r="A373" s="190" t="s">
        <v>715</v>
      </c>
      <c r="B373" s="211" t="s">
        <v>146</v>
      </c>
      <c r="E373" s="211">
        <v>273804</v>
      </c>
      <c r="F373" s="211">
        <v>816.04515273699428</v>
      </c>
      <c r="G373" s="211">
        <v>614.11341187625442</v>
      </c>
      <c r="H373" s="211">
        <v>740.97210638001502</v>
      </c>
      <c r="I373" s="211">
        <v>1557.0172591170094</v>
      </c>
      <c r="K373" s="222">
        <v>821.34442719771846</v>
      </c>
      <c r="L373" s="222">
        <v>0</v>
      </c>
      <c r="M373" s="222">
        <v>0</v>
      </c>
      <c r="N373" s="222">
        <v>821.34442719771846</v>
      </c>
      <c r="O373" s="223">
        <v>563.02870447236705</v>
      </c>
      <c r="P373" s="223">
        <v>0</v>
      </c>
      <c r="Q373" s="223">
        <v>0</v>
      </c>
      <c r="R373" s="223">
        <v>563.02870447236705</v>
      </c>
      <c r="S373" s="224">
        <v>712.20657581279738</v>
      </c>
      <c r="T373" s="224">
        <v>0</v>
      </c>
      <c r="U373" s="224">
        <v>0</v>
      </c>
      <c r="V373" s="224">
        <v>712.20657581279738</v>
      </c>
      <c r="W373" s="225">
        <v>1533.5510030105158</v>
      </c>
      <c r="X373" s="225">
        <v>0</v>
      </c>
      <c r="Y373" s="225">
        <v>0</v>
      </c>
      <c r="Z373" s="225">
        <v>1533.5510030105158</v>
      </c>
    </row>
    <row r="374" spans="1:26" x14ac:dyDescent="0.2">
      <c r="A374" s="190" t="s">
        <v>715</v>
      </c>
      <c r="B374" s="211" t="s">
        <v>157</v>
      </c>
      <c r="E374" s="211">
        <v>569475</v>
      </c>
      <c r="F374" s="211">
        <v>860.64095127968744</v>
      </c>
      <c r="G374" s="211">
        <v>471.16675545285739</v>
      </c>
      <c r="H374" s="211">
        <v>578.70940535729676</v>
      </c>
      <c r="I374" s="211">
        <v>1439.3503566369843</v>
      </c>
      <c r="K374" s="222">
        <v>867.29084922007053</v>
      </c>
      <c r="L374" s="222">
        <v>0</v>
      </c>
      <c r="M374" s="222">
        <v>0</v>
      </c>
      <c r="N374" s="222">
        <v>867.29084922007053</v>
      </c>
      <c r="O374" s="223">
        <v>437.54892321835206</v>
      </c>
      <c r="P374" s="223">
        <v>0</v>
      </c>
      <c r="Q374" s="223">
        <v>0</v>
      </c>
      <c r="R374" s="223">
        <v>437.54892321835206</v>
      </c>
      <c r="S374" s="224">
        <v>570.82408606407739</v>
      </c>
      <c r="T374" s="224">
        <v>0</v>
      </c>
      <c r="U374" s="224">
        <v>0</v>
      </c>
      <c r="V374" s="224">
        <v>570.82408606407739</v>
      </c>
      <c r="W374" s="225">
        <v>1438.114935284148</v>
      </c>
      <c r="X374" s="225">
        <v>0</v>
      </c>
      <c r="Y374" s="225">
        <v>0</v>
      </c>
      <c r="Z374" s="225">
        <v>1438.114935284148</v>
      </c>
    </row>
    <row r="375" spans="1:26" x14ac:dyDescent="0.2">
      <c r="A375" s="190" t="s">
        <v>715</v>
      </c>
      <c r="B375" s="211" t="s">
        <v>170</v>
      </c>
      <c r="E375" s="211">
        <v>474349</v>
      </c>
      <c r="F375" s="211">
        <v>971.92449230418947</v>
      </c>
      <c r="G375" s="211">
        <v>582.5814461442335</v>
      </c>
      <c r="H375" s="211">
        <v>701.9431111602803</v>
      </c>
      <c r="I375" s="211">
        <v>1673.86760346447</v>
      </c>
      <c r="K375" s="222">
        <v>976.33650596170912</v>
      </c>
      <c r="L375" s="222">
        <v>0</v>
      </c>
      <c r="M375" s="222">
        <v>0</v>
      </c>
      <c r="N375" s="222">
        <v>976.33650596170912</v>
      </c>
      <c r="O375" s="223">
        <v>540.14596119393332</v>
      </c>
      <c r="P375" s="223">
        <v>0</v>
      </c>
      <c r="Q375" s="223">
        <v>0</v>
      </c>
      <c r="R375" s="223">
        <v>540.14596119393332</v>
      </c>
      <c r="S375" s="224">
        <v>687.65526830457793</v>
      </c>
      <c r="T375" s="224">
        <v>0</v>
      </c>
      <c r="U375" s="224">
        <v>0</v>
      </c>
      <c r="V375" s="224">
        <v>687.65526830457793</v>
      </c>
      <c r="W375" s="225">
        <v>1663.9917742662869</v>
      </c>
      <c r="X375" s="225">
        <v>0</v>
      </c>
      <c r="Y375" s="225">
        <v>0</v>
      </c>
      <c r="Z375" s="225">
        <v>1663.9917742662869</v>
      </c>
    </row>
    <row r="376" spans="1:26" x14ac:dyDescent="0.2">
      <c r="A376" s="190" t="s">
        <v>715</v>
      </c>
      <c r="B376" s="211" t="s">
        <v>185</v>
      </c>
      <c r="E376" s="211">
        <v>641074</v>
      </c>
      <c r="F376" s="211">
        <v>794.97222161560137</v>
      </c>
      <c r="G376" s="211">
        <v>649.93037582515126</v>
      </c>
      <c r="H376" s="211">
        <v>779.33310447683391</v>
      </c>
      <c r="I376" s="211">
        <v>1574.3053260924353</v>
      </c>
      <c r="K376" s="222">
        <v>799.10961975343412</v>
      </c>
      <c r="L376" s="222">
        <v>0</v>
      </c>
      <c r="M376" s="222">
        <v>0</v>
      </c>
      <c r="N376" s="222">
        <v>799.10961975343412</v>
      </c>
      <c r="O376" s="223">
        <v>596.12693876644505</v>
      </c>
      <c r="P376" s="223">
        <v>0</v>
      </c>
      <c r="Q376" s="223">
        <v>0</v>
      </c>
      <c r="R376" s="223">
        <v>596.12693876644505</v>
      </c>
      <c r="S376" s="224">
        <v>753.1771203827052</v>
      </c>
      <c r="T376" s="224">
        <v>0</v>
      </c>
      <c r="U376" s="224">
        <v>0</v>
      </c>
      <c r="V376" s="224">
        <v>753.1771203827052</v>
      </c>
      <c r="W376" s="225">
        <v>1552.2867401361393</v>
      </c>
      <c r="X376" s="225">
        <v>0</v>
      </c>
      <c r="Y376" s="225">
        <v>0</v>
      </c>
      <c r="Z376" s="225">
        <v>1552.2867401361393</v>
      </c>
    </row>
    <row r="377" spans="1:26" x14ac:dyDescent="0.2">
      <c r="A377" s="190" t="s">
        <v>715</v>
      </c>
      <c r="B377" s="211" t="s">
        <v>194</v>
      </c>
      <c r="E377" s="211">
        <v>527095</v>
      </c>
      <c r="F377" s="211">
        <v>683.39426479097699</v>
      </c>
      <c r="G377" s="211">
        <v>794.19359037078527</v>
      </c>
      <c r="H377" s="211">
        <v>957.34021121416151</v>
      </c>
      <c r="I377" s="211">
        <v>1640.7344760051383</v>
      </c>
      <c r="K377" s="222">
        <v>685.46118923290908</v>
      </c>
      <c r="L377" s="222">
        <v>0</v>
      </c>
      <c r="M377" s="222">
        <v>0</v>
      </c>
      <c r="N377" s="222">
        <v>685.46118923290908</v>
      </c>
      <c r="O377" s="223">
        <v>726.78680053235951</v>
      </c>
      <c r="P377" s="223">
        <v>0</v>
      </c>
      <c r="Q377" s="223">
        <v>0</v>
      </c>
      <c r="R377" s="223">
        <v>726.78680053235951</v>
      </c>
      <c r="S377" s="224">
        <v>912.25887280684219</v>
      </c>
      <c r="T377" s="224">
        <v>0</v>
      </c>
      <c r="U377" s="224">
        <v>0</v>
      </c>
      <c r="V377" s="224">
        <v>912.25887280684219</v>
      </c>
      <c r="W377" s="225">
        <v>1597.7200620397514</v>
      </c>
      <c r="X377" s="225">
        <v>0</v>
      </c>
      <c r="Y377" s="225">
        <v>0</v>
      </c>
      <c r="Z377" s="225">
        <v>1597.7200620397514</v>
      </c>
    </row>
    <row r="378" spans="1:26" x14ac:dyDescent="0.2">
      <c r="A378" s="190" t="s">
        <v>715</v>
      </c>
      <c r="B378" s="211" t="s">
        <v>199</v>
      </c>
      <c r="E378" s="211">
        <v>280071</v>
      </c>
      <c r="F378" s="211">
        <v>786.64752866237484</v>
      </c>
      <c r="G378" s="211">
        <v>491.76449172053862</v>
      </c>
      <c r="H378" s="211">
        <v>608.38082082065284</v>
      </c>
      <c r="I378" s="211">
        <v>1395.0283494830278</v>
      </c>
      <c r="K378" s="222">
        <v>793.43956694261055</v>
      </c>
      <c r="L378" s="222">
        <v>0</v>
      </c>
      <c r="M378" s="222">
        <v>0</v>
      </c>
      <c r="N378" s="222">
        <v>793.43956694261055</v>
      </c>
      <c r="O378" s="223">
        <v>451.50411075485499</v>
      </c>
      <c r="P378" s="223">
        <v>0</v>
      </c>
      <c r="Q378" s="223">
        <v>0</v>
      </c>
      <c r="R378" s="223">
        <v>451.50411075485499</v>
      </c>
      <c r="S378" s="224">
        <v>592.88972817204058</v>
      </c>
      <c r="T378" s="224">
        <v>0</v>
      </c>
      <c r="U378" s="224">
        <v>0</v>
      </c>
      <c r="V378" s="224">
        <v>592.88972817204058</v>
      </c>
      <c r="W378" s="225">
        <v>1386.3292951146509</v>
      </c>
      <c r="X378" s="225">
        <v>0</v>
      </c>
      <c r="Y378" s="225">
        <v>0</v>
      </c>
      <c r="Z378" s="225">
        <v>1386.3292951146509</v>
      </c>
    </row>
    <row r="379" spans="1:26" x14ac:dyDescent="0.2">
      <c r="A379" s="190" t="s">
        <v>715</v>
      </c>
      <c r="B379" s="211" t="s">
        <v>205</v>
      </c>
      <c r="E379" s="211">
        <v>328938</v>
      </c>
      <c r="F379" s="211">
        <v>680.45931756136417</v>
      </c>
      <c r="G379" s="211">
        <v>751.02480723480403</v>
      </c>
      <c r="H379" s="211">
        <v>892.99123070499911</v>
      </c>
      <c r="I379" s="211">
        <v>1573.4505482663635</v>
      </c>
      <c r="K379" s="222">
        <v>685.92987991895052</v>
      </c>
      <c r="L379" s="222">
        <v>0</v>
      </c>
      <c r="M379" s="222">
        <v>0</v>
      </c>
      <c r="N379" s="222">
        <v>685.92987991895052</v>
      </c>
      <c r="O379" s="223">
        <v>683.62399182531669</v>
      </c>
      <c r="P379" s="223">
        <v>0</v>
      </c>
      <c r="Q379" s="223">
        <v>0</v>
      </c>
      <c r="R379" s="223">
        <v>683.62399182531669</v>
      </c>
      <c r="S379" s="224">
        <v>847.5515754461652</v>
      </c>
      <c r="T379" s="224">
        <v>0</v>
      </c>
      <c r="U379" s="224">
        <v>0</v>
      </c>
      <c r="V379" s="224">
        <v>847.5515754461652</v>
      </c>
      <c r="W379" s="225">
        <v>1533.4814553651158</v>
      </c>
      <c r="X379" s="225">
        <v>0</v>
      </c>
      <c r="Y379" s="225">
        <v>0</v>
      </c>
      <c r="Z379" s="225">
        <v>1533.4814553651158</v>
      </c>
    </row>
    <row r="380" spans="1:26" x14ac:dyDescent="0.2">
      <c r="A380" s="190" t="s">
        <v>715</v>
      </c>
      <c r="B380" s="211" t="s">
        <v>227</v>
      </c>
      <c r="E380" s="211">
        <v>404991</v>
      </c>
      <c r="F380" s="211">
        <v>741.26410710361461</v>
      </c>
      <c r="G380" s="211">
        <v>846.644217214543</v>
      </c>
      <c r="H380" s="211">
        <v>977.00721697006713</v>
      </c>
      <c r="I380" s="211">
        <v>1718.2713240736819</v>
      </c>
      <c r="K380" s="222">
        <v>748.26441332364755</v>
      </c>
      <c r="L380" s="222">
        <v>0</v>
      </c>
      <c r="M380" s="222">
        <v>0</v>
      </c>
      <c r="N380" s="222">
        <v>748.26441332364755</v>
      </c>
      <c r="O380" s="223">
        <v>779.32605750327036</v>
      </c>
      <c r="P380" s="223">
        <v>0</v>
      </c>
      <c r="Q380" s="223">
        <v>0</v>
      </c>
      <c r="R380" s="223">
        <v>779.32605750327036</v>
      </c>
      <c r="S380" s="224">
        <v>931.45089093718684</v>
      </c>
      <c r="T380" s="224">
        <v>0</v>
      </c>
      <c r="U380" s="224">
        <v>0</v>
      </c>
      <c r="V380" s="224">
        <v>931.45089093718684</v>
      </c>
      <c r="W380" s="225">
        <v>1679.7153042608345</v>
      </c>
      <c r="X380" s="225">
        <v>0</v>
      </c>
      <c r="Y380" s="225">
        <v>0</v>
      </c>
      <c r="Z380" s="225">
        <v>1679.7153042608345</v>
      </c>
    </row>
    <row r="381" spans="1:26" x14ac:dyDescent="0.2">
      <c r="A381" s="190" t="s">
        <v>715</v>
      </c>
      <c r="B381" s="211" t="s">
        <v>240</v>
      </c>
      <c r="E381" s="211">
        <v>277168</v>
      </c>
      <c r="F381" s="211">
        <v>812.47835247936268</v>
      </c>
      <c r="G381" s="211">
        <v>546.34327301448229</v>
      </c>
      <c r="H381" s="211">
        <v>658.57558237089052</v>
      </c>
      <c r="I381" s="211">
        <v>1471.0539348502534</v>
      </c>
      <c r="K381" s="222">
        <v>817.05018722861917</v>
      </c>
      <c r="L381" s="222">
        <v>0</v>
      </c>
      <c r="M381" s="222">
        <v>0</v>
      </c>
      <c r="N381" s="222">
        <v>817.05018722861917</v>
      </c>
      <c r="O381" s="223">
        <v>500.750662891932</v>
      </c>
      <c r="P381" s="223">
        <v>0</v>
      </c>
      <c r="Q381" s="223">
        <v>0</v>
      </c>
      <c r="R381" s="223">
        <v>500.750662891932</v>
      </c>
      <c r="S381" s="224">
        <v>634.25431470472859</v>
      </c>
      <c r="T381" s="224">
        <v>0</v>
      </c>
      <c r="U381" s="224">
        <v>0</v>
      </c>
      <c r="V381" s="224">
        <v>634.25431470472859</v>
      </c>
      <c r="W381" s="225">
        <v>1451.3045019333479</v>
      </c>
      <c r="X381" s="225">
        <v>0</v>
      </c>
      <c r="Y381" s="225">
        <v>0</v>
      </c>
      <c r="Z381" s="225">
        <v>1451.3045019333479</v>
      </c>
    </row>
    <row r="382" spans="1:26" x14ac:dyDescent="0.2">
      <c r="A382" s="190" t="s">
        <v>715</v>
      </c>
      <c r="B382" s="211" t="s">
        <v>243</v>
      </c>
      <c r="E382" s="211">
        <v>303774</v>
      </c>
      <c r="F382" s="211">
        <v>715.60583525910715</v>
      </c>
      <c r="G382" s="211">
        <v>670.43466597915881</v>
      </c>
      <c r="H382" s="211">
        <v>809.47323838672162</v>
      </c>
      <c r="I382" s="211">
        <v>1525.0790736458287</v>
      </c>
      <c r="K382" s="222">
        <v>720.84735083978546</v>
      </c>
      <c r="L382" s="222">
        <v>0</v>
      </c>
      <c r="M382" s="222">
        <v>0</v>
      </c>
      <c r="N382" s="222">
        <v>720.84735083978546</v>
      </c>
      <c r="O382" s="223">
        <v>613.62304881978366</v>
      </c>
      <c r="P382" s="223">
        <v>0</v>
      </c>
      <c r="Q382" s="223">
        <v>0</v>
      </c>
      <c r="R382" s="223">
        <v>613.62304881978366</v>
      </c>
      <c r="S382" s="224">
        <v>779.48011864995544</v>
      </c>
      <c r="T382" s="224">
        <v>0</v>
      </c>
      <c r="U382" s="224">
        <v>0</v>
      </c>
      <c r="V382" s="224">
        <v>779.48011864995544</v>
      </c>
      <c r="W382" s="225">
        <v>1500.3274694897409</v>
      </c>
      <c r="X382" s="225">
        <v>0</v>
      </c>
      <c r="Y382" s="225">
        <v>0</v>
      </c>
      <c r="Z382" s="225">
        <v>1500.3274694897409</v>
      </c>
    </row>
    <row r="383" spans="1:26" x14ac:dyDescent="0.2">
      <c r="A383" s="190" t="s">
        <v>715</v>
      </c>
      <c r="B383" s="211" t="s">
        <v>247</v>
      </c>
      <c r="E383" s="211">
        <v>352442</v>
      </c>
      <c r="F383" s="211">
        <v>775.51280210644597</v>
      </c>
      <c r="G383" s="211">
        <v>684.51867365728538</v>
      </c>
      <c r="H383" s="211">
        <v>835.56920675100503</v>
      </c>
      <c r="I383" s="211">
        <v>1611.0820088574508</v>
      </c>
      <c r="K383" s="222">
        <v>781.29774118182456</v>
      </c>
      <c r="L383" s="222">
        <v>0</v>
      </c>
      <c r="M383" s="222">
        <v>0</v>
      </c>
      <c r="N383" s="222">
        <v>781.29774118182456</v>
      </c>
      <c r="O383" s="223">
        <v>624.27957540109287</v>
      </c>
      <c r="P383" s="223">
        <v>0</v>
      </c>
      <c r="Q383" s="223">
        <v>0</v>
      </c>
      <c r="R383" s="223">
        <v>624.27957540109287</v>
      </c>
      <c r="S383" s="224">
        <v>797.57385209448432</v>
      </c>
      <c r="T383" s="224">
        <v>0</v>
      </c>
      <c r="U383" s="224">
        <v>0</v>
      </c>
      <c r="V383" s="224">
        <v>797.57385209448432</v>
      </c>
      <c r="W383" s="225">
        <v>1578.8715932763091</v>
      </c>
      <c r="X383" s="225">
        <v>0</v>
      </c>
      <c r="Y383" s="225">
        <v>0</v>
      </c>
      <c r="Z383" s="225">
        <v>1578.8715932763091</v>
      </c>
    </row>
    <row r="384" spans="1:26" x14ac:dyDescent="0.2">
      <c r="A384" s="190" t="s">
        <v>715</v>
      </c>
      <c r="B384" s="211" t="s">
        <v>253</v>
      </c>
      <c r="E384" s="211">
        <v>274765</v>
      </c>
      <c r="F384" s="211">
        <v>977.01384091860314</v>
      </c>
      <c r="G384" s="211">
        <v>572.65781706631856</v>
      </c>
      <c r="H384" s="211">
        <v>708.93025076818856</v>
      </c>
      <c r="I384" s="211">
        <v>1685.9440916867916</v>
      </c>
      <c r="K384" s="222">
        <v>983.80521228924579</v>
      </c>
      <c r="L384" s="222">
        <v>0</v>
      </c>
      <c r="M384" s="222">
        <v>0</v>
      </c>
      <c r="N384" s="222">
        <v>983.80521228924579</v>
      </c>
      <c r="O384" s="223">
        <v>529.06607171615383</v>
      </c>
      <c r="P384" s="223">
        <v>0</v>
      </c>
      <c r="Q384" s="223">
        <v>0</v>
      </c>
      <c r="R384" s="223">
        <v>529.06607171615383</v>
      </c>
      <c r="S384" s="224">
        <v>689.03677389996551</v>
      </c>
      <c r="T384" s="224">
        <v>0</v>
      </c>
      <c r="U384" s="224">
        <v>0</v>
      </c>
      <c r="V384" s="224">
        <v>689.03677389996551</v>
      </c>
      <c r="W384" s="225">
        <v>1672.8419861892112</v>
      </c>
      <c r="X384" s="225">
        <v>0</v>
      </c>
      <c r="Y384" s="225">
        <v>0</v>
      </c>
      <c r="Z384" s="225">
        <v>1672.8419861892112</v>
      </c>
    </row>
    <row r="385" spans="1:26" x14ac:dyDescent="0.2">
      <c r="A385" s="190" t="s">
        <v>715</v>
      </c>
      <c r="B385" s="211" t="s">
        <v>293</v>
      </c>
      <c r="E385" s="211">
        <v>244520</v>
      </c>
      <c r="F385" s="211">
        <v>746.71928676590858</v>
      </c>
      <c r="G385" s="211">
        <v>620.12842522652136</v>
      </c>
      <c r="H385" s="211">
        <v>732.91156604741104</v>
      </c>
      <c r="I385" s="211">
        <v>1479.6308528133197</v>
      </c>
      <c r="K385" s="222">
        <v>751.41953112430554</v>
      </c>
      <c r="L385" s="222">
        <v>0</v>
      </c>
      <c r="M385" s="222">
        <v>0</v>
      </c>
      <c r="N385" s="222">
        <v>751.41953112430554</v>
      </c>
      <c r="O385" s="223">
        <v>562.73193136688201</v>
      </c>
      <c r="P385" s="223">
        <v>0</v>
      </c>
      <c r="Q385" s="223">
        <v>0</v>
      </c>
      <c r="R385" s="223">
        <v>562.73193136688201</v>
      </c>
      <c r="S385" s="224">
        <v>701.77704891292501</v>
      </c>
      <c r="T385" s="224">
        <v>0</v>
      </c>
      <c r="U385" s="224">
        <v>0</v>
      </c>
      <c r="V385" s="224">
        <v>701.77704891292501</v>
      </c>
      <c r="W385" s="225">
        <v>1453.1965800372307</v>
      </c>
      <c r="X385" s="225">
        <v>0</v>
      </c>
      <c r="Y385" s="225">
        <v>0</v>
      </c>
      <c r="Z385" s="225">
        <v>1453.1965800372307</v>
      </c>
    </row>
    <row r="386" spans="1:26" x14ac:dyDescent="0.2">
      <c r="A386" s="190" t="s">
        <v>715</v>
      </c>
      <c r="B386" s="211" t="s">
        <v>318</v>
      </c>
      <c r="E386" s="211">
        <v>367292</v>
      </c>
      <c r="F386" s="211">
        <v>725.43943510885083</v>
      </c>
      <c r="G386" s="211">
        <v>610.58608981445559</v>
      </c>
      <c r="H386" s="211">
        <v>746.15712042971472</v>
      </c>
      <c r="I386" s="211">
        <v>1471.5965555385656</v>
      </c>
      <c r="K386" s="222">
        <v>728.53162828811867</v>
      </c>
      <c r="L386" s="222">
        <v>0</v>
      </c>
      <c r="M386" s="222">
        <v>0</v>
      </c>
      <c r="N386" s="222">
        <v>728.53162828811867</v>
      </c>
      <c r="O386" s="223">
        <v>560.26203893529942</v>
      </c>
      <c r="P386" s="223">
        <v>0</v>
      </c>
      <c r="Q386" s="223">
        <v>0</v>
      </c>
      <c r="R386" s="223">
        <v>560.26203893529942</v>
      </c>
      <c r="S386" s="224">
        <v>717.29009272624319</v>
      </c>
      <c r="T386" s="224">
        <v>0</v>
      </c>
      <c r="U386" s="224">
        <v>0</v>
      </c>
      <c r="V386" s="224">
        <v>717.29009272624319</v>
      </c>
      <c r="W386" s="225">
        <v>1445.8217210143621</v>
      </c>
      <c r="X386" s="225">
        <v>0</v>
      </c>
      <c r="Y386" s="225">
        <v>0</v>
      </c>
      <c r="Z386" s="225">
        <v>1445.8217210143621</v>
      </c>
    </row>
    <row r="387" spans="1:26" x14ac:dyDescent="0.2">
      <c r="A387" s="190" t="s">
        <v>715</v>
      </c>
      <c r="B387" s="211" t="s">
        <v>327</v>
      </c>
      <c r="E387" s="211">
        <v>331132</v>
      </c>
      <c r="F387" s="211">
        <v>779.52993093388727</v>
      </c>
      <c r="G387" s="211">
        <v>687.78168178136821</v>
      </c>
      <c r="H387" s="211">
        <v>816.82672188866695</v>
      </c>
      <c r="I387" s="211">
        <v>1596.3566528225542</v>
      </c>
      <c r="K387" s="222">
        <v>784.13733661351978</v>
      </c>
      <c r="L387" s="222">
        <v>0</v>
      </c>
      <c r="M387" s="222">
        <v>0</v>
      </c>
      <c r="N387" s="222">
        <v>784.13733661351978</v>
      </c>
      <c r="O387" s="223">
        <v>629.44907305961669</v>
      </c>
      <c r="P387" s="223">
        <v>0</v>
      </c>
      <c r="Q387" s="223">
        <v>0</v>
      </c>
      <c r="R387" s="223">
        <v>629.44907305961669</v>
      </c>
      <c r="S387" s="224">
        <v>780.16030325539293</v>
      </c>
      <c r="T387" s="224">
        <v>0</v>
      </c>
      <c r="U387" s="224">
        <v>0</v>
      </c>
      <c r="V387" s="224">
        <v>780.16030325539293</v>
      </c>
      <c r="W387" s="225">
        <v>1564.2976398689127</v>
      </c>
      <c r="X387" s="225">
        <v>0</v>
      </c>
      <c r="Y387" s="225">
        <v>0</v>
      </c>
      <c r="Z387" s="225">
        <v>1564.2976398689127</v>
      </c>
    </row>
    <row r="388" spans="1:26" x14ac:dyDescent="0.2">
      <c r="A388" s="190" t="s">
        <v>715</v>
      </c>
      <c r="B388" s="211" t="s">
        <v>330</v>
      </c>
      <c r="E388" s="211">
        <v>479114</v>
      </c>
      <c r="F388" s="211">
        <v>1148.8298421670002</v>
      </c>
      <c r="G388" s="211">
        <v>525.42220195754032</v>
      </c>
      <c r="H388" s="211">
        <v>616.93149429956463</v>
      </c>
      <c r="I388" s="211">
        <v>1765.7613364665647</v>
      </c>
      <c r="K388" s="222">
        <v>1155.8465948390683</v>
      </c>
      <c r="L388" s="222">
        <v>0</v>
      </c>
      <c r="M388" s="222">
        <v>0</v>
      </c>
      <c r="N388" s="222">
        <v>1155.8465948390683</v>
      </c>
      <c r="O388" s="223">
        <v>494.76846688655939</v>
      </c>
      <c r="P388" s="223">
        <v>0</v>
      </c>
      <c r="Q388" s="223">
        <v>0</v>
      </c>
      <c r="R388" s="223">
        <v>494.76846688655939</v>
      </c>
      <c r="S388" s="224">
        <v>613.10426902120946</v>
      </c>
      <c r="T388" s="224">
        <v>0</v>
      </c>
      <c r="U388" s="224">
        <v>0</v>
      </c>
      <c r="V388" s="224">
        <v>613.10426902120946</v>
      </c>
      <c r="W388" s="225">
        <v>1768.9508638602777</v>
      </c>
      <c r="X388" s="225">
        <v>0</v>
      </c>
      <c r="Y388" s="225">
        <v>0</v>
      </c>
      <c r="Z388" s="225">
        <v>1768.9508638602777</v>
      </c>
    </row>
    <row r="389" spans="1:26" x14ac:dyDescent="0.2">
      <c r="A389" s="190" t="s">
        <v>715</v>
      </c>
      <c r="B389" s="211" t="s">
        <v>362</v>
      </c>
      <c r="E389" s="211">
        <v>241187</v>
      </c>
      <c r="F389" s="211">
        <v>870.11593908461077</v>
      </c>
      <c r="G389" s="211">
        <v>590.85776899312566</v>
      </c>
      <c r="H389" s="211">
        <v>725.83722034303423</v>
      </c>
      <c r="I389" s="211">
        <v>1595.953159427645</v>
      </c>
      <c r="K389" s="222">
        <v>875.26352184539155</v>
      </c>
      <c r="L389" s="222">
        <v>0</v>
      </c>
      <c r="M389" s="222">
        <v>0</v>
      </c>
      <c r="N389" s="222">
        <v>875.26352184539155</v>
      </c>
      <c r="O389" s="223">
        <v>543.45506049893231</v>
      </c>
      <c r="P389" s="223">
        <v>0</v>
      </c>
      <c r="Q389" s="223">
        <v>0</v>
      </c>
      <c r="R389" s="223">
        <v>543.45506049893231</v>
      </c>
      <c r="S389" s="224">
        <v>700.66642958875696</v>
      </c>
      <c r="T389" s="224">
        <v>0</v>
      </c>
      <c r="U389" s="224">
        <v>0</v>
      </c>
      <c r="V389" s="224">
        <v>700.66642958875696</v>
      </c>
      <c r="W389" s="225">
        <v>1575.9299514341487</v>
      </c>
      <c r="X389" s="225">
        <v>0</v>
      </c>
      <c r="Y389" s="225">
        <v>0</v>
      </c>
      <c r="Z389" s="225">
        <v>1575.9299514341487</v>
      </c>
    </row>
    <row r="390" spans="1:26" x14ac:dyDescent="0.2">
      <c r="A390" s="190" t="s">
        <v>715</v>
      </c>
      <c r="B390" s="211" t="s">
        <v>377</v>
      </c>
      <c r="E390" s="211">
        <v>362981</v>
      </c>
      <c r="F390" s="211">
        <v>962.42297696022661</v>
      </c>
      <c r="G390" s="211">
        <v>488.19447749209195</v>
      </c>
      <c r="H390" s="211">
        <v>610.04827503892579</v>
      </c>
      <c r="I390" s="211">
        <v>1572.4712519991524</v>
      </c>
      <c r="K390" s="222">
        <v>970.73419863175275</v>
      </c>
      <c r="L390" s="222">
        <v>0</v>
      </c>
      <c r="M390" s="222">
        <v>0</v>
      </c>
      <c r="N390" s="222">
        <v>970.73419863175275</v>
      </c>
      <c r="O390" s="223">
        <v>451.62764072432725</v>
      </c>
      <c r="P390" s="223">
        <v>0</v>
      </c>
      <c r="Q390" s="223">
        <v>0</v>
      </c>
      <c r="R390" s="223">
        <v>451.62764072432725</v>
      </c>
      <c r="S390" s="224">
        <v>596.95804443395605</v>
      </c>
      <c r="T390" s="224">
        <v>0</v>
      </c>
      <c r="U390" s="224">
        <v>0</v>
      </c>
      <c r="V390" s="224">
        <v>596.95804443395605</v>
      </c>
      <c r="W390" s="225">
        <v>1567.6922430657089</v>
      </c>
      <c r="X390" s="225">
        <v>0</v>
      </c>
      <c r="Y390" s="225">
        <v>0</v>
      </c>
      <c r="Z390" s="225">
        <v>1567.6922430657089</v>
      </c>
    </row>
    <row r="391" spans="1:26" x14ac:dyDescent="0.2">
      <c r="A391" s="190" t="s">
        <v>715</v>
      </c>
      <c r="B391" s="211" t="s">
        <v>391</v>
      </c>
      <c r="E391" s="211">
        <v>251123</v>
      </c>
      <c r="F391" s="211">
        <v>778.06421554377732</v>
      </c>
      <c r="G391" s="211">
        <v>561.61717463025695</v>
      </c>
      <c r="H391" s="211">
        <v>712.16476274256877</v>
      </c>
      <c r="I391" s="211">
        <v>1490.2289782863461</v>
      </c>
      <c r="K391" s="222">
        <v>782.20136176889309</v>
      </c>
      <c r="L391" s="222">
        <v>0</v>
      </c>
      <c r="M391" s="222">
        <v>0</v>
      </c>
      <c r="N391" s="222">
        <v>782.20136176889309</v>
      </c>
      <c r="O391" s="223">
        <v>514.58606524568029</v>
      </c>
      <c r="P391" s="223">
        <v>0</v>
      </c>
      <c r="Q391" s="223">
        <v>0</v>
      </c>
      <c r="R391" s="223">
        <v>514.58606524568029</v>
      </c>
      <c r="S391" s="224">
        <v>687.71314106536647</v>
      </c>
      <c r="T391" s="224">
        <v>0</v>
      </c>
      <c r="U391" s="224">
        <v>0</v>
      </c>
      <c r="V391" s="224">
        <v>687.71314106536647</v>
      </c>
      <c r="W391" s="225">
        <v>1469.9145028342596</v>
      </c>
      <c r="X391" s="225">
        <v>0</v>
      </c>
      <c r="Y391" s="225">
        <v>0</v>
      </c>
      <c r="Z391" s="225">
        <v>1469.9145028342596</v>
      </c>
    </row>
    <row r="392" spans="1:26" x14ac:dyDescent="0.2">
      <c r="A392" s="190" t="s">
        <v>842</v>
      </c>
      <c r="B392" s="211" t="s">
        <v>182</v>
      </c>
      <c r="E392" s="211">
        <v>1198</v>
      </c>
      <c r="F392" s="211">
        <v>1123.9532554257094</v>
      </c>
      <c r="G392" s="211">
        <v>2794.1130995909853</v>
      </c>
      <c r="H392" s="211">
        <v>3055.7248188449889</v>
      </c>
      <c r="I392" s="211">
        <v>4179.6780742706978</v>
      </c>
      <c r="K392" s="222">
        <v>1152.9077546014116</v>
      </c>
      <c r="L392" s="222">
        <v>0</v>
      </c>
      <c r="M392" s="222">
        <v>0</v>
      </c>
      <c r="N392" s="222">
        <v>1152.9077546014116</v>
      </c>
      <c r="O392" s="223">
        <v>2770.0281045292154</v>
      </c>
      <c r="P392" s="223">
        <v>0</v>
      </c>
      <c r="Q392" s="223">
        <v>0</v>
      </c>
      <c r="R392" s="223">
        <v>2770.0281045292154</v>
      </c>
      <c r="S392" s="224">
        <v>3097.5750969769874</v>
      </c>
      <c r="T392" s="224">
        <v>0</v>
      </c>
      <c r="U392" s="224">
        <v>0</v>
      </c>
      <c r="V392" s="224">
        <v>3097.5750969769874</v>
      </c>
      <c r="W392" s="225">
        <v>4250.4828515783984</v>
      </c>
      <c r="X392" s="225">
        <v>0</v>
      </c>
      <c r="Y392" s="225">
        <v>0</v>
      </c>
      <c r="Z392" s="225">
        <v>4250.4828515783984</v>
      </c>
    </row>
  </sheetData>
  <sortState ref="A6:AV330">
    <sortCondition ref="AV6:AV330"/>
  </sortState>
  <mergeCells count="3">
    <mergeCell ref="F4:I4"/>
    <mergeCell ref="K4:Z4"/>
    <mergeCell ref="AG4:AV4"/>
  </mergeCells>
  <conditionalFormatting sqref="AB6:AB330">
    <cfRule type="cellIs" dxfId="3" priority="1" stopIfTrue="1" operator="equal">
      <formula>"PR"</formula>
    </cfRule>
    <cfRule type="cellIs" dxfId="2" priority="2" stopIfTrue="1" operator="equal">
      <formula>"SR"</formula>
    </cfRule>
    <cfRule type="cellIs" dxfId="1" priority="3" stopIfTrue="1" operator="equal">
      <formula>"PU"</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C2:AS400"/>
  <sheetViews>
    <sheetView topLeftCell="A57" workbookViewId="0">
      <selection activeCell="A57" sqref="A1:XFD1048576"/>
    </sheetView>
  </sheetViews>
  <sheetFormatPr defaultRowHeight="15" x14ac:dyDescent="0.25"/>
  <cols>
    <col min="3" max="3" width="34.42578125" bestFit="1" customWidth="1"/>
    <col min="4" max="5" width="34.42578125" customWidth="1"/>
    <col min="6" max="18" width="15.140625" customWidth="1"/>
    <col min="19" max="20" width="12.140625" customWidth="1"/>
    <col min="28" max="28" width="35.85546875" bestFit="1" customWidth="1"/>
    <col min="37" max="38" width="10.140625" bestFit="1" customWidth="1"/>
    <col min="41" max="43" width="10.140625" bestFit="1" customWidth="1"/>
    <col min="45" max="45" width="16.7109375" bestFit="1" customWidth="1"/>
  </cols>
  <sheetData>
    <row r="2" spans="3:45" ht="15.75" x14ac:dyDescent="0.25">
      <c r="C2" s="1"/>
      <c r="D2" s="1"/>
      <c r="E2" s="1"/>
      <c r="F2" s="2"/>
      <c r="G2" s="3" t="s">
        <v>0</v>
      </c>
      <c r="H2" s="1"/>
      <c r="I2" s="1"/>
      <c r="J2" s="1"/>
      <c r="K2" s="1"/>
      <c r="L2" s="1"/>
      <c r="M2" s="1"/>
      <c r="N2" s="1"/>
      <c r="O2" s="1"/>
      <c r="P2" s="1"/>
      <c r="Q2" s="4">
        <v>33</v>
      </c>
      <c r="R2" s="4"/>
      <c r="S2" s="4">
        <v>34</v>
      </c>
      <c r="T2" s="4">
        <v>57</v>
      </c>
      <c r="W2" s="35"/>
      <c r="X2" s="35"/>
      <c r="Y2" s="35"/>
      <c r="Z2" s="35"/>
      <c r="AA2" s="35"/>
      <c r="AB2" s="36"/>
      <c r="AC2" s="36"/>
      <c r="AD2" s="37" t="s">
        <v>657</v>
      </c>
      <c r="AE2" s="36"/>
      <c r="AF2" s="36"/>
      <c r="AG2" s="36"/>
      <c r="AH2" s="36"/>
      <c r="AI2" s="36"/>
      <c r="AJ2" s="36"/>
      <c r="AK2" s="36"/>
      <c r="AL2" s="36"/>
      <c r="AM2" s="36"/>
      <c r="AN2" s="38">
        <v>33</v>
      </c>
      <c r="AO2" s="38"/>
      <c r="AP2" s="38">
        <v>34</v>
      </c>
      <c r="AQ2" s="38">
        <v>57</v>
      </c>
    </row>
    <row r="3" spans="3:45" ht="15.75" thickBot="1" x14ac:dyDescent="0.3">
      <c r="C3" s="1"/>
      <c r="D3" s="1"/>
      <c r="E3" s="1"/>
      <c r="F3" s="2"/>
      <c r="G3" s="1"/>
      <c r="H3" s="1"/>
      <c r="I3" s="1"/>
      <c r="J3" s="1"/>
      <c r="K3" s="1"/>
      <c r="L3" s="1"/>
      <c r="M3" s="1"/>
      <c r="N3" s="1"/>
      <c r="O3" s="1"/>
      <c r="P3" s="1"/>
      <c r="Q3" s="1"/>
      <c r="R3" s="1"/>
      <c r="S3" s="1"/>
      <c r="T3" s="1"/>
      <c r="W3" s="35"/>
      <c r="X3" s="35"/>
      <c r="Y3" s="35"/>
      <c r="Z3" s="35"/>
      <c r="AA3" s="35"/>
      <c r="AB3" s="36"/>
      <c r="AC3" s="36"/>
      <c r="AD3" s="36"/>
      <c r="AE3" s="36"/>
      <c r="AF3" s="36"/>
      <c r="AG3" s="36"/>
      <c r="AH3" s="36"/>
      <c r="AI3" s="36"/>
      <c r="AJ3" s="36"/>
      <c r="AK3" s="36"/>
      <c r="AL3" s="36"/>
      <c r="AM3" s="36"/>
      <c r="AN3" s="36"/>
      <c r="AO3" s="36"/>
      <c r="AP3" s="36"/>
      <c r="AQ3" s="36"/>
    </row>
    <row r="4" spans="3:45" ht="15.75" thickBot="1" x14ac:dyDescent="0.3">
      <c r="C4" s="1"/>
      <c r="D4" s="1"/>
      <c r="E4" s="1"/>
      <c r="F4" s="2"/>
      <c r="G4" s="232" t="s">
        <v>1</v>
      </c>
      <c r="H4" s="233"/>
      <c r="I4" s="233"/>
      <c r="J4" s="233"/>
      <c r="K4" s="233"/>
      <c r="L4" s="234"/>
      <c r="M4" s="5"/>
      <c r="N4" s="232" t="s">
        <v>2</v>
      </c>
      <c r="O4" s="233"/>
      <c r="P4" s="233"/>
      <c r="Q4" s="233"/>
      <c r="R4" s="233"/>
      <c r="S4" s="233"/>
      <c r="T4" s="233"/>
      <c r="W4" s="35"/>
      <c r="X4" s="35"/>
      <c r="Y4" s="35"/>
      <c r="Z4" s="35"/>
      <c r="AA4" s="35"/>
      <c r="AB4" s="36"/>
      <c r="AC4" s="36"/>
      <c r="AD4" s="235" t="s">
        <v>1</v>
      </c>
      <c r="AE4" s="236"/>
      <c r="AF4" s="236"/>
      <c r="AG4" s="236"/>
      <c r="AH4" s="236"/>
      <c r="AI4" s="237"/>
      <c r="AJ4" s="39"/>
      <c r="AK4" s="235" t="s">
        <v>2</v>
      </c>
      <c r="AL4" s="236"/>
      <c r="AM4" s="236"/>
      <c r="AN4" s="236"/>
      <c r="AO4" s="236"/>
      <c r="AP4" s="236"/>
      <c r="AQ4" s="236"/>
    </row>
    <row r="5" spans="3:45" ht="116.25" x14ac:dyDescent="0.25">
      <c r="C5" s="6" t="s">
        <v>3</v>
      </c>
      <c r="D5" s="6"/>
      <c r="E5" s="6"/>
      <c r="F5" s="7" t="s">
        <v>4</v>
      </c>
      <c r="G5" s="8" t="s">
        <v>5</v>
      </c>
      <c r="H5" s="8" t="s">
        <v>6</v>
      </c>
      <c r="I5" s="8" t="s">
        <v>398</v>
      </c>
      <c r="J5" s="8" t="s">
        <v>8</v>
      </c>
      <c r="K5" s="8" t="s">
        <v>9</v>
      </c>
      <c r="L5" s="9" t="s">
        <v>10</v>
      </c>
      <c r="M5" s="10"/>
      <c r="N5" s="8" t="s">
        <v>399</v>
      </c>
      <c r="O5" s="8" t="s">
        <v>12</v>
      </c>
      <c r="P5" s="8" t="s">
        <v>400</v>
      </c>
      <c r="Q5" s="8" t="s">
        <v>398</v>
      </c>
      <c r="R5" s="8" t="s">
        <v>8</v>
      </c>
      <c r="S5" s="8" t="s">
        <v>9</v>
      </c>
      <c r="T5" s="9" t="s">
        <v>14</v>
      </c>
      <c r="W5" s="40"/>
      <c r="X5" s="40"/>
      <c r="Y5" s="40"/>
      <c r="Z5" s="40"/>
      <c r="AA5" s="40"/>
      <c r="AB5" s="41" t="s">
        <v>3</v>
      </c>
      <c r="AC5" s="41"/>
      <c r="AD5" s="42" t="s">
        <v>5</v>
      </c>
      <c r="AE5" s="42" t="s">
        <v>6</v>
      </c>
      <c r="AF5" s="42" t="s">
        <v>7</v>
      </c>
      <c r="AG5" s="42" t="s">
        <v>8</v>
      </c>
      <c r="AH5" s="42" t="s">
        <v>9</v>
      </c>
      <c r="AI5" s="43" t="s">
        <v>10</v>
      </c>
      <c r="AJ5" s="44"/>
      <c r="AK5" s="42" t="s">
        <v>11</v>
      </c>
      <c r="AL5" s="42" t="s">
        <v>12</v>
      </c>
      <c r="AM5" s="42" t="s">
        <v>13</v>
      </c>
      <c r="AN5" s="42" t="s">
        <v>7</v>
      </c>
      <c r="AO5" s="42" t="s">
        <v>8</v>
      </c>
      <c r="AP5" s="42" t="s">
        <v>9</v>
      </c>
      <c r="AQ5" s="43" t="s">
        <v>14</v>
      </c>
    </row>
    <row r="6" spans="3:45" x14ac:dyDescent="0.25">
      <c r="C6" s="11"/>
      <c r="D6" s="11"/>
      <c r="E6" s="11"/>
      <c r="F6" s="12"/>
      <c r="G6" s="13" t="s">
        <v>15</v>
      </c>
      <c r="H6" s="13" t="s">
        <v>15</v>
      </c>
      <c r="I6" s="13" t="s">
        <v>15</v>
      </c>
      <c r="J6" s="13"/>
      <c r="K6" s="13"/>
      <c r="L6" s="14" t="s">
        <v>15</v>
      </c>
      <c r="M6" s="13"/>
      <c r="N6" s="13" t="s">
        <v>15</v>
      </c>
      <c r="O6" s="13" t="s">
        <v>15</v>
      </c>
      <c r="P6" s="13" t="s">
        <v>15</v>
      </c>
      <c r="Q6" s="13" t="s">
        <v>15</v>
      </c>
      <c r="R6" s="13"/>
      <c r="S6" s="13"/>
      <c r="T6" s="13"/>
      <c r="W6" s="45"/>
      <c r="X6" s="45"/>
      <c r="Y6" s="45"/>
      <c r="Z6" s="45"/>
      <c r="AA6" s="45"/>
      <c r="AB6" s="46"/>
      <c r="AC6" s="46"/>
      <c r="AD6" s="47" t="s">
        <v>15</v>
      </c>
      <c r="AE6" s="47" t="s">
        <v>15</v>
      </c>
      <c r="AF6" s="47" t="s">
        <v>15</v>
      </c>
      <c r="AG6" s="47"/>
      <c r="AH6" s="47"/>
      <c r="AI6" s="48" t="s">
        <v>15</v>
      </c>
      <c r="AJ6" s="47"/>
      <c r="AK6" s="47" t="s">
        <v>15</v>
      </c>
      <c r="AL6" s="47" t="s">
        <v>15</v>
      </c>
      <c r="AM6" s="47" t="s">
        <v>15</v>
      </c>
      <c r="AN6" s="47" t="s">
        <v>15</v>
      </c>
      <c r="AO6" s="47"/>
      <c r="AP6" s="47"/>
      <c r="AQ6" s="47"/>
    </row>
    <row r="7" spans="3:45" x14ac:dyDescent="0.25">
      <c r="C7" s="15"/>
      <c r="D7" s="15"/>
      <c r="E7" s="15"/>
      <c r="F7" s="16"/>
      <c r="G7" s="17"/>
      <c r="H7" s="17"/>
      <c r="I7" s="17"/>
      <c r="J7" s="17"/>
      <c r="K7" s="17"/>
      <c r="L7" s="18"/>
      <c r="M7" s="17"/>
      <c r="N7" s="17"/>
      <c r="O7" s="17"/>
      <c r="P7" s="17"/>
      <c r="Q7" s="17"/>
      <c r="R7" s="17"/>
      <c r="S7" s="17"/>
      <c r="T7" s="17"/>
      <c r="W7" s="45"/>
      <c r="X7" s="45"/>
      <c r="Y7" s="45"/>
      <c r="Z7" s="45"/>
      <c r="AA7" s="45"/>
      <c r="AB7" s="49"/>
      <c r="AC7" s="49"/>
      <c r="AD7" s="50"/>
      <c r="AE7" s="50"/>
      <c r="AF7" s="50"/>
      <c r="AG7" s="50"/>
      <c r="AH7" s="50"/>
      <c r="AI7" s="51"/>
      <c r="AJ7" s="50"/>
      <c r="AK7" s="50"/>
      <c r="AL7" s="50"/>
      <c r="AM7" s="50"/>
      <c r="AN7" s="50"/>
      <c r="AO7" s="50"/>
      <c r="AP7" s="50"/>
      <c r="AQ7" s="50"/>
    </row>
    <row r="8" spans="3:45" x14ac:dyDescent="0.25">
      <c r="C8" s="1" t="s">
        <v>16</v>
      </c>
      <c r="D8" s="1"/>
      <c r="E8" s="1"/>
      <c r="F8" s="2"/>
      <c r="G8" s="19">
        <v>20865.673611840008</v>
      </c>
      <c r="H8" s="19">
        <v>26256.419348758784</v>
      </c>
      <c r="I8" s="19">
        <v>-40.450039999999994</v>
      </c>
      <c r="J8" s="19">
        <v>26215.969308758784</v>
      </c>
      <c r="K8" s="19">
        <v>33208.187859746671</v>
      </c>
      <c r="L8" s="19">
        <v>54073.861471586679</v>
      </c>
      <c r="M8" s="1"/>
      <c r="N8" s="19">
        <v>21008.115229510142</v>
      </c>
      <c r="O8" s="19">
        <v>23782.50833682972</v>
      </c>
      <c r="P8" s="20">
        <v>117.94972341887572</v>
      </c>
      <c r="Q8" s="19">
        <v>-40.450039999999994</v>
      </c>
      <c r="R8" s="19">
        <v>23860.008020248595</v>
      </c>
      <c r="S8" s="19">
        <v>31397.180011169199</v>
      </c>
      <c r="T8" s="19">
        <v>52405.295240679341</v>
      </c>
      <c r="W8" s="35"/>
      <c r="X8" s="35"/>
      <c r="Y8" s="35"/>
      <c r="Z8" s="35"/>
      <c r="AA8" s="35"/>
      <c r="AB8" s="36" t="s">
        <v>16</v>
      </c>
      <c r="AC8" s="36"/>
      <c r="AD8" s="52">
        <v>20865.673611840008</v>
      </c>
      <c r="AE8" s="52">
        <v>26256.419348758784</v>
      </c>
      <c r="AF8" s="52">
        <v>-40.450039999999994</v>
      </c>
      <c r="AG8" s="52">
        <f>AE8+AF8</f>
        <v>26215.969308758784</v>
      </c>
      <c r="AH8" s="52">
        <f>AI8-AD8</f>
        <v>33208.187859746671</v>
      </c>
      <c r="AI8" s="52">
        <v>54073.861471586679</v>
      </c>
      <c r="AJ8" s="36"/>
      <c r="AK8" s="52">
        <v>21008.115229510142</v>
      </c>
      <c r="AL8" s="52">
        <v>23782.50833682972</v>
      </c>
      <c r="AM8" s="53">
        <v>117.94972341887572</v>
      </c>
      <c r="AN8" s="52">
        <v>-40.450039999999994</v>
      </c>
      <c r="AO8" s="52">
        <f>SUM(AL8:AN8)</f>
        <v>23860.008020248595</v>
      </c>
      <c r="AP8" s="52">
        <f>AQ8-AK8</f>
        <v>31397.180011169199</v>
      </c>
      <c r="AQ8" s="52">
        <v>52405.295240679341</v>
      </c>
      <c r="AS8" s="207">
        <f>AP8-AO8</f>
        <v>7537.171990920604</v>
      </c>
    </row>
    <row r="9" spans="3:45" x14ac:dyDescent="0.25">
      <c r="C9" s="1" t="s">
        <v>17</v>
      </c>
      <c r="D9" s="1"/>
      <c r="E9" s="1"/>
      <c r="F9" s="2"/>
      <c r="G9" s="19">
        <v>20086.951414840009</v>
      </c>
      <c r="H9" s="19">
        <v>25091.912387297893</v>
      </c>
      <c r="I9" s="19">
        <v>-40.450039999999994</v>
      </c>
      <c r="J9" s="19">
        <v>25051.462347297893</v>
      </c>
      <c r="K9" s="19">
        <v>30049.97928711127</v>
      </c>
      <c r="L9" s="19">
        <v>50136.930701951278</v>
      </c>
      <c r="M9" s="19"/>
      <c r="N9" s="19">
        <v>20220.862399928868</v>
      </c>
      <c r="O9" s="19">
        <v>22627.06115122588</v>
      </c>
      <c r="P9" s="19">
        <v>107.73860907980588</v>
      </c>
      <c r="Q9" s="19">
        <v>-40.450039999999994</v>
      </c>
      <c r="R9" s="19">
        <v>22694.349720305687</v>
      </c>
      <c r="S9" s="19">
        <v>28472.263154771194</v>
      </c>
      <c r="T9" s="19">
        <v>48693.125554700062</v>
      </c>
      <c r="W9" s="35"/>
      <c r="X9" s="35"/>
      <c r="Y9" s="35"/>
      <c r="Z9" s="35"/>
      <c r="AA9" s="35"/>
      <c r="AB9" s="36" t="s">
        <v>17</v>
      </c>
      <c r="AC9" s="36"/>
      <c r="AD9" s="52">
        <v>20086.951414840009</v>
      </c>
      <c r="AE9" s="52">
        <v>25091.912387297893</v>
      </c>
      <c r="AF9" s="52">
        <v>-40.450039999999994</v>
      </c>
      <c r="AG9" s="52">
        <f>AE9+AF9</f>
        <v>25051.462347297893</v>
      </c>
      <c r="AH9" s="52">
        <f>AI9-AD9</f>
        <v>30049.97928711127</v>
      </c>
      <c r="AI9" s="52">
        <v>50136.930701951278</v>
      </c>
      <c r="AJ9" s="52"/>
      <c r="AK9" s="52">
        <v>20220.862399928868</v>
      </c>
      <c r="AL9" s="52">
        <v>22627.06115122588</v>
      </c>
      <c r="AM9" s="52">
        <v>107.73860907980588</v>
      </c>
      <c r="AN9" s="52">
        <v>-40.450039999999994</v>
      </c>
      <c r="AO9" s="52">
        <f>SUM(AL9:AN9)</f>
        <v>22694.349720305687</v>
      </c>
      <c r="AP9" s="52">
        <f>AQ9-AK9</f>
        <v>28472.263154771194</v>
      </c>
      <c r="AQ9" s="52">
        <v>48693.125554700062</v>
      </c>
    </row>
    <row r="10" spans="3:45" x14ac:dyDescent="0.25">
      <c r="C10" s="1"/>
      <c r="D10" s="1"/>
      <c r="E10" s="1"/>
      <c r="F10" s="2"/>
      <c r="G10" s="19"/>
      <c r="H10" s="19"/>
      <c r="I10" s="19"/>
      <c r="J10" s="19"/>
      <c r="K10" s="19"/>
      <c r="L10" s="19"/>
      <c r="M10" s="19"/>
      <c r="N10" s="19"/>
      <c r="O10" s="19"/>
      <c r="P10" s="19"/>
      <c r="Q10" s="19"/>
      <c r="R10" s="19"/>
      <c r="S10" s="19"/>
      <c r="T10" s="19"/>
      <c r="W10" s="35"/>
      <c r="X10" s="35"/>
      <c r="Y10" s="35"/>
      <c r="Z10" s="35"/>
      <c r="AA10" s="35"/>
      <c r="AB10" s="36"/>
      <c r="AC10" s="36"/>
      <c r="AD10" s="52"/>
      <c r="AE10" s="52"/>
      <c r="AF10" s="52"/>
      <c r="AG10" s="52"/>
      <c r="AH10" s="52"/>
      <c r="AI10" s="52"/>
      <c r="AJ10" s="52"/>
      <c r="AK10" s="52"/>
      <c r="AL10" s="52"/>
      <c r="AM10" s="52"/>
      <c r="AN10" s="52"/>
      <c r="AO10" s="52"/>
      <c r="AP10" s="52"/>
      <c r="AQ10" s="52"/>
    </row>
    <row r="11" spans="3:45" x14ac:dyDescent="0.25">
      <c r="C11" s="21" t="s">
        <v>18</v>
      </c>
      <c r="D11" s="21"/>
      <c r="E11" s="21"/>
      <c r="F11" s="22">
        <v>8450952</v>
      </c>
      <c r="G11" s="23">
        <v>26.784855897252626</v>
      </c>
      <c r="H11" s="23">
        <v>40.054272594566179</v>
      </c>
      <c r="I11" s="23">
        <v>0</v>
      </c>
      <c r="J11" s="23">
        <v>40.054272594566179</v>
      </c>
      <c r="K11" s="23">
        <v>108.62944685202923</v>
      </c>
      <c r="L11" s="23">
        <v>135.41430274928189</v>
      </c>
      <c r="M11" s="1"/>
      <c r="N11" s="23">
        <v>27.078274738120438</v>
      </c>
      <c r="O11" s="23">
        <v>39.742653391046161</v>
      </c>
      <c r="P11" s="23">
        <v>0.35122053432664091</v>
      </c>
      <c r="Q11" s="23">
        <v>0</v>
      </c>
      <c r="R11" s="23">
        <v>40.093873925372797</v>
      </c>
      <c r="S11" s="23">
        <v>100.60516678718189</v>
      </c>
      <c r="T11" s="23">
        <v>127.68344152530231</v>
      </c>
      <c r="W11" s="54" t="s">
        <v>658</v>
      </c>
      <c r="X11" s="54"/>
      <c r="Y11" s="54"/>
      <c r="Z11" s="54"/>
      <c r="AA11" s="54" t="s">
        <v>659</v>
      </c>
      <c r="AB11" s="55" t="s">
        <v>18</v>
      </c>
      <c r="AC11" s="56">
        <v>7</v>
      </c>
      <c r="AD11" s="57">
        <v>778.72219700000005</v>
      </c>
      <c r="AE11" s="57">
        <v>1164.5069614608901</v>
      </c>
      <c r="AF11" s="57">
        <v>0</v>
      </c>
      <c r="AG11" s="52">
        <f>AE11+AF11</f>
        <v>1164.5069614608901</v>
      </c>
      <c r="AH11" s="52">
        <f>AI11-AD11</f>
        <v>3158.2085726353944</v>
      </c>
      <c r="AI11" s="58">
        <v>3936.9307696353944</v>
      </c>
      <c r="AJ11" s="36"/>
      <c r="AK11" s="57">
        <v>787.25282958127184</v>
      </c>
      <c r="AL11" s="57">
        <v>1155.4471856038401</v>
      </c>
      <c r="AM11" s="57">
        <v>10.211114339069843</v>
      </c>
      <c r="AN11" s="57">
        <v>0</v>
      </c>
      <c r="AO11" s="52">
        <f>SUM(AL11:AN11)</f>
        <v>1165.6582999429099</v>
      </c>
      <c r="AP11" s="52">
        <f>AQ11-AK11</f>
        <v>2924.9168563980047</v>
      </c>
      <c r="AQ11" s="52">
        <v>3712.1696859792764</v>
      </c>
    </row>
    <row r="12" spans="3:45" x14ac:dyDescent="0.25">
      <c r="C12" s="24"/>
      <c r="D12" s="24"/>
      <c r="E12" s="24"/>
      <c r="F12" s="25"/>
      <c r="G12" s="206"/>
      <c r="H12" s="24"/>
      <c r="I12" s="24"/>
      <c r="J12" s="26"/>
      <c r="K12" s="24"/>
      <c r="L12" s="27"/>
      <c r="M12" s="26"/>
      <c r="N12" s="24"/>
      <c r="O12" s="24"/>
      <c r="P12" s="24"/>
      <c r="Q12" s="24"/>
      <c r="R12" s="24"/>
      <c r="S12" s="26"/>
      <c r="T12" s="26"/>
      <c r="W12" s="40"/>
      <c r="X12" s="40"/>
      <c r="Y12" s="40"/>
      <c r="Z12" s="40"/>
      <c r="AA12" s="40"/>
      <c r="AB12" s="59" t="s">
        <v>1062</v>
      </c>
      <c r="AC12" s="59"/>
      <c r="AD12" s="59">
        <v>128.37226899999999</v>
      </c>
      <c r="AE12" s="59">
        <v>283.18902400000002</v>
      </c>
      <c r="AF12" s="59">
        <v>0</v>
      </c>
      <c r="AG12" s="52">
        <f>AE12+AF12</f>
        <v>283.18902400000002</v>
      </c>
      <c r="AH12" s="59">
        <v>288.41063600000001</v>
      </c>
      <c r="AI12" s="61">
        <v>416.78290500000003</v>
      </c>
      <c r="AJ12" s="60"/>
      <c r="AK12" s="59">
        <v>129.77854300000001</v>
      </c>
      <c r="AM12" s="59"/>
      <c r="AN12" s="59"/>
      <c r="AO12" s="59">
        <v>271.56922800000001</v>
      </c>
      <c r="AP12" s="60">
        <v>286.37278500000002</v>
      </c>
      <c r="AQ12" s="60">
        <v>416.15132799999998</v>
      </c>
    </row>
    <row r="13" spans="3:45" x14ac:dyDescent="0.25">
      <c r="C13" s="21" t="s">
        <v>19</v>
      </c>
      <c r="D13" s="21" t="s">
        <v>377</v>
      </c>
      <c r="E13" s="21"/>
      <c r="F13" s="22">
        <v>62500</v>
      </c>
      <c r="G13" s="23">
        <v>86.365279999999998</v>
      </c>
      <c r="H13" s="23">
        <v>62.839903114160009</v>
      </c>
      <c r="I13" s="23">
        <v>-0.63433600000000001</v>
      </c>
      <c r="J13" s="23">
        <v>62.205567114159997</v>
      </c>
      <c r="K13" s="23">
        <v>76.772621328016029</v>
      </c>
      <c r="L13" s="23">
        <v>163.13790132801603</v>
      </c>
      <c r="M13" s="1"/>
      <c r="N13" s="23">
        <v>87.009053388717717</v>
      </c>
      <c r="O13" s="23">
        <f>AL13/F13*1000000</f>
        <v>54.545067428223994</v>
      </c>
      <c r="P13" s="23">
        <v>0.26731724415999653</v>
      </c>
      <c r="Q13" s="23">
        <v>-0.63433600000000001</v>
      </c>
      <c r="R13" s="23">
        <f>SUM(O13:Q13)</f>
        <v>54.178048672383994</v>
      </c>
      <c r="S13" s="23">
        <v>70.992134403013893</v>
      </c>
      <c r="T13" s="23">
        <v>158.00118779173161</v>
      </c>
      <c r="W13" s="54" t="s">
        <v>660</v>
      </c>
      <c r="X13" s="62" t="s">
        <v>661</v>
      </c>
      <c r="Y13" s="54" t="s">
        <v>662</v>
      </c>
      <c r="Z13" s="54"/>
      <c r="AA13" s="54" t="s">
        <v>663</v>
      </c>
      <c r="AB13" s="55" t="s">
        <v>19</v>
      </c>
      <c r="AC13" s="55"/>
      <c r="AD13" s="57">
        <v>5.3978299999999999</v>
      </c>
      <c r="AE13" s="57">
        <v>3.9274939446350001</v>
      </c>
      <c r="AF13" s="57">
        <v>-3.9646000000000001E-2</v>
      </c>
      <c r="AG13" s="52">
        <f>AE13+AF13</f>
        <v>3.8878479446350003</v>
      </c>
      <c r="AH13" s="52">
        <f>AI13-AD13</f>
        <v>4.7982888330010018</v>
      </c>
      <c r="AI13" s="58">
        <v>10.196118833001002</v>
      </c>
      <c r="AJ13" s="36"/>
      <c r="AK13" s="57">
        <v>5.4380658367948573</v>
      </c>
      <c r="AL13" s="57">
        <f>VLOOKUP(AB13,'Summary LA - 14-15'!C$12:BI$394,31,FALSE)</f>
        <v>3.4090667142639997</v>
      </c>
      <c r="AM13" s="57">
        <v>1.6707327759999783E-2</v>
      </c>
      <c r="AN13" s="57">
        <v>-3.9646000000000001E-2</v>
      </c>
      <c r="AO13" s="52">
        <f>SUM(AL13:AN13)</f>
        <v>3.3861280420239996</v>
      </c>
      <c r="AP13" s="52">
        <f>AQ13-AK13</f>
        <v>4.4373433246474434</v>
      </c>
      <c r="AQ13" s="52">
        <f>VLOOKUP(AB13,'Summary LA - 14-15'!C$12:BI$394,57,FALSE)</f>
        <v>9.8754091614423007</v>
      </c>
    </row>
    <row r="14" spans="3:45" x14ac:dyDescent="0.25">
      <c r="C14" s="21" t="s">
        <v>20</v>
      </c>
      <c r="D14" s="21" t="s">
        <v>97</v>
      </c>
      <c r="E14" s="21"/>
      <c r="F14" s="22">
        <v>96621</v>
      </c>
      <c r="G14" s="23">
        <v>44.367404601484147</v>
      </c>
      <c r="H14" s="23">
        <v>83.08814165958745</v>
      </c>
      <c r="I14" s="23">
        <v>-1.9835749992237712</v>
      </c>
      <c r="J14" s="23">
        <v>81.104566660363673</v>
      </c>
      <c r="K14" s="23">
        <v>91.966834147136368</v>
      </c>
      <c r="L14" s="23">
        <v>136.33423874862052</v>
      </c>
      <c r="M14" s="1"/>
      <c r="N14" s="23">
        <v>44.71160556485944</v>
      </c>
      <c r="O14" s="23">
        <f t="shared" ref="O14:O77" si="0">AL14/F14*1000000</f>
        <v>71.681950900673755</v>
      </c>
      <c r="P14" s="23">
        <v>0.35770108397760358</v>
      </c>
      <c r="Q14" s="23">
        <v>-1.9835749992237712</v>
      </c>
      <c r="R14" s="23">
        <f t="shared" ref="R14:R77" si="1">SUM(O14:Q14)</f>
        <v>70.05607698542758</v>
      </c>
      <c r="S14" s="23">
        <v>85.831135327529879</v>
      </c>
      <c r="T14" s="23">
        <v>130.54274089238933</v>
      </c>
      <c r="W14" s="54" t="s">
        <v>660</v>
      </c>
      <c r="X14" s="62" t="s">
        <v>664</v>
      </c>
      <c r="Y14" s="54" t="s">
        <v>665</v>
      </c>
      <c r="Z14" s="54"/>
      <c r="AA14" s="54" t="s">
        <v>666</v>
      </c>
      <c r="AB14" s="55" t="s">
        <v>20</v>
      </c>
      <c r="AC14" s="55"/>
      <c r="AD14" s="57">
        <v>4.2868230000000001</v>
      </c>
      <c r="AE14" s="57">
        <v>8.0280593352909992</v>
      </c>
      <c r="AF14" s="57">
        <v>-0.19165499999999999</v>
      </c>
      <c r="AG14" s="52">
        <f t="shared" ref="AG14:AG77" si="2">AE14+AF14</f>
        <v>7.8364043352909993</v>
      </c>
      <c r="AH14" s="52">
        <f t="shared" ref="AH14:AH77" si="3">AI14-AD14</f>
        <v>8.8859274821304624</v>
      </c>
      <c r="AI14" s="58">
        <v>13.172750482130462</v>
      </c>
      <c r="AJ14" s="36"/>
      <c r="AK14" s="57">
        <v>4.3200800412822842</v>
      </c>
      <c r="AL14" s="57">
        <f>VLOOKUP(AB14,'Summary LA - 14-15'!C$12:BI$394,31,FALSE)</f>
        <v>6.9259817779740001</v>
      </c>
      <c r="AM14" s="57">
        <v>3.4561436435000037E-2</v>
      </c>
      <c r="AN14" s="57">
        <v>-0.19165499999999999</v>
      </c>
      <c r="AO14" s="52">
        <f t="shared" ref="AO14:AO77" si="4">SUM(AL14:AN14)</f>
        <v>6.7688882144090003</v>
      </c>
      <c r="AP14" s="52">
        <f t="shared" ref="AP14:AP77" si="5">AQ14-AK14</f>
        <v>8.2937860620702146</v>
      </c>
      <c r="AQ14" s="52">
        <f>VLOOKUP(AB14,'Summary LA - 14-15'!C$12:BI$394,57,FALSE)</f>
        <v>12.6138661033525</v>
      </c>
    </row>
    <row r="15" spans="3:45" x14ac:dyDescent="0.25">
      <c r="C15" s="21" t="s">
        <v>21</v>
      </c>
      <c r="D15" s="21" t="s">
        <v>103</v>
      </c>
      <c r="E15" s="21" t="s">
        <v>105</v>
      </c>
      <c r="F15" s="22">
        <v>123961</v>
      </c>
      <c r="G15" s="23">
        <v>44.40332846621115</v>
      </c>
      <c r="H15" s="23">
        <v>57.349608752462473</v>
      </c>
      <c r="I15" s="23">
        <v>-1.5044247787610618</v>
      </c>
      <c r="J15" s="23">
        <v>55.84518397370141</v>
      </c>
      <c r="K15" s="23">
        <v>70.078946312016726</v>
      </c>
      <c r="L15" s="23">
        <v>114.48227477822788</v>
      </c>
      <c r="M15" s="1"/>
      <c r="N15" s="23">
        <v>44.641738316468533</v>
      </c>
      <c r="O15" s="23">
        <f t="shared" si="0"/>
        <v>49.556927824299578</v>
      </c>
      <c r="P15" s="23">
        <v>0.2457643163091642</v>
      </c>
      <c r="Q15" s="23">
        <v>-1.5044247787610618</v>
      </c>
      <c r="R15" s="23">
        <f t="shared" si="1"/>
        <v>48.298267361847678</v>
      </c>
      <c r="S15" s="23">
        <v>64.253895686116621</v>
      </c>
      <c r="T15" s="23">
        <v>108.89563400258515</v>
      </c>
      <c r="W15" s="54" t="s">
        <v>660</v>
      </c>
      <c r="X15" s="62" t="s">
        <v>667</v>
      </c>
      <c r="Y15" s="54" t="s">
        <v>662</v>
      </c>
      <c r="Z15" s="54"/>
      <c r="AA15" s="54" t="s">
        <v>668</v>
      </c>
      <c r="AB15" s="55" t="s">
        <v>21</v>
      </c>
      <c r="AC15" s="55"/>
      <c r="AD15" s="57">
        <v>5.5042809999999998</v>
      </c>
      <c r="AE15" s="57">
        <v>7.1091148505640005</v>
      </c>
      <c r="AF15" s="57">
        <v>-0.18648999999999999</v>
      </c>
      <c r="AG15" s="52">
        <f t="shared" si="2"/>
        <v>6.9226248505640005</v>
      </c>
      <c r="AH15" s="52">
        <f t="shared" si="3"/>
        <v>8.6870562637839051</v>
      </c>
      <c r="AI15" s="58">
        <v>14.191337263783906</v>
      </c>
      <c r="AJ15" s="36"/>
      <c r="AK15" s="57">
        <v>5.5338345234477559</v>
      </c>
      <c r="AL15" s="57">
        <f>VLOOKUP(AB15,'Summary LA - 14-15'!C$12:BI$394,31,FALSE)</f>
        <v>6.1431263300280001</v>
      </c>
      <c r="AM15" s="57">
        <v>3.0465190414000302E-2</v>
      </c>
      <c r="AN15" s="57">
        <v>-0.18648999999999999</v>
      </c>
      <c r="AO15" s="52">
        <f t="shared" si="4"/>
        <v>5.9871015204420006</v>
      </c>
      <c r="AP15" s="52">
        <f t="shared" si="5"/>
        <v>7.9655895713008187</v>
      </c>
      <c r="AQ15" s="52">
        <f>VLOOKUP(AB15,'Summary LA - 14-15'!C$12:BI$394,57,FALSE)</f>
        <v>13.499424094748575</v>
      </c>
    </row>
    <row r="16" spans="3:45" x14ac:dyDescent="0.25">
      <c r="C16" s="21" t="s">
        <v>22</v>
      </c>
      <c r="D16" s="21" t="s">
        <v>377</v>
      </c>
      <c r="E16" s="21"/>
      <c r="F16" s="22">
        <v>153341</v>
      </c>
      <c r="G16" s="23">
        <v>58.020842436139063</v>
      </c>
      <c r="H16" s="23">
        <v>52.981804861850392</v>
      </c>
      <c r="I16" s="23">
        <v>-2.8453381678742149</v>
      </c>
      <c r="J16" s="23">
        <v>50.136466693976168</v>
      </c>
      <c r="K16" s="23">
        <v>71.22276825893718</v>
      </c>
      <c r="L16" s="23">
        <v>129.24361069507623</v>
      </c>
      <c r="M16" s="1"/>
      <c r="N16" s="23">
        <v>58.651028064168116</v>
      </c>
      <c r="O16" s="23">
        <f t="shared" si="0"/>
        <v>45.879591418668198</v>
      </c>
      <c r="P16" s="23">
        <v>0.22619638307432738</v>
      </c>
      <c r="Q16" s="23">
        <v>-2.8453381678742149</v>
      </c>
      <c r="R16" s="23">
        <f t="shared" si="1"/>
        <v>43.260449633868305</v>
      </c>
      <c r="S16" s="23">
        <v>67.31398708265904</v>
      </c>
      <c r="T16" s="23">
        <v>125.96501514682717</v>
      </c>
      <c r="W16" s="54" t="s">
        <v>660</v>
      </c>
      <c r="X16" s="62" t="s">
        <v>661</v>
      </c>
      <c r="Y16" s="54" t="s">
        <v>662</v>
      </c>
      <c r="Z16" s="54"/>
      <c r="AA16" s="54" t="s">
        <v>669</v>
      </c>
      <c r="AB16" s="55" t="s">
        <v>22</v>
      </c>
      <c r="AC16" s="55"/>
      <c r="AD16" s="57">
        <v>8.8969740000000002</v>
      </c>
      <c r="AE16" s="57">
        <v>8.1242829393210005</v>
      </c>
      <c r="AF16" s="57">
        <v>-0.436307</v>
      </c>
      <c r="AG16" s="52">
        <f t="shared" si="2"/>
        <v>7.6879759393210003</v>
      </c>
      <c r="AH16" s="52">
        <f t="shared" si="3"/>
        <v>10.921370507593686</v>
      </c>
      <c r="AI16" s="58">
        <v>19.818344507593686</v>
      </c>
      <c r="AJ16" s="36"/>
      <c r="AK16" s="57">
        <v>8.9936072943876031</v>
      </c>
      <c r="AL16" s="57">
        <f>VLOOKUP(AB16,'Summary LA - 14-15'!C$12:BI$394,31,FALSE)</f>
        <v>7.0352224277299999</v>
      </c>
      <c r="AM16" s="57">
        <v>3.4685179577000437E-2</v>
      </c>
      <c r="AN16" s="57">
        <v>-0.436307</v>
      </c>
      <c r="AO16" s="52">
        <f t="shared" si="4"/>
        <v>6.6336006073069997</v>
      </c>
      <c r="AP16" s="52">
        <f t="shared" si="5"/>
        <v>10.322690354638626</v>
      </c>
      <c r="AQ16" s="52">
        <f>VLOOKUP(AB16,'Summary LA - 14-15'!C$12:BI$394,57,FALSE)</f>
        <v>19.316297649026229</v>
      </c>
    </row>
    <row r="17" spans="3:43" x14ac:dyDescent="0.25">
      <c r="C17" s="21" t="s">
        <v>23</v>
      </c>
      <c r="D17" s="21" t="s">
        <v>247</v>
      </c>
      <c r="E17" s="21" t="s">
        <v>248</v>
      </c>
      <c r="F17" s="22">
        <v>121014</v>
      </c>
      <c r="G17" s="23">
        <v>41.275488786421406</v>
      </c>
      <c r="H17" s="23">
        <v>70.711005170029921</v>
      </c>
      <c r="I17" s="23">
        <v>-0.27570363759565003</v>
      </c>
      <c r="J17" s="23">
        <v>70.435301532434281</v>
      </c>
      <c r="K17" s="23">
        <v>89.928982868950357</v>
      </c>
      <c r="L17" s="23">
        <v>131.20447165537178</v>
      </c>
      <c r="M17" s="1"/>
      <c r="N17" s="23">
        <v>41.862876555414338</v>
      </c>
      <c r="O17" s="23">
        <f t="shared" si="0"/>
        <v>60.993581723800553</v>
      </c>
      <c r="P17" s="23">
        <v>0.30353736737897713</v>
      </c>
      <c r="Q17" s="23">
        <v>-0.27570363759565003</v>
      </c>
      <c r="R17" s="23">
        <f t="shared" si="1"/>
        <v>61.021415453583884</v>
      </c>
      <c r="S17" s="23">
        <v>84.284206750787888</v>
      </c>
      <c r="T17" s="23">
        <v>126.14708330620222</v>
      </c>
      <c r="W17" s="54" t="s">
        <v>660</v>
      </c>
      <c r="X17" s="62" t="s">
        <v>661</v>
      </c>
      <c r="Y17" s="54" t="s">
        <v>662</v>
      </c>
      <c r="Z17" s="54"/>
      <c r="AA17" s="54" t="s">
        <v>670</v>
      </c>
      <c r="AB17" s="55" t="s">
        <v>23</v>
      </c>
      <c r="AC17" s="55"/>
      <c r="AD17" s="57">
        <v>4.9949120000000002</v>
      </c>
      <c r="AE17" s="57">
        <v>8.5570215796460012</v>
      </c>
      <c r="AF17" s="57">
        <v>-3.3363999999999998E-2</v>
      </c>
      <c r="AG17" s="52">
        <f t="shared" si="2"/>
        <v>8.5236575796460006</v>
      </c>
      <c r="AH17" s="52">
        <f t="shared" si="3"/>
        <v>10.882665932903159</v>
      </c>
      <c r="AI17" s="58">
        <v>15.87757793290316</v>
      </c>
      <c r="AJ17" s="36"/>
      <c r="AK17" s="57">
        <v>5.0659941434769111</v>
      </c>
      <c r="AL17" s="57">
        <f>VLOOKUP(AB17,'Summary LA - 14-15'!C$12:BI$394,31,FALSE)</f>
        <v>7.3810772987240005</v>
      </c>
      <c r="AM17" s="57">
        <v>3.6732270975999536E-2</v>
      </c>
      <c r="AN17" s="57">
        <v>-3.3363999999999998E-2</v>
      </c>
      <c r="AO17" s="52">
        <f t="shared" si="4"/>
        <v>7.3844455697000004</v>
      </c>
      <c r="AP17" s="52">
        <f t="shared" si="5"/>
        <v>10.200307850458827</v>
      </c>
      <c r="AQ17" s="52">
        <f>VLOOKUP(AB17,'Summary LA - 14-15'!C$12:BI$394,57,FALSE)</f>
        <v>15.266301993935739</v>
      </c>
    </row>
    <row r="18" spans="3:43" x14ac:dyDescent="0.25">
      <c r="C18" s="21" t="s">
        <v>24</v>
      </c>
      <c r="D18" s="21" t="s">
        <v>185</v>
      </c>
      <c r="E18" s="21" t="s">
        <v>186</v>
      </c>
      <c r="F18" s="22">
        <v>121812</v>
      </c>
      <c r="G18" s="23">
        <v>49.171099727448855</v>
      </c>
      <c r="H18" s="23">
        <v>51.761924449438482</v>
      </c>
      <c r="I18" s="23">
        <v>-0.73551866811151612</v>
      </c>
      <c r="J18" s="23">
        <v>51.026405781326964</v>
      </c>
      <c r="K18" s="23">
        <v>77.649370455362302</v>
      </c>
      <c r="L18" s="23">
        <v>126.82047018281115</v>
      </c>
      <c r="M18" s="1"/>
      <c r="N18" s="23">
        <v>49.350343463294628</v>
      </c>
      <c r="O18" s="23">
        <f t="shared" si="0"/>
        <v>44.657909907496801</v>
      </c>
      <c r="P18" s="23">
        <v>0.22334559753554489</v>
      </c>
      <c r="Q18" s="23">
        <v>-0.73551866811151612</v>
      </c>
      <c r="R18" s="23">
        <f t="shared" si="1"/>
        <v>44.145736836920833</v>
      </c>
      <c r="S18" s="23">
        <v>74.403831575632921</v>
      </c>
      <c r="T18" s="23">
        <v>123.75417503892756</v>
      </c>
      <c r="W18" s="54" t="s">
        <v>660</v>
      </c>
      <c r="X18" s="62" t="s">
        <v>667</v>
      </c>
      <c r="Y18" s="54" t="s">
        <v>662</v>
      </c>
      <c r="Z18" s="54"/>
      <c r="AA18" s="54" t="s">
        <v>671</v>
      </c>
      <c r="AB18" s="55" t="s">
        <v>24</v>
      </c>
      <c r="AC18" s="55"/>
      <c r="AD18" s="57">
        <v>5.98963</v>
      </c>
      <c r="AE18" s="57">
        <v>6.3052235410350006</v>
      </c>
      <c r="AF18" s="57">
        <v>-8.9594999999999994E-2</v>
      </c>
      <c r="AG18" s="52">
        <f t="shared" si="2"/>
        <v>6.2156285410350005</v>
      </c>
      <c r="AH18" s="52">
        <f t="shared" si="3"/>
        <v>9.4586251139085924</v>
      </c>
      <c r="AI18" s="58">
        <v>15.448255113908592</v>
      </c>
      <c r="AJ18" s="36"/>
      <c r="AK18" s="57">
        <v>6.0114640379508453</v>
      </c>
      <c r="AL18" s="57">
        <f>VLOOKUP(AB18,'Summary LA - 14-15'!C$12:BI$394,31,FALSE)</f>
        <v>5.439869321652</v>
      </c>
      <c r="AM18" s="57">
        <v>2.7206173926999793E-2</v>
      </c>
      <c r="AN18" s="57">
        <v>-8.9594999999999994E-2</v>
      </c>
      <c r="AO18" s="52">
        <f t="shared" si="4"/>
        <v>5.3774804955789994</v>
      </c>
      <c r="AP18" s="52">
        <f t="shared" si="5"/>
        <v>9.0638278204155149</v>
      </c>
      <c r="AQ18" s="52">
        <f>VLOOKUP(AB18,'Summary LA - 14-15'!C$12:BI$394,57,FALSE)</f>
        <v>15.075291858366361</v>
      </c>
    </row>
    <row r="19" spans="3:43" x14ac:dyDescent="0.25">
      <c r="C19" s="21" t="s">
        <v>25</v>
      </c>
      <c r="D19" s="21"/>
      <c r="E19" s="21"/>
      <c r="F19" s="22">
        <v>1096388</v>
      </c>
      <c r="G19" s="23">
        <v>19.047263377563418</v>
      </c>
      <c r="H19" s="23">
        <v>21.754304564115991</v>
      </c>
      <c r="I19" s="23">
        <v>0</v>
      </c>
      <c r="J19" s="23">
        <v>21.754304564115991</v>
      </c>
      <c r="K19" s="23">
        <v>22.970007802427354</v>
      </c>
      <c r="L19" s="23">
        <v>42.017271179990772</v>
      </c>
      <c r="M19" s="1"/>
      <c r="N19" s="23">
        <v>19.193941046031046</v>
      </c>
      <c r="O19" s="23">
        <f t="shared" si="0"/>
        <v>20.117204685692471</v>
      </c>
      <c r="P19" s="23">
        <v>9.4056226179965174E-2</v>
      </c>
      <c r="Q19" s="23">
        <v>0</v>
      </c>
      <c r="R19" s="23">
        <f t="shared" si="1"/>
        <v>20.211260911872436</v>
      </c>
      <c r="S19" s="23">
        <v>21.683603551569771</v>
      </c>
      <c r="T19" s="23">
        <v>40.877544597600817</v>
      </c>
      <c r="W19" s="54" t="s">
        <v>672</v>
      </c>
      <c r="X19" s="63" t="s">
        <v>673</v>
      </c>
      <c r="Y19" s="54" t="s">
        <v>674</v>
      </c>
      <c r="Z19" s="54"/>
      <c r="AA19" s="54" t="s">
        <v>675</v>
      </c>
      <c r="AB19" s="55" t="s">
        <v>25</v>
      </c>
      <c r="AC19" s="55"/>
      <c r="AD19" s="57">
        <v>20.883191</v>
      </c>
      <c r="AE19" s="57">
        <v>23.851158472442002</v>
      </c>
      <c r="AF19" s="57">
        <v>0</v>
      </c>
      <c r="AG19" s="52">
        <f t="shared" si="2"/>
        <v>23.851158472442002</v>
      </c>
      <c r="AH19" s="52">
        <f t="shared" si="3"/>
        <v>25.184040914487721</v>
      </c>
      <c r="AI19" s="58">
        <v>46.067231914487721</v>
      </c>
      <c r="AJ19" s="36"/>
      <c r="AK19" s="57">
        <v>21.044006635575887</v>
      </c>
      <c r="AL19" s="57">
        <f>VLOOKUP(AB19,'Summary LA - 14-15'!C$12:BI$394,31,FALSE)</f>
        <v>22.056261810936999</v>
      </c>
      <c r="AM19" s="57">
        <v>0.10312211770899966</v>
      </c>
      <c r="AN19" s="57">
        <v>0</v>
      </c>
      <c r="AO19" s="52">
        <f t="shared" si="4"/>
        <v>22.159383928645997</v>
      </c>
      <c r="AP19" s="52">
        <f t="shared" si="5"/>
        <v>23.776488055034481</v>
      </c>
      <c r="AQ19" s="52">
        <f>VLOOKUP(AB19,'Summary LA - 14-15'!C$12:BI$394,57,FALSE)</f>
        <v>44.820494690610367</v>
      </c>
    </row>
    <row r="20" spans="3:43" x14ac:dyDescent="0.25">
      <c r="C20" s="21" t="s">
        <v>26</v>
      </c>
      <c r="D20" s="21" t="s">
        <v>61</v>
      </c>
      <c r="E20" s="21" t="s">
        <v>62</v>
      </c>
      <c r="F20" s="22">
        <v>179208</v>
      </c>
      <c r="G20" s="23">
        <v>51.151176286772916</v>
      </c>
      <c r="H20" s="23">
        <v>48.609164678853631</v>
      </c>
      <c r="I20" s="23">
        <v>-1.751796794785947</v>
      </c>
      <c r="J20" s="23">
        <v>46.857367884067678</v>
      </c>
      <c r="K20" s="23">
        <v>70.715501912940553</v>
      </c>
      <c r="L20" s="23">
        <v>121.86667819971346</v>
      </c>
      <c r="M20" s="1"/>
      <c r="N20" s="23">
        <v>51.593082417823496</v>
      </c>
      <c r="O20" s="23">
        <f t="shared" si="0"/>
        <v>41.946928440672295</v>
      </c>
      <c r="P20" s="23">
        <v>0.21012710356122055</v>
      </c>
      <c r="Q20" s="23">
        <v>-1.751796794785947</v>
      </c>
      <c r="R20" s="23">
        <f t="shared" si="1"/>
        <v>40.405258749447569</v>
      </c>
      <c r="S20" s="23">
        <v>71.796252851065887</v>
      </c>
      <c r="T20" s="23">
        <v>123.3893352688894</v>
      </c>
      <c r="W20" s="54" t="s">
        <v>660</v>
      </c>
      <c r="X20" s="62" t="s">
        <v>664</v>
      </c>
      <c r="Y20" s="54" t="s">
        <v>662</v>
      </c>
      <c r="Z20" s="54"/>
      <c r="AA20" s="54" t="s">
        <v>676</v>
      </c>
      <c r="AB20" s="55" t="s">
        <v>26</v>
      </c>
      <c r="AC20" s="55"/>
      <c r="AD20" s="57">
        <v>9.1667000000000005</v>
      </c>
      <c r="AE20" s="57">
        <v>8.7111511837680009</v>
      </c>
      <c r="AF20" s="57">
        <v>-0.31393599999999999</v>
      </c>
      <c r="AG20" s="52">
        <f t="shared" si="2"/>
        <v>8.3972151837680009</v>
      </c>
      <c r="AH20" s="52">
        <f t="shared" si="3"/>
        <v>12.672783666814249</v>
      </c>
      <c r="AI20" s="58">
        <v>21.83948366681425</v>
      </c>
      <c r="AJ20" s="36"/>
      <c r="AK20" s="57">
        <v>9.2458931139333131</v>
      </c>
      <c r="AL20" s="57">
        <f>VLOOKUP(AB20,'Summary LA - 14-15'!C$12:BI$394,31,FALSE)</f>
        <v>7.5172251519959996</v>
      </c>
      <c r="AM20" s="57">
        <v>3.7656457974999211E-2</v>
      </c>
      <c r="AN20" s="57">
        <v>-0.31393599999999999</v>
      </c>
      <c r="AO20" s="52">
        <f t="shared" si="4"/>
        <v>7.240945609970999</v>
      </c>
      <c r="AP20" s="52">
        <f t="shared" si="5"/>
        <v>12.867222288535576</v>
      </c>
      <c r="AQ20" s="52">
        <f>VLOOKUP(AB20,'Summary LA - 14-15'!C$12:BI$394,57,FALSE)</f>
        <v>22.113115402468889</v>
      </c>
    </row>
    <row r="21" spans="3:43" x14ac:dyDescent="0.25">
      <c r="C21" s="21" t="s">
        <v>27</v>
      </c>
      <c r="D21" s="21" t="s">
        <v>327</v>
      </c>
      <c r="E21" s="21"/>
      <c r="F21" s="22">
        <v>88244</v>
      </c>
      <c r="G21" s="23">
        <v>49.483590952359364</v>
      </c>
      <c r="H21" s="23">
        <v>53.784873511808165</v>
      </c>
      <c r="I21" s="23">
        <v>-2.3978740764244595</v>
      </c>
      <c r="J21" s="23">
        <v>51.3869994353837</v>
      </c>
      <c r="K21" s="23">
        <v>67.098009242768143</v>
      </c>
      <c r="L21" s="23">
        <v>116.58160019512751</v>
      </c>
      <c r="M21" s="1"/>
      <c r="N21" s="23">
        <v>50.042065142363043</v>
      </c>
      <c r="O21" s="23">
        <f t="shared" si="0"/>
        <v>46.609794256448033</v>
      </c>
      <c r="P21" s="23">
        <v>0.22913783160327997</v>
      </c>
      <c r="Q21" s="23">
        <v>-2.3978740764244595</v>
      </c>
      <c r="R21" s="23">
        <f t="shared" si="1"/>
        <v>44.441058011626858</v>
      </c>
      <c r="S21" s="23">
        <v>64.318429070175654</v>
      </c>
      <c r="T21" s="23">
        <v>114.3604942125387</v>
      </c>
      <c r="W21" s="54" t="s">
        <v>660</v>
      </c>
      <c r="X21" s="62" t="s">
        <v>664</v>
      </c>
      <c r="Y21" s="54" t="s">
        <v>665</v>
      </c>
      <c r="Z21" s="54"/>
      <c r="AA21" s="54" t="s">
        <v>677</v>
      </c>
      <c r="AB21" s="55" t="s">
        <v>27</v>
      </c>
      <c r="AC21" s="55"/>
      <c r="AD21" s="57">
        <v>4.3666299999999998</v>
      </c>
      <c r="AE21" s="57">
        <v>4.7461923781759996</v>
      </c>
      <c r="AF21" s="57">
        <v>-0.21159800000000001</v>
      </c>
      <c r="AG21" s="52">
        <f t="shared" si="2"/>
        <v>4.5345943781759992</v>
      </c>
      <c r="AH21" s="52">
        <f t="shared" si="3"/>
        <v>5.9209967276188324</v>
      </c>
      <c r="AI21" s="58">
        <v>10.287626727618832</v>
      </c>
      <c r="AJ21" s="36"/>
      <c r="AK21" s="57">
        <v>4.4159119964226843</v>
      </c>
      <c r="AL21" s="57">
        <f>VLOOKUP(AB21,'Summary LA - 14-15'!C$12:BI$394,31,FALSE)</f>
        <v>4.1130346843660002</v>
      </c>
      <c r="AM21" s="57">
        <v>2.0220038811999838E-2</v>
      </c>
      <c r="AN21" s="57">
        <v>-0.21159800000000001</v>
      </c>
      <c r="AO21" s="52">
        <f t="shared" si="4"/>
        <v>3.9216567231780002</v>
      </c>
      <c r="AP21" s="52">
        <f t="shared" si="5"/>
        <v>5.6761210235812527</v>
      </c>
      <c r="AQ21" s="52">
        <f>VLOOKUP(AB21,'Summary LA - 14-15'!C$12:BI$394,57,FALSE)</f>
        <v>10.092033020003937</v>
      </c>
    </row>
    <row r="22" spans="3:43" x14ac:dyDescent="0.25">
      <c r="C22" s="21" t="s">
        <v>28</v>
      </c>
      <c r="D22" s="21"/>
      <c r="E22" s="21" t="s">
        <v>401</v>
      </c>
      <c r="F22" s="22">
        <v>196094</v>
      </c>
      <c r="G22" s="23">
        <v>207.09931461441963</v>
      </c>
      <c r="H22" s="23">
        <v>646.17354285567126</v>
      </c>
      <c r="I22" s="23">
        <v>0</v>
      </c>
      <c r="J22" s="23">
        <v>646.17354285567126</v>
      </c>
      <c r="K22" s="23">
        <v>760.19174727787265</v>
      </c>
      <c r="L22" s="23">
        <v>967.29106189229219</v>
      </c>
      <c r="M22" s="1"/>
      <c r="N22" s="23">
        <v>208.72448163514647</v>
      </c>
      <c r="O22" s="23">
        <f t="shared" si="0"/>
        <v>579.80544179497065</v>
      </c>
      <c r="P22" s="23">
        <v>2.7818615044621668</v>
      </c>
      <c r="Q22" s="23">
        <v>0</v>
      </c>
      <c r="R22" s="23">
        <f t="shared" si="1"/>
        <v>582.58730329943285</v>
      </c>
      <c r="S22" s="23">
        <v>711.79443279597729</v>
      </c>
      <c r="T22" s="23">
        <v>920.51891443112368</v>
      </c>
      <c r="W22" s="54" t="s">
        <v>678</v>
      </c>
      <c r="X22" s="63" t="s">
        <v>661</v>
      </c>
      <c r="Y22" s="54" t="s">
        <v>679</v>
      </c>
      <c r="Z22" s="54"/>
      <c r="AA22" s="54" t="s">
        <v>680</v>
      </c>
      <c r="AB22" s="55" t="s">
        <v>28</v>
      </c>
      <c r="AC22" s="55"/>
      <c r="AD22" s="57">
        <v>40.610933000000003</v>
      </c>
      <c r="AE22" s="57">
        <v>126.71075471274</v>
      </c>
      <c r="AF22" s="57">
        <v>0</v>
      </c>
      <c r="AG22" s="52">
        <f t="shared" si="2"/>
        <v>126.71075471274</v>
      </c>
      <c r="AH22" s="52">
        <f t="shared" si="3"/>
        <v>149.06904049070715</v>
      </c>
      <c r="AI22" s="58">
        <v>189.67997349070714</v>
      </c>
      <c r="AJ22" s="36"/>
      <c r="AK22" s="57">
        <v>40.929618501762413</v>
      </c>
      <c r="AL22" s="57">
        <f>VLOOKUP(AB22,'Summary LA - 14-15'!C$12:BI$394,31,FALSE)</f>
        <v>113.69636830334299</v>
      </c>
      <c r="AM22" s="57">
        <v>0.5455063498560041</v>
      </c>
      <c r="AN22" s="57">
        <v>0</v>
      </c>
      <c r="AO22" s="52">
        <f t="shared" si="4"/>
        <v>114.24187465319899</v>
      </c>
      <c r="AP22" s="52">
        <f t="shared" si="5"/>
        <v>139.64523823786482</v>
      </c>
      <c r="AQ22" s="52">
        <f>VLOOKUP(AB22,'Summary LA - 14-15'!C$12:BI$394,57,FALSE)</f>
        <v>180.57485673962722</v>
      </c>
    </row>
    <row r="23" spans="3:43" x14ac:dyDescent="0.25">
      <c r="C23" s="21" t="s">
        <v>29</v>
      </c>
      <c r="D23" s="21"/>
      <c r="E23" s="21" t="s">
        <v>401</v>
      </c>
      <c r="F23" s="22">
        <v>370688</v>
      </c>
      <c r="G23" s="23">
        <v>376.26597300155385</v>
      </c>
      <c r="H23" s="23">
        <v>350.7823131693014</v>
      </c>
      <c r="I23" s="23">
        <v>0</v>
      </c>
      <c r="J23" s="23">
        <v>350.7823131693014</v>
      </c>
      <c r="K23" s="23">
        <v>431.50011741334697</v>
      </c>
      <c r="L23" s="23">
        <v>807.76609041490087</v>
      </c>
      <c r="M23" s="1"/>
      <c r="N23" s="23">
        <v>381.29786016252217</v>
      </c>
      <c r="O23" s="23">
        <f t="shared" si="0"/>
        <v>317.11947780292587</v>
      </c>
      <c r="P23" s="23">
        <v>1.4979266411456738</v>
      </c>
      <c r="Q23" s="23">
        <v>0</v>
      </c>
      <c r="R23" s="23">
        <f t="shared" si="1"/>
        <v>318.61740444407155</v>
      </c>
      <c r="S23" s="23">
        <v>413.81485586804337</v>
      </c>
      <c r="T23" s="23">
        <v>795.11271603056548</v>
      </c>
      <c r="W23" s="54" t="s">
        <v>678</v>
      </c>
      <c r="X23" s="63" t="s">
        <v>661</v>
      </c>
      <c r="Y23" s="54" t="s">
        <v>679</v>
      </c>
      <c r="Z23" s="54"/>
      <c r="AA23" s="54" t="s">
        <v>681</v>
      </c>
      <c r="AB23" s="55" t="s">
        <v>29</v>
      </c>
      <c r="AC23" s="55"/>
      <c r="AD23" s="57">
        <v>139.477281</v>
      </c>
      <c r="AE23" s="57">
        <v>130.030794104102</v>
      </c>
      <c r="AF23" s="57">
        <v>0</v>
      </c>
      <c r="AG23" s="52">
        <f t="shared" si="2"/>
        <v>130.030794104102</v>
      </c>
      <c r="AH23" s="52">
        <f t="shared" si="3"/>
        <v>159.95191552371875</v>
      </c>
      <c r="AI23" s="58">
        <v>299.42919652371876</v>
      </c>
      <c r="AJ23" s="36"/>
      <c r="AK23" s="57">
        <v>141.34254118792501</v>
      </c>
      <c r="AL23" s="57">
        <f>VLOOKUP(AB23,'Summary LA - 14-15'!C$12:BI$394,31,FALSE)</f>
        <v>117.552384987811</v>
      </c>
      <c r="AM23" s="57">
        <v>0.55526343075300755</v>
      </c>
      <c r="AN23" s="57">
        <v>0</v>
      </c>
      <c r="AO23" s="52">
        <f t="shared" si="4"/>
        <v>118.107648418564</v>
      </c>
      <c r="AP23" s="52">
        <f t="shared" si="5"/>
        <v>153.40734841064636</v>
      </c>
      <c r="AQ23" s="52">
        <f>VLOOKUP(AB23,'Summary LA - 14-15'!C$12:BI$394,57,FALSE)</f>
        <v>294.74988959857137</v>
      </c>
    </row>
    <row r="24" spans="3:43" x14ac:dyDescent="0.25">
      <c r="C24" s="21" t="s">
        <v>30</v>
      </c>
      <c r="D24" s="21"/>
      <c r="E24" s="21" t="s">
        <v>309</v>
      </c>
      <c r="F24" s="22">
        <v>235097</v>
      </c>
      <c r="G24" s="23">
        <v>297.81331110137518</v>
      </c>
      <c r="H24" s="23">
        <v>533.19728098628229</v>
      </c>
      <c r="I24" s="23">
        <v>-0.42251921547276233</v>
      </c>
      <c r="J24" s="23">
        <v>532.7747617708095</v>
      </c>
      <c r="K24" s="23">
        <v>640.20422389508064</v>
      </c>
      <c r="L24" s="23">
        <v>938.01753499645588</v>
      </c>
      <c r="M24" s="1"/>
      <c r="N24" s="23">
        <v>300.75598452206702</v>
      </c>
      <c r="O24" s="23">
        <f t="shared" si="0"/>
        <v>479.36390095745583</v>
      </c>
      <c r="P24" s="23">
        <v>2.2896138200487339</v>
      </c>
      <c r="Q24" s="23">
        <v>-0.42251921547276233</v>
      </c>
      <c r="R24" s="23">
        <f t="shared" si="1"/>
        <v>481.23099556203175</v>
      </c>
      <c r="S24" s="23">
        <v>603.10413674863287</v>
      </c>
      <c r="T24" s="23">
        <v>903.86012127069978</v>
      </c>
      <c r="W24" s="54" t="s">
        <v>682</v>
      </c>
      <c r="X24" s="63" t="s">
        <v>661</v>
      </c>
      <c r="Y24" s="54" t="s">
        <v>679</v>
      </c>
      <c r="Z24" s="54"/>
      <c r="AA24" s="54" t="s">
        <v>683</v>
      </c>
      <c r="AB24" s="55" t="s">
        <v>30</v>
      </c>
      <c r="AC24" s="55"/>
      <c r="AD24" s="57">
        <v>70.015016000000003</v>
      </c>
      <c r="AE24" s="57">
        <v>125.35308116803201</v>
      </c>
      <c r="AF24" s="57">
        <v>-9.9333000000000005E-2</v>
      </c>
      <c r="AG24" s="52">
        <f t="shared" si="2"/>
        <v>125.253748168032</v>
      </c>
      <c r="AH24" s="52">
        <f t="shared" si="3"/>
        <v>150.51009242506177</v>
      </c>
      <c r="AI24" s="58">
        <v>220.52510842506177</v>
      </c>
      <c r="AJ24" s="36"/>
      <c r="AK24" s="57">
        <v>70.706829693184389</v>
      </c>
      <c r="AL24" s="57">
        <f>VLOOKUP(AB24,'Summary LA - 14-15'!C$12:BI$394,31,FALSE)</f>
        <v>112.697015023395</v>
      </c>
      <c r="AM24" s="57">
        <v>0.53828134025199714</v>
      </c>
      <c r="AN24" s="57">
        <v>-9.9333000000000005E-2</v>
      </c>
      <c r="AO24" s="52">
        <f t="shared" si="4"/>
        <v>113.13596336364699</v>
      </c>
      <c r="AP24" s="52">
        <f t="shared" si="5"/>
        <v>141.79880192993727</v>
      </c>
      <c r="AQ24" s="52">
        <f>VLOOKUP(AB24,'Summary LA - 14-15'!C$12:BI$394,57,FALSE)</f>
        <v>212.50563162312167</v>
      </c>
    </row>
    <row r="25" spans="3:43" x14ac:dyDescent="0.25">
      <c r="C25" s="21" t="s">
        <v>31</v>
      </c>
      <c r="D25" s="21" t="s">
        <v>97</v>
      </c>
      <c r="E25" s="21"/>
      <c r="F25" s="22">
        <v>69155</v>
      </c>
      <c r="G25" s="23">
        <v>53.978454197093484</v>
      </c>
      <c r="H25" s="23">
        <v>98.955116179639958</v>
      </c>
      <c r="I25" s="23">
        <v>-0.2490636974911431</v>
      </c>
      <c r="J25" s="23">
        <v>98.706052482148806</v>
      </c>
      <c r="K25" s="23">
        <v>127.6151254911033</v>
      </c>
      <c r="L25" s="23">
        <v>181.5935796881968</v>
      </c>
      <c r="M25" s="1"/>
      <c r="N25" s="23">
        <v>54.047443570844308</v>
      </c>
      <c r="O25" s="23">
        <f t="shared" si="0"/>
        <v>85.337911724242645</v>
      </c>
      <c r="P25" s="23">
        <v>0.42783922426433274</v>
      </c>
      <c r="Q25" s="23">
        <v>-0.2490636974911431</v>
      </c>
      <c r="R25" s="23">
        <f t="shared" si="1"/>
        <v>85.516687251015838</v>
      </c>
      <c r="S25" s="23">
        <v>116.87053694180217</v>
      </c>
      <c r="T25" s="23">
        <v>170.91798051264647</v>
      </c>
      <c r="W25" s="54" t="s">
        <v>660</v>
      </c>
      <c r="X25" s="62" t="s">
        <v>661</v>
      </c>
      <c r="Y25" s="54" t="s">
        <v>665</v>
      </c>
      <c r="Z25" s="54"/>
      <c r="AA25" s="54" t="s">
        <v>684</v>
      </c>
      <c r="AB25" s="55" t="s">
        <v>31</v>
      </c>
      <c r="AC25" s="55"/>
      <c r="AD25" s="57">
        <v>3.7328800000000002</v>
      </c>
      <c r="AE25" s="57">
        <v>6.8432410594030006</v>
      </c>
      <c r="AF25" s="57">
        <v>-1.7224E-2</v>
      </c>
      <c r="AG25" s="52">
        <f t="shared" si="2"/>
        <v>6.826017059403001</v>
      </c>
      <c r="AH25" s="52">
        <f t="shared" si="3"/>
        <v>8.8252240033372491</v>
      </c>
      <c r="AI25" s="58">
        <v>12.558104003337249</v>
      </c>
      <c r="AJ25" s="36"/>
      <c r="AK25" s="57">
        <v>3.737650960141738</v>
      </c>
      <c r="AL25" s="57">
        <f>VLOOKUP(AB25,'Summary LA - 14-15'!C$12:BI$394,31,FALSE)</f>
        <v>5.9015432852899998</v>
      </c>
      <c r="AM25" s="57">
        <v>2.958722155399993E-2</v>
      </c>
      <c r="AN25" s="57">
        <v>-1.7224E-2</v>
      </c>
      <c r="AO25" s="52">
        <f t="shared" si="4"/>
        <v>5.9139065068440004</v>
      </c>
      <c r="AP25" s="52">
        <f t="shared" si="5"/>
        <v>8.0827786993739039</v>
      </c>
      <c r="AQ25" s="52">
        <f>VLOOKUP(AB25,'Summary LA - 14-15'!C$12:BI$394,57,FALSE)</f>
        <v>11.820429659515641</v>
      </c>
    </row>
    <row r="26" spans="3:43" x14ac:dyDescent="0.25">
      <c r="C26" s="21" t="s">
        <v>32</v>
      </c>
      <c r="D26" s="21" t="s">
        <v>135</v>
      </c>
      <c r="E26" s="21" t="s">
        <v>136</v>
      </c>
      <c r="F26" s="22">
        <v>177331</v>
      </c>
      <c r="G26" s="23">
        <v>77.537661209827945</v>
      </c>
      <c r="H26" s="23">
        <v>71.217510192160418</v>
      </c>
      <c r="I26" s="23">
        <v>-0.32425238677952528</v>
      </c>
      <c r="J26" s="23">
        <v>70.893257805380898</v>
      </c>
      <c r="K26" s="23">
        <v>89.581576959050253</v>
      </c>
      <c r="L26" s="23">
        <v>167.11923816887821</v>
      </c>
      <c r="M26" s="1"/>
      <c r="N26" s="23">
        <v>77.648205520815637</v>
      </c>
      <c r="O26" s="23">
        <f t="shared" si="0"/>
        <v>61.724035564334486</v>
      </c>
      <c r="P26" s="23">
        <v>0.30397297870647905</v>
      </c>
      <c r="Q26" s="23">
        <v>-0.32425238677952528</v>
      </c>
      <c r="R26" s="23">
        <f t="shared" si="1"/>
        <v>61.703756156261434</v>
      </c>
      <c r="S26" s="23">
        <v>84.338241496708719</v>
      </c>
      <c r="T26" s="23">
        <v>161.98644701752434</v>
      </c>
      <c r="W26" s="54" t="s">
        <v>660</v>
      </c>
      <c r="X26" s="62" t="s">
        <v>661</v>
      </c>
      <c r="Y26" s="54" t="s">
        <v>662</v>
      </c>
      <c r="Z26" s="54"/>
      <c r="AA26" s="54" t="s">
        <v>685</v>
      </c>
      <c r="AB26" s="55" t="s">
        <v>32</v>
      </c>
      <c r="AC26" s="55"/>
      <c r="AD26" s="57">
        <v>13.749831</v>
      </c>
      <c r="AE26" s="57">
        <v>12.629072299885999</v>
      </c>
      <c r="AF26" s="57">
        <v>-5.7500000000000002E-2</v>
      </c>
      <c r="AG26" s="52">
        <f t="shared" si="2"/>
        <v>12.571572299886</v>
      </c>
      <c r="AH26" s="52">
        <f t="shared" si="3"/>
        <v>15.885590623725339</v>
      </c>
      <c r="AI26" s="58">
        <v>29.635421623725339</v>
      </c>
      <c r="AJ26" s="36"/>
      <c r="AK26" s="57">
        <v>13.769433933211758</v>
      </c>
      <c r="AL26" s="57">
        <f>VLOOKUP(AB26,'Summary LA - 14-15'!C$12:BI$394,31,FALSE)</f>
        <v>10.945584950658999</v>
      </c>
      <c r="AM26" s="57">
        <v>5.3903832286998632E-2</v>
      </c>
      <c r="AN26" s="57">
        <v>-5.7500000000000002E-2</v>
      </c>
      <c r="AO26" s="52">
        <f t="shared" si="4"/>
        <v>10.941988782945998</v>
      </c>
      <c r="AP26" s="52">
        <f t="shared" si="5"/>
        <v>14.956866651231589</v>
      </c>
      <c r="AQ26" s="52">
        <f>VLOOKUP(AB26,'Summary LA - 14-15'!C$12:BI$394,57,FALSE)</f>
        <v>28.726300584443347</v>
      </c>
    </row>
    <row r="27" spans="3:43" x14ac:dyDescent="0.25">
      <c r="C27" s="21" t="s">
        <v>33</v>
      </c>
      <c r="D27" s="21" t="s">
        <v>157</v>
      </c>
      <c r="E27" s="21" t="s">
        <v>158</v>
      </c>
      <c r="F27" s="22">
        <v>172562</v>
      </c>
      <c r="G27" s="23">
        <v>36.466846698577911</v>
      </c>
      <c r="H27" s="23">
        <v>39.077382824254471</v>
      </c>
      <c r="I27" s="23">
        <v>-0.50107787345997379</v>
      </c>
      <c r="J27" s="23">
        <v>38.576304950794501</v>
      </c>
      <c r="K27" s="23">
        <v>64.922564430161344</v>
      </c>
      <c r="L27" s="23">
        <v>101.38941112873925</v>
      </c>
      <c r="M27" s="1"/>
      <c r="N27" s="23">
        <v>36.960471954560269</v>
      </c>
      <c r="O27" s="23">
        <f t="shared" si="0"/>
        <v>33.812153706876373</v>
      </c>
      <c r="P27" s="23">
        <v>0.16722353272446858</v>
      </c>
      <c r="Q27" s="23">
        <v>-0.50107787345997379</v>
      </c>
      <c r="R27" s="23">
        <f t="shared" si="1"/>
        <v>33.478299366140867</v>
      </c>
      <c r="S27" s="23">
        <v>62.982204669860259</v>
      </c>
      <c r="T27" s="23">
        <v>99.942676624420528</v>
      </c>
      <c r="W27" s="54" t="s">
        <v>660</v>
      </c>
      <c r="X27" s="62" t="s">
        <v>667</v>
      </c>
      <c r="Y27" s="54" t="s">
        <v>662</v>
      </c>
      <c r="Z27" s="54"/>
      <c r="AA27" s="54" t="s">
        <v>686</v>
      </c>
      <c r="AB27" s="55" t="s">
        <v>33</v>
      </c>
      <c r="AC27" s="55"/>
      <c r="AD27" s="57">
        <v>6.2927920000000004</v>
      </c>
      <c r="AE27" s="57">
        <v>6.7432713349190001</v>
      </c>
      <c r="AF27" s="57">
        <v>-8.6467000000000002E-2</v>
      </c>
      <c r="AG27" s="52">
        <f t="shared" si="2"/>
        <v>6.6568043349190003</v>
      </c>
      <c r="AH27" s="52">
        <f t="shared" si="3"/>
        <v>11.203167563197502</v>
      </c>
      <c r="AI27" s="58">
        <v>17.495959563197502</v>
      </c>
      <c r="AJ27" s="36"/>
      <c r="AK27" s="57">
        <v>6.3779729614228291</v>
      </c>
      <c r="AL27" s="57">
        <f>VLOOKUP(AB27,'Summary LA - 14-15'!C$12:BI$394,31,FALSE)</f>
        <v>5.834692867966</v>
      </c>
      <c r="AM27" s="57">
        <v>2.8856427253999749E-2</v>
      </c>
      <c r="AN27" s="57">
        <v>-8.6467000000000002E-2</v>
      </c>
      <c r="AO27" s="52">
        <f t="shared" si="4"/>
        <v>5.7770822952199996</v>
      </c>
      <c r="AP27" s="52">
        <f t="shared" si="5"/>
        <v>10.86891496420351</v>
      </c>
      <c r="AQ27" s="52">
        <f>VLOOKUP(AB27,'Summary LA - 14-15'!C$12:BI$394,57,FALSE)</f>
        <v>17.246887925626339</v>
      </c>
    </row>
    <row r="28" spans="3:43" x14ac:dyDescent="0.25">
      <c r="C28" s="21" t="s">
        <v>34</v>
      </c>
      <c r="D28" s="21" t="s">
        <v>247</v>
      </c>
      <c r="E28" s="21" t="s">
        <v>248</v>
      </c>
      <c r="F28" s="22">
        <v>114268</v>
      </c>
      <c r="G28" s="23">
        <v>42.006572268701646</v>
      </c>
      <c r="H28" s="23">
        <v>78.115117863662618</v>
      </c>
      <c r="I28" s="23">
        <v>-1.0165663177792557</v>
      </c>
      <c r="J28" s="23">
        <v>77.098551545883367</v>
      </c>
      <c r="K28" s="23">
        <v>92.751945681080301</v>
      </c>
      <c r="L28" s="23">
        <v>134.75851794978195</v>
      </c>
      <c r="M28" s="1"/>
      <c r="N28" s="23">
        <v>42.186032061409819</v>
      </c>
      <c r="O28" s="23">
        <f t="shared" si="0"/>
        <v>67.445676433148392</v>
      </c>
      <c r="P28" s="23">
        <v>0.33560685726537876</v>
      </c>
      <c r="Q28" s="23">
        <v>-1.0165663177792557</v>
      </c>
      <c r="R28" s="23">
        <f t="shared" si="1"/>
        <v>66.764716972634517</v>
      </c>
      <c r="S28" s="23">
        <v>85.151094486115369</v>
      </c>
      <c r="T28" s="23">
        <v>127.33712654752519</v>
      </c>
      <c r="W28" s="54" t="s">
        <v>660</v>
      </c>
      <c r="X28" s="62" t="s">
        <v>664</v>
      </c>
      <c r="Y28" s="54" t="s">
        <v>662</v>
      </c>
      <c r="Z28" s="54"/>
      <c r="AA28" s="54" t="s">
        <v>687</v>
      </c>
      <c r="AB28" s="55" t="s">
        <v>34</v>
      </c>
      <c r="AC28" s="55"/>
      <c r="AD28" s="57">
        <v>4.8000069999999999</v>
      </c>
      <c r="AE28" s="57">
        <v>8.9260582880450006</v>
      </c>
      <c r="AF28" s="57">
        <v>-0.116161</v>
      </c>
      <c r="AG28" s="52">
        <f t="shared" si="2"/>
        <v>8.8098972880450006</v>
      </c>
      <c r="AH28" s="52">
        <f t="shared" si="3"/>
        <v>10.598579329085684</v>
      </c>
      <c r="AI28" s="58">
        <v>15.398586329085683</v>
      </c>
      <c r="AJ28" s="36"/>
      <c r="AK28" s="57">
        <v>4.8205135115931776</v>
      </c>
      <c r="AL28" s="57">
        <f>VLOOKUP(AB28,'Summary LA - 14-15'!C$12:BI$394,31,FALSE)</f>
        <v>7.7068825546629993</v>
      </c>
      <c r="AM28" s="57">
        <v>3.8349124366000298E-2</v>
      </c>
      <c r="AN28" s="57">
        <v>-0.116161</v>
      </c>
      <c r="AO28" s="52">
        <f t="shared" si="4"/>
        <v>7.6290706790289997</v>
      </c>
      <c r="AP28" s="52">
        <f t="shared" si="5"/>
        <v>9.7308168863815929</v>
      </c>
      <c r="AQ28" s="52">
        <f>VLOOKUP(AB28,'Summary LA - 14-15'!C$12:BI$394,57,FALSE)</f>
        <v>14.55133039797477</v>
      </c>
    </row>
    <row r="29" spans="3:43" x14ac:dyDescent="0.25">
      <c r="C29" s="21" t="s">
        <v>35</v>
      </c>
      <c r="D29" s="21"/>
      <c r="E29" s="21" t="s">
        <v>25</v>
      </c>
      <c r="F29" s="22">
        <v>178896</v>
      </c>
      <c r="G29" s="23">
        <v>398.79047044092658</v>
      </c>
      <c r="H29" s="23">
        <v>293.97191039806921</v>
      </c>
      <c r="I29" s="23">
        <v>-1.2070644396744479</v>
      </c>
      <c r="J29" s="23">
        <v>292.7648459583948</v>
      </c>
      <c r="K29" s="23">
        <v>368.61103606545686</v>
      </c>
      <c r="L29" s="23">
        <v>767.40150650638338</v>
      </c>
      <c r="M29" s="1"/>
      <c r="N29" s="23">
        <v>401.73616418287651</v>
      </c>
      <c r="O29" s="23">
        <f t="shared" si="0"/>
        <v>265.88471232924155</v>
      </c>
      <c r="P29" s="23">
        <v>1.2519096378733865</v>
      </c>
      <c r="Q29" s="23">
        <v>-1.2070644396744479</v>
      </c>
      <c r="R29" s="23">
        <f t="shared" si="1"/>
        <v>265.92955752744047</v>
      </c>
      <c r="S29" s="23">
        <v>354.166277818033</v>
      </c>
      <c r="T29" s="23">
        <v>755.90244200090956</v>
      </c>
      <c r="W29" s="54" t="s">
        <v>688</v>
      </c>
      <c r="X29" s="63" t="s">
        <v>667</v>
      </c>
      <c r="Y29" s="54" t="s">
        <v>662</v>
      </c>
      <c r="Z29" s="54"/>
      <c r="AA29" s="54" t="s">
        <v>689</v>
      </c>
      <c r="AB29" s="55" t="s">
        <v>35</v>
      </c>
      <c r="AC29" s="55"/>
      <c r="AD29" s="57">
        <v>71.342020000000005</v>
      </c>
      <c r="AE29" s="57">
        <v>52.590398882572998</v>
      </c>
      <c r="AF29" s="57">
        <v>-0.21593899999999999</v>
      </c>
      <c r="AG29" s="52">
        <f t="shared" si="2"/>
        <v>52.374459882572999</v>
      </c>
      <c r="AH29" s="52">
        <f t="shared" si="3"/>
        <v>65.943039907965968</v>
      </c>
      <c r="AI29" s="58">
        <v>137.28505990796597</v>
      </c>
      <c r="AJ29" s="36"/>
      <c r="AK29" s="57">
        <v>71.868992827659881</v>
      </c>
      <c r="AL29" s="57">
        <f>VLOOKUP(AB29,'Summary LA - 14-15'!C$12:BI$394,31,FALSE)</f>
        <v>47.565711496852003</v>
      </c>
      <c r="AM29" s="57">
        <v>0.22396162657699734</v>
      </c>
      <c r="AN29" s="57">
        <v>-0.21593899999999999</v>
      </c>
      <c r="AO29" s="52">
        <f t="shared" si="4"/>
        <v>47.573734123428999</v>
      </c>
      <c r="AP29" s="52">
        <f t="shared" si="5"/>
        <v>63.363421946712336</v>
      </c>
      <c r="AQ29" s="52">
        <f>VLOOKUP(AB29,'Summary LA - 14-15'!C$12:BI$394,57,FALSE)</f>
        <v>135.23241477437222</v>
      </c>
    </row>
    <row r="30" spans="3:43" x14ac:dyDescent="0.25">
      <c r="C30" s="21" t="s">
        <v>36</v>
      </c>
      <c r="D30" s="21"/>
      <c r="E30" s="21" t="s">
        <v>37</v>
      </c>
      <c r="F30" s="22">
        <v>161759</v>
      </c>
      <c r="G30" s="23">
        <v>408.60959822946478</v>
      </c>
      <c r="H30" s="23">
        <v>439.09989635317356</v>
      </c>
      <c r="I30" s="23">
        <v>-1.0239306622815423</v>
      </c>
      <c r="J30" s="23">
        <v>438.07596569089213</v>
      </c>
      <c r="K30" s="23">
        <v>529.37582746016176</v>
      </c>
      <c r="L30" s="23">
        <v>937.98542568962648</v>
      </c>
      <c r="M30" s="1"/>
      <c r="N30" s="23">
        <v>413.32051010833288</v>
      </c>
      <c r="O30" s="23">
        <f t="shared" si="0"/>
        <v>400.54739184266714</v>
      </c>
      <c r="P30" s="23">
        <v>1.8784544869033295</v>
      </c>
      <c r="Q30" s="23">
        <v>-1.0239306622815423</v>
      </c>
      <c r="R30" s="23">
        <f t="shared" si="1"/>
        <v>401.4019156672889</v>
      </c>
      <c r="S30" s="23">
        <v>513.36527287814204</v>
      </c>
      <c r="T30" s="23">
        <v>926.68578298647492</v>
      </c>
      <c r="W30" s="54" t="s">
        <v>688</v>
      </c>
      <c r="X30" s="63" t="s">
        <v>667</v>
      </c>
      <c r="Y30" s="54" t="s">
        <v>662</v>
      </c>
      <c r="Z30" s="54"/>
      <c r="AA30" s="54" t="s">
        <v>690</v>
      </c>
      <c r="AB30" s="55" t="s">
        <v>36</v>
      </c>
      <c r="AC30" s="55"/>
      <c r="AD30" s="57">
        <v>66.096279999999993</v>
      </c>
      <c r="AE30" s="57">
        <v>71.028360134193008</v>
      </c>
      <c r="AF30" s="57">
        <v>-0.16563</v>
      </c>
      <c r="AG30" s="52">
        <f t="shared" si="2"/>
        <v>70.862730134193015</v>
      </c>
      <c r="AH30" s="52">
        <f t="shared" si="3"/>
        <v>85.631304474128299</v>
      </c>
      <c r="AI30" s="58">
        <v>151.72758447412829</v>
      </c>
      <c r="AJ30" s="36"/>
      <c r="AK30" s="57">
        <v>66.858312394613819</v>
      </c>
      <c r="AL30" s="57">
        <f>VLOOKUP(AB30,'Summary LA - 14-15'!C$12:BI$394,31,FALSE)</f>
        <v>64.792145557078001</v>
      </c>
      <c r="AM30" s="57">
        <v>0.30385691934699566</v>
      </c>
      <c r="AN30" s="57">
        <v>-0.16563</v>
      </c>
      <c r="AO30" s="52">
        <f t="shared" si="4"/>
        <v>64.930372476425006</v>
      </c>
      <c r="AP30" s="52">
        <f t="shared" si="5"/>
        <v>83.047557337293796</v>
      </c>
      <c r="AQ30" s="52">
        <f>VLOOKUP(AB30,'Summary LA - 14-15'!C$12:BI$394,57,FALSE)</f>
        <v>149.90586973190761</v>
      </c>
    </row>
    <row r="31" spans="3:43" x14ac:dyDescent="0.25">
      <c r="C31" s="21" t="s">
        <v>37</v>
      </c>
      <c r="D31" s="21"/>
      <c r="E31" s="21"/>
      <c r="F31" s="22">
        <v>634550</v>
      </c>
      <c r="G31" s="23">
        <v>25.116903317311483</v>
      </c>
      <c r="H31" s="23">
        <v>20.476449617976524</v>
      </c>
      <c r="I31" s="23">
        <v>0</v>
      </c>
      <c r="J31" s="23">
        <v>20.476449617976524</v>
      </c>
      <c r="K31" s="23">
        <v>20.792459170846499</v>
      </c>
      <c r="L31" s="23">
        <v>45.909362488157981</v>
      </c>
      <c r="M31" s="1"/>
      <c r="N31" s="23">
        <v>25.406875019688041</v>
      </c>
      <c r="O31" s="23">
        <f t="shared" si="0"/>
        <v>18.950034269286899</v>
      </c>
      <c r="P31" s="23">
        <v>8.8531332774405253E-2</v>
      </c>
      <c r="Q31" s="23">
        <v>0</v>
      </c>
      <c r="R31" s="23">
        <f t="shared" si="1"/>
        <v>19.038565602061304</v>
      </c>
      <c r="S31" s="23">
        <v>19.677071825268985</v>
      </c>
      <c r="T31" s="23">
        <v>45.083946844957026</v>
      </c>
      <c r="W31" s="54" t="s">
        <v>672</v>
      </c>
      <c r="X31" s="63" t="s">
        <v>673</v>
      </c>
      <c r="Y31" s="54" t="s">
        <v>674</v>
      </c>
      <c r="Z31" s="54"/>
      <c r="AA31" s="54" t="s">
        <v>691</v>
      </c>
      <c r="AB31" s="55" t="s">
        <v>37</v>
      </c>
      <c r="AC31" s="55"/>
      <c r="AD31" s="57">
        <v>15.937931000000001</v>
      </c>
      <c r="AE31" s="57">
        <v>12.993331105087002</v>
      </c>
      <c r="AF31" s="57">
        <v>0</v>
      </c>
      <c r="AG31" s="52">
        <f t="shared" si="2"/>
        <v>12.993331105087002</v>
      </c>
      <c r="AH31" s="52">
        <f t="shared" si="3"/>
        <v>13.193854966860647</v>
      </c>
      <c r="AI31" s="58">
        <v>29.131785966860647</v>
      </c>
      <c r="AJ31" s="36"/>
      <c r="AK31" s="57">
        <v>16.121932543743046</v>
      </c>
      <c r="AL31" s="57">
        <f>VLOOKUP(AB31,'Summary LA - 14-15'!C$12:BI$394,31,FALSE)</f>
        <v>12.024744245576001</v>
      </c>
      <c r="AM31" s="57">
        <v>5.6177557211998852E-2</v>
      </c>
      <c r="AN31" s="57">
        <v>0</v>
      </c>
      <c r="AO31" s="52">
        <f t="shared" si="4"/>
        <v>12.080921802788</v>
      </c>
      <c r="AP31" s="52">
        <f t="shared" si="5"/>
        <v>12.487635966368433</v>
      </c>
      <c r="AQ31" s="52">
        <f>VLOOKUP(AB31,'Summary LA - 14-15'!C$12:BI$394,57,FALSE)</f>
        <v>28.60956851011148</v>
      </c>
    </row>
    <row r="32" spans="3:43" x14ac:dyDescent="0.25">
      <c r="C32" s="21" t="s">
        <v>38</v>
      </c>
      <c r="D32" s="21"/>
      <c r="E32" s="21"/>
      <c r="F32" s="22">
        <v>885829</v>
      </c>
      <c r="G32" s="23">
        <v>21.223306078261153</v>
      </c>
      <c r="H32" s="23">
        <v>17.593753970856678</v>
      </c>
      <c r="I32" s="23">
        <v>0</v>
      </c>
      <c r="J32" s="23">
        <v>17.593753970856678</v>
      </c>
      <c r="K32" s="23">
        <v>17.936721862776551</v>
      </c>
      <c r="L32" s="23">
        <v>39.160027941037704</v>
      </c>
      <c r="M32" s="1"/>
      <c r="N32" s="23">
        <v>21.355547879486949</v>
      </c>
      <c r="O32" s="23">
        <f t="shared" si="0"/>
        <v>16.278240878877298</v>
      </c>
      <c r="P32" s="23">
        <v>7.6067800650011522E-2</v>
      </c>
      <c r="Q32" s="23">
        <v>0</v>
      </c>
      <c r="R32" s="23">
        <f t="shared" si="1"/>
        <v>16.35430867952731</v>
      </c>
      <c r="S32" s="23">
        <v>16.964005564124001</v>
      </c>
      <c r="T32" s="23">
        <v>38.319553443610943</v>
      </c>
      <c r="W32" s="54" t="s">
        <v>672</v>
      </c>
      <c r="X32" s="63" t="s">
        <v>673</v>
      </c>
      <c r="Y32" s="54" t="s">
        <v>674</v>
      </c>
      <c r="Z32" s="54"/>
      <c r="AA32" s="54" t="s">
        <v>692</v>
      </c>
      <c r="AB32" s="55" t="s">
        <v>38</v>
      </c>
      <c r="AC32" s="55"/>
      <c r="AD32" s="57">
        <v>18.800219999999999</v>
      </c>
      <c r="AE32" s="57">
        <v>15.585057486249999</v>
      </c>
      <c r="AF32" s="57">
        <v>0</v>
      </c>
      <c r="AG32" s="52">
        <f t="shared" si="2"/>
        <v>15.585057486249999</v>
      </c>
      <c r="AH32" s="52">
        <f t="shared" si="3"/>
        <v>15.888868390981489</v>
      </c>
      <c r="AI32" s="58">
        <v>34.689088390981489</v>
      </c>
      <c r="AJ32" s="36"/>
      <c r="AK32" s="57">
        <v>18.917363622538044</v>
      </c>
      <c r="AL32" s="57">
        <f>VLOOKUP(AB32,'Summary LA - 14-15'!C$12:BI$394,31,FALSE)</f>
        <v>14.419737839494999</v>
      </c>
      <c r="AM32" s="57">
        <v>6.7383063781999056E-2</v>
      </c>
      <c r="AN32" s="57">
        <v>0</v>
      </c>
      <c r="AO32" s="52">
        <f t="shared" si="4"/>
        <v>14.487120903276999</v>
      </c>
      <c r="AP32" s="52">
        <f t="shared" si="5"/>
        <v>15.0290673045474</v>
      </c>
      <c r="AQ32" s="52">
        <f>VLOOKUP(AB32,'Summary LA - 14-15'!C$12:BI$394,57,FALSE)</f>
        <v>33.946430927085444</v>
      </c>
    </row>
    <row r="33" spans="3:43" x14ac:dyDescent="0.25">
      <c r="C33" s="21" t="s">
        <v>39</v>
      </c>
      <c r="D33" s="21"/>
      <c r="E33" s="21" t="s">
        <v>401</v>
      </c>
      <c r="F33" s="22">
        <v>237794</v>
      </c>
      <c r="G33" s="23">
        <v>347.8688781045779</v>
      </c>
      <c r="H33" s="23">
        <v>341.07461978171443</v>
      </c>
      <c r="I33" s="23">
        <v>0</v>
      </c>
      <c r="J33" s="23">
        <v>341.07461978171443</v>
      </c>
      <c r="K33" s="23">
        <v>403.83360895833704</v>
      </c>
      <c r="L33" s="23">
        <v>751.70248706291488</v>
      </c>
      <c r="M33" s="1"/>
      <c r="N33" s="23">
        <v>349.71451364875657</v>
      </c>
      <c r="O33" s="23">
        <f t="shared" si="0"/>
        <v>307.97686018630833</v>
      </c>
      <c r="P33" s="23">
        <v>1.4572281195488488</v>
      </c>
      <c r="Q33" s="23">
        <v>0</v>
      </c>
      <c r="R33" s="23">
        <f t="shared" si="1"/>
        <v>309.43408830585719</v>
      </c>
      <c r="S33" s="23">
        <v>382.24738755353013</v>
      </c>
      <c r="T33" s="23">
        <v>731.96190120228664</v>
      </c>
      <c r="W33" s="54" t="s">
        <v>678</v>
      </c>
      <c r="X33" s="63" t="s">
        <v>661</v>
      </c>
      <c r="Y33" s="54" t="s">
        <v>679</v>
      </c>
      <c r="Z33" s="54"/>
      <c r="AA33" s="54" t="s">
        <v>693</v>
      </c>
      <c r="AB33" s="55" t="s">
        <v>39</v>
      </c>
      <c r="AC33" s="55"/>
      <c r="AD33" s="57">
        <v>82.721131999999997</v>
      </c>
      <c r="AE33" s="57">
        <v>81.105498136373001</v>
      </c>
      <c r="AF33" s="57">
        <v>0</v>
      </c>
      <c r="AG33" s="52">
        <f t="shared" si="2"/>
        <v>81.105498136373001</v>
      </c>
      <c r="AH33" s="52">
        <f t="shared" si="3"/>
        <v>96.02920920863879</v>
      </c>
      <c r="AI33" s="58">
        <v>178.75034120863879</v>
      </c>
      <c r="AJ33" s="36"/>
      <c r="AK33" s="57">
        <v>83.160013058592412</v>
      </c>
      <c r="AL33" s="57">
        <f>VLOOKUP(AB33,'Summary LA - 14-15'!C$12:BI$394,31,FALSE)</f>
        <v>73.235049491143002</v>
      </c>
      <c r="AM33" s="57">
        <v>0.34652010345999895</v>
      </c>
      <c r="AN33" s="57">
        <v>0</v>
      </c>
      <c r="AO33" s="52">
        <f t="shared" si="4"/>
        <v>73.581569594602996</v>
      </c>
      <c r="AP33" s="52">
        <f t="shared" si="5"/>
        <v>90.903093145811155</v>
      </c>
      <c r="AQ33" s="52">
        <f>VLOOKUP(AB33,'Summary LA - 14-15'!C$12:BI$394,57,FALSE)</f>
        <v>174.06310620440357</v>
      </c>
    </row>
    <row r="34" spans="3:43" x14ac:dyDescent="0.25">
      <c r="C34" s="21" t="s">
        <v>40</v>
      </c>
      <c r="D34" s="21"/>
      <c r="E34" s="21" t="s">
        <v>374</v>
      </c>
      <c r="F34" s="22">
        <v>1093977</v>
      </c>
      <c r="G34" s="23">
        <v>233.14722521588664</v>
      </c>
      <c r="H34" s="23">
        <v>719.07490913857976</v>
      </c>
      <c r="I34" s="23">
        <v>-1.8263638083798838E-2</v>
      </c>
      <c r="J34" s="23">
        <v>719.05664550049585</v>
      </c>
      <c r="K34" s="23">
        <v>839.81515082092119</v>
      </c>
      <c r="L34" s="23">
        <v>1072.9623760368079</v>
      </c>
      <c r="M34" s="1"/>
      <c r="N34" s="23">
        <v>233.95392410137816</v>
      </c>
      <c r="O34" s="23">
        <f t="shared" si="0"/>
        <v>646.33683626223956</v>
      </c>
      <c r="P34" s="23">
        <v>3.0957450259300954</v>
      </c>
      <c r="Q34" s="23">
        <v>-1.8263638083798838E-2</v>
      </c>
      <c r="R34" s="23">
        <f t="shared" si="1"/>
        <v>649.41431765008588</v>
      </c>
      <c r="S34" s="23">
        <v>781.88161835554968</v>
      </c>
      <c r="T34" s="23">
        <v>1015.8355424569278</v>
      </c>
      <c r="W34" s="54" t="s">
        <v>682</v>
      </c>
      <c r="X34" s="63" t="s">
        <v>661</v>
      </c>
      <c r="Y34" s="54" t="s">
        <v>679</v>
      </c>
      <c r="Z34" s="54"/>
      <c r="AA34" s="54" t="s">
        <v>694</v>
      </c>
      <c r="AB34" s="55" t="s">
        <v>40</v>
      </c>
      <c r="AC34" s="55"/>
      <c r="AD34" s="57">
        <v>255.05770200000001</v>
      </c>
      <c r="AE34" s="57">
        <v>786.65141187469601</v>
      </c>
      <c r="AF34" s="57">
        <v>-1.9980000000000001E-2</v>
      </c>
      <c r="AG34" s="52">
        <f t="shared" si="2"/>
        <v>786.63143187469598</v>
      </c>
      <c r="AH34" s="52">
        <f t="shared" si="3"/>
        <v>918.73845924961893</v>
      </c>
      <c r="AI34" s="58">
        <v>1173.796161249619</v>
      </c>
      <c r="AJ34" s="36"/>
      <c r="AK34" s="57">
        <v>255.9402120266534</v>
      </c>
      <c r="AL34" s="57">
        <f>VLOOKUP(AB34,'Summary LA - 14-15'!C$12:BI$394,31,FALSE)</f>
        <v>707.07763312365603</v>
      </c>
      <c r="AM34" s="57">
        <v>3.3866738562319281</v>
      </c>
      <c r="AN34" s="57">
        <v>-1.9980000000000001E-2</v>
      </c>
      <c r="AO34" s="52">
        <f t="shared" si="4"/>
        <v>710.44432697988793</v>
      </c>
      <c r="AP34" s="52">
        <f t="shared" si="5"/>
        <v>855.42870247794826</v>
      </c>
      <c r="AQ34" s="52">
        <f>VLOOKUP(AB34,'Summary LA - 14-15'!C$12:BI$394,57,FALSE)</f>
        <v>1111.3689145046017</v>
      </c>
    </row>
    <row r="35" spans="3:43" x14ac:dyDescent="0.25">
      <c r="C35" s="21" t="s">
        <v>41</v>
      </c>
      <c r="D35" s="21" t="s">
        <v>199</v>
      </c>
      <c r="E35" s="21" t="s">
        <v>200</v>
      </c>
      <c r="F35" s="22">
        <v>95716</v>
      </c>
      <c r="G35" s="23">
        <v>42.264428099795232</v>
      </c>
      <c r="H35" s="23">
        <v>51.414878181944502</v>
      </c>
      <c r="I35" s="23">
        <v>-2.1057398971958712</v>
      </c>
      <c r="J35" s="23">
        <v>49.309138284748634</v>
      </c>
      <c r="K35" s="23">
        <v>62.37348764720916</v>
      </c>
      <c r="L35" s="23">
        <v>104.63791574700439</v>
      </c>
      <c r="M35" s="1"/>
      <c r="N35" s="23">
        <v>42.587914623059874</v>
      </c>
      <c r="O35" s="23">
        <f t="shared" si="0"/>
        <v>44.434544437607087</v>
      </c>
      <c r="P35" s="23">
        <v>0.22029242318944328</v>
      </c>
      <c r="Q35" s="23">
        <v>-2.1057398971958712</v>
      </c>
      <c r="R35" s="23">
        <f t="shared" si="1"/>
        <v>42.549096963600661</v>
      </c>
      <c r="S35" s="23">
        <v>58.996918868563569</v>
      </c>
      <c r="T35" s="23">
        <v>101.58483349162344</v>
      </c>
      <c r="W35" s="54" t="s">
        <v>660</v>
      </c>
      <c r="X35" s="62" t="s">
        <v>661</v>
      </c>
      <c r="Y35" s="54" t="s">
        <v>662</v>
      </c>
      <c r="Z35" s="54"/>
      <c r="AA35" s="54" t="s">
        <v>695</v>
      </c>
      <c r="AB35" s="55" t="s">
        <v>41</v>
      </c>
      <c r="AC35" s="55"/>
      <c r="AD35" s="57">
        <v>4.045382</v>
      </c>
      <c r="AE35" s="57">
        <v>4.9212264800629999</v>
      </c>
      <c r="AF35" s="57">
        <v>-0.20155300000000001</v>
      </c>
      <c r="AG35" s="52">
        <f t="shared" si="2"/>
        <v>4.7196734800630002</v>
      </c>
      <c r="AH35" s="52">
        <f t="shared" si="3"/>
        <v>5.9701407436402718</v>
      </c>
      <c r="AI35" s="58">
        <v>10.015522743640272</v>
      </c>
      <c r="AJ35" s="36"/>
      <c r="AK35" s="57">
        <v>4.076344836060799</v>
      </c>
      <c r="AL35" s="57">
        <f>VLOOKUP(AB35,'Summary LA - 14-15'!C$12:BI$394,31,FALSE)</f>
        <v>4.2530968553899999</v>
      </c>
      <c r="AM35" s="57">
        <v>2.1085509578000754E-2</v>
      </c>
      <c r="AN35" s="57">
        <v>-0.20155300000000001</v>
      </c>
      <c r="AO35" s="52">
        <f t="shared" si="4"/>
        <v>4.0726293649680008</v>
      </c>
      <c r="AP35" s="52">
        <f t="shared" si="5"/>
        <v>5.6473729169605731</v>
      </c>
      <c r="AQ35" s="52">
        <f>VLOOKUP(AB35,'Summary LA - 14-15'!C$12:BI$394,57,FALSE)</f>
        <v>9.7237177530213721</v>
      </c>
    </row>
    <row r="36" spans="3:43" x14ac:dyDescent="0.25">
      <c r="C36" s="21" t="s">
        <v>42</v>
      </c>
      <c r="D36" s="21"/>
      <c r="E36" s="21" t="s">
        <v>195</v>
      </c>
      <c r="F36" s="22">
        <v>148683</v>
      </c>
      <c r="G36" s="23">
        <v>260.38652031503261</v>
      </c>
      <c r="H36" s="23">
        <v>658.74867752494242</v>
      </c>
      <c r="I36" s="23">
        <v>-0.26555826826200707</v>
      </c>
      <c r="J36" s="23">
        <v>658.48311925668031</v>
      </c>
      <c r="K36" s="23">
        <v>783.40992348253189</v>
      </c>
      <c r="L36" s="23">
        <v>1043.7964437975645</v>
      </c>
      <c r="M36" s="1"/>
      <c r="N36" s="23">
        <v>259.81100567082797</v>
      </c>
      <c r="O36" s="23">
        <f t="shared" si="0"/>
        <v>592.08558011706111</v>
      </c>
      <c r="P36" s="23">
        <v>2.8338498669450276</v>
      </c>
      <c r="Q36" s="23">
        <v>-0.26555826826200707</v>
      </c>
      <c r="R36" s="23">
        <f t="shared" si="1"/>
        <v>594.65387171574412</v>
      </c>
      <c r="S36" s="23">
        <v>731.47607537105307</v>
      </c>
      <c r="T36" s="23">
        <v>991.28708104188104</v>
      </c>
      <c r="W36" s="54" t="s">
        <v>688</v>
      </c>
      <c r="X36" s="63" t="s">
        <v>661</v>
      </c>
      <c r="Y36" s="54" t="s">
        <v>679</v>
      </c>
      <c r="Z36" s="54"/>
      <c r="AA36" s="54" t="s">
        <v>696</v>
      </c>
      <c r="AB36" s="55" t="s">
        <v>42</v>
      </c>
      <c r="AC36" s="55"/>
      <c r="AD36" s="57">
        <v>38.715049</v>
      </c>
      <c r="AE36" s="57">
        <v>97.944729620441009</v>
      </c>
      <c r="AF36" s="57">
        <v>-3.9483999999999998E-2</v>
      </c>
      <c r="AG36" s="52">
        <f t="shared" si="2"/>
        <v>97.905245620441008</v>
      </c>
      <c r="AH36" s="52">
        <f t="shared" si="3"/>
        <v>116.47973765315328</v>
      </c>
      <c r="AI36" s="58">
        <v>155.19478665315327</v>
      </c>
      <c r="AJ36" s="36"/>
      <c r="AK36" s="57">
        <v>38.629479756155717</v>
      </c>
      <c r="AL36" s="57">
        <f>VLOOKUP(AB36,'Summary LA - 14-15'!C$12:BI$394,31,FALSE)</f>
        <v>88.033060308544989</v>
      </c>
      <c r="AM36" s="57">
        <v>0.42134529976698754</v>
      </c>
      <c r="AN36" s="57">
        <v>-3.9483999999999998E-2</v>
      </c>
      <c r="AO36" s="52">
        <f t="shared" si="4"/>
        <v>88.414921608311971</v>
      </c>
      <c r="AP36" s="52">
        <f t="shared" si="5"/>
        <v>108.76653925725981</v>
      </c>
      <c r="AQ36" s="52">
        <f>VLOOKUP(AB36,'Summary LA - 14-15'!C$12:BI$394,57,FALSE)</f>
        <v>147.39601901341553</v>
      </c>
    </row>
    <row r="37" spans="3:43" x14ac:dyDescent="0.25">
      <c r="C37" s="21" t="s">
        <v>43</v>
      </c>
      <c r="D37" s="21"/>
      <c r="E37" s="21" t="s">
        <v>195</v>
      </c>
      <c r="F37" s="22">
        <v>142259</v>
      </c>
      <c r="G37" s="23">
        <v>316.21197955841103</v>
      </c>
      <c r="H37" s="23">
        <v>746.73700758806115</v>
      </c>
      <c r="I37" s="23">
        <v>0</v>
      </c>
      <c r="J37" s="23">
        <v>746.73700758806115</v>
      </c>
      <c r="K37" s="23">
        <v>927.82816826211058</v>
      </c>
      <c r="L37" s="23">
        <v>1244.0401478205217</v>
      </c>
      <c r="M37" s="1"/>
      <c r="N37" s="23">
        <v>316.70752663905984</v>
      </c>
      <c r="O37" s="23">
        <f t="shared" si="0"/>
        <v>671.7392290984543</v>
      </c>
      <c r="P37" s="23">
        <v>3.2104072471899991</v>
      </c>
      <c r="Q37" s="23">
        <v>0</v>
      </c>
      <c r="R37" s="23">
        <f t="shared" si="1"/>
        <v>674.94963634564431</v>
      </c>
      <c r="S37" s="23">
        <v>867.68808831217325</v>
      </c>
      <c r="T37" s="23">
        <v>1184.3956149512333</v>
      </c>
      <c r="W37" s="54" t="s">
        <v>688</v>
      </c>
      <c r="X37" s="63" t="s">
        <v>661</v>
      </c>
      <c r="Y37" s="54" t="s">
        <v>679</v>
      </c>
      <c r="Z37" s="54"/>
      <c r="AA37" s="54" t="s">
        <v>697</v>
      </c>
      <c r="AB37" s="55" t="s">
        <v>43</v>
      </c>
      <c r="AC37" s="55"/>
      <c r="AD37" s="57">
        <v>44.984000000000002</v>
      </c>
      <c r="AE37" s="57">
        <v>106.23005996246999</v>
      </c>
      <c r="AF37" s="57">
        <v>0</v>
      </c>
      <c r="AG37" s="52">
        <f t="shared" si="2"/>
        <v>106.23005996246999</v>
      </c>
      <c r="AH37" s="52">
        <f t="shared" si="3"/>
        <v>131.9919073887996</v>
      </c>
      <c r="AI37" s="58">
        <v>176.97590738879961</v>
      </c>
      <c r="AJ37" s="36"/>
      <c r="AK37" s="57">
        <v>45.054496032146012</v>
      </c>
      <c r="AL37" s="57">
        <f>VLOOKUP(AB37,'Summary LA - 14-15'!C$12:BI$394,31,FALSE)</f>
        <v>95.560950992317004</v>
      </c>
      <c r="AM37" s="57">
        <v>0.45670932457800212</v>
      </c>
      <c r="AN37" s="57">
        <v>0</v>
      </c>
      <c r="AO37" s="52">
        <f t="shared" si="4"/>
        <v>96.017660316895004</v>
      </c>
      <c r="AP37" s="52">
        <f t="shared" si="5"/>
        <v>123.4456315208879</v>
      </c>
      <c r="AQ37" s="52">
        <f>VLOOKUP(AB37,'Summary LA - 14-15'!C$12:BI$394,57,FALSE)</f>
        <v>168.50012755303391</v>
      </c>
    </row>
    <row r="38" spans="3:43" x14ac:dyDescent="0.25">
      <c r="C38" s="21" t="s">
        <v>44</v>
      </c>
      <c r="D38" s="21" t="s">
        <v>103</v>
      </c>
      <c r="E38" s="21" t="s">
        <v>105</v>
      </c>
      <c r="F38" s="22">
        <v>76805</v>
      </c>
      <c r="G38" s="23">
        <v>39.904654644879891</v>
      </c>
      <c r="H38" s="23">
        <v>83.78684831089123</v>
      </c>
      <c r="I38" s="23">
        <v>-5.5166069917323091</v>
      </c>
      <c r="J38" s="23">
        <v>78.270241319158913</v>
      </c>
      <c r="K38" s="23">
        <v>106.82476174707719</v>
      </c>
      <c r="L38" s="23">
        <v>146.7294163919571</v>
      </c>
      <c r="M38" s="1"/>
      <c r="N38" s="23">
        <v>40.020808550084908</v>
      </c>
      <c r="O38" s="23">
        <f t="shared" si="0"/>
        <v>72.237197339548203</v>
      </c>
      <c r="P38" s="23">
        <v>0.36022871091725889</v>
      </c>
      <c r="Q38" s="23">
        <v>-5.5166069917323091</v>
      </c>
      <c r="R38" s="23">
        <f t="shared" si="1"/>
        <v>67.080819058733155</v>
      </c>
      <c r="S38" s="23">
        <v>99.105312786847406</v>
      </c>
      <c r="T38" s="23">
        <v>139.1261213369323</v>
      </c>
      <c r="W38" s="54" t="s">
        <v>660</v>
      </c>
      <c r="X38" s="62" t="s">
        <v>667</v>
      </c>
      <c r="Y38" s="54" t="s">
        <v>662</v>
      </c>
      <c r="Z38" s="54"/>
      <c r="AA38" s="54" t="s">
        <v>698</v>
      </c>
      <c r="AB38" s="55" t="s">
        <v>44</v>
      </c>
      <c r="AC38" s="55"/>
      <c r="AD38" s="57">
        <v>3.0648770000000001</v>
      </c>
      <c r="AE38" s="57">
        <v>6.4352488845180007</v>
      </c>
      <c r="AF38" s="57">
        <v>-0.423703</v>
      </c>
      <c r="AG38" s="52">
        <f t="shared" si="2"/>
        <v>6.011545884518001</v>
      </c>
      <c r="AH38" s="52">
        <f t="shared" si="3"/>
        <v>8.204675825984264</v>
      </c>
      <c r="AI38" s="58">
        <v>11.269552825984265</v>
      </c>
      <c r="AJ38" s="36"/>
      <c r="AK38" s="57">
        <v>3.0737982006892715</v>
      </c>
      <c r="AL38" s="57">
        <f>VLOOKUP(AB38,'Summary LA - 14-15'!C$12:BI$394,31,FALSE)</f>
        <v>5.548177941664</v>
      </c>
      <c r="AM38" s="57">
        <v>2.766736614200007E-2</v>
      </c>
      <c r="AN38" s="57">
        <v>-0.423703</v>
      </c>
      <c r="AO38" s="52">
        <f t="shared" si="4"/>
        <v>5.1521423078060007</v>
      </c>
      <c r="AP38" s="52">
        <f t="shared" si="5"/>
        <v>7.6123403888181382</v>
      </c>
      <c r="AQ38" s="52">
        <f>VLOOKUP(AB38,'Summary LA - 14-15'!C$12:BI$394,57,FALSE)</f>
        <v>10.68613858950741</v>
      </c>
    </row>
    <row r="39" spans="3:43" x14ac:dyDescent="0.25">
      <c r="C39" s="21" t="s">
        <v>45</v>
      </c>
      <c r="D39" s="21"/>
      <c r="E39" s="21" t="s">
        <v>150</v>
      </c>
      <c r="F39" s="22">
        <v>281493</v>
      </c>
      <c r="G39" s="23">
        <v>307.19413981875215</v>
      </c>
      <c r="H39" s="23">
        <v>529.47047233181638</v>
      </c>
      <c r="I39" s="23">
        <v>-0.23619770296241827</v>
      </c>
      <c r="J39" s="23">
        <v>529.234274628854</v>
      </c>
      <c r="K39" s="23">
        <v>636.85679788109076</v>
      </c>
      <c r="L39" s="23">
        <v>944.05093769984296</v>
      </c>
      <c r="M39" s="1"/>
      <c r="N39" s="23">
        <v>308.96887303066484</v>
      </c>
      <c r="O39" s="23">
        <f t="shared" si="0"/>
        <v>476.46507702190456</v>
      </c>
      <c r="P39" s="23">
        <v>2.2892018613961778</v>
      </c>
      <c r="Q39" s="23">
        <v>-0.23619770296241827</v>
      </c>
      <c r="R39" s="23">
        <f t="shared" si="1"/>
        <v>478.5180811803383</v>
      </c>
      <c r="S39" s="23">
        <v>599.07137133446088</v>
      </c>
      <c r="T39" s="23">
        <v>908.04024436512566</v>
      </c>
      <c r="W39" s="54" t="s">
        <v>682</v>
      </c>
      <c r="X39" s="63" t="s">
        <v>661</v>
      </c>
      <c r="Y39" s="54" t="s">
        <v>679</v>
      </c>
      <c r="Z39" s="54"/>
      <c r="AA39" s="54" t="s">
        <v>699</v>
      </c>
      <c r="AB39" s="55" t="s">
        <v>45</v>
      </c>
      <c r="AC39" s="55"/>
      <c r="AD39" s="57">
        <v>86.472999999999999</v>
      </c>
      <c r="AE39" s="57">
        <v>149.04223166809999</v>
      </c>
      <c r="AF39" s="57">
        <v>-6.6488000000000005E-2</v>
      </c>
      <c r="AG39" s="52">
        <f t="shared" si="2"/>
        <v>148.97574366809999</v>
      </c>
      <c r="AH39" s="52">
        <f t="shared" si="3"/>
        <v>179.27073060594188</v>
      </c>
      <c r="AI39" s="58">
        <v>265.74373060594189</v>
      </c>
      <c r="AJ39" s="36"/>
      <c r="AK39" s="57">
        <v>86.972574976020923</v>
      </c>
      <c r="AL39" s="57">
        <f>VLOOKUP(AB39,'Summary LA - 14-15'!C$12:BI$394,31,FALSE)</f>
        <v>134.12158392612699</v>
      </c>
      <c r="AM39" s="57">
        <v>0.64439429956999417</v>
      </c>
      <c r="AN39" s="57">
        <v>-6.6488000000000005E-2</v>
      </c>
      <c r="AO39" s="52">
        <f t="shared" si="4"/>
        <v>134.69949022569699</v>
      </c>
      <c r="AP39" s="52">
        <f t="shared" si="5"/>
        <v>168.64739372056818</v>
      </c>
      <c r="AQ39" s="52">
        <f>VLOOKUP(AB39,'Summary LA - 14-15'!C$12:BI$394,57,FALSE)</f>
        <v>255.6199686965891</v>
      </c>
    </row>
    <row r="40" spans="3:43" x14ac:dyDescent="0.25">
      <c r="C40" s="21" t="s">
        <v>46</v>
      </c>
      <c r="D40" s="21" t="s">
        <v>205</v>
      </c>
      <c r="E40" s="21"/>
      <c r="F40" s="22">
        <v>67136</v>
      </c>
      <c r="G40" s="23">
        <v>43.425251578884648</v>
      </c>
      <c r="H40" s="23">
        <v>88.691582327320674</v>
      </c>
      <c r="I40" s="23">
        <v>-0.65151334604385125</v>
      </c>
      <c r="J40" s="23">
        <v>88.040068981276832</v>
      </c>
      <c r="K40" s="23">
        <v>106.05744512323129</v>
      </c>
      <c r="L40" s="23">
        <v>149.48269670211593</v>
      </c>
      <c r="M40" s="1"/>
      <c r="N40" s="23">
        <v>43.774814729299557</v>
      </c>
      <c r="O40" s="23">
        <f t="shared" si="0"/>
        <v>76.545004308820893</v>
      </c>
      <c r="P40" s="23">
        <v>0.38064469389001349</v>
      </c>
      <c r="Q40" s="23">
        <v>-0.65151334604385125</v>
      </c>
      <c r="R40" s="23">
        <f t="shared" si="1"/>
        <v>76.274135656667056</v>
      </c>
      <c r="S40" s="23">
        <v>97.817661258058905</v>
      </c>
      <c r="T40" s="23">
        <v>141.59247598735845</v>
      </c>
      <c r="W40" s="54" t="s">
        <v>660</v>
      </c>
      <c r="X40" s="62" t="s">
        <v>667</v>
      </c>
      <c r="Y40" s="54" t="s">
        <v>665</v>
      </c>
      <c r="Z40" s="54"/>
      <c r="AA40" s="54" t="s">
        <v>700</v>
      </c>
      <c r="AB40" s="55" t="s">
        <v>46</v>
      </c>
      <c r="AC40" s="55"/>
      <c r="AD40" s="57">
        <v>2.9153976899999998</v>
      </c>
      <c r="AE40" s="57">
        <v>5.9543980711270006</v>
      </c>
      <c r="AF40" s="57">
        <v>-4.3740000000000001E-2</v>
      </c>
      <c r="AG40" s="52">
        <f t="shared" si="2"/>
        <v>5.9106580711270009</v>
      </c>
      <c r="AH40" s="52">
        <f t="shared" si="3"/>
        <v>7.1202726357932553</v>
      </c>
      <c r="AI40" s="58">
        <v>10.035670325793255</v>
      </c>
      <c r="AJ40" s="36"/>
      <c r="AK40" s="57">
        <v>2.9388659616662549</v>
      </c>
      <c r="AL40" s="57">
        <f>VLOOKUP(AB40,'Summary LA - 14-15'!C$12:BI$394,31,FALSE)</f>
        <v>5.1389254092770003</v>
      </c>
      <c r="AM40" s="57">
        <v>2.5554962168999946E-2</v>
      </c>
      <c r="AN40" s="57">
        <v>-4.3740000000000001E-2</v>
      </c>
      <c r="AO40" s="52">
        <f t="shared" si="4"/>
        <v>5.1207403714460007</v>
      </c>
      <c r="AP40" s="52">
        <f t="shared" si="5"/>
        <v>6.5676004952875759</v>
      </c>
      <c r="AQ40" s="52">
        <f>VLOOKUP(AB40,'Summary LA - 14-15'!C$12:BI$394,57,FALSE)</f>
        <v>9.5064664569538309</v>
      </c>
    </row>
    <row r="41" spans="3:43" x14ac:dyDescent="0.25">
      <c r="C41" s="21" t="s">
        <v>47</v>
      </c>
      <c r="D41" s="21"/>
      <c r="E41" s="21" t="s">
        <v>110</v>
      </c>
      <c r="F41" s="22">
        <v>188413</v>
      </c>
      <c r="G41" s="23">
        <v>377.86838487790124</v>
      </c>
      <c r="H41" s="23">
        <v>371.07337375643931</v>
      </c>
      <c r="I41" s="23">
        <v>0</v>
      </c>
      <c r="J41" s="23">
        <v>371.07337375643931</v>
      </c>
      <c r="K41" s="23">
        <v>456.94730829687285</v>
      </c>
      <c r="L41" s="23">
        <v>834.81569317477408</v>
      </c>
      <c r="M41" s="1"/>
      <c r="N41" s="23">
        <v>378.1345518485391</v>
      </c>
      <c r="O41" s="23">
        <f t="shared" si="0"/>
        <v>332.24704983078669</v>
      </c>
      <c r="P41" s="23">
        <v>1.5860075179737996</v>
      </c>
      <c r="Q41" s="23">
        <v>0</v>
      </c>
      <c r="R41" s="23">
        <f t="shared" si="1"/>
        <v>333.83305734876052</v>
      </c>
      <c r="S41" s="23">
        <v>435.81252791203377</v>
      </c>
      <c r="T41" s="23">
        <v>813.94707976057293</v>
      </c>
      <c r="W41" s="54" t="s">
        <v>688</v>
      </c>
      <c r="X41" s="63" t="s">
        <v>661</v>
      </c>
      <c r="Y41" s="54" t="s">
        <v>679</v>
      </c>
      <c r="Z41" s="54"/>
      <c r="AA41" s="54" t="s">
        <v>701</v>
      </c>
      <c r="AB41" s="55" t="s">
        <v>47</v>
      </c>
      <c r="AC41" s="55"/>
      <c r="AD41" s="57">
        <v>71.195316000000005</v>
      </c>
      <c r="AE41" s="57">
        <v>69.915047569571996</v>
      </c>
      <c r="AF41" s="57">
        <v>0</v>
      </c>
      <c r="AG41" s="52">
        <f t="shared" si="2"/>
        <v>69.915047569571996</v>
      </c>
      <c r="AH41" s="52">
        <f t="shared" si="3"/>
        <v>86.094813198138709</v>
      </c>
      <c r="AI41" s="58">
        <v>157.29012919813871</v>
      </c>
      <c r="AJ41" s="36"/>
      <c r="AK41" s="57">
        <v>71.2454653174388</v>
      </c>
      <c r="AL41" s="57">
        <f>VLOOKUP(AB41,'Summary LA - 14-15'!C$12:BI$394,31,FALSE)</f>
        <v>62.599663399768005</v>
      </c>
      <c r="AM41" s="57">
        <v>0.29882443448399754</v>
      </c>
      <c r="AN41" s="57">
        <v>0</v>
      </c>
      <c r="AO41" s="52">
        <f t="shared" si="4"/>
        <v>62.898487834252002</v>
      </c>
      <c r="AP41" s="52">
        <f t="shared" si="5"/>
        <v>82.11874686197055</v>
      </c>
      <c r="AQ41" s="52">
        <f>VLOOKUP(AB41,'Summary LA - 14-15'!C$12:BI$394,57,FALSE)</f>
        <v>153.36421217940935</v>
      </c>
    </row>
    <row r="42" spans="3:43" x14ac:dyDescent="0.25">
      <c r="C42" s="21" t="s">
        <v>48</v>
      </c>
      <c r="D42" s="21"/>
      <c r="E42" s="21" t="s">
        <v>38</v>
      </c>
      <c r="F42" s="22">
        <v>116668</v>
      </c>
      <c r="G42" s="23">
        <v>385.56608795899473</v>
      </c>
      <c r="H42" s="23">
        <v>319.74643041768098</v>
      </c>
      <c r="I42" s="23">
        <v>-2.0982960194740632</v>
      </c>
      <c r="J42" s="23">
        <v>317.64813439820688</v>
      </c>
      <c r="K42" s="23">
        <v>379.1828316850893</v>
      </c>
      <c r="L42" s="23">
        <v>764.74891964408403</v>
      </c>
      <c r="M42" s="1"/>
      <c r="N42" s="23">
        <v>390.2630104640657</v>
      </c>
      <c r="O42" s="23">
        <f t="shared" si="0"/>
        <v>293.88803386087875</v>
      </c>
      <c r="P42" s="23">
        <v>1.3639992048290996</v>
      </c>
      <c r="Q42" s="23">
        <v>-2.0982960194740632</v>
      </c>
      <c r="R42" s="23">
        <f t="shared" si="1"/>
        <v>293.1537370462338</v>
      </c>
      <c r="S42" s="23">
        <v>369.02644704109639</v>
      </c>
      <c r="T42" s="23">
        <v>759.28945750516209</v>
      </c>
      <c r="W42" s="54" t="s">
        <v>688</v>
      </c>
      <c r="X42" s="63" t="s">
        <v>661</v>
      </c>
      <c r="Y42" s="54" t="s">
        <v>679</v>
      </c>
      <c r="Z42" s="54"/>
      <c r="AA42" s="54" t="s">
        <v>702</v>
      </c>
      <c r="AB42" s="55" t="s">
        <v>48</v>
      </c>
      <c r="AC42" s="55"/>
      <c r="AD42" s="57">
        <v>44.98322435</v>
      </c>
      <c r="AE42" s="57">
        <v>37.304176543970001</v>
      </c>
      <c r="AF42" s="57">
        <v>-0.24480399999999999</v>
      </c>
      <c r="AG42" s="52">
        <f t="shared" si="2"/>
        <v>37.059372543969999</v>
      </c>
      <c r="AH42" s="52">
        <f t="shared" si="3"/>
        <v>44.238502607035997</v>
      </c>
      <c r="AI42" s="58">
        <v>89.221726957035997</v>
      </c>
      <c r="AJ42" s="36"/>
      <c r="AK42" s="57">
        <v>45.531204904821621</v>
      </c>
      <c r="AL42" s="57">
        <f>VLOOKUP(AB42,'Summary LA - 14-15'!C$12:BI$394,31,FALSE)</f>
        <v>34.287329134480999</v>
      </c>
      <c r="AM42" s="57">
        <v>0.1591350592290014</v>
      </c>
      <c r="AN42" s="57">
        <v>-0.24480399999999999</v>
      </c>
      <c r="AO42" s="52">
        <f t="shared" si="4"/>
        <v>34.201660193709998</v>
      </c>
      <c r="AP42" s="52">
        <f t="shared" si="5"/>
        <v>43.056770993822013</v>
      </c>
      <c r="AQ42" s="52">
        <f>VLOOKUP(AB42,'Summary LA - 14-15'!C$12:BI$394,57,FALSE)</f>
        <v>88.587975898643634</v>
      </c>
    </row>
    <row r="43" spans="3:43" x14ac:dyDescent="0.25">
      <c r="C43" s="21" t="s">
        <v>49</v>
      </c>
      <c r="D43" s="21"/>
      <c r="E43" s="21" t="s">
        <v>378</v>
      </c>
      <c r="F43" s="22">
        <v>532648</v>
      </c>
      <c r="G43" s="23">
        <v>259.38312168636696</v>
      </c>
      <c r="H43" s="23">
        <v>571.701067103284</v>
      </c>
      <c r="I43" s="23">
        <v>-0.30288107718418167</v>
      </c>
      <c r="J43" s="23">
        <v>571.39818602609978</v>
      </c>
      <c r="K43" s="23">
        <v>673.28140643955942</v>
      </c>
      <c r="L43" s="23">
        <v>932.66452812592627</v>
      </c>
      <c r="M43" s="1"/>
      <c r="N43" s="23">
        <v>261.51816704275382</v>
      </c>
      <c r="O43" s="23">
        <f t="shared" si="0"/>
        <v>513.27860806886167</v>
      </c>
      <c r="P43" s="23">
        <v>2.47178873112634</v>
      </c>
      <c r="Q43" s="23">
        <v>-0.30288107718418167</v>
      </c>
      <c r="R43" s="23">
        <f t="shared" si="1"/>
        <v>515.44751572280381</v>
      </c>
      <c r="S43" s="23">
        <v>631.81493406889206</v>
      </c>
      <c r="T43" s="23">
        <v>893.33310111164587</v>
      </c>
      <c r="W43" s="54" t="s">
        <v>682</v>
      </c>
      <c r="X43" s="63" t="s">
        <v>661</v>
      </c>
      <c r="Y43" s="54" t="s">
        <v>679</v>
      </c>
      <c r="Z43" s="54"/>
      <c r="AA43" s="54" t="s">
        <v>703</v>
      </c>
      <c r="AB43" s="55" t="s">
        <v>49</v>
      </c>
      <c r="AC43" s="55"/>
      <c r="AD43" s="57">
        <v>138.15990099999999</v>
      </c>
      <c r="AE43" s="57">
        <v>304.51542999042999</v>
      </c>
      <c r="AF43" s="57">
        <v>-0.161329</v>
      </c>
      <c r="AG43" s="52">
        <f t="shared" si="2"/>
        <v>304.35410099042997</v>
      </c>
      <c r="AH43" s="52">
        <f t="shared" si="3"/>
        <v>358.6219945772184</v>
      </c>
      <c r="AI43" s="58">
        <v>496.78189557721839</v>
      </c>
      <c r="AJ43" s="36"/>
      <c r="AK43" s="57">
        <v>139.29712863898874</v>
      </c>
      <c r="AL43" s="57">
        <f>VLOOKUP(AB43,'Summary LA - 14-15'!C$12:BI$394,31,FALSE)</f>
        <v>273.39682403066303</v>
      </c>
      <c r="AM43" s="57">
        <v>1.3165933240569829</v>
      </c>
      <c r="AN43" s="57">
        <v>-0.161329</v>
      </c>
      <c r="AO43" s="52">
        <f t="shared" si="4"/>
        <v>274.55208835472001</v>
      </c>
      <c r="AP43" s="52">
        <f t="shared" si="5"/>
        <v>336.56151414860585</v>
      </c>
      <c r="AQ43" s="52">
        <f>VLOOKUP(AB43,'Summary LA - 14-15'!C$12:BI$394,57,FALSE)</f>
        <v>475.85864278759459</v>
      </c>
    </row>
    <row r="44" spans="3:43" x14ac:dyDescent="0.25">
      <c r="C44" s="21" t="s">
        <v>50</v>
      </c>
      <c r="D44" s="21" t="s">
        <v>135</v>
      </c>
      <c r="E44" s="21" t="s">
        <v>136</v>
      </c>
      <c r="F44" s="22">
        <v>150391</v>
      </c>
      <c r="G44" s="23">
        <v>52.084419945342468</v>
      </c>
      <c r="H44" s="23">
        <v>51.319119891416378</v>
      </c>
      <c r="I44" s="23">
        <v>-1.2668577241989216</v>
      </c>
      <c r="J44" s="23">
        <v>50.052262167217457</v>
      </c>
      <c r="K44" s="23">
        <v>67.548390040572627</v>
      </c>
      <c r="L44" s="23">
        <v>119.6328099859151</v>
      </c>
      <c r="M44" s="1"/>
      <c r="N44" s="23">
        <v>52.406255670285127</v>
      </c>
      <c r="O44" s="23">
        <f t="shared" si="0"/>
        <v>44.387738467042574</v>
      </c>
      <c r="P44" s="23">
        <v>0.21920679387064407</v>
      </c>
      <c r="Q44" s="23">
        <v>-1.2668577241989216</v>
      </c>
      <c r="R44" s="23">
        <f t="shared" si="1"/>
        <v>43.3400875367143</v>
      </c>
      <c r="S44" s="23">
        <v>62.435395377556979</v>
      </c>
      <c r="T44" s="23">
        <v>114.84165104784211</v>
      </c>
      <c r="W44" s="54" t="s">
        <v>660</v>
      </c>
      <c r="X44" s="62" t="s">
        <v>664</v>
      </c>
      <c r="Y44" s="54" t="s">
        <v>662</v>
      </c>
      <c r="Z44" s="54"/>
      <c r="AA44" s="54" t="s">
        <v>704</v>
      </c>
      <c r="AB44" s="55" t="s">
        <v>50</v>
      </c>
      <c r="AC44" s="55"/>
      <c r="AD44" s="57">
        <v>7.8330279999999997</v>
      </c>
      <c r="AE44" s="57">
        <v>7.7179337595900002</v>
      </c>
      <c r="AF44" s="57">
        <v>-0.190524</v>
      </c>
      <c r="AG44" s="52">
        <f t="shared" si="2"/>
        <v>7.5274097595900002</v>
      </c>
      <c r="AH44" s="52">
        <f t="shared" si="3"/>
        <v>10.158669926591759</v>
      </c>
      <c r="AI44" s="58">
        <v>17.991697926591758</v>
      </c>
      <c r="AJ44" s="36"/>
      <c r="AK44" s="57">
        <v>7.8814291965098509</v>
      </c>
      <c r="AL44" s="57">
        <f>VLOOKUP(AB44,'Summary LA - 14-15'!C$12:BI$394,31,FALSE)</f>
        <v>6.6755163757969997</v>
      </c>
      <c r="AM44" s="57">
        <v>3.2966728937000034E-2</v>
      </c>
      <c r="AN44" s="57">
        <v>-0.190524</v>
      </c>
      <c r="AO44" s="52">
        <f t="shared" si="4"/>
        <v>6.5179591047339995</v>
      </c>
      <c r="AP44" s="52">
        <f t="shared" si="5"/>
        <v>9.3903834350683386</v>
      </c>
      <c r="AQ44" s="52">
        <f>VLOOKUP(AB44,'Summary LA - 14-15'!C$12:BI$394,57,FALSE)</f>
        <v>17.271812631578189</v>
      </c>
    </row>
    <row r="45" spans="3:43" x14ac:dyDescent="0.25">
      <c r="C45" s="21" t="s">
        <v>51</v>
      </c>
      <c r="D45" s="21" t="s">
        <v>227</v>
      </c>
      <c r="E45" s="21"/>
      <c r="F45" s="22">
        <v>133437</v>
      </c>
      <c r="G45" s="23">
        <v>19.835787675082621</v>
      </c>
      <c r="H45" s="23">
        <v>65.253835399214609</v>
      </c>
      <c r="I45" s="23">
        <v>-2.2985678634861397</v>
      </c>
      <c r="J45" s="23">
        <v>62.955267535728474</v>
      </c>
      <c r="K45" s="23">
        <v>78.373299927777396</v>
      </c>
      <c r="L45" s="23">
        <v>98.209087602860023</v>
      </c>
      <c r="M45" s="1"/>
      <c r="N45" s="23">
        <v>19.900314883465107</v>
      </c>
      <c r="O45" s="23">
        <f t="shared" si="0"/>
        <v>56.325276772574327</v>
      </c>
      <c r="P45" s="23">
        <v>0.28053517339268941</v>
      </c>
      <c r="Q45" s="23">
        <v>-2.2985678634861397</v>
      </c>
      <c r="R45" s="23">
        <f t="shared" si="1"/>
        <v>54.307244082480878</v>
      </c>
      <c r="S45" s="23">
        <v>73.352885658166002</v>
      </c>
      <c r="T45" s="23">
        <v>93.253200541631116</v>
      </c>
      <c r="W45" s="54" t="s">
        <v>660</v>
      </c>
      <c r="X45" s="62" t="s">
        <v>664</v>
      </c>
      <c r="Y45" s="54" t="s">
        <v>665</v>
      </c>
      <c r="Z45" s="54"/>
      <c r="AA45" s="54" t="s">
        <v>705</v>
      </c>
      <c r="AB45" s="55" t="s">
        <v>51</v>
      </c>
      <c r="AC45" s="55"/>
      <c r="AD45" s="57">
        <v>2.6468279999999997</v>
      </c>
      <c r="AE45" s="57">
        <v>8.707276034165</v>
      </c>
      <c r="AF45" s="57">
        <v>-0.30671399999999999</v>
      </c>
      <c r="AG45" s="52">
        <f t="shared" si="2"/>
        <v>8.4005620341650005</v>
      </c>
      <c r="AH45" s="52">
        <f t="shared" si="3"/>
        <v>10.457898022462834</v>
      </c>
      <c r="AI45" s="58">
        <v>13.104726022462833</v>
      </c>
      <c r="AJ45" s="36"/>
      <c r="AK45" s="57">
        <v>2.6554383171049336</v>
      </c>
      <c r="AL45" s="57">
        <f>VLOOKUP(AB45,'Summary LA - 14-15'!C$12:BI$394,31,FALSE)</f>
        <v>7.5158759567020006</v>
      </c>
      <c r="AM45" s="57">
        <v>3.7433771932000294E-2</v>
      </c>
      <c r="AN45" s="57">
        <v>-0.30671399999999999</v>
      </c>
      <c r="AO45" s="52">
        <f t="shared" si="4"/>
        <v>7.2465957286340004</v>
      </c>
      <c r="AP45" s="52">
        <f t="shared" si="5"/>
        <v>9.7887423912440639</v>
      </c>
      <c r="AQ45" s="52">
        <f>VLOOKUP(AB45,'Summary LA - 14-15'!C$12:BI$394,57,FALSE)</f>
        <v>12.444180708348997</v>
      </c>
    </row>
    <row r="46" spans="3:43" x14ac:dyDescent="0.25">
      <c r="C46" s="21" t="s">
        <v>52</v>
      </c>
      <c r="D46" s="21"/>
      <c r="E46" s="21" t="s">
        <v>401</v>
      </c>
      <c r="F46" s="22">
        <v>316607</v>
      </c>
      <c r="G46" s="23">
        <v>258.1769765039939</v>
      </c>
      <c r="H46" s="23">
        <v>613.2764959034007</v>
      </c>
      <c r="I46" s="23">
        <v>0</v>
      </c>
      <c r="J46" s="23">
        <v>613.2764959034007</v>
      </c>
      <c r="K46" s="23">
        <v>721.14935924155554</v>
      </c>
      <c r="L46" s="23">
        <v>979.32633574554939</v>
      </c>
      <c r="M46" s="1"/>
      <c r="N46" s="23">
        <v>259.86813712496195</v>
      </c>
      <c r="O46" s="23">
        <f t="shared" si="0"/>
        <v>549.66235057408699</v>
      </c>
      <c r="P46" s="23">
        <v>2.6374002459989345</v>
      </c>
      <c r="Q46" s="23">
        <v>0</v>
      </c>
      <c r="R46" s="23">
        <f t="shared" si="1"/>
        <v>552.29975082008593</v>
      </c>
      <c r="S46" s="23">
        <v>670.7868948224932</v>
      </c>
      <c r="T46" s="23">
        <v>930.6550319474552</v>
      </c>
      <c r="W46" s="54" t="s">
        <v>678</v>
      </c>
      <c r="X46" s="63" t="s">
        <v>661</v>
      </c>
      <c r="Y46" s="54" t="s">
        <v>679</v>
      </c>
      <c r="Z46" s="54"/>
      <c r="AA46" s="54" t="s">
        <v>706</v>
      </c>
      <c r="AB46" s="55" t="s">
        <v>52</v>
      </c>
      <c r="AC46" s="55"/>
      <c r="AD46" s="57">
        <v>81.740638000000004</v>
      </c>
      <c r="AE46" s="57">
        <v>194.167631538488</v>
      </c>
      <c r="AF46" s="57">
        <v>0</v>
      </c>
      <c r="AG46" s="52">
        <f t="shared" si="2"/>
        <v>194.167631538488</v>
      </c>
      <c r="AH46" s="52">
        <f t="shared" si="3"/>
        <v>228.32093518139118</v>
      </c>
      <c r="AI46" s="58">
        <v>310.06157318139117</v>
      </c>
      <c r="AJ46" s="36"/>
      <c r="AK46" s="57">
        <v>82.276071290722825</v>
      </c>
      <c r="AL46" s="57">
        <f>VLOOKUP(AB46,'Summary LA - 14-15'!C$12:BI$394,31,FALSE)</f>
        <v>174.02694782820998</v>
      </c>
      <c r="AM46" s="57">
        <v>0.83501937968498463</v>
      </c>
      <c r="AN46" s="57">
        <v>0</v>
      </c>
      <c r="AO46" s="52">
        <f t="shared" si="4"/>
        <v>174.86196720789496</v>
      </c>
      <c r="AP46" s="52">
        <f t="shared" si="5"/>
        <v>212.39263389754598</v>
      </c>
      <c r="AQ46" s="52">
        <f>VLOOKUP(AB46,'Summary LA - 14-15'!C$12:BI$394,57,FALSE)</f>
        <v>294.6687051882688</v>
      </c>
    </row>
    <row r="47" spans="3:43" x14ac:dyDescent="0.25">
      <c r="C47" s="21" t="s">
        <v>53</v>
      </c>
      <c r="D47" s="21" t="s">
        <v>135</v>
      </c>
      <c r="E47" s="21" t="s">
        <v>136</v>
      </c>
      <c r="F47" s="22">
        <v>75029</v>
      </c>
      <c r="G47" s="23">
        <v>70.180596835890128</v>
      </c>
      <c r="H47" s="23">
        <v>49.114057166402318</v>
      </c>
      <c r="I47" s="23">
        <v>-0.26213863972597262</v>
      </c>
      <c r="J47" s="23">
        <v>48.85191852667635</v>
      </c>
      <c r="K47" s="23">
        <v>64.911879826758422</v>
      </c>
      <c r="L47" s="23">
        <v>135.09247666264855</v>
      </c>
      <c r="M47" s="1"/>
      <c r="N47" s="23">
        <v>70.967513157607101</v>
      </c>
      <c r="O47" s="23">
        <f t="shared" si="0"/>
        <v>42.61310801262178</v>
      </c>
      <c r="P47" s="23">
        <v>0.20908017557211406</v>
      </c>
      <c r="Q47" s="23">
        <v>-0.26213863972597262</v>
      </c>
      <c r="R47" s="23">
        <f t="shared" si="1"/>
        <v>42.560049548467916</v>
      </c>
      <c r="S47" s="23">
        <v>64.617211310446365</v>
      </c>
      <c r="T47" s="23">
        <v>135.58472446805345</v>
      </c>
      <c r="W47" s="54" t="s">
        <v>660</v>
      </c>
      <c r="X47" s="62" t="s">
        <v>667</v>
      </c>
      <c r="Y47" s="54" t="s">
        <v>662</v>
      </c>
      <c r="Z47" s="54"/>
      <c r="AA47" s="54" t="s">
        <v>707</v>
      </c>
      <c r="AB47" s="55" t="s">
        <v>53</v>
      </c>
      <c r="AC47" s="55"/>
      <c r="AD47" s="57">
        <v>5.2655799999999999</v>
      </c>
      <c r="AE47" s="57">
        <v>3.6849785951379999</v>
      </c>
      <c r="AF47" s="57">
        <v>-1.9668000000000001E-2</v>
      </c>
      <c r="AG47" s="52">
        <f t="shared" si="2"/>
        <v>3.6653105951380001</v>
      </c>
      <c r="AH47" s="52">
        <f t="shared" si="3"/>
        <v>4.8702734315218574</v>
      </c>
      <c r="AI47" s="58">
        <v>10.135853431521857</v>
      </c>
      <c r="AJ47" s="36"/>
      <c r="AK47" s="57">
        <v>5.3246215447021035</v>
      </c>
      <c r="AL47" s="57">
        <f>VLOOKUP(AB47,'Summary LA - 14-15'!C$12:BI$394,31,FALSE)</f>
        <v>3.1972188810789999</v>
      </c>
      <c r="AM47" s="57">
        <v>1.5687076493000145E-2</v>
      </c>
      <c r="AN47" s="57">
        <v>-1.9668000000000001E-2</v>
      </c>
      <c r="AO47" s="52">
        <f t="shared" si="4"/>
        <v>3.1932379575720002</v>
      </c>
      <c r="AP47" s="52">
        <f t="shared" si="5"/>
        <v>4.8484793053165136</v>
      </c>
      <c r="AQ47" s="52">
        <f>VLOOKUP(AB47,'Summary LA - 14-15'!C$12:BI$394,57,FALSE)</f>
        <v>10.173100850018617</v>
      </c>
    </row>
    <row r="48" spans="3:43" x14ac:dyDescent="0.25">
      <c r="C48" s="21" t="s">
        <v>54</v>
      </c>
      <c r="D48" s="21"/>
      <c r="E48" s="21" t="s">
        <v>126</v>
      </c>
      <c r="F48" s="22">
        <v>277442</v>
      </c>
      <c r="G48" s="23">
        <v>370.17466713763594</v>
      </c>
      <c r="H48" s="23">
        <v>466.08415069764857</v>
      </c>
      <c r="I48" s="23">
        <v>-2.0418682102926019E-2</v>
      </c>
      <c r="J48" s="23">
        <v>466.06373201554561</v>
      </c>
      <c r="K48" s="23">
        <v>570.48987450347693</v>
      </c>
      <c r="L48" s="23">
        <v>940.66454164111292</v>
      </c>
      <c r="M48" s="1"/>
      <c r="N48" s="23">
        <v>372.72382453009249</v>
      </c>
      <c r="O48" s="23">
        <f t="shared" si="0"/>
        <v>418.49370795556916</v>
      </c>
      <c r="P48" s="23">
        <v>2.0151467571816859</v>
      </c>
      <c r="Q48" s="23">
        <v>-2.0418682102926019E-2</v>
      </c>
      <c r="R48" s="23">
        <f t="shared" si="1"/>
        <v>420.48843603064796</v>
      </c>
      <c r="S48" s="23">
        <v>535.91359984545943</v>
      </c>
      <c r="T48" s="23">
        <v>908.63742437555175</v>
      </c>
      <c r="W48" s="54" t="s">
        <v>688</v>
      </c>
      <c r="X48" s="63" t="s">
        <v>661</v>
      </c>
      <c r="Y48" s="54" t="s">
        <v>679</v>
      </c>
      <c r="Z48" s="54"/>
      <c r="AA48" s="54" t="s">
        <v>708</v>
      </c>
      <c r="AB48" s="55" t="s">
        <v>54</v>
      </c>
      <c r="AC48" s="55"/>
      <c r="AD48" s="57">
        <v>102.702</v>
      </c>
      <c r="AE48" s="57">
        <v>129.31131893785701</v>
      </c>
      <c r="AF48" s="57">
        <v>-5.6649999999999999E-3</v>
      </c>
      <c r="AG48" s="52">
        <f t="shared" si="2"/>
        <v>129.30565393785702</v>
      </c>
      <c r="AH48" s="52">
        <f t="shared" si="3"/>
        <v>158.27785176199365</v>
      </c>
      <c r="AI48" s="58">
        <v>260.97985176199364</v>
      </c>
      <c r="AJ48" s="36"/>
      <c r="AK48" s="57">
        <v>103.40924332527791</v>
      </c>
      <c r="AL48" s="57">
        <f>VLOOKUP(AB48,'Summary LA - 14-15'!C$12:BI$394,31,FALSE)</f>
        <v>116.10773132260901</v>
      </c>
      <c r="AM48" s="57">
        <v>0.55908634660600121</v>
      </c>
      <c r="AN48" s="57">
        <v>-5.6649999999999999E-3</v>
      </c>
      <c r="AO48" s="52">
        <f t="shared" si="4"/>
        <v>116.66115266921501</v>
      </c>
      <c r="AP48" s="52">
        <f t="shared" si="5"/>
        <v>148.69621666104993</v>
      </c>
      <c r="AQ48" s="52">
        <f>VLOOKUP(AB48,'Summary LA - 14-15'!C$12:BI$394,57,FALSE)</f>
        <v>252.10545998632784</v>
      </c>
    </row>
    <row r="49" spans="3:43" x14ac:dyDescent="0.25">
      <c r="C49" s="21" t="s">
        <v>55</v>
      </c>
      <c r="D49" s="21"/>
      <c r="E49" s="21" t="s">
        <v>25</v>
      </c>
      <c r="F49" s="22">
        <v>438711</v>
      </c>
      <c r="G49" s="23">
        <v>351.95928526980174</v>
      </c>
      <c r="H49" s="23">
        <v>508.40081048160869</v>
      </c>
      <c r="I49" s="23">
        <v>0</v>
      </c>
      <c r="J49" s="23">
        <v>508.40081048160869</v>
      </c>
      <c r="K49" s="23">
        <v>620.5824545615576</v>
      </c>
      <c r="L49" s="23">
        <v>972.54173983135934</v>
      </c>
      <c r="M49" s="1"/>
      <c r="N49" s="23">
        <v>353.77862434777745</v>
      </c>
      <c r="O49" s="23">
        <f t="shared" si="0"/>
        <v>458.87220230065122</v>
      </c>
      <c r="P49" s="23">
        <v>2.1981057348915654</v>
      </c>
      <c r="Q49" s="23">
        <v>0</v>
      </c>
      <c r="R49" s="23">
        <f t="shared" si="1"/>
        <v>461.07030803554278</v>
      </c>
      <c r="S49" s="23">
        <v>589.3264722581082</v>
      </c>
      <c r="T49" s="23">
        <v>943.10509660588571</v>
      </c>
      <c r="W49" s="54" t="s">
        <v>688</v>
      </c>
      <c r="X49" s="63" t="s">
        <v>661</v>
      </c>
      <c r="Y49" s="54" t="s">
        <v>679</v>
      </c>
      <c r="Z49" s="54"/>
      <c r="AA49" s="54" t="s">
        <v>709</v>
      </c>
      <c r="AB49" s="55" t="s">
        <v>55</v>
      </c>
      <c r="AC49" s="55"/>
      <c r="AD49" s="57">
        <v>154.40841</v>
      </c>
      <c r="AE49" s="57">
        <v>223.04102796719701</v>
      </c>
      <c r="AF49" s="57">
        <v>0</v>
      </c>
      <c r="AG49" s="52">
        <f t="shared" si="2"/>
        <v>223.04102796719701</v>
      </c>
      <c r="AH49" s="52">
        <f t="shared" si="3"/>
        <v>272.2563492231555</v>
      </c>
      <c r="AI49" s="58">
        <v>426.6647592231555</v>
      </c>
      <c r="AJ49" s="36"/>
      <c r="AK49" s="57">
        <v>155.20657406623778</v>
      </c>
      <c r="AL49" s="57">
        <f>VLOOKUP(AB49,'Summary LA - 14-15'!C$12:BI$394,31,FALSE)</f>
        <v>201.312282743521</v>
      </c>
      <c r="AM49" s="57">
        <v>0.96433316506001354</v>
      </c>
      <c r="AN49" s="57">
        <v>0</v>
      </c>
      <c r="AO49" s="52">
        <f t="shared" si="4"/>
        <v>202.27661590858102</v>
      </c>
      <c r="AP49" s="52">
        <f t="shared" si="5"/>
        <v>258.56345470986514</v>
      </c>
      <c r="AQ49" s="52">
        <f>VLOOKUP(AB49,'Summary LA - 14-15'!C$12:BI$394,57,FALSE)</f>
        <v>413.77002877610289</v>
      </c>
    </row>
    <row r="50" spans="3:43" x14ac:dyDescent="0.25">
      <c r="C50" s="21" t="s">
        <v>56</v>
      </c>
      <c r="D50" s="21" t="s">
        <v>227</v>
      </c>
      <c r="E50" s="21"/>
      <c r="F50" s="22">
        <v>126180</v>
      </c>
      <c r="G50" s="23">
        <v>38.090402599461086</v>
      </c>
      <c r="H50" s="23">
        <v>50.25634137146141</v>
      </c>
      <c r="I50" s="23">
        <v>-1.7651925820256775</v>
      </c>
      <c r="J50" s="23">
        <v>48.491148789435726</v>
      </c>
      <c r="K50" s="23">
        <v>59.459924605328773</v>
      </c>
      <c r="L50" s="23">
        <v>97.550327204789866</v>
      </c>
      <c r="M50" s="1"/>
      <c r="N50" s="23">
        <v>38.52087236637712</v>
      </c>
      <c r="O50" s="23">
        <f t="shared" si="0"/>
        <v>43.456932414352515</v>
      </c>
      <c r="P50" s="23">
        <v>0.21545817871295497</v>
      </c>
      <c r="Q50" s="23">
        <v>-1.7651925820256775</v>
      </c>
      <c r="R50" s="23">
        <f t="shared" si="1"/>
        <v>41.907198011039796</v>
      </c>
      <c r="S50" s="23">
        <v>55.705311752662745</v>
      </c>
      <c r="T50" s="23">
        <v>94.226184119039857</v>
      </c>
      <c r="W50" s="54" t="s">
        <v>660</v>
      </c>
      <c r="X50" s="62" t="s">
        <v>667</v>
      </c>
      <c r="Y50" s="54" t="s">
        <v>665</v>
      </c>
      <c r="Z50" s="54"/>
      <c r="AA50" s="54" t="s">
        <v>710</v>
      </c>
      <c r="AB50" s="55" t="s">
        <v>56</v>
      </c>
      <c r="AC50" s="55"/>
      <c r="AD50" s="57">
        <v>4.8062469999999999</v>
      </c>
      <c r="AE50" s="57">
        <v>6.341345154251</v>
      </c>
      <c r="AF50" s="57">
        <v>-0.22273200000000001</v>
      </c>
      <c r="AG50" s="52">
        <f t="shared" si="2"/>
        <v>6.1186131542510003</v>
      </c>
      <c r="AH50" s="52">
        <f t="shared" si="3"/>
        <v>7.5026532867003839</v>
      </c>
      <c r="AI50" s="58">
        <v>12.308900286700384</v>
      </c>
      <c r="AJ50" s="36"/>
      <c r="AK50" s="57">
        <v>4.8605636751894643</v>
      </c>
      <c r="AL50" s="57">
        <f>VLOOKUP(AB50,'Summary LA - 14-15'!C$12:BI$394,31,FALSE)</f>
        <v>5.4833957320430002</v>
      </c>
      <c r="AM50" s="57">
        <v>2.7186512990000657E-2</v>
      </c>
      <c r="AN50" s="57">
        <v>-0.22273200000000001</v>
      </c>
      <c r="AO50" s="52">
        <f t="shared" si="4"/>
        <v>5.2878502450330016</v>
      </c>
      <c r="AP50" s="52">
        <f t="shared" si="5"/>
        <v>7.0294428236007072</v>
      </c>
      <c r="AQ50" s="52">
        <f>VLOOKUP(AB50,'Summary LA - 14-15'!C$12:BI$394,57,FALSE)</f>
        <v>11.890006498790171</v>
      </c>
    </row>
    <row r="51" spans="3:43" x14ac:dyDescent="0.25">
      <c r="C51" s="21" t="s">
        <v>57</v>
      </c>
      <c r="D51" s="21"/>
      <c r="E51" s="21" t="s">
        <v>401</v>
      </c>
      <c r="F51" s="22">
        <v>318378</v>
      </c>
      <c r="G51" s="23">
        <v>387.4953671422021</v>
      </c>
      <c r="H51" s="23">
        <v>264.24561813733044</v>
      </c>
      <c r="I51" s="23">
        <v>0</v>
      </c>
      <c r="J51" s="23">
        <v>264.24561813733044</v>
      </c>
      <c r="K51" s="23">
        <v>340.00279682520039</v>
      </c>
      <c r="L51" s="23">
        <v>727.49816396740243</v>
      </c>
      <c r="M51" s="1"/>
      <c r="N51" s="23">
        <v>389.97185231480427</v>
      </c>
      <c r="O51" s="23">
        <f t="shared" si="0"/>
        <v>239.63852729110994</v>
      </c>
      <c r="P51" s="23">
        <v>1.1424840336046782</v>
      </c>
      <c r="Q51" s="23">
        <v>0</v>
      </c>
      <c r="R51" s="23">
        <f t="shared" si="1"/>
        <v>240.78101132471463</v>
      </c>
      <c r="S51" s="23">
        <v>329.10263562693609</v>
      </c>
      <c r="T51" s="23">
        <v>719.07448794174024</v>
      </c>
      <c r="W51" s="54" t="s">
        <v>678</v>
      </c>
      <c r="X51" s="63" t="s">
        <v>661</v>
      </c>
      <c r="Y51" s="54" t="s">
        <v>679</v>
      </c>
      <c r="Z51" s="54"/>
      <c r="AA51" s="54" t="s">
        <v>711</v>
      </c>
      <c r="AB51" s="55" t="s">
        <v>57</v>
      </c>
      <c r="AC51" s="55"/>
      <c r="AD51" s="57">
        <v>123.37</v>
      </c>
      <c r="AE51" s="57">
        <v>84.129991411326998</v>
      </c>
      <c r="AF51" s="57">
        <v>0</v>
      </c>
      <c r="AG51" s="52">
        <f t="shared" si="2"/>
        <v>84.129991411326998</v>
      </c>
      <c r="AH51" s="52">
        <f t="shared" si="3"/>
        <v>108.24941044761366</v>
      </c>
      <c r="AI51" s="58">
        <v>231.61941044761366</v>
      </c>
      <c r="AJ51" s="36"/>
      <c r="AK51" s="57">
        <v>124.15845839628275</v>
      </c>
      <c r="AL51" s="57">
        <f>VLOOKUP(AB51,'Summary LA - 14-15'!C$12:BI$394,31,FALSE)</f>
        <v>76.295635041889</v>
      </c>
      <c r="AM51" s="57">
        <v>0.36374178165099025</v>
      </c>
      <c r="AN51" s="57">
        <v>0</v>
      </c>
      <c r="AO51" s="52">
        <f t="shared" si="4"/>
        <v>76.659376823539986</v>
      </c>
      <c r="AP51" s="52">
        <f t="shared" si="5"/>
        <v>104.78637489544553</v>
      </c>
      <c r="AQ51" s="52">
        <f>VLOOKUP(AB51,'Summary LA - 14-15'!C$12:BI$394,57,FALSE)</f>
        <v>228.94483329172829</v>
      </c>
    </row>
    <row r="52" spans="3:43" x14ac:dyDescent="0.25">
      <c r="C52" s="21" t="s">
        <v>58</v>
      </c>
      <c r="D52" s="21" t="s">
        <v>391</v>
      </c>
      <c r="E52" s="21" t="s">
        <v>169</v>
      </c>
      <c r="F52" s="22">
        <v>94680</v>
      </c>
      <c r="G52" s="23">
        <v>70.120342205323198</v>
      </c>
      <c r="H52" s="23">
        <v>40.329206279024078</v>
      </c>
      <c r="I52" s="23">
        <v>-0.55106675116180814</v>
      </c>
      <c r="J52" s="23">
        <v>39.77813952786228</v>
      </c>
      <c r="K52" s="23">
        <v>51.890558136102072</v>
      </c>
      <c r="L52" s="23">
        <v>122.01090034142527</v>
      </c>
      <c r="M52" s="1"/>
      <c r="N52" s="23">
        <v>70.362468034866239</v>
      </c>
      <c r="O52" s="23">
        <f t="shared" si="0"/>
        <v>35.029397242680609</v>
      </c>
      <c r="P52" s="23">
        <v>0.17436608632234737</v>
      </c>
      <c r="Q52" s="23">
        <v>-0.55106675116180814</v>
      </c>
      <c r="R52" s="23">
        <f t="shared" si="1"/>
        <v>34.652696577841148</v>
      </c>
      <c r="S52" s="23">
        <v>49.982703345404367</v>
      </c>
      <c r="T52" s="23">
        <v>120.34517138027061</v>
      </c>
      <c r="W52" s="54" t="s">
        <v>660</v>
      </c>
      <c r="X52" s="62" t="s">
        <v>667</v>
      </c>
      <c r="Y52" s="54" t="s">
        <v>662</v>
      </c>
      <c r="Z52" s="54"/>
      <c r="AA52" s="54" t="s">
        <v>712</v>
      </c>
      <c r="AB52" s="55" t="s">
        <v>58</v>
      </c>
      <c r="AC52" s="55"/>
      <c r="AD52" s="57">
        <v>6.6389940000000003</v>
      </c>
      <c r="AE52" s="57">
        <v>3.8183692504980002</v>
      </c>
      <c r="AF52" s="57">
        <v>-5.2174999999999999E-2</v>
      </c>
      <c r="AG52" s="52">
        <f t="shared" si="2"/>
        <v>3.7661942504980002</v>
      </c>
      <c r="AH52" s="52">
        <f t="shared" si="3"/>
        <v>4.9129980443261445</v>
      </c>
      <c r="AI52" s="58">
        <v>11.551992044326145</v>
      </c>
      <c r="AJ52" s="36"/>
      <c r="AK52" s="57">
        <v>6.6619184735411352</v>
      </c>
      <c r="AL52" s="57">
        <f>VLOOKUP(AB52,'Summary LA - 14-15'!C$12:BI$394,31,FALSE)</f>
        <v>3.3165833309370001</v>
      </c>
      <c r="AM52" s="57">
        <v>1.650898105299985E-2</v>
      </c>
      <c r="AN52" s="57">
        <v>-5.2174999999999999E-2</v>
      </c>
      <c r="AO52" s="52">
        <f t="shared" si="4"/>
        <v>3.2809173119899997</v>
      </c>
      <c r="AP52" s="52">
        <f t="shared" si="5"/>
        <v>4.7326953070323725</v>
      </c>
      <c r="AQ52" s="52">
        <f>VLOOKUP(AB52,'Summary LA - 14-15'!C$12:BI$394,57,FALSE)</f>
        <v>11.394613780573508</v>
      </c>
    </row>
    <row r="53" spans="3:43" x14ac:dyDescent="0.25">
      <c r="C53" s="21" t="s">
        <v>59</v>
      </c>
      <c r="D53" s="21" t="s">
        <v>170</v>
      </c>
      <c r="E53" s="21"/>
      <c r="F53" s="22">
        <v>95172</v>
      </c>
      <c r="G53" s="23">
        <v>39.182690287059224</v>
      </c>
      <c r="H53" s="23">
        <v>54.535270005222124</v>
      </c>
      <c r="I53" s="23">
        <v>0</v>
      </c>
      <c r="J53" s="23">
        <v>54.535270005222124</v>
      </c>
      <c r="K53" s="23">
        <v>71.82481925076398</v>
      </c>
      <c r="L53" s="23">
        <v>111.00750953782321</v>
      </c>
      <c r="M53" s="1"/>
      <c r="N53" s="23">
        <v>39.36236897126841</v>
      </c>
      <c r="O53" s="23">
        <f t="shared" si="0"/>
        <v>47.116261560889761</v>
      </c>
      <c r="P53" s="23">
        <v>0.23385815174631483</v>
      </c>
      <c r="Q53" s="23">
        <v>0</v>
      </c>
      <c r="R53" s="23">
        <f t="shared" si="1"/>
        <v>47.350119712636079</v>
      </c>
      <c r="S53" s="23">
        <v>67.967868569319151</v>
      </c>
      <c r="T53" s="23">
        <v>107.33023754058756</v>
      </c>
      <c r="W53" s="54" t="s">
        <v>660</v>
      </c>
      <c r="X53" s="62" t="s">
        <v>661</v>
      </c>
      <c r="Y53" s="54" t="s">
        <v>679</v>
      </c>
      <c r="Z53" s="54"/>
      <c r="AA53" s="54" t="s">
        <v>713</v>
      </c>
      <c r="AB53" s="55" t="s">
        <v>59</v>
      </c>
      <c r="AC53" s="55"/>
      <c r="AD53" s="57">
        <v>3.729095</v>
      </c>
      <c r="AE53" s="57">
        <v>5.1902307169370001</v>
      </c>
      <c r="AF53" s="57">
        <v>0</v>
      </c>
      <c r="AG53" s="52">
        <f t="shared" si="2"/>
        <v>5.1902307169370001</v>
      </c>
      <c r="AH53" s="52">
        <f t="shared" si="3"/>
        <v>6.8357116977337098</v>
      </c>
      <c r="AI53" s="58">
        <v>10.56480669773371</v>
      </c>
      <c r="AJ53" s="36"/>
      <c r="AK53" s="57">
        <v>3.7461953797335568</v>
      </c>
      <c r="AL53" s="57">
        <f>VLOOKUP(AB53,'Summary LA - 14-15'!C$12:BI$394,31,FALSE)</f>
        <v>4.4841488452730003</v>
      </c>
      <c r="AM53" s="57">
        <v>2.2256748018000275E-2</v>
      </c>
      <c r="AN53" s="57">
        <v>0</v>
      </c>
      <c r="AO53" s="52">
        <f t="shared" si="4"/>
        <v>4.5064055932910003</v>
      </c>
      <c r="AP53" s="52">
        <f t="shared" si="5"/>
        <v>6.4690855003630698</v>
      </c>
      <c r="AQ53" s="52">
        <f>VLOOKUP(AB53,'Summary LA - 14-15'!C$12:BI$394,57,FALSE)</f>
        <v>10.215280880096627</v>
      </c>
    </row>
    <row r="54" spans="3:43" x14ac:dyDescent="0.25">
      <c r="C54" s="21" t="s">
        <v>60</v>
      </c>
      <c r="D54" s="21" t="s">
        <v>247</v>
      </c>
      <c r="E54" s="21" t="s">
        <v>248</v>
      </c>
      <c r="F54" s="22">
        <v>111463</v>
      </c>
      <c r="G54" s="23">
        <v>46.601320617604046</v>
      </c>
      <c r="H54" s="23">
        <v>57.375397811435185</v>
      </c>
      <c r="I54" s="23">
        <v>-0.80214959224137161</v>
      </c>
      <c r="J54" s="23">
        <v>56.573248219193808</v>
      </c>
      <c r="K54" s="23">
        <v>68.306225399259631</v>
      </c>
      <c r="L54" s="23">
        <v>114.90754601686368</v>
      </c>
      <c r="M54" s="1"/>
      <c r="N54" s="23">
        <v>47.017058307105899</v>
      </c>
      <c r="O54" s="23">
        <f t="shared" si="0"/>
        <v>49.608551582650747</v>
      </c>
      <c r="P54" s="23">
        <v>0.24576606553743705</v>
      </c>
      <c r="Q54" s="23">
        <v>-0.80214959224137161</v>
      </c>
      <c r="R54" s="23">
        <f t="shared" si="1"/>
        <v>49.052168055946815</v>
      </c>
      <c r="S54" s="23">
        <v>61.086318606595562</v>
      </c>
      <c r="T54" s="23">
        <v>108.10337691370147</v>
      </c>
      <c r="W54" s="54" t="s">
        <v>660</v>
      </c>
      <c r="X54" s="62" t="s">
        <v>661</v>
      </c>
      <c r="Y54" s="54" t="s">
        <v>662</v>
      </c>
      <c r="Z54" s="54"/>
      <c r="AA54" s="54" t="s">
        <v>714</v>
      </c>
      <c r="AB54" s="55" t="s">
        <v>60</v>
      </c>
      <c r="AC54" s="55"/>
      <c r="AD54" s="57">
        <v>5.1943229999999998</v>
      </c>
      <c r="AE54" s="57">
        <v>6.3952339662559998</v>
      </c>
      <c r="AF54" s="57">
        <v>-8.9410000000000003E-2</v>
      </c>
      <c r="AG54" s="52">
        <f t="shared" si="2"/>
        <v>6.3058239662559998</v>
      </c>
      <c r="AH54" s="52">
        <f t="shared" si="3"/>
        <v>7.6136168016776766</v>
      </c>
      <c r="AI54" s="58">
        <v>12.807939801677676</v>
      </c>
      <c r="AJ54" s="36"/>
      <c r="AK54" s="57">
        <v>5.2406623700849444</v>
      </c>
      <c r="AL54" s="57">
        <f>VLOOKUP(AB54,'Summary LA - 14-15'!C$12:BI$394,31,FALSE)</f>
        <v>5.5295179850569998</v>
      </c>
      <c r="AM54" s="57">
        <v>2.7393822962999345E-2</v>
      </c>
      <c r="AN54" s="57">
        <v>-8.9410000000000003E-2</v>
      </c>
      <c r="AO54" s="52">
        <f t="shared" si="4"/>
        <v>5.4675018080199989</v>
      </c>
      <c r="AP54" s="52">
        <f t="shared" si="5"/>
        <v>6.8094149078814219</v>
      </c>
      <c r="AQ54" s="52">
        <f>VLOOKUP(AB54,'Summary LA - 14-15'!C$12:BI$394,57,FALSE)</f>
        <v>12.050077277966366</v>
      </c>
    </row>
    <row r="55" spans="3:43" x14ac:dyDescent="0.25">
      <c r="C55" s="21" t="s">
        <v>61</v>
      </c>
      <c r="D55" s="21"/>
      <c r="E55" s="21"/>
      <c r="F55" s="22">
        <v>514175</v>
      </c>
      <c r="G55" s="23">
        <v>417.48544367190158</v>
      </c>
      <c r="H55" s="23">
        <v>193.7981944793018</v>
      </c>
      <c r="I55" s="23">
        <v>0</v>
      </c>
      <c r="J55" s="23">
        <v>193.7981944793018</v>
      </c>
      <c r="K55" s="23">
        <v>241.84146794261463</v>
      </c>
      <c r="L55" s="23">
        <v>659.32691161451623</v>
      </c>
      <c r="M55" s="1"/>
      <c r="N55" s="23">
        <v>419.89403637610809</v>
      </c>
      <c r="O55" s="23">
        <f t="shared" si="0"/>
        <v>179.53361766714835</v>
      </c>
      <c r="P55" s="23">
        <v>0.81837478201778935</v>
      </c>
      <c r="Q55" s="23">
        <v>0</v>
      </c>
      <c r="R55" s="23">
        <f t="shared" si="1"/>
        <v>180.35199244916615</v>
      </c>
      <c r="S55" s="23">
        <v>240.15164582762432</v>
      </c>
      <c r="T55" s="23">
        <v>660.04568220373233</v>
      </c>
      <c r="W55" s="54" t="s">
        <v>715</v>
      </c>
      <c r="X55" s="63" t="s">
        <v>667</v>
      </c>
      <c r="Y55" s="54" t="s">
        <v>662</v>
      </c>
      <c r="Z55" s="54"/>
      <c r="AA55" s="54" t="s">
        <v>716</v>
      </c>
      <c r="AB55" s="55" t="s">
        <v>61</v>
      </c>
      <c r="AC55" s="55"/>
      <c r="AD55" s="57">
        <v>214.66057799999999</v>
      </c>
      <c r="AE55" s="57">
        <v>99.646186646394995</v>
      </c>
      <c r="AF55" s="57">
        <v>0</v>
      </c>
      <c r="AG55" s="52">
        <f t="shared" si="2"/>
        <v>99.646186646394995</v>
      </c>
      <c r="AH55" s="52">
        <f t="shared" si="3"/>
        <v>124.34883677939388</v>
      </c>
      <c r="AI55" s="58">
        <v>339.00941477939386</v>
      </c>
      <c r="AJ55" s="36"/>
      <c r="AK55" s="57">
        <v>215.89901615368538</v>
      </c>
      <c r="AL55" s="57">
        <f>VLOOKUP(AB55,'Summary LA - 14-15'!C$12:BI$394,31,FALSE)</f>
        <v>92.311697864005993</v>
      </c>
      <c r="AM55" s="57">
        <v>0.42078785354399684</v>
      </c>
      <c r="AN55" s="57">
        <v>0</v>
      </c>
      <c r="AO55" s="52">
        <f t="shared" si="4"/>
        <v>92.732485717549991</v>
      </c>
      <c r="AP55" s="52">
        <f t="shared" si="5"/>
        <v>123.48838444370662</v>
      </c>
      <c r="AQ55" s="52">
        <f>VLOOKUP(AB55,'Summary LA - 14-15'!C$12:BI$394,57,FALSE)</f>
        <v>339.387400597392</v>
      </c>
    </row>
    <row r="56" spans="3:43" x14ac:dyDescent="0.25">
      <c r="C56" s="21" t="s">
        <v>62</v>
      </c>
      <c r="D56" s="21"/>
      <c r="E56" s="21"/>
      <c r="F56" s="22">
        <v>772388</v>
      </c>
      <c r="G56" s="23">
        <v>20.980284520215232</v>
      </c>
      <c r="H56" s="23">
        <v>14.797240843785765</v>
      </c>
      <c r="I56" s="23">
        <v>0</v>
      </c>
      <c r="J56" s="23">
        <v>14.797240843785765</v>
      </c>
      <c r="K56" s="23">
        <v>16.28645474369609</v>
      </c>
      <c r="L56" s="23">
        <v>37.266739263911326</v>
      </c>
      <c r="M56" s="1"/>
      <c r="N56" s="23">
        <v>21.132358816228543</v>
      </c>
      <c r="O56" s="23">
        <f t="shared" si="0"/>
        <v>13.717817103427292</v>
      </c>
      <c r="P56" s="23">
        <v>6.2984418724786231E-2</v>
      </c>
      <c r="Q56" s="23">
        <v>0</v>
      </c>
      <c r="R56" s="23">
        <f t="shared" si="1"/>
        <v>13.780801522152078</v>
      </c>
      <c r="S56" s="23">
        <v>15.536309661218571</v>
      </c>
      <c r="T56" s="23">
        <v>36.668668477447113</v>
      </c>
      <c r="W56" s="54" t="s">
        <v>672</v>
      </c>
      <c r="X56" s="63" t="s">
        <v>673</v>
      </c>
      <c r="Y56" s="54" t="s">
        <v>674</v>
      </c>
      <c r="Z56" s="54"/>
      <c r="AA56" s="54" t="s">
        <v>717</v>
      </c>
      <c r="AB56" s="55" t="s">
        <v>62</v>
      </c>
      <c r="AC56" s="55"/>
      <c r="AD56" s="57">
        <v>16.204920000000001</v>
      </c>
      <c r="AE56" s="57">
        <v>11.42921126085</v>
      </c>
      <c r="AF56" s="57">
        <v>0</v>
      </c>
      <c r="AG56" s="52">
        <f t="shared" si="2"/>
        <v>11.42921126085</v>
      </c>
      <c r="AH56" s="52">
        <f t="shared" si="3"/>
        <v>12.579462206573936</v>
      </c>
      <c r="AI56" s="58">
        <v>28.784382206573937</v>
      </c>
      <c r="AJ56" s="36"/>
      <c r="AK56" s="57">
        <v>16.322380361349133</v>
      </c>
      <c r="AL56" s="57">
        <f>VLOOKUP(AB56,'Summary LA - 14-15'!C$12:BI$394,31,FALSE)</f>
        <v>10.595477316881999</v>
      </c>
      <c r="AM56" s="57">
        <v>4.8648409210000187E-2</v>
      </c>
      <c r="AN56" s="57">
        <v>0</v>
      </c>
      <c r="AO56" s="52">
        <f t="shared" si="4"/>
        <v>10.644125726092</v>
      </c>
      <c r="AP56" s="52">
        <f t="shared" si="5"/>
        <v>12.001401443545284</v>
      </c>
      <c r="AQ56" s="52">
        <f>VLOOKUP(AB56,'Summary LA - 14-15'!C$12:BI$394,57,FALSE)</f>
        <v>28.323781804894416</v>
      </c>
    </row>
    <row r="57" spans="3:43" x14ac:dyDescent="0.25">
      <c r="C57" s="21" t="s">
        <v>63</v>
      </c>
      <c r="D57" s="21" t="s">
        <v>194</v>
      </c>
      <c r="E57" s="21" t="s">
        <v>195</v>
      </c>
      <c r="F57" s="22">
        <v>86902</v>
      </c>
      <c r="G57" s="23">
        <v>63.091850590320142</v>
      </c>
      <c r="H57" s="23">
        <v>107.30705244234885</v>
      </c>
      <c r="I57" s="23">
        <v>-0.13844330395157764</v>
      </c>
      <c r="J57" s="23">
        <v>107.16860913839726</v>
      </c>
      <c r="K57" s="23">
        <v>144.8259106277832</v>
      </c>
      <c r="L57" s="23">
        <v>207.91776121810335</v>
      </c>
      <c r="M57" s="1"/>
      <c r="N57" s="23">
        <v>63.445146630532491</v>
      </c>
      <c r="O57" s="23">
        <f t="shared" si="0"/>
        <v>92.537679743262515</v>
      </c>
      <c r="P57" s="23">
        <v>0.46394939289083487</v>
      </c>
      <c r="Q57" s="23">
        <v>-0.13844330395157764</v>
      </c>
      <c r="R57" s="23">
        <f t="shared" si="1"/>
        <v>92.863185832201779</v>
      </c>
      <c r="S57" s="23">
        <v>132.73359414856188</v>
      </c>
      <c r="T57" s="23">
        <v>196.17874077909434</v>
      </c>
      <c r="W57" s="54" t="s">
        <v>660</v>
      </c>
      <c r="X57" s="62" t="s">
        <v>661</v>
      </c>
      <c r="Y57" s="54" t="s">
        <v>662</v>
      </c>
      <c r="Z57" s="54"/>
      <c r="AA57" s="54" t="s">
        <v>718</v>
      </c>
      <c r="AB57" s="55" t="s">
        <v>63</v>
      </c>
      <c r="AC57" s="55"/>
      <c r="AD57" s="57">
        <v>5.4828080000000003</v>
      </c>
      <c r="AE57" s="57">
        <v>9.3251974713449997</v>
      </c>
      <c r="AF57" s="57">
        <v>-1.2031E-2</v>
      </c>
      <c r="AG57" s="52">
        <f t="shared" si="2"/>
        <v>9.3131664713449993</v>
      </c>
      <c r="AH57" s="52">
        <f t="shared" si="3"/>
        <v>12.585661285375616</v>
      </c>
      <c r="AI57" s="58">
        <v>18.068469285375617</v>
      </c>
      <c r="AJ57" s="36"/>
      <c r="AK57" s="57">
        <v>5.5135101324865348</v>
      </c>
      <c r="AL57" s="57">
        <f>VLOOKUP(AB57,'Summary LA - 14-15'!C$12:BI$394,31,FALSE)</f>
        <v>8.0417094450489994</v>
      </c>
      <c r="AM57" s="57">
        <v>4.0318130140999331E-2</v>
      </c>
      <c r="AN57" s="57">
        <v>-1.2031E-2</v>
      </c>
      <c r="AO57" s="52">
        <f t="shared" si="4"/>
        <v>8.0699965751899985</v>
      </c>
      <c r="AP57" s="52">
        <f t="shared" si="5"/>
        <v>11.555812257580055</v>
      </c>
      <c r="AQ57" s="52">
        <f>VLOOKUP(AB57,'Summary LA - 14-15'!C$12:BI$394,57,FALSE)</f>
        <v>17.069322390066588</v>
      </c>
    </row>
    <row r="58" spans="3:43" x14ac:dyDescent="0.25">
      <c r="C58" s="21" t="s">
        <v>64</v>
      </c>
      <c r="D58" s="21"/>
      <c r="E58" s="21" t="s">
        <v>150</v>
      </c>
      <c r="F58" s="22">
        <v>188059</v>
      </c>
      <c r="G58" s="23">
        <v>355.17091976454196</v>
      </c>
      <c r="H58" s="23">
        <v>418.7035485843698</v>
      </c>
      <c r="I58" s="23">
        <v>0</v>
      </c>
      <c r="J58" s="23">
        <v>418.7035485843698</v>
      </c>
      <c r="K58" s="23">
        <v>502.19592766170524</v>
      </c>
      <c r="L58" s="23">
        <v>857.3668474262472</v>
      </c>
      <c r="M58" s="1"/>
      <c r="N58" s="23">
        <v>354.45504188722572</v>
      </c>
      <c r="O58" s="23">
        <f t="shared" si="0"/>
        <v>377.32437532170752</v>
      </c>
      <c r="P58" s="23">
        <v>1.810293477881967</v>
      </c>
      <c r="Q58" s="23">
        <v>0</v>
      </c>
      <c r="R58" s="23">
        <f t="shared" si="1"/>
        <v>379.13466879958946</v>
      </c>
      <c r="S58" s="23">
        <v>474.48245597108507</v>
      </c>
      <c r="T58" s="23">
        <v>828.93749785831085</v>
      </c>
      <c r="W58" s="54" t="s">
        <v>682</v>
      </c>
      <c r="X58" s="63" t="s">
        <v>661</v>
      </c>
      <c r="Y58" s="54" t="s">
        <v>679</v>
      </c>
      <c r="Z58" s="54"/>
      <c r="AA58" s="54" t="s">
        <v>719</v>
      </c>
      <c r="AB58" s="55" t="s">
        <v>64</v>
      </c>
      <c r="AC58" s="55"/>
      <c r="AD58" s="57">
        <v>66.793087999999997</v>
      </c>
      <c r="AE58" s="57">
        <v>78.740970643227996</v>
      </c>
      <c r="AF58" s="57">
        <v>0</v>
      </c>
      <c r="AG58" s="52">
        <f t="shared" si="2"/>
        <v>78.740970643227996</v>
      </c>
      <c r="AH58" s="52">
        <f t="shared" si="3"/>
        <v>94.442463960132628</v>
      </c>
      <c r="AI58" s="58">
        <v>161.23555196013263</v>
      </c>
      <c r="AJ58" s="36"/>
      <c r="AK58" s="57">
        <v>66.65846072226978</v>
      </c>
      <c r="AL58" s="57">
        <f>VLOOKUP(AB58,'Summary LA - 14-15'!C$12:BI$394,31,FALSE)</f>
        <v>70.959244698625</v>
      </c>
      <c r="AM58" s="57">
        <v>0.34044198115700486</v>
      </c>
      <c r="AN58" s="57">
        <v>0</v>
      </c>
      <c r="AO58" s="52">
        <f t="shared" si="4"/>
        <v>71.299686679781999</v>
      </c>
      <c r="AP58" s="52">
        <f t="shared" si="5"/>
        <v>89.23756224526619</v>
      </c>
      <c r="AQ58" s="52">
        <f>VLOOKUP(AB58,'Summary LA - 14-15'!C$12:BI$394,57,FALSE)</f>
        <v>155.89602296753597</v>
      </c>
    </row>
    <row r="59" spans="3:43" x14ac:dyDescent="0.25">
      <c r="C59" s="21" t="s">
        <v>65</v>
      </c>
      <c r="D59" s="21"/>
      <c r="E59" s="21" t="s">
        <v>378</v>
      </c>
      <c r="F59" s="22">
        <v>207520</v>
      </c>
      <c r="G59" s="23">
        <v>342.20266480339245</v>
      </c>
      <c r="H59" s="23">
        <v>444.97576713591462</v>
      </c>
      <c r="I59" s="23">
        <v>-0.3759059367771781</v>
      </c>
      <c r="J59" s="23">
        <v>444.59986119913748</v>
      </c>
      <c r="K59" s="23">
        <v>534.24513134357926</v>
      </c>
      <c r="L59" s="23">
        <v>876.44779614697177</v>
      </c>
      <c r="M59" s="1"/>
      <c r="N59" s="23">
        <v>346.25834168103603</v>
      </c>
      <c r="O59" s="23">
        <f t="shared" si="0"/>
        <v>398.77046801333364</v>
      </c>
      <c r="P59" s="23">
        <v>1.9238832147070335</v>
      </c>
      <c r="Q59" s="23">
        <v>-0.3759059367771781</v>
      </c>
      <c r="R59" s="23">
        <f t="shared" si="1"/>
        <v>400.31844529126346</v>
      </c>
      <c r="S59" s="23">
        <v>503.36989885993086</v>
      </c>
      <c r="T59" s="23">
        <v>849.62824054096689</v>
      </c>
      <c r="W59" s="54" t="s">
        <v>682</v>
      </c>
      <c r="X59" s="63" t="s">
        <v>667</v>
      </c>
      <c r="Y59" s="54" t="s">
        <v>662</v>
      </c>
      <c r="Z59" s="54"/>
      <c r="AA59" s="54" t="s">
        <v>720</v>
      </c>
      <c r="AB59" s="55" t="s">
        <v>65</v>
      </c>
      <c r="AC59" s="55"/>
      <c r="AD59" s="57">
        <v>71.013897</v>
      </c>
      <c r="AE59" s="57">
        <v>92.341371196045003</v>
      </c>
      <c r="AF59" s="57">
        <v>-7.8007999999999994E-2</v>
      </c>
      <c r="AG59" s="52">
        <f t="shared" si="2"/>
        <v>92.263363196045006</v>
      </c>
      <c r="AH59" s="52">
        <f t="shared" si="3"/>
        <v>110.86654965641956</v>
      </c>
      <c r="AI59" s="58">
        <v>181.88044665641956</v>
      </c>
      <c r="AJ59" s="36"/>
      <c r="AK59" s="57">
        <v>71.855531065648591</v>
      </c>
      <c r="AL59" s="57">
        <f>VLOOKUP(AB59,'Summary LA - 14-15'!C$12:BI$394,31,FALSE)</f>
        <v>82.752847522126999</v>
      </c>
      <c r="AM59" s="57">
        <v>0.39924424471600356</v>
      </c>
      <c r="AN59" s="57">
        <v>-7.8007999999999994E-2</v>
      </c>
      <c r="AO59" s="52">
        <f t="shared" si="4"/>
        <v>83.074083766843003</v>
      </c>
      <c r="AP59" s="52">
        <f t="shared" si="5"/>
        <v>104.46737339739539</v>
      </c>
      <c r="AQ59" s="52">
        <f>VLOOKUP(AB59,'Summary LA - 14-15'!C$12:BI$394,57,FALSE)</f>
        <v>176.32290446304398</v>
      </c>
    </row>
    <row r="60" spans="3:43" x14ac:dyDescent="0.25">
      <c r="C60" s="21" t="s">
        <v>66</v>
      </c>
      <c r="D60" s="21" t="s">
        <v>67</v>
      </c>
      <c r="E60" s="21" t="s">
        <v>68</v>
      </c>
      <c r="F60" s="22">
        <v>122439</v>
      </c>
      <c r="G60" s="23">
        <v>52.218329127157197</v>
      </c>
      <c r="H60" s="23">
        <v>76.292095847597565</v>
      </c>
      <c r="I60" s="23">
        <v>0</v>
      </c>
      <c r="J60" s="23">
        <v>76.292095847597565</v>
      </c>
      <c r="K60" s="23">
        <v>99.52000145138841</v>
      </c>
      <c r="L60" s="23">
        <v>151.7383305785456</v>
      </c>
      <c r="M60" s="1"/>
      <c r="N60" s="23">
        <v>52.612228125785848</v>
      </c>
      <c r="O60" s="23">
        <f t="shared" si="0"/>
        <v>66.28017299339264</v>
      </c>
      <c r="P60" s="23">
        <v>0.32985410321058023</v>
      </c>
      <c r="Q60" s="23">
        <v>0</v>
      </c>
      <c r="R60" s="23">
        <f t="shared" si="1"/>
        <v>66.610027096603218</v>
      </c>
      <c r="S60" s="23">
        <v>100.77718545852969</v>
      </c>
      <c r="T60" s="23">
        <v>153.38941358431555</v>
      </c>
      <c r="W60" s="54" t="s">
        <v>660</v>
      </c>
      <c r="X60" s="62" t="s">
        <v>661</v>
      </c>
      <c r="Y60" s="54" t="s">
        <v>665</v>
      </c>
      <c r="Z60" s="54"/>
      <c r="AA60" s="54" t="s">
        <v>721</v>
      </c>
      <c r="AB60" s="55" t="s">
        <v>66</v>
      </c>
      <c r="AC60" s="55"/>
      <c r="AD60" s="57">
        <v>6.3935599999999999</v>
      </c>
      <c r="AE60" s="57">
        <v>9.3411279234839988</v>
      </c>
      <c r="AF60" s="57">
        <v>0</v>
      </c>
      <c r="AG60" s="52">
        <f t="shared" si="2"/>
        <v>9.3411279234839988</v>
      </c>
      <c r="AH60" s="52">
        <f t="shared" si="3"/>
        <v>12.185129457706545</v>
      </c>
      <c r="AI60" s="58">
        <v>18.578689457706545</v>
      </c>
      <c r="AJ60" s="36"/>
      <c r="AK60" s="57">
        <v>6.4417885994930941</v>
      </c>
      <c r="AL60" s="57">
        <f>VLOOKUP(AB60,'Summary LA - 14-15'!C$12:BI$394,31,FALSE)</f>
        <v>8.1152781011380011</v>
      </c>
      <c r="AM60" s="57">
        <v>4.0387006543000231E-2</v>
      </c>
      <c r="AN60" s="57">
        <v>0</v>
      </c>
      <c r="AO60" s="52">
        <f t="shared" si="4"/>
        <v>8.1556651076810009</v>
      </c>
      <c r="AP60" s="52">
        <f t="shared" si="5"/>
        <v>12.339872338343199</v>
      </c>
      <c r="AQ60" s="52">
        <f>VLOOKUP(AB60,'Summary LA - 14-15'!C$12:BI$394,57,FALSE)</f>
        <v>18.781660937836293</v>
      </c>
    </row>
    <row r="61" spans="3:43" x14ac:dyDescent="0.25">
      <c r="C61" s="21" t="s">
        <v>67</v>
      </c>
      <c r="D61" s="21"/>
      <c r="E61" s="21"/>
      <c r="F61" s="22">
        <v>635923</v>
      </c>
      <c r="G61" s="23">
        <v>356.01840474397056</v>
      </c>
      <c r="H61" s="23">
        <v>224.91094562720801</v>
      </c>
      <c r="I61" s="23">
        <v>0</v>
      </c>
      <c r="J61" s="23">
        <v>224.91094562720801</v>
      </c>
      <c r="K61" s="23">
        <v>278.49957299147894</v>
      </c>
      <c r="L61" s="23">
        <v>634.51797773544945</v>
      </c>
      <c r="M61" s="1"/>
      <c r="N61" s="23">
        <v>359.53523496449822</v>
      </c>
      <c r="O61" s="23">
        <f t="shared" si="0"/>
        <v>204.8294520997778</v>
      </c>
      <c r="P61" s="23">
        <v>0.97220349287412122</v>
      </c>
      <c r="Q61" s="23">
        <v>0</v>
      </c>
      <c r="R61" s="23">
        <f t="shared" si="1"/>
        <v>205.80165559265191</v>
      </c>
      <c r="S61" s="23">
        <v>269.32931501612097</v>
      </c>
      <c r="T61" s="23">
        <v>628.86454998061913</v>
      </c>
      <c r="W61" s="54" t="s">
        <v>715</v>
      </c>
      <c r="X61" s="63" t="s">
        <v>664</v>
      </c>
      <c r="Y61" s="54" t="s">
        <v>665</v>
      </c>
      <c r="Z61" s="54"/>
      <c r="AA61" s="54" t="s">
        <v>722</v>
      </c>
      <c r="AB61" s="55" t="s">
        <v>67</v>
      </c>
      <c r="AC61" s="55"/>
      <c r="AD61" s="57">
        <v>226.40029200000001</v>
      </c>
      <c r="AE61" s="57">
        <v>143.026043276091</v>
      </c>
      <c r="AF61" s="57">
        <v>0</v>
      </c>
      <c r="AG61" s="52">
        <f t="shared" si="2"/>
        <v>143.026043276091</v>
      </c>
      <c r="AH61" s="52">
        <f t="shared" si="3"/>
        <v>177.10428395546026</v>
      </c>
      <c r="AI61" s="58">
        <v>403.50457595546027</v>
      </c>
      <c r="AJ61" s="36"/>
      <c r="AK61" s="57">
        <v>228.63672522432861</v>
      </c>
      <c r="AL61" s="57">
        <f>VLOOKUP(AB61,'Summary LA - 14-15'!C$12:BI$394,31,FALSE)</f>
        <v>130.255759667647</v>
      </c>
      <c r="AM61" s="57">
        <v>0.61824656179898974</v>
      </c>
      <c r="AN61" s="57">
        <v>0</v>
      </c>
      <c r="AO61" s="52">
        <f t="shared" si="4"/>
        <v>130.874006229446</v>
      </c>
      <c r="AP61" s="52">
        <f t="shared" si="5"/>
        <v>171.28517382098678</v>
      </c>
      <c r="AQ61" s="52">
        <f>VLOOKUP(AB61,'Summary LA - 14-15'!C$12:BI$394,57,FALSE)</f>
        <v>399.9218990453154</v>
      </c>
    </row>
    <row r="62" spans="3:43" x14ac:dyDescent="0.25">
      <c r="C62" s="21" t="s">
        <v>68</v>
      </c>
      <c r="D62" s="21"/>
      <c r="E62" s="21"/>
      <c r="F62" s="22">
        <v>825381</v>
      </c>
      <c r="G62" s="23">
        <v>19.928018696820015</v>
      </c>
      <c r="H62" s="23">
        <v>16.202045879200032</v>
      </c>
      <c r="I62" s="23">
        <v>0</v>
      </c>
      <c r="J62" s="23">
        <v>16.202045879200032</v>
      </c>
      <c r="K62" s="23">
        <v>16.449188123292178</v>
      </c>
      <c r="L62" s="23">
        <v>36.377206820112193</v>
      </c>
      <c r="M62" s="1"/>
      <c r="N62" s="23">
        <v>20.134251939711554</v>
      </c>
      <c r="O62" s="23">
        <f t="shared" si="0"/>
        <v>14.99069904221081</v>
      </c>
      <c r="P62" s="23">
        <v>7.0050655368855089E-2</v>
      </c>
      <c r="Q62" s="23">
        <v>0</v>
      </c>
      <c r="R62" s="23">
        <f t="shared" si="1"/>
        <v>15.060749697579665</v>
      </c>
      <c r="S62" s="23">
        <v>15.559220428799852</v>
      </c>
      <c r="T62" s="23">
        <v>35.693472368511401</v>
      </c>
      <c r="W62" s="54" t="s">
        <v>672</v>
      </c>
      <c r="X62" s="63" t="s">
        <v>673</v>
      </c>
      <c r="Y62" s="54" t="s">
        <v>674</v>
      </c>
      <c r="Z62" s="54"/>
      <c r="AA62" s="54" t="s">
        <v>723</v>
      </c>
      <c r="AB62" s="55" t="s">
        <v>68</v>
      </c>
      <c r="AC62" s="55"/>
      <c r="AD62" s="57">
        <v>16.448208000000001</v>
      </c>
      <c r="AE62" s="57">
        <v>13.37286082982</v>
      </c>
      <c r="AF62" s="57">
        <v>0</v>
      </c>
      <c r="AG62" s="52">
        <f t="shared" si="2"/>
        <v>13.37286082982</v>
      </c>
      <c r="AH62" s="52">
        <f t="shared" si="3"/>
        <v>13.576847342391019</v>
      </c>
      <c r="AI62" s="58">
        <v>30.02505534239102</v>
      </c>
      <c r="AJ62" s="36"/>
      <c r="AK62" s="57">
        <v>16.618429000251062</v>
      </c>
      <c r="AL62" s="57">
        <f>VLOOKUP(AB62,'Summary LA - 14-15'!C$12:BI$394,31,FALSE)</f>
        <v>12.373038166159001</v>
      </c>
      <c r="AM62" s="57">
        <v>5.7818479979000983E-2</v>
      </c>
      <c r="AN62" s="57">
        <v>0</v>
      </c>
      <c r="AO62" s="52">
        <f t="shared" si="4"/>
        <v>12.430856646138002</v>
      </c>
      <c r="AP62" s="52">
        <f t="shared" si="5"/>
        <v>12.843880232392248</v>
      </c>
      <c r="AQ62" s="52">
        <f>VLOOKUP(AB62,'Summary LA - 14-15'!C$12:BI$394,57,FALSE)</f>
        <v>29.46230923264331</v>
      </c>
    </row>
    <row r="63" spans="3:43" x14ac:dyDescent="0.25">
      <c r="C63" s="21" t="s">
        <v>69</v>
      </c>
      <c r="D63" s="21"/>
      <c r="E63" s="21" t="s">
        <v>401</v>
      </c>
      <c r="F63" s="22">
        <v>231149</v>
      </c>
      <c r="G63" s="23">
        <v>362.98893787124319</v>
      </c>
      <c r="H63" s="23">
        <v>869.89666232243701</v>
      </c>
      <c r="I63" s="23">
        <v>0</v>
      </c>
      <c r="J63" s="23">
        <v>869.89666232243701</v>
      </c>
      <c r="K63" s="23">
        <v>1040.1187786601038</v>
      </c>
      <c r="L63" s="23">
        <v>1403.107716531347</v>
      </c>
      <c r="M63" s="1"/>
      <c r="N63" s="23">
        <v>368.52225062641912</v>
      </c>
      <c r="O63" s="23">
        <f t="shared" si="0"/>
        <v>774.50394449410976</v>
      </c>
      <c r="P63" s="23">
        <v>3.7419516199984719</v>
      </c>
      <c r="Q63" s="23">
        <v>0</v>
      </c>
      <c r="R63" s="23">
        <f t="shared" si="1"/>
        <v>778.24589611410818</v>
      </c>
      <c r="S63" s="23">
        <v>964.2876954781043</v>
      </c>
      <c r="T63" s="23">
        <v>1332.8099461045233</v>
      </c>
      <c r="W63" s="54" t="s">
        <v>724</v>
      </c>
      <c r="X63" s="63" t="s">
        <v>661</v>
      </c>
      <c r="Y63" s="54" t="s">
        <v>679</v>
      </c>
      <c r="Z63" s="54"/>
      <c r="AA63" s="54" t="s">
        <v>725</v>
      </c>
      <c r="AB63" s="55" t="s">
        <v>69</v>
      </c>
      <c r="AC63" s="55"/>
      <c r="AD63" s="57">
        <v>83.904529999999994</v>
      </c>
      <c r="AE63" s="57">
        <v>201.07574359916899</v>
      </c>
      <c r="AF63" s="57">
        <v>0</v>
      </c>
      <c r="AG63" s="52">
        <f t="shared" si="2"/>
        <v>201.07574359916899</v>
      </c>
      <c r="AH63" s="52">
        <f t="shared" si="3"/>
        <v>240.42241556850436</v>
      </c>
      <c r="AI63" s="58">
        <v>324.32694556850436</v>
      </c>
      <c r="AJ63" s="36"/>
      <c r="AK63" s="57">
        <v>85.183549710046151</v>
      </c>
      <c r="AL63" s="57">
        <f>VLOOKUP(AB63,'Summary LA - 14-15'!C$12:BI$394,31,FALSE)</f>
        <v>179.02581226586898</v>
      </c>
      <c r="AM63" s="57">
        <v>0.86494837501102684</v>
      </c>
      <c r="AN63" s="57">
        <v>0</v>
      </c>
      <c r="AO63" s="52">
        <f t="shared" si="4"/>
        <v>179.89076064088002</v>
      </c>
      <c r="AP63" s="52">
        <f t="shared" si="5"/>
        <v>222.91154807570044</v>
      </c>
      <c r="AQ63" s="52">
        <f>VLOOKUP(AB63,'Summary LA - 14-15'!C$12:BI$394,57,FALSE)</f>
        <v>308.09509778574659</v>
      </c>
    </row>
    <row r="64" spans="3:43" x14ac:dyDescent="0.25">
      <c r="C64" s="21" t="s">
        <v>70</v>
      </c>
      <c r="D64" s="21" t="s">
        <v>318</v>
      </c>
      <c r="E64" s="21" t="s">
        <v>319</v>
      </c>
      <c r="F64" s="22">
        <v>98163</v>
      </c>
      <c r="G64" s="23">
        <v>53.641748927803746</v>
      </c>
      <c r="H64" s="23">
        <v>67.843903134979584</v>
      </c>
      <c r="I64" s="23">
        <v>-0.92821124048776016</v>
      </c>
      <c r="J64" s="23">
        <v>66.915691894491815</v>
      </c>
      <c r="K64" s="23">
        <v>82.337879744998503</v>
      </c>
      <c r="L64" s="23">
        <v>135.97962867280225</v>
      </c>
      <c r="M64" s="1"/>
      <c r="N64" s="23">
        <v>53.987193419093451</v>
      </c>
      <c r="O64" s="23">
        <f t="shared" si="0"/>
        <v>58.546342883255406</v>
      </c>
      <c r="P64" s="23">
        <v>0.29332776322036047</v>
      </c>
      <c r="Q64" s="23">
        <v>-0.92821124048776016</v>
      </c>
      <c r="R64" s="23">
        <f t="shared" si="1"/>
        <v>57.911459405988005</v>
      </c>
      <c r="S64" s="23">
        <v>76.195110552369769</v>
      </c>
      <c r="T64" s="23">
        <v>130.18230397146323</v>
      </c>
      <c r="W64" s="54" t="s">
        <v>660</v>
      </c>
      <c r="X64" s="62" t="s">
        <v>667</v>
      </c>
      <c r="Y64" s="54" t="s">
        <v>662</v>
      </c>
      <c r="Z64" s="54"/>
      <c r="AA64" s="54" t="s">
        <v>726</v>
      </c>
      <c r="AB64" s="55" t="s">
        <v>70</v>
      </c>
      <c r="AC64" s="55"/>
      <c r="AD64" s="57">
        <v>5.2656349999999996</v>
      </c>
      <c r="AE64" s="57">
        <v>6.6597610634390003</v>
      </c>
      <c r="AF64" s="57">
        <v>-9.1116000000000003E-2</v>
      </c>
      <c r="AG64" s="52">
        <f t="shared" si="2"/>
        <v>6.5686450634389999</v>
      </c>
      <c r="AH64" s="52">
        <f t="shared" si="3"/>
        <v>8.0825332894082873</v>
      </c>
      <c r="AI64" s="58">
        <v>13.348168289408287</v>
      </c>
      <c r="AJ64" s="36"/>
      <c r="AK64" s="57">
        <v>5.2995448675984704</v>
      </c>
      <c r="AL64" s="57">
        <f>VLOOKUP(AB64,'Summary LA - 14-15'!C$12:BI$394,31,FALSE)</f>
        <v>5.7470846564490001</v>
      </c>
      <c r="AM64" s="57">
        <v>2.8793933221000247E-2</v>
      </c>
      <c r="AN64" s="57">
        <v>-9.1116000000000003E-2</v>
      </c>
      <c r="AO64" s="52">
        <f t="shared" si="4"/>
        <v>5.68476258967</v>
      </c>
      <c r="AP64" s="52">
        <f t="shared" si="5"/>
        <v>7.4801213552210939</v>
      </c>
      <c r="AQ64" s="52">
        <f>VLOOKUP(AB64,'Summary LA - 14-15'!C$12:BI$394,57,FALSE)</f>
        <v>12.779666222819564</v>
      </c>
    </row>
    <row r="65" spans="3:43" x14ac:dyDescent="0.25">
      <c r="C65" s="21" t="s">
        <v>71</v>
      </c>
      <c r="D65" s="21" t="s">
        <v>185</v>
      </c>
      <c r="E65" s="21" t="s">
        <v>186</v>
      </c>
      <c r="F65" s="22">
        <v>154448</v>
      </c>
      <c r="G65" s="23">
        <v>54.444816378327985</v>
      </c>
      <c r="H65" s="23">
        <v>66.364433685156158</v>
      </c>
      <c r="I65" s="23">
        <v>-0.47382290479643635</v>
      </c>
      <c r="J65" s="23">
        <v>65.890610780359722</v>
      </c>
      <c r="K65" s="23">
        <v>81.924708410001102</v>
      </c>
      <c r="L65" s="23">
        <v>136.3695247883291</v>
      </c>
      <c r="M65" s="1"/>
      <c r="N65" s="23">
        <v>54.623668548706306</v>
      </c>
      <c r="O65" s="23">
        <f t="shared" si="0"/>
        <v>57.445950605310529</v>
      </c>
      <c r="P65" s="23">
        <v>0.28693117569667659</v>
      </c>
      <c r="Q65" s="23">
        <v>-0.47382290479643635</v>
      </c>
      <c r="R65" s="23">
        <f t="shared" si="1"/>
        <v>57.259058876210773</v>
      </c>
      <c r="S65" s="23">
        <v>79.877778833053199</v>
      </c>
      <c r="T65" s="23">
        <v>134.5014473817595</v>
      </c>
      <c r="W65" s="54" t="s">
        <v>660</v>
      </c>
      <c r="X65" s="62" t="s">
        <v>661</v>
      </c>
      <c r="Y65" s="54" t="s">
        <v>662</v>
      </c>
      <c r="Z65" s="54"/>
      <c r="AA65" s="54" t="s">
        <v>727</v>
      </c>
      <c r="AB65" s="55" t="s">
        <v>71</v>
      </c>
      <c r="AC65" s="55"/>
      <c r="AD65" s="57">
        <v>8.4088930000000008</v>
      </c>
      <c r="AE65" s="57">
        <v>10.249854053804999</v>
      </c>
      <c r="AF65" s="57">
        <v>-7.3180999999999996E-2</v>
      </c>
      <c r="AG65" s="52">
        <f t="shared" si="2"/>
        <v>10.176673053804999</v>
      </c>
      <c r="AH65" s="52">
        <f t="shared" si="3"/>
        <v>12.653107364507852</v>
      </c>
      <c r="AI65" s="58">
        <v>21.062000364507853</v>
      </c>
      <c r="AJ65" s="36"/>
      <c r="AK65" s="57">
        <v>8.4365163600105912</v>
      </c>
      <c r="AL65" s="57">
        <f>VLOOKUP(AB65,'Summary LA - 14-15'!C$12:BI$394,31,FALSE)</f>
        <v>8.8724121790890003</v>
      </c>
      <c r="AM65" s="57">
        <v>4.4315946224000306E-2</v>
      </c>
      <c r="AN65" s="57">
        <v>-7.3180999999999996E-2</v>
      </c>
      <c r="AO65" s="52">
        <f t="shared" si="4"/>
        <v>8.843547125313</v>
      </c>
      <c r="AP65" s="52">
        <f t="shared" si="5"/>
        <v>12.337856952324861</v>
      </c>
      <c r="AQ65" s="52">
        <f>VLOOKUP(AB65,'Summary LA - 14-15'!C$12:BI$394,57,FALSE)</f>
        <v>20.774373312335452</v>
      </c>
    </row>
    <row r="66" spans="3:43" x14ac:dyDescent="0.25">
      <c r="C66" s="21" t="s">
        <v>72</v>
      </c>
      <c r="D66" s="21" t="s">
        <v>97</v>
      </c>
      <c r="E66" s="21"/>
      <c r="F66" s="22">
        <v>108144</v>
      </c>
      <c r="G66" s="23">
        <v>55.104314617546976</v>
      </c>
      <c r="H66" s="23">
        <v>68.254402703192042</v>
      </c>
      <c r="I66" s="23">
        <v>-0.49826157715638414</v>
      </c>
      <c r="J66" s="23">
        <v>67.756141126035658</v>
      </c>
      <c r="K66" s="23">
        <v>84.671162247699783</v>
      </c>
      <c r="L66" s="23">
        <v>139.77547686524679</v>
      </c>
      <c r="M66" s="1"/>
      <c r="N66" s="23">
        <v>55.531377200890162</v>
      </c>
      <c r="O66" s="23">
        <f t="shared" si="0"/>
        <v>59.016450618897018</v>
      </c>
      <c r="P66" s="23">
        <v>0.29157437457464713</v>
      </c>
      <c r="Q66" s="23">
        <v>-0.49826157715638414</v>
      </c>
      <c r="R66" s="23">
        <f t="shared" si="1"/>
        <v>58.809763416315278</v>
      </c>
      <c r="S66" s="23">
        <v>78.58859834786233</v>
      </c>
      <c r="T66" s="23">
        <v>134.11997554875248</v>
      </c>
      <c r="W66" s="54" t="s">
        <v>660</v>
      </c>
      <c r="X66" s="62" t="s">
        <v>667</v>
      </c>
      <c r="Y66" s="54" t="s">
        <v>665</v>
      </c>
      <c r="Z66" s="54"/>
      <c r="AA66" s="54" t="s">
        <v>728</v>
      </c>
      <c r="AB66" s="55" t="s">
        <v>72</v>
      </c>
      <c r="AC66" s="55"/>
      <c r="AD66" s="57">
        <v>5.9592010000000002</v>
      </c>
      <c r="AE66" s="57">
        <v>7.3813041259340002</v>
      </c>
      <c r="AF66" s="57">
        <v>-5.3884000000000001E-2</v>
      </c>
      <c r="AG66" s="52">
        <f t="shared" si="2"/>
        <v>7.3274201259340002</v>
      </c>
      <c r="AH66" s="52">
        <f t="shared" si="3"/>
        <v>9.1566781701152458</v>
      </c>
      <c r="AI66" s="58">
        <v>15.115879170115246</v>
      </c>
      <c r="AJ66" s="36"/>
      <c r="AK66" s="57">
        <v>6.0053852560130663</v>
      </c>
      <c r="AL66" s="57">
        <f>VLOOKUP(AB66,'Summary LA - 14-15'!C$12:BI$394,31,FALSE)</f>
        <v>6.3822750357299993</v>
      </c>
      <c r="AM66" s="57">
        <v>3.1532019164000641E-2</v>
      </c>
      <c r="AN66" s="57">
        <v>-5.3884000000000001E-2</v>
      </c>
      <c r="AO66" s="52">
        <f t="shared" si="4"/>
        <v>6.3599230548939998</v>
      </c>
      <c r="AP66" s="52">
        <f t="shared" si="5"/>
        <v>8.4995184871508975</v>
      </c>
      <c r="AQ66" s="52">
        <f>VLOOKUP(AB66,'Summary LA - 14-15'!C$12:BI$394,57,FALSE)</f>
        <v>14.504903743163963</v>
      </c>
    </row>
    <row r="67" spans="3:43" x14ac:dyDescent="0.25">
      <c r="C67" s="21" t="s">
        <v>73</v>
      </c>
      <c r="D67" s="21" t="s">
        <v>135</v>
      </c>
      <c r="E67" s="21" t="s">
        <v>136</v>
      </c>
      <c r="F67" s="22">
        <v>89092</v>
      </c>
      <c r="G67" s="23">
        <v>73.754164234723646</v>
      </c>
      <c r="H67" s="23">
        <v>55.549668763166174</v>
      </c>
      <c r="I67" s="23">
        <v>-0.40004714227989041</v>
      </c>
      <c r="J67" s="23">
        <v>55.149621620886286</v>
      </c>
      <c r="K67" s="23">
        <v>67.970960911027021</v>
      </c>
      <c r="L67" s="23">
        <v>141.7251251457507</v>
      </c>
      <c r="M67" s="1"/>
      <c r="N67" s="23">
        <v>73.921460401808133</v>
      </c>
      <c r="O67" s="23">
        <f t="shared" si="0"/>
        <v>48.092904304056475</v>
      </c>
      <c r="P67" s="23">
        <v>0.24017279863511251</v>
      </c>
      <c r="Q67" s="23">
        <v>-0.40004714227989041</v>
      </c>
      <c r="R67" s="23">
        <f t="shared" si="1"/>
        <v>47.933029960411702</v>
      </c>
      <c r="S67" s="23">
        <v>62.718005871619681</v>
      </c>
      <c r="T67" s="23">
        <v>136.63946627342784</v>
      </c>
      <c r="W67" s="54" t="s">
        <v>660</v>
      </c>
      <c r="X67" s="62" t="s">
        <v>661</v>
      </c>
      <c r="Y67" s="54" t="s">
        <v>662</v>
      </c>
      <c r="Z67" s="54"/>
      <c r="AA67" s="54" t="s">
        <v>729</v>
      </c>
      <c r="AB67" s="55" t="s">
        <v>73</v>
      </c>
      <c r="AC67" s="55"/>
      <c r="AD67" s="57">
        <v>6.5709059999999999</v>
      </c>
      <c r="AE67" s="57">
        <v>4.9490310894480007</v>
      </c>
      <c r="AF67" s="57">
        <v>-3.5640999999999999E-2</v>
      </c>
      <c r="AG67" s="52">
        <f t="shared" si="2"/>
        <v>4.9133900894480007</v>
      </c>
      <c r="AH67" s="52">
        <f t="shared" si="3"/>
        <v>6.0556688494852198</v>
      </c>
      <c r="AI67" s="58">
        <v>12.62657484948522</v>
      </c>
      <c r="AJ67" s="36"/>
      <c r="AK67" s="57">
        <v>6.5858107501178909</v>
      </c>
      <c r="AL67" s="57">
        <f>VLOOKUP(AB67,'Summary LA - 14-15'!C$12:BI$394,31,FALSE)</f>
        <v>4.2846930302569994</v>
      </c>
      <c r="AM67" s="57">
        <v>2.1397474975999444E-2</v>
      </c>
      <c r="AN67" s="57">
        <v>-3.5640999999999999E-2</v>
      </c>
      <c r="AO67" s="52">
        <f t="shared" si="4"/>
        <v>4.2704495052329987</v>
      </c>
      <c r="AP67" s="52">
        <f t="shared" si="5"/>
        <v>5.5881041248934187</v>
      </c>
      <c r="AQ67" s="52">
        <f>VLOOKUP(AB67,'Summary LA - 14-15'!C$12:BI$394,57,FALSE)</f>
        <v>12.17391487501131</v>
      </c>
    </row>
    <row r="68" spans="3:43" x14ac:dyDescent="0.25">
      <c r="C68" s="21" t="s">
        <v>74</v>
      </c>
      <c r="D68" s="21"/>
      <c r="E68" s="21" t="s">
        <v>37</v>
      </c>
      <c r="F68" s="22">
        <v>262512</v>
      </c>
      <c r="G68" s="23">
        <v>450.88367769854329</v>
      </c>
      <c r="H68" s="23">
        <v>272.99053014937607</v>
      </c>
      <c r="I68" s="23">
        <v>-3.2789358200767964</v>
      </c>
      <c r="J68" s="23">
        <v>269.71159432929926</v>
      </c>
      <c r="K68" s="23">
        <v>346.84851189113732</v>
      </c>
      <c r="L68" s="23">
        <v>797.73218958968062</v>
      </c>
      <c r="M68" s="1"/>
      <c r="N68" s="23">
        <v>457.30885186294705</v>
      </c>
      <c r="O68" s="23">
        <f t="shared" si="0"/>
        <v>249.69567140163122</v>
      </c>
      <c r="P68" s="23">
        <v>1.1587139899585757</v>
      </c>
      <c r="Q68" s="23">
        <v>-3.2789358200767964</v>
      </c>
      <c r="R68" s="23">
        <f t="shared" si="1"/>
        <v>247.57544957151299</v>
      </c>
      <c r="S68" s="23">
        <v>340.58443153945399</v>
      </c>
      <c r="T68" s="23">
        <v>797.89328340240093</v>
      </c>
      <c r="W68" s="54" t="s">
        <v>688</v>
      </c>
      <c r="X68" s="63" t="s">
        <v>664</v>
      </c>
      <c r="Y68" s="54" t="s">
        <v>665</v>
      </c>
      <c r="Z68" s="54"/>
      <c r="AA68" s="54" t="s">
        <v>730</v>
      </c>
      <c r="AB68" s="55" t="s">
        <v>74</v>
      </c>
      <c r="AC68" s="55"/>
      <c r="AD68" s="57">
        <v>118.362376</v>
      </c>
      <c r="AE68" s="57">
        <v>71.663290050573011</v>
      </c>
      <c r="AF68" s="57">
        <v>-0.86075999999999997</v>
      </c>
      <c r="AG68" s="52">
        <f t="shared" si="2"/>
        <v>70.802530050573012</v>
      </c>
      <c r="AH68" s="52">
        <f t="shared" si="3"/>
        <v>91.051896553566237</v>
      </c>
      <c r="AI68" s="58">
        <v>209.41427255356624</v>
      </c>
      <c r="AJ68" s="36"/>
      <c r="AK68" s="57">
        <v>120.04906132024595</v>
      </c>
      <c r="AL68" s="57">
        <f>VLOOKUP(AB68,'Summary LA - 14-15'!C$12:BI$394,31,FALSE)</f>
        <v>65.548110090985006</v>
      </c>
      <c r="AM68" s="57">
        <v>0.30417632693200558</v>
      </c>
      <c r="AN68" s="57">
        <v>-0.86075999999999997</v>
      </c>
      <c r="AO68" s="52">
        <f t="shared" si="4"/>
        <v>64.991526417917015</v>
      </c>
      <c r="AP68" s="52">
        <f t="shared" si="5"/>
        <v>89.413592887777099</v>
      </c>
      <c r="AQ68" s="52">
        <f>VLOOKUP(AB68,'Summary LA - 14-15'!C$12:BI$394,57,FALSE)</f>
        <v>209.46265420802305</v>
      </c>
    </row>
    <row r="69" spans="3:43" x14ac:dyDescent="0.25">
      <c r="C69" s="21" t="s">
        <v>75</v>
      </c>
      <c r="D69" s="21" t="s">
        <v>199</v>
      </c>
      <c r="E69" s="21" t="s">
        <v>200</v>
      </c>
      <c r="F69" s="22">
        <v>172345</v>
      </c>
      <c r="G69" s="23">
        <v>36.118117728973857</v>
      </c>
      <c r="H69" s="23">
        <v>54.873620667376485</v>
      </c>
      <c r="I69" s="23">
        <v>-1.6140938234355509</v>
      </c>
      <c r="J69" s="23">
        <v>53.259526843940932</v>
      </c>
      <c r="K69" s="23">
        <v>71.357539839047732</v>
      </c>
      <c r="L69" s="23">
        <v>107.47565756802159</v>
      </c>
      <c r="M69" s="1"/>
      <c r="N69" s="23">
        <v>36.560430691677098</v>
      </c>
      <c r="O69" s="23">
        <f t="shared" si="0"/>
        <v>47.377696466314667</v>
      </c>
      <c r="P69" s="23">
        <v>0.23548909767036866</v>
      </c>
      <c r="Q69" s="23">
        <v>-1.6140938234355509</v>
      </c>
      <c r="R69" s="23">
        <f t="shared" si="1"/>
        <v>45.999091740549481</v>
      </c>
      <c r="S69" s="23">
        <v>68.135027694291324</v>
      </c>
      <c r="T69" s="23">
        <v>104.69545838596842</v>
      </c>
      <c r="W69" s="54" t="s">
        <v>660</v>
      </c>
      <c r="X69" s="62" t="s">
        <v>661</v>
      </c>
      <c r="Y69" s="54" t="s">
        <v>662</v>
      </c>
      <c r="Z69" s="54"/>
      <c r="AA69" s="54" t="s">
        <v>731</v>
      </c>
      <c r="AB69" s="55" t="s">
        <v>75</v>
      </c>
      <c r="AC69" s="55"/>
      <c r="AD69" s="57">
        <v>6.2247769999999996</v>
      </c>
      <c r="AE69" s="57">
        <v>9.4571941539189996</v>
      </c>
      <c r="AF69" s="57">
        <v>-0.27818100000000001</v>
      </c>
      <c r="AG69" s="52">
        <f t="shared" si="2"/>
        <v>9.1790131539189996</v>
      </c>
      <c r="AH69" s="52">
        <f t="shared" si="3"/>
        <v>12.29811520356068</v>
      </c>
      <c r="AI69" s="58">
        <v>18.52289220356068</v>
      </c>
      <c r="AJ69" s="36"/>
      <c r="AK69" s="57">
        <v>6.3010074275570904</v>
      </c>
      <c r="AL69" s="57">
        <f>VLOOKUP(AB69,'Summary LA - 14-15'!C$12:BI$394,31,FALSE)</f>
        <v>8.1653090974870004</v>
      </c>
      <c r="AM69" s="57">
        <v>4.058536853799969E-2</v>
      </c>
      <c r="AN69" s="57">
        <v>-0.27818100000000001</v>
      </c>
      <c r="AO69" s="52">
        <f t="shared" si="4"/>
        <v>7.9277134660250006</v>
      </c>
      <c r="AP69" s="52">
        <f t="shared" si="5"/>
        <v>11.744947623746137</v>
      </c>
      <c r="AQ69" s="52">
        <f>VLOOKUP(AB69,'Summary LA - 14-15'!C$12:BI$394,57,FALSE)</f>
        <v>18.045955051303228</v>
      </c>
    </row>
    <row r="70" spans="3:43" x14ac:dyDescent="0.25">
      <c r="C70" s="21" t="s">
        <v>76</v>
      </c>
      <c r="D70" s="21" t="s">
        <v>135</v>
      </c>
      <c r="E70" s="21" t="s">
        <v>136</v>
      </c>
      <c r="F70" s="22">
        <v>170546</v>
      </c>
      <c r="G70" s="23">
        <v>60.390504614590789</v>
      </c>
      <c r="H70" s="23">
        <v>43.698414577023208</v>
      </c>
      <c r="I70" s="23">
        <v>-1.067061086158573</v>
      </c>
      <c r="J70" s="23">
        <v>42.63135349086464</v>
      </c>
      <c r="K70" s="23">
        <v>54.015854912144292</v>
      </c>
      <c r="L70" s="23">
        <v>114.40635952673509</v>
      </c>
      <c r="M70" s="1"/>
      <c r="N70" s="23">
        <v>60.561046354175168</v>
      </c>
      <c r="O70" s="23">
        <f t="shared" si="0"/>
        <v>37.776109891624543</v>
      </c>
      <c r="P70" s="23">
        <v>0.18893308921933258</v>
      </c>
      <c r="Q70" s="23">
        <v>-1.067061086158573</v>
      </c>
      <c r="R70" s="23">
        <f t="shared" si="1"/>
        <v>36.897981894685302</v>
      </c>
      <c r="S70" s="23">
        <v>50.915251059475544</v>
      </c>
      <c r="T70" s="23">
        <v>111.47629741365071</v>
      </c>
      <c r="W70" s="54" t="s">
        <v>660</v>
      </c>
      <c r="X70" s="62" t="s">
        <v>661</v>
      </c>
      <c r="Y70" s="54" t="s">
        <v>662</v>
      </c>
      <c r="Z70" s="54"/>
      <c r="AA70" s="54" t="s">
        <v>732</v>
      </c>
      <c r="AB70" s="55" t="s">
        <v>76</v>
      </c>
      <c r="AC70" s="55"/>
      <c r="AD70" s="57">
        <v>10.299359000000001</v>
      </c>
      <c r="AE70" s="57">
        <v>7.4525898124529997</v>
      </c>
      <c r="AF70" s="57">
        <v>-0.18198300000000001</v>
      </c>
      <c r="AG70" s="52">
        <f t="shared" si="2"/>
        <v>7.2706068124529999</v>
      </c>
      <c r="AH70" s="52">
        <f t="shared" si="3"/>
        <v>9.2121879918465606</v>
      </c>
      <c r="AI70" s="58">
        <v>19.511546991846561</v>
      </c>
      <c r="AJ70" s="36"/>
      <c r="AK70" s="57">
        <v>10.328444211519159</v>
      </c>
      <c r="AL70" s="57">
        <f>VLOOKUP(AB70,'Summary LA - 14-15'!C$12:BI$394,31,FALSE)</f>
        <v>6.4425644375769995</v>
      </c>
      <c r="AM70" s="57">
        <v>3.2221782634000294E-2</v>
      </c>
      <c r="AN70" s="57">
        <v>-0.18198300000000001</v>
      </c>
      <c r="AO70" s="52">
        <f t="shared" si="4"/>
        <v>6.2928032202109998</v>
      </c>
      <c r="AP70" s="52">
        <f t="shared" si="5"/>
        <v>8.6840422583655474</v>
      </c>
      <c r="AQ70" s="52">
        <f>VLOOKUP(AB70,'Summary LA - 14-15'!C$12:BI$394,57,FALSE)</f>
        <v>19.012486469884706</v>
      </c>
    </row>
    <row r="71" spans="3:43" x14ac:dyDescent="0.25">
      <c r="C71" s="21" t="s">
        <v>77</v>
      </c>
      <c r="D71" s="21" t="s">
        <v>146</v>
      </c>
      <c r="E71" s="21"/>
      <c r="F71" s="22">
        <v>117467</v>
      </c>
      <c r="G71" s="23">
        <v>61.210527467288685</v>
      </c>
      <c r="H71" s="23">
        <v>53.563829161458116</v>
      </c>
      <c r="I71" s="23">
        <v>-0.14460231384133418</v>
      </c>
      <c r="J71" s="23">
        <v>53.419226847616777</v>
      </c>
      <c r="K71" s="23">
        <v>66.235977315277466</v>
      </c>
      <c r="L71" s="23">
        <v>127.44650478256617</v>
      </c>
      <c r="M71" s="1"/>
      <c r="N71" s="23">
        <v>61.238587165102736</v>
      </c>
      <c r="O71" s="23">
        <f t="shared" si="0"/>
        <v>46.40851819507607</v>
      </c>
      <c r="P71" s="23">
        <v>0.22869458052048253</v>
      </c>
      <c r="Q71" s="23">
        <v>-0.14460231384133418</v>
      </c>
      <c r="R71" s="23">
        <f t="shared" si="1"/>
        <v>46.49261046175522</v>
      </c>
      <c r="S71" s="23">
        <v>62.745641612487475</v>
      </c>
      <c r="T71" s="23">
        <v>123.98422877759022</v>
      </c>
      <c r="W71" s="54" t="s">
        <v>660</v>
      </c>
      <c r="X71" s="62" t="s">
        <v>661</v>
      </c>
      <c r="Y71" s="54" t="s">
        <v>662</v>
      </c>
      <c r="Z71" s="54"/>
      <c r="AA71" s="54" t="s">
        <v>733</v>
      </c>
      <c r="AB71" s="55" t="s">
        <v>77</v>
      </c>
      <c r="AC71" s="55"/>
      <c r="AD71" s="57">
        <v>7.1902170300000003</v>
      </c>
      <c r="AE71" s="57">
        <v>6.2919823201090006</v>
      </c>
      <c r="AF71" s="57">
        <v>-1.6986000000000001E-2</v>
      </c>
      <c r="AG71" s="52">
        <f t="shared" si="2"/>
        <v>6.2749963201090004</v>
      </c>
      <c r="AH71" s="52">
        <f t="shared" si="3"/>
        <v>7.7805415472936987</v>
      </c>
      <c r="AI71" s="58">
        <v>14.970758577293699</v>
      </c>
      <c r="AJ71" s="36"/>
      <c r="AK71" s="57">
        <v>7.1935131185231231</v>
      </c>
      <c r="AL71" s="57">
        <f>VLOOKUP(AB71,'Summary LA - 14-15'!C$12:BI$394,31,FALSE)</f>
        <v>5.4514694068210003</v>
      </c>
      <c r="AM71" s="57">
        <v>2.6864066289999523E-2</v>
      </c>
      <c r="AN71" s="57">
        <v>-1.6986000000000001E-2</v>
      </c>
      <c r="AO71" s="52">
        <f t="shared" si="4"/>
        <v>5.4613474731110001</v>
      </c>
      <c r="AP71" s="52">
        <f t="shared" si="5"/>
        <v>7.371081557457817</v>
      </c>
      <c r="AQ71" s="52">
        <f>VLOOKUP(AB71,'Summary LA - 14-15'!C$12:BI$394,57,FALSE)</f>
        <v>14.56459467598094</v>
      </c>
    </row>
    <row r="72" spans="3:43" x14ac:dyDescent="0.25">
      <c r="C72" s="21" t="s">
        <v>78</v>
      </c>
      <c r="D72" s="21" t="s">
        <v>253</v>
      </c>
      <c r="E72" s="21"/>
      <c r="F72" s="22">
        <v>145207</v>
      </c>
      <c r="G72" s="23">
        <v>39.695000929707241</v>
      </c>
      <c r="H72" s="23">
        <v>57.942880839759781</v>
      </c>
      <c r="I72" s="23">
        <v>-2.4066126288677543</v>
      </c>
      <c r="J72" s="23">
        <v>55.536268210892032</v>
      </c>
      <c r="K72" s="23">
        <v>70.803959658746848</v>
      </c>
      <c r="L72" s="23">
        <v>110.49896058845408</v>
      </c>
      <c r="M72" s="1"/>
      <c r="N72" s="23">
        <v>39.914192679237757</v>
      </c>
      <c r="O72" s="23">
        <f t="shared" si="0"/>
        <v>50.038493351670375</v>
      </c>
      <c r="P72" s="23">
        <v>0.24864325391338477</v>
      </c>
      <c r="Q72" s="23">
        <v>-2.4066126288677543</v>
      </c>
      <c r="R72" s="23">
        <f t="shared" si="1"/>
        <v>47.880523976716006</v>
      </c>
      <c r="S72" s="23">
        <v>67.743648179048506</v>
      </c>
      <c r="T72" s="23">
        <v>107.65784085828626</v>
      </c>
      <c r="W72" s="54" t="s">
        <v>660</v>
      </c>
      <c r="X72" s="62" t="s">
        <v>667</v>
      </c>
      <c r="Y72" s="54" t="s">
        <v>665</v>
      </c>
      <c r="Z72" s="54"/>
      <c r="AA72" s="54" t="s">
        <v>734</v>
      </c>
      <c r="AB72" s="55" t="s">
        <v>78</v>
      </c>
      <c r="AC72" s="55"/>
      <c r="AD72" s="57">
        <v>5.763992</v>
      </c>
      <c r="AE72" s="57">
        <v>8.4137118980989989</v>
      </c>
      <c r="AF72" s="57">
        <v>-0.34945700000000002</v>
      </c>
      <c r="AG72" s="52">
        <f t="shared" si="2"/>
        <v>8.0642548980989996</v>
      </c>
      <c r="AH72" s="52">
        <f t="shared" si="3"/>
        <v>10.281230570167653</v>
      </c>
      <c r="AI72" s="58">
        <v>16.045222570167653</v>
      </c>
      <c r="AJ72" s="36"/>
      <c r="AK72" s="57">
        <v>5.7958201763740771</v>
      </c>
      <c r="AL72" s="57">
        <f>VLOOKUP(AB72,'Summary LA - 14-15'!C$12:BI$394,31,FALSE)</f>
        <v>7.265939504116</v>
      </c>
      <c r="AM72" s="57">
        <v>3.6104740971000866E-2</v>
      </c>
      <c r="AN72" s="57">
        <v>-0.34945700000000002</v>
      </c>
      <c r="AO72" s="52">
        <f t="shared" si="4"/>
        <v>6.9525872450870008</v>
      </c>
      <c r="AP72" s="52">
        <f t="shared" si="5"/>
        <v>9.8375780609824375</v>
      </c>
      <c r="AQ72" s="52">
        <f>VLOOKUP(AB72,'Summary LA - 14-15'!C$12:BI$394,57,FALSE)</f>
        <v>15.633398237356515</v>
      </c>
    </row>
    <row r="73" spans="3:43" x14ac:dyDescent="0.25">
      <c r="C73" s="21" t="s">
        <v>79</v>
      </c>
      <c r="D73" s="21"/>
      <c r="E73" s="21" t="s">
        <v>80</v>
      </c>
      <c r="F73" s="22">
        <v>374183</v>
      </c>
      <c r="G73" s="23">
        <v>445.7369923272837</v>
      </c>
      <c r="H73" s="23">
        <v>253.40473431338944</v>
      </c>
      <c r="I73" s="23">
        <v>-1.0129562273005455</v>
      </c>
      <c r="J73" s="23">
        <v>252.39177808608892</v>
      </c>
      <c r="K73" s="23">
        <v>322.94344478072327</v>
      </c>
      <c r="L73" s="23">
        <v>768.68043710800703</v>
      </c>
      <c r="M73" s="1"/>
      <c r="N73" s="23">
        <v>448.51793802537122</v>
      </c>
      <c r="O73" s="23">
        <f t="shared" si="0"/>
        <v>231.12680886284517</v>
      </c>
      <c r="P73" s="23">
        <v>1.0747548159670708</v>
      </c>
      <c r="Q73" s="23">
        <v>-1.0129562273005455</v>
      </c>
      <c r="R73" s="23">
        <f t="shared" si="1"/>
        <v>231.1886074515117</v>
      </c>
      <c r="S73" s="23">
        <v>314.28150943216446</v>
      </c>
      <c r="T73" s="23">
        <v>762.79944745753573</v>
      </c>
      <c r="W73" s="54" t="s">
        <v>688</v>
      </c>
      <c r="X73" s="63" t="s">
        <v>664</v>
      </c>
      <c r="Y73" s="54" t="s">
        <v>665</v>
      </c>
      <c r="Z73" s="54"/>
      <c r="AA73" s="54" t="s">
        <v>735</v>
      </c>
      <c r="AB73" s="55" t="s">
        <v>79</v>
      </c>
      <c r="AC73" s="55"/>
      <c r="AD73" s="57">
        <v>166.787205</v>
      </c>
      <c r="AE73" s="57">
        <v>94.819743699587008</v>
      </c>
      <c r="AF73" s="57">
        <v>-0.37903100000000001</v>
      </c>
      <c r="AG73" s="52">
        <f t="shared" si="2"/>
        <v>94.44071269958701</v>
      </c>
      <c r="AH73" s="52">
        <f t="shared" si="3"/>
        <v>120.83994699838539</v>
      </c>
      <c r="AI73" s="58">
        <v>287.62715199838539</v>
      </c>
      <c r="AJ73" s="36"/>
      <c r="AK73" s="57">
        <v>167.82778760414749</v>
      </c>
      <c r="AL73" s="57">
        <f>VLOOKUP(AB73,'Summary LA - 14-15'!C$12:BI$394,31,FALSE)</f>
        <v>86.483722720725993</v>
      </c>
      <c r="AM73" s="57">
        <v>0.40215498130300642</v>
      </c>
      <c r="AN73" s="57">
        <v>-0.37903100000000001</v>
      </c>
      <c r="AO73" s="52">
        <f t="shared" si="4"/>
        <v>86.506846702029009</v>
      </c>
      <c r="AP73" s="52">
        <f t="shared" si="5"/>
        <v>117.60685079400594</v>
      </c>
      <c r="AQ73" s="52">
        <f>VLOOKUP(AB73,'Summary LA - 14-15'!C$12:BI$394,57,FALSE)</f>
        <v>285.43463839815342</v>
      </c>
    </row>
    <row r="74" spans="3:43" x14ac:dyDescent="0.25">
      <c r="C74" s="21" t="s">
        <v>80</v>
      </c>
      <c r="D74" s="21"/>
      <c r="E74" s="21"/>
      <c r="F74" s="22">
        <v>1038892</v>
      </c>
      <c r="G74" s="23">
        <v>22.149392814652533</v>
      </c>
      <c r="H74" s="23">
        <v>19.931020186849064</v>
      </c>
      <c r="I74" s="23">
        <v>0</v>
      </c>
      <c r="J74" s="23">
        <v>19.931020186849064</v>
      </c>
      <c r="K74" s="23">
        <v>20.132999555250755</v>
      </c>
      <c r="L74" s="23">
        <v>42.282392369903292</v>
      </c>
      <c r="M74" s="1"/>
      <c r="N74" s="23">
        <v>22.258567846573584</v>
      </c>
      <c r="O74" s="23">
        <f t="shared" si="0"/>
        <v>18.441311603556478</v>
      </c>
      <c r="P74" s="23">
        <v>8.6173131260995017E-2</v>
      </c>
      <c r="Q74" s="23">
        <v>0</v>
      </c>
      <c r="R74" s="23">
        <f t="shared" si="1"/>
        <v>18.527484734817474</v>
      </c>
      <c r="S74" s="23">
        <v>18.999312130035904</v>
      </c>
      <c r="T74" s="23">
        <v>41.257879976609495</v>
      </c>
      <c r="W74" s="54" t="s">
        <v>672</v>
      </c>
      <c r="X74" s="63" t="s">
        <v>673</v>
      </c>
      <c r="Y74" s="54" t="s">
        <v>674</v>
      </c>
      <c r="Z74" s="54"/>
      <c r="AA74" s="54" t="s">
        <v>736</v>
      </c>
      <c r="AB74" s="55" t="s">
        <v>80</v>
      </c>
      <c r="AC74" s="55"/>
      <c r="AD74" s="57">
        <v>23.010826999999999</v>
      </c>
      <c r="AE74" s="57">
        <v>20.706177423955999</v>
      </c>
      <c r="AF74" s="57">
        <v>0</v>
      </c>
      <c r="AG74" s="52">
        <f t="shared" si="2"/>
        <v>20.706177423955999</v>
      </c>
      <c r="AH74" s="52">
        <f t="shared" si="3"/>
        <v>20.916012173953568</v>
      </c>
      <c r="AI74" s="58">
        <v>43.926839173953567</v>
      </c>
      <c r="AJ74" s="36"/>
      <c r="AK74" s="57">
        <v>23.124248067262524</v>
      </c>
      <c r="AL74" s="57">
        <f>VLOOKUP(AB74,'Summary LA - 14-15'!C$12:BI$394,31,FALSE)</f>
        <v>19.158531094441997</v>
      </c>
      <c r="AM74" s="57">
        <v>8.9524576681997634E-2</v>
      </c>
      <c r="AN74" s="57">
        <v>0</v>
      </c>
      <c r="AO74" s="52">
        <f t="shared" si="4"/>
        <v>19.248055671123996</v>
      </c>
      <c r="AP74" s="52">
        <f t="shared" si="5"/>
        <v>19.740703521167259</v>
      </c>
      <c r="AQ74" s="52">
        <f>VLOOKUP(AB74,'Summary LA - 14-15'!C$12:BI$394,57,FALSE)</f>
        <v>42.864951588429783</v>
      </c>
    </row>
    <row r="75" spans="3:43" x14ac:dyDescent="0.25">
      <c r="C75" s="21" t="s">
        <v>427</v>
      </c>
      <c r="D75" s="21"/>
      <c r="E75" s="21" t="s">
        <v>80</v>
      </c>
      <c r="F75" s="22">
        <v>331643</v>
      </c>
      <c r="G75" s="23">
        <v>422.02088691755893</v>
      </c>
      <c r="H75" s="23">
        <v>349.14678740612948</v>
      </c>
      <c r="I75" s="23">
        <v>-0.86578941813938481</v>
      </c>
      <c r="J75" s="23">
        <v>348.28099798799013</v>
      </c>
      <c r="K75" s="23">
        <v>424.415824811589</v>
      </c>
      <c r="L75" s="23">
        <v>846.43671172914799</v>
      </c>
      <c r="M75" s="1"/>
      <c r="N75" s="23">
        <v>423.55516715028074</v>
      </c>
      <c r="O75" s="23">
        <f t="shared" si="0"/>
        <v>315.84971236911986</v>
      </c>
      <c r="P75" s="23">
        <v>1.509560055556747</v>
      </c>
      <c r="Q75" s="23">
        <v>-0.86578941813938481</v>
      </c>
      <c r="R75" s="23">
        <f t="shared" si="1"/>
        <v>316.49348300653719</v>
      </c>
      <c r="S75" s="23">
        <v>405.39224548760666</v>
      </c>
      <c r="T75" s="23">
        <v>828.9474126378874</v>
      </c>
      <c r="W75" s="54" t="s">
        <v>688</v>
      </c>
      <c r="X75" s="63" t="s">
        <v>667</v>
      </c>
      <c r="Y75" s="54" t="s">
        <v>662</v>
      </c>
      <c r="Z75" s="54"/>
      <c r="AA75" s="54" t="s">
        <v>737</v>
      </c>
      <c r="AB75" s="55" t="s">
        <v>427</v>
      </c>
      <c r="AC75" s="55"/>
      <c r="AD75" s="57">
        <v>139.960273</v>
      </c>
      <c r="AE75" s="57">
        <v>115.79208801573101</v>
      </c>
      <c r="AF75" s="57">
        <v>-0.28713300000000003</v>
      </c>
      <c r="AG75" s="52">
        <f t="shared" si="2"/>
        <v>115.50495501573101</v>
      </c>
      <c r="AH75" s="52">
        <f t="shared" si="3"/>
        <v>140.75453738798981</v>
      </c>
      <c r="AI75" s="58">
        <v>280.71481038798981</v>
      </c>
      <c r="AJ75" s="36"/>
      <c r="AK75" s="57">
        <v>140.46910629922056</v>
      </c>
      <c r="AL75" s="57">
        <f>VLOOKUP(AB75,'Summary LA - 14-15'!C$12:BI$394,31,FALSE)</f>
        <v>104.749346159232</v>
      </c>
      <c r="AM75" s="57">
        <v>0.50063502550500627</v>
      </c>
      <c r="AN75" s="57">
        <v>-0.28713300000000003</v>
      </c>
      <c r="AO75" s="52">
        <f t="shared" si="4"/>
        <v>104.96284818473701</v>
      </c>
      <c r="AP75" s="52">
        <f t="shared" si="5"/>
        <v>134.45559731262043</v>
      </c>
      <c r="AQ75" s="52">
        <f>VLOOKUP(AB75,'Summary LA - 14-15'!C$12:BI$394,57,FALSE)</f>
        <v>274.92470361184098</v>
      </c>
    </row>
    <row r="76" spans="3:43" x14ac:dyDescent="0.25">
      <c r="C76" s="21" t="s">
        <v>81</v>
      </c>
      <c r="D76" s="21" t="s">
        <v>103</v>
      </c>
      <c r="E76" s="21" t="s">
        <v>105</v>
      </c>
      <c r="F76" s="22">
        <v>104290</v>
      </c>
      <c r="G76" s="23">
        <v>37.724988014191197</v>
      </c>
      <c r="H76" s="23">
        <v>70.734467194735842</v>
      </c>
      <c r="I76" s="23">
        <v>-0.63419311535142397</v>
      </c>
      <c r="J76" s="23">
        <v>70.10027407938442</v>
      </c>
      <c r="K76" s="23">
        <v>82.71293787564565</v>
      </c>
      <c r="L76" s="23">
        <v>120.43792588983685</v>
      </c>
      <c r="M76" s="1"/>
      <c r="N76" s="23">
        <v>37.829726879372998</v>
      </c>
      <c r="O76" s="23">
        <f t="shared" si="0"/>
        <v>60.975022751864991</v>
      </c>
      <c r="P76" s="23">
        <v>0.30582531496787951</v>
      </c>
      <c r="Q76" s="23">
        <v>-0.63419311535142397</v>
      </c>
      <c r="R76" s="23">
        <f t="shared" si="1"/>
        <v>60.646654951481445</v>
      </c>
      <c r="S76" s="23">
        <v>74.297982124065101</v>
      </c>
      <c r="T76" s="23">
        <v>112.1277090034381</v>
      </c>
      <c r="W76" s="54" t="s">
        <v>660</v>
      </c>
      <c r="X76" s="62" t="s">
        <v>661</v>
      </c>
      <c r="Y76" s="54" t="s">
        <v>662</v>
      </c>
      <c r="Z76" s="54"/>
      <c r="AA76" s="54" t="s">
        <v>738</v>
      </c>
      <c r="AB76" s="55" t="s">
        <v>81</v>
      </c>
      <c r="AC76" s="55"/>
      <c r="AD76" s="57">
        <v>3.934339</v>
      </c>
      <c r="AE76" s="57">
        <v>7.3768975837390007</v>
      </c>
      <c r="AF76" s="57">
        <v>-6.6140000000000004E-2</v>
      </c>
      <c r="AG76" s="52">
        <f t="shared" si="2"/>
        <v>7.3107575837390009</v>
      </c>
      <c r="AH76" s="52">
        <f t="shared" si="3"/>
        <v>8.6261322910510856</v>
      </c>
      <c r="AI76" s="58">
        <v>12.560471291051085</v>
      </c>
      <c r="AJ76" s="36"/>
      <c r="AK76" s="57">
        <v>3.9452622162498101</v>
      </c>
      <c r="AL76" s="57">
        <f>VLOOKUP(AB76,'Summary LA - 14-15'!C$12:BI$394,31,FALSE)</f>
        <v>6.359085122792</v>
      </c>
      <c r="AM76" s="57">
        <v>3.1894522098000158E-2</v>
      </c>
      <c r="AN76" s="57">
        <v>-6.6140000000000004E-2</v>
      </c>
      <c r="AO76" s="52">
        <f t="shared" si="4"/>
        <v>6.3248396448899999</v>
      </c>
      <c r="AP76" s="52">
        <f t="shared" si="5"/>
        <v>7.7485365557187489</v>
      </c>
      <c r="AQ76" s="52">
        <f>VLOOKUP(AB76,'Summary LA - 14-15'!C$12:BI$394,57,FALSE)</f>
        <v>11.693798771968559</v>
      </c>
    </row>
    <row r="77" spans="3:43" x14ac:dyDescent="0.25">
      <c r="C77" s="21" t="s">
        <v>82</v>
      </c>
      <c r="D77" s="21" t="s">
        <v>377</v>
      </c>
      <c r="E77" s="21"/>
      <c r="F77" s="22">
        <v>116135</v>
      </c>
      <c r="G77" s="23">
        <v>58.561406983252247</v>
      </c>
      <c r="H77" s="23">
        <v>42.583353179343</v>
      </c>
      <c r="I77" s="23">
        <v>-1.6744995048865543</v>
      </c>
      <c r="J77" s="23">
        <v>40.908853674456452</v>
      </c>
      <c r="K77" s="23">
        <v>59.081528363925457</v>
      </c>
      <c r="L77" s="23">
        <v>117.6429353471777</v>
      </c>
      <c r="M77" s="1"/>
      <c r="N77" s="23">
        <v>59.098495894624804</v>
      </c>
      <c r="O77" s="23">
        <f t="shared" si="0"/>
        <v>36.923605636664227</v>
      </c>
      <c r="P77" s="23">
        <v>0.18332405976665475</v>
      </c>
      <c r="Q77" s="23">
        <v>-1.6744995048865543</v>
      </c>
      <c r="R77" s="23">
        <f t="shared" si="1"/>
        <v>35.432430191544327</v>
      </c>
      <c r="S77" s="23">
        <v>60.008513310116228</v>
      </c>
      <c r="T77" s="23">
        <v>119.10700920474103</v>
      </c>
      <c r="W77" s="54" t="s">
        <v>660</v>
      </c>
      <c r="X77" s="62" t="s">
        <v>664</v>
      </c>
      <c r="Y77" s="54" t="s">
        <v>662</v>
      </c>
      <c r="Z77" s="54"/>
      <c r="AA77" s="54" t="s">
        <v>739</v>
      </c>
      <c r="AB77" s="55" t="s">
        <v>82</v>
      </c>
      <c r="AC77" s="55"/>
      <c r="AD77" s="57">
        <v>6.8010289999999998</v>
      </c>
      <c r="AE77" s="57">
        <v>4.9454177214829995</v>
      </c>
      <c r="AF77" s="57">
        <v>-0.194468</v>
      </c>
      <c r="AG77" s="52">
        <f t="shared" si="2"/>
        <v>4.7509497214829999</v>
      </c>
      <c r="AH77" s="52">
        <f t="shared" si="3"/>
        <v>6.8614332965444831</v>
      </c>
      <c r="AI77" s="58">
        <v>13.662462296544483</v>
      </c>
      <c r="AJ77" s="36"/>
      <c r="AK77" s="57">
        <v>6.8634038207222519</v>
      </c>
      <c r="AL77" s="57">
        <f>VLOOKUP(AB77,'Summary LA - 14-15'!C$12:BI$394,31,FALSE)</f>
        <v>4.2881229406139996</v>
      </c>
      <c r="AM77" s="57">
        <v>2.1290339681000449E-2</v>
      </c>
      <c r="AN77" s="57">
        <v>-0.194468</v>
      </c>
      <c r="AO77" s="52">
        <f t="shared" si="4"/>
        <v>4.1149452802950002</v>
      </c>
      <c r="AP77" s="52">
        <f t="shared" si="5"/>
        <v>6.9695173989726369</v>
      </c>
      <c r="AQ77" s="52">
        <f>VLOOKUP(AB77,'Summary LA - 14-15'!C$12:BI$394,57,FALSE)</f>
        <v>13.832921219694889</v>
      </c>
    </row>
    <row r="78" spans="3:43" x14ac:dyDescent="0.25">
      <c r="C78" s="21" t="s">
        <v>83</v>
      </c>
      <c r="D78" s="21" t="s">
        <v>61</v>
      </c>
      <c r="E78" s="21" t="s">
        <v>62</v>
      </c>
      <c r="F78" s="22">
        <v>93682</v>
      </c>
      <c r="G78" s="23">
        <v>72.253378450502765</v>
      </c>
      <c r="H78" s="23">
        <v>34.854057127516491</v>
      </c>
      <c r="I78" s="23">
        <v>-1.5640678038470568</v>
      </c>
      <c r="J78" s="23">
        <v>33.289989323669431</v>
      </c>
      <c r="K78" s="23">
        <v>41.788164261214</v>
      </c>
      <c r="L78" s="23">
        <v>114.04154271171677</v>
      </c>
      <c r="M78" s="1"/>
      <c r="N78" s="23">
        <v>72.26892154051508</v>
      </c>
      <c r="O78" s="23">
        <f t="shared" ref="O78:O141" si="6">AL78/F78*1000000</f>
        <v>30.27776153698683</v>
      </c>
      <c r="P78" s="23">
        <v>0.15069390386626927</v>
      </c>
      <c r="Q78" s="23">
        <v>-1.5640678038470568</v>
      </c>
      <c r="R78" s="23">
        <f t="shared" ref="R78:R141" si="7">SUM(O78:Q78)</f>
        <v>28.864387637006043</v>
      </c>
      <c r="S78" s="23">
        <v>41.855399192821558</v>
      </c>
      <c r="T78" s="23">
        <v>114.12432073333665</v>
      </c>
      <c r="W78" s="54" t="s">
        <v>660</v>
      </c>
      <c r="X78" s="62" t="s">
        <v>667</v>
      </c>
      <c r="Y78" s="54" t="s">
        <v>662</v>
      </c>
      <c r="Z78" s="54"/>
      <c r="AA78" s="54" t="s">
        <v>740</v>
      </c>
      <c r="AB78" s="55" t="s">
        <v>83</v>
      </c>
      <c r="AC78" s="55"/>
      <c r="AD78" s="57">
        <v>6.7688410000000001</v>
      </c>
      <c r="AE78" s="57">
        <v>3.2651977798199998</v>
      </c>
      <c r="AF78" s="57">
        <v>-0.14652499999999999</v>
      </c>
      <c r="AG78" s="52">
        <f t="shared" ref="AG78:AG141" si="8">AE78+AF78</f>
        <v>3.1186727798199998</v>
      </c>
      <c r="AH78" s="52">
        <f t="shared" ref="AH78:AH141" si="9">AI78-AD78</f>
        <v>3.9147988043190498</v>
      </c>
      <c r="AI78" s="58">
        <v>10.68363980431905</v>
      </c>
      <c r="AJ78" s="36"/>
      <c r="AK78" s="57">
        <v>6.7702971077585348</v>
      </c>
      <c r="AL78" s="57">
        <f>VLOOKUP(AB78,'Summary LA - 14-15'!C$12:BI$394,31,FALSE)</f>
        <v>2.8364812563080002</v>
      </c>
      <c r="AM78" s="57">
        <v>1.4117306301999838E-2</v>
      </c>
      <c r="AN78" s="57">
        <v>-0.14652499999999999</v>
      </c>
      <c r="AO78" s="52">
        <f t="shared" ref="AO78:AO141" si="10">SUM(AL78:AN78)</f>
        <v>2.7040735626100001</v>
      </c>
      <c r="AP78" s="52">
        <f t="shared" ref="AP78:AP141" si="11">AQ78-AK78</f>
        <v>3.9213822260074833</v>
      </c>
      <c r="AQ78" s="52">
        <f>VLOOKUP(AB78,'Summary LA - 14-15'!C$12:BI$394,57,FALSE)</f>
        <v>10.691679333766018</v>
      </c>
    </row>
    <row r="79" spans="3:43" x14ac:dyDescent="0.25">
      <c r="C79" s="21" t="s">
        <v>84</v>
      </c>
      <c r="D79" s="21" t="s">
        <v>194</v>
      </c>
      <c r="E79" s="21" t="s">
        <v>195</v>
      </c>
      <c r="F79" s="22">
        <v>108828</v>
      </c>
      <c r="G79" s="23">
        <v>53.389752637188955</v>
      </c>
      <c r="H79" s="23">
        <v>59.701246476871759</v>
      </c>
      <c r="I79" s="23">
        <v>-0.56278715036571469</v>
      </c>
      <c r="J79" s="23">
        <v>59.138459326506045</v>
      </c>
      <c r="K79" s="23">
        <v>82.079565130414807</v>
      </c>
      <c r="L79" s="23">
        <v>135.46931776760377</v>
      </c>
      <c r="M79" s="1"/>
      <c r="N79" s="23">
        <v>54.135580361496757</v>
      </c>
      <c r="O79" s="23">
        <f t="shared" si="6"/>
        <v>51.621376737319437</v>
      </c>
      <c r="P79" s="23">
        <v>0.25550209919321437</v>
      </c>
      <c r="Q79" s="23">
        <v>-0.56278715036571469</v>
      </c>
      <c r="R79" s="23">
        <f t="shared" si="7"/>
        <v>51.314091686146938</v>
      </c>
      <c r="S79" s="23">
        <v>82.017118092697956</v>
      </c>
      <c r="T79" s="23">
        <v>136.15269845419471</v>
      </c>
      <c r="W79" s="54" t="s">
        <v>660</v>
      </c>
      <c r="X79" s="62" t="s">
        <v>667</v>
      </c>
      <c r="Y79" s="54" t="s">
        <v>662</v>
      </c>
      <c r="Z79" s="54"/>
      <c r="AA79" s="54" t="s">
        <v>741</v>
      </c>
      <c r="AB79" s="55" t="s">
        <v>84</v>
      </c>
      <c r="AC79" s="55"/>
      <c r="AD79" s="57">
        <v>5.8102999999999998</v>
      </c>
      <c r="AE79" s="57">
        <v>6.4971672515850001</v>
      </c>
      <c r="AF79" s="57">
        <v>-6.1247000000000003E-2</v>
      </c>
      <c r="AG79" s="52">
        <f t="shared" si="8"/>
        <v>6.4359202515850003</v>
      </c>
      <c r="AH79" s="52">
        <f t="shared" si="9"/>
        <v>8.9325549140127833</v>
      </c>
      <c r="AI79" s="58">
        <v>14.742854914012783</v>
      </c>
      <c r="AJ79" s="36"/>
      <c r="AK79" s="57">
        <v>5.8914669395809689</v>
      </c>
      <c r="AL79" s="57">
        <f>VLOOKUP(AB79,'Summary LA - 14-15'!C$12:BI$394,31,FALSE)</f>
        <v>5.6178511875690003</v>
      </c>
      <c r="AM79" s="57">
        <v>2.7805782450999135E-2</v>
      </c>
      <c r="AN79" s="57">
        <v>-6.1247000000000003E-2</v>
      </c>
      <c r="AO79" s="52">
        <f t="shared" si="10"/>
        <v>5.5844099700199994</v>
      </c>
      <c r="AP79" s="52">
        <f t="shared" si="11"/>
        <v>8.926317599777704</v>
      </c>
      <c r="AQ79" s="52">
        <f>VLOOKUP(AB79,'Summary LA - 14-15'!C$12:BI$394,57,FALSE)</f>
        <v>14.817784539358673</v>
      </c>
    </row>
    <row r="80" spans="3:43" x14ac:dyDescent="0.25">
      <c r="C80" s="21" t="s">
        <v>85</v>
      </c>
      <c r="D80" s="21" t="s">
        <v>109</v>
      </c>
      <c r="E80" s="21" t="s">
        <v>110</v>
      </c>
      <c r="F80" s="22">
        <v>48876</v>
      </c>
      <c r="G80" s="23">
        <v>68.666257467877898</v>
      </c>
      <c r="H80" s="23">
        <v>44.537286357496527</v>
      </c>
      <c r="I80" s="23">
        <v>-5.5651035272935599E-2</v>
      </c>
      <c r="J80" s="23">
        <v>44.481635322223582</v>
      </c>
      <c r="K80" s="23">
        <v>58.541885376379675</v>
      </c>
      <c r="L80" s="23">
        <v>127.20814284425758</v>
      </c>
      <c r="M80" s="1"/>
      <c r="N80" s="23">
        <v>69.168282054238162</v>
      </c>
      <c r="O80" s="23">
        <f t="shared" si="6"/>
        <v>38.676051661306168</v>
      </c>
      <c r="P80" s="23">
        <v>0.19256000883869426</v>
      </c>
      <c r="Q80" s="23">
        <v>-5.5651035272935599E-2</v>
      </c>
      <c r="R80" s="23">
        <f t="shared" si="7"/>
        <v>38.812960634871928</v>
      </c>
      <c r="S80" s="23">
        <v>56.690913678572308</v>
      </c>
      <c r="T80" s="23">
        <v>125.85919573281046</v>
      </c>
      <c r="W80" s="54" t="s">
        <v>660</v>
      </c>
      <c r="X80" s="62" t="s">
        <v>661</v>
      </c>
      <c r="Y80" s="54" t="s">
        <v>665</v>
      </c>
      <c r="Z80" s="54"/>
      <c r="AA80" s="54" t="s">
        <v>742</v>
      </c>
      <c r="AB80" s="55" t="s">
        <v>85</v>
      </c>
      <c r="AC80" s="55"/>
      <c r="AD80" s="57">
        <v>3.3561320000000001</v>
      </c>
      <c r="AE80" s="57">
        <v>2.1768044080090001</v>
      </c>
      <c r="AF80" s="57">
        <v>-2.7200000000000002E-3</v>
      </c>
      <c r="AG80" s="52">
        <f t="shared" si="8"/>
        <v>2.174084408009</v>
      </c>
      <c r="AH80" s="52">
        <f t="shared" si="9"/>
        <v>2.861293189655933</v>
      </c>
      <c r="AI80" s="58">
        <v>6.2174251896559332</v>
      </c>
      <c r="AJ80" s="36"/>
      <c r="AK80" s="57">
        <v>3.3806689536829442</v>
      </c>
      <c r="AL80" s="57">
        <f>VLOOKUP(AB80,'Summary LA - 14-15'!C$12:BI$394,31,FALSE)</f>
        <v>1.8903307009980002</v>
      </c>
      <c r="AM80" s="57">
        <v>9.4115629920000204E-3</v>
      </c>
      <c r="AN80" s="57">
        <v>-2.7200000000000002E-3</v>
      </c>
      <c r="AO80" s="52">
        <f t="shared" si="10"/>
        <v>1.8970222639900001</v>
      </c>
      <c r="AP80" s="52">
        <f t="shared" si="11"/>
        <v>2.7710149100176249</v>
      </c>
      <c r="AQ80" s="52">
        <f>VLOOKUP(AB80,'Summary LA - 14-15'!C$12:BI$394,57,FALSE)</f>
        <v>6.1516838637005691</v>
      </c>
    </row>
    <row r="81" spans="3:43" x14ac:dyDescent="0.25">
      <c r="C81" s="21" t="s">
        <v>86</v>
      </c>
      <c r="D81" s="21"/>
      <c r="E81" s="21"/>
      <c r="F81" s="22">
        <v>8614</v>
      </c>
      <c r="G81" s="23">
        <v>557.24042256791267</v>
      </c>
      <c r="H81" s="23">
        <v>4238.5377565987928</v>
      </c>
      <c r="I81" s="23">
        <v>-1.4421871372184816</v>
      </c>
      <c r="J81" s="23">
        <v>4237.095569461575</v>
      </c>
      <c r="K81" s="23">
        <v>5756.891476622458</v>
      </c>
      <c r="L81" s="23">
        <v>6314.1318991903699</v>
      </c>
      <c r="M81" s="1"/>
      <c r="N81" s="23">
        <v>564.23750947451595</v>
      </c>
      <c r="O81" s="23">
        <f t="shared" si="6"/>
        <v>3737.5861746362893</v>
      </c>
      <c r="P81" s="23">
        <v>18.300507685512095</v>
      </c>
      <c r="Q81" s="23">
        <v>-1.4421871372184816</v>
      </c>
      <c r="R81" s="23">
        <f t="shared" si="7"/>
        <v>3754.444495184583</v>
      </c>
      <c r="S81" s="23">
        <v>5359.4352563103748</v>
      </c>
      <c r="T81" s="23">
        <v>5923.6727657848905</v>
      </c>
      <c r="W81" s="54" t="s">
        <v>743</v>
      </c>
      <c r="X81" s="63" t="s">
        <v>661</v>
      </c>
      <c r="Y81" s="54" t="s">
        <v>679</v>
      </c>
      <c r="Z81" s="54"/>
      <c r="AA81" s="54" t="s">
        <v>744</v>
      </c>
      <c r="AB81" s="55" t="s">
        <v>86</v>
      </c>
      <c r="AC81" s="56">
        <v>7</v>
      </c>
      <c r="AD81" s="57">
        <v>4.8000689999999997</v>
      </c>
      <c r="AE81" s="57">
        <v>36.510764235342002</v>
      </c>
      <c r="AF81" s="57">
        <v>-1.2423E-2</v>
      </c>
      <c r="AG81" s="52">
        <f t="shared" si="8"/>
        <v>36.498341235342004</v>
      </c>
      <c r="AH81" s="52">
        <f t="shared" si="9"/>
        <v>49.589863179625851</v>
      </c>
      <c r="AI81" s="58">
        <v>54.389932179625852</v>
      </c>
      <c r="AJ81" s="36"/>
      <c r="AK81" s="57">
        <v>4.8603419066134803</v>
      </c>
      <c r="AL81" s="57">
        <f>VLOOKUP(AB81,'Summary LA - 14-15'!C$12:BI$394,31,FALSE)</f>
        <v>32.195567308316996</v>
      </c>
      <c r="AM81" s="57">
        <v>0.15764057320300118</v>
      </c>
      <c r="AN81" s="57">
        <v>-1.2423E-2</v>
      </c>
      <c r="AO81" s="52">
        <f t="shared" si="10"/>
        <v>32.340784881520001</v>
      </c>
      <c r="AP81" s="52">
        <f t="shared" si="11"/>
        <v>46.169352998878047</v>
      </c>
      <c r="AQ81" s="52">
        <f>VLOOKUP(AB81,'Summary LA - 14-15'!C$12:BI$394,57,FALSE)</f>
        <v>51.029694905491525</v>
      </c>
    </row>
    <row r="82" spans="3:43" x14ac:dyDescent="0.25">
      <c r="C82" s="21" t="s">
        <v>87</v>
      </c>
      <c r="D82" s="21"/>
      <c r="E82" s="21"/>
      <c r="F82" s="22">
        <v>562422</v>
      </c>
      <c r="G82" s="23">
        <v>16.51896440750895</v>
      </c>
      <c r="H82" s="23">
        <v>36.41160827935073</v>
      </c>
      <c r="I82" s="23">
        <v>0</v>
      </c>
      <c r="J82" s="23">
        <v>36.41160827935073</v>
      </c>
      <c r="K82" s="23">
        <v>36.712687523776516</v>
      </c>
      <c r="L82" s="23">
        <v>53.231651931285469</v>
      </c>
      <c r="M82" s="1"/>
      <c r="N82" s="23">
        <v>16.596261872291628</v>
      </c>
      <c r="O82" s="23">
        <f t="shared" si="6"/>
        <v>33.644695320592007</v>
      </c>
      <c r="P82" s="23">
        <v>0.15742808297150462</v>
      </c>
      <c r="Q82" s="23">
        <v>0</v>
      </c>
      <c r="R82" s="23">
        <f t="shared" si="7"/>
        <v>33.802123403563513</v>
      </c>
      <c r="S82" s="23">
        <v>34.342692743913148</v>
      </c>
      <c r="T82" s="23">
        <v>50.938954616204775</v>
      </c>
      <c r="W82" s="54" t="s">
        <v>672</v>
      </c>
      <c r="X82" s="63" t="s">
        <v>673</v>
      </c>
      <c r="Y82" s="54" t="s">
        <v>674</v>
      </c>
      <c r="Z82" s="54"/>
      <c r="AA82" s="54" t="s">
        <v>745</v>
      </c>
      <c r="AB82" s="55" t="s">
        <v>87</v>
      </c>
      <c r="AC82" s="55"/>
      <c r="AD82" s="57">
        <v>9.2906289999999991</v>
      </c>
      <c r="AE82" s="57">
        <v>20.478689551688998</v>
      </c>
      <c r="AF82" s="57">
        <v>0</v>
      </c>
      <c r="AG82" s="52">
        <f t="shared" si="8"/>
        <v>20.478689551688998</v>
      </c>
      <c r="AH82" s="52">
        <f t="shared" si="9"/>
        <v>20.648023142497436</v>
      </c>
      <c r="AI82" s="58">
        <v>29.938652142497435</v>
      </c>
      <c r="AJ82" s="36"/>
      <c r="AK82" s="57">
        <v>9.3341027947380013</v>
      </c>
      <c r="AL82" s="57">
        <f>VLOOKUP(AB82,'Summary LA - 14-15'!C$12:BI$394,31,FALSE)</f>
        <v>18.922516831597999</v>
      </c>
      <c r="AM82" s="57">
        <v>8.854101728099957E-2</v>
      </c>
      <c r="AN82" s="57">
        <v>0</v>
      </c>
      <c r="AO82" s="52">
        <f t="shared" si="10"/>
        <v>19.011057848878998</v>
      </c>
      <c r="AP82" s="52">
        <f t="shared" si="11"/>
        <v>19.317528944018122</v>
      </c>
      <c r="AQ82" s="52">
        <f>VLOOKUP(AB82,'Summary LA - 14-15'!C$12:BI$394,57,FALSE)</f>
        <v>28.651631738756123</v>
      </c>
    </row>
    <row r="83" spans="3:43" x14ac:dyDescent="0.25">
      <c r="C83" s="21" t="s">
        <v>88</v>
      </c>
      <c r="D83" s="21" t="s">
        <v>135</v>
      </c>
      <c r="E83" s="21" t="s">
        <v>136</v>
      </c>
      <c r="F83" s="22">
        <v>179518</v>
      </c>
      <c r="G83" s="23">
        <v>53.944579373656126</v>
      </c>
      <c r="H83" s="23">
        <v>53.301608610857961</v>
      </c>
      <c r="I83" s="23">
        <v>-0.68278389910761028</v>
      </c>
      <c r="J83" s="23">
        <v>52.618824711750356</v>
      </c>
      <c r="K83" s="23">
        <v>73.802949219960595</v>
      </c>
      <c r="L83" s="23">
        <v>127.74752859361671</v>
      </c>
      <c r="M83" s="1"/>
      <c r="N83" s="23">
        <v>54.217309088269253</v>
      </c>
      <c r="O83" s="23">
        <f t="shared" si="6"/>
        <v>46.185398998184027</v>
      </c>
      <c r="P83" s="23">
        <v>0.22787808540090804</v>
      </c>
      <c r="Q83" s="23">
        <v>-0.68278389910761028</v>
      </c>
      <c r="R83" s="23">
        <f t="shared" si="7"/>
        <v>45.730493184477325</v>
      </c>
      <c r="S83" s="23">
        <v>71.361981518311254</v>
      </c>
      <c r="T83" s="23">
        <v>125.5792906065805</v>
      </c>
      <c r="W83" s="54" t="s">
        <v>660</v>
      </c>
      <c r="X83" s="62" t="s">
        <v>667</v>
      </c>
      <c r="Y83" s="54" t="s">
        <v>662</v>
      </c>
      <c r="Z83" s="54"/>
      <c r="AA83" s="54" t="s">
        <v>746</v>
      </c>
      <c r="AB83" s="55" t="s">
        <v>88</v>
      </c>
      <c r="AC83" s="55"/>
      <c r="AD83" s="57">
        <v>9.6840229999999998</v>
      </c>
      <c r="AE83" s="57">
        <v>9.5685981746040003</v>
      </c>
      <c r="AF83" s="57">
        <v>-0.122572</v>
      </c>
      <c r="AG83" s="52">
        <f t="shared" si="8"/>
        <v>9.4460261746040004</v>
      </c>
      <c r="AH83" s="52">
        <f t="shared" si="9"/>
        <v>13.248957838068886</v>
      </c>
      <c r="AI83" s="58">
        <v>22.932980838068886</v>
      </c>
      <c r="AJ83" s="36"/>
      <c r="AK83" s="57">
        <v>9.7329828929079198</v>
      </c>
      <c r="AL83" s="57">
        <f>VLOOKUP(AB83,'Summary LA - 14-15'!C$12:BI$394,31,FALSE)</f>
        <v>8.2911104573559999</v>
      </c>
      <c r="AM83" s="57">
        <v>4.0908218135000209E-2</v>
      </c>
      <c r="AN83" s="57">
        <v>-0.122572</v>
      </c>
      <c r="AO83" s="52">
        <f t="shared" si="10"/>
        <v>8.2094466754909998</v>
      </c>
      <c r="AP83" s="52">
        <f t="shared" si="11"/>
        <v>12.811581806244781</v>
      </c>
      <c r="AQ83" s="52">
        <f>VLOOKUP(AB83,'Summary LA - 14-15'!C$12:BI$394,57,FALSE)</f>
        <v>22.544564699152701</v>
      </c>
    </row>
    <row r="84" spans="3:43" x14ac:dyDescent="0.25">
      <c r="C84" s="21" t="s">
        <v>89</v>
      </c>
      <c r="D84" s="21" t="s">
        <v>97</v>
      </c>
      <c r="E84" s="21"/>
      <c r="F84" s="22">
        <v>70771</v>
      </c>
      <c r="G84" s="23">
        <v>50.717991832812878</v>
      </c>
      <c r="H84" s="23">
        <v>77.994272285851551</v>
      </c>
      <c r="I84" s="23">
        <v>-0.92696160856848131</v>
      </c>
      <c r="J84" s="23">
        <v>77.067310677283061</v>
      </c>
      <c r="K84" s="23">
        <v>88.026795317093075</v>
      </c>
      <c r="L84" s="23">
        <v>138.74478714990596</v>
      </c>
      <c r="M84" s="1"/>
      <c r="N84" s="23">
        <v>51.065922926307145</v>
      </c>
      <c r="O84" s="23">
        <f t="shared" si="6"/>
        <v>67.256079470503465</v>
      </c>
      <c r="P84" s="23">
        <v>0.33689541056364736</v>
      </c>
      <c r="Q84" s="23">
        <v>-0.92696160856848131</v>
      </c>
      <c r="R84" s="23">
        <f t="shared" si="7"/>
        <v>66.666013272498631</v>
      </c>
      <c r="S84" s="23">
        <v>81.520197155859265</v>
      </c>
      <c r="T84" s="23">
        <v>132.58612008216639</v>
      </c>
      <c r="W84" s="54" t="s">
        <v>660</v>
      </c>
      <c r="X84" s="62" t="s">
        <v>664</v>
      </c>
      <c r="Y84" s="54" t="s">
        <v>665</v>
      </c>
      <c r="Z84" s="54"/>
      <c r="AA84" s="54" t="s">
        <v>747</v>
      </c>
      <c r="AB84" s="55" t="s">
        <v>89</v>
      </c>
      <c r="AC84" s="55"/>
      <c r="AD84" s="57">
        <v>3.5893630000000001</v>
      </c>
      <c r="AE84" s="57">
        <v>5.5197326439420005</v>
      </c>
      <c r="AF84" s="57">
        <v>-6.5601999999999994E-2</v>
      </c>
      <c r="AG84" s="52">
        <f t="shared" si="8"/>
        <v>5.4541306439420003</v>
      </c>
      <c r="AH84" s="52">
        <f t="shared" si="9"/>
        <v>6.2297443313859944</v>
      </c>
      <c r="AI84" s="58">
        <v>9.8191073313859949</v>
      </c>
      <c r="AJ84" s="36"/>
      <c r="AK84" s="57">
        <v>3.6139864314176826</v>
      </c>
      <c r="AL84" s="57">
        <f>VLOOKUP(AB84,'Summary LA - 14-15'!C$12:BI$394,31,FALSE)</f>
        <v>4.7597800002070008</v>
      </c>
      <c r="AM84" s="57">
        <v>2.3842425100999886E-2</v>
      </c>
      <c r="AN84" s="57">
        <v>-6.5601999999999994E-2</v>
      </c>
      <c r="AO84" s="52">
        <f t="shared" si="10"/>
        <v>4.7180204253080005</v>
      </c>
      <c r="AP84" s="52">
        <f t="shared" si="11"/>
        <v>5.7697465614615133</v>
      </c>
      <c r="AQ84" s="52">
        <f>VLOOKUP(AB84,'Summary LA - 14-15'!C$12:BI$394,57,FALSE)</f>
        <v>9.3837329928791959</v>
      </c>
    </row>
    <row r="85" spans="3:43" x14ac:dyDescent="0.25">
      <c r="C85" s="21" t="s">
        <v>90</v>
      </c>
      <c r="D85" s="21" t="s">
        <v>243</v>
      </c>
      <c r="E85" s="21"/>
      <c r="F85" s="22">
        <v>63641</v>
      </c>
      <c r="G85" s="23">
        <v>44.822881475778189</v>
      </c>
      <c r="H85" s="23">
        <v>73.179782746688474</v>
      </c>
      <c r="I85" s="23">
        <v>-0.18829056740151792</v>
      </c>
      <c r="J85" s="23">
        <v>72.991492179286936</v>
      </c>
      <c r="K85" s="23">
        <v>108.21417783925897</v>
      </c>
      <c r="L85" s="23">
        <v>153.03705931503714</v>
      </c>
      <c r="M85" s="1"/>
      <c r="N85" s="23">
        <v>45.636288291836173</v>
      </c>
      <c r="O85" s="23">
        <f t="shared" si="6"/>
        <v>63.214501316509796</v>
      </c>
      <c r="P85" s="23">
        <v>0.31413000458823503</v>
      </c>
      <c r="Q85" s="23">
        <v>-0.18829056740151792</v>
      </c>
      <c r="R85" s="23">
        <f t="shared" si="7"/>
        <v>63.340340753696516</v>
      </c>
      <c r="S85" s="23">
        <v>107.79220244941639</v>
      </c>
      <c r="T85" s="23">
        <v>153.42849074125257</v>
      </c>
      <c r="W85" s="54" t="s">
        <v>660</v>
      </c>
      <c r="X85" s="62" t="s">
        <v>661</v>
      </c>
      <c r="Y85" s="54" t="s">
        <v>662</v>
      </c>
      <c r="Z85" s="54"/>
      <c r="AA85" s="54" t="s">
        <v>748</v>
      </c>
      <c r="AB85" s="55" t="s">
        <v>90</v>
      </c>
      <c r="AC85" s="55"/>
      <c r="AD85" s="57">
        <v>2.852573</v>
      </c>
      <c r="AE85" s="57">
        <v>4.6572345537820006</v>
      </c>
      <c r="AF85" s="57">
        <v>-1.1983000000000001E-2</v>
      </c>
      <c r="AG85" s="52">
        <f t="shared" si="8"/>
        <v>4.6452515537820007</v>
      </c>
      <c r="AH85" s="52">
        <f t="shared" si="9"/>
        <v>6.8868584918682796</v>
      </c>
      <c r="AI85" s="58">
        <v>9.7394314918682792</v>
      </c>
      <c r="AJ85" s="36"/>
      <c r="AK85" s="57">
        <v>2.904339023180746</v>
      </c>
      <c r="AL85" s="57">
        <f>VLOOKUP(AB85,'Summary LA - 14-15'!C$12:BI$394,31,FALSE)</f>
        <v>4.0230340782839997</v>
      </c>
      <c r="AM85" s="57">
        <v>1.9991547621999867E-2</v>
      </c>
      <c r="AN85" s="57">
        <v>-1.1983000000000001E-2</v>
      </c>
      <c r="AO85" s="52">
        <f t="shared" si="10"/>
        <v>4.0310426259060002</v>
      </c>
      <c r="AP85" s="52">
        <f t="shared" si="11"/>
        <v>6.860405675590723</v>
      </c>
      <c r="AQ85" s="52">
        <f>VLOOKUP(AB85,'Summary LA - 14-15'!C$12:BI$394,57,FALSE)</f>
        <v>9.7647446987714694</v>
      </c>
    </row>
    <row r="86" spans="3:43" x14ac:dyDescent="0.25">
      <c r="C86" s="21" t="s">
        <v>91</v>
      </c>
      <c r="D86" s="21"/>
      <c r="E86" s="21"/>
      <c r="F86" s="22">
        <v>544216</v>
      </c>
      <c r="G86" s="23">
        <v>398.45462830934775</v>
      </c>
      <c r="H86" s="23">
        <v>455.95150654660648</v>
      </c>
      <c r="I86" s="23">
        <v>-3.223413130080703</v>
      </c>
      <c r="J86" s="23">
        <v>452.72809341652578</v>
      </c>
      <c r="K86" s="23">
        <v>535.72023995644668</v>
      </c>
      <c r="L86" s="23">
        <v>934.17486826579454</v>
      </c>
      <c r="M86" s="1"/>
      <c r="N86" s="23">
        <v>403.26973129655403</v>
      </c>
      <c r="O86" s="23">
        <f t="shared" si="6"/>
        <v>409.98402684573585</v>
      </c>
      <c r="P86" s="23">
        <v>1.9480750540778415</v>
      </c>
      <c r="Q86" s="23">
        <v>-3.223413130080703</v>
      </c>
      <c r="R86" s="23">
        <f t="shared" si="7"/>
        <v>408.70868876973299</v>
      </c>
      <c r="S86" s="23">
        <v>506.0227613105431</v>
      </c>
      <c r="T86" s="23">
        <v>909.29249260709707</v>
      </c>
      <c r="W86" s="54" t="s">
        <v>688</v>
      </c>
      <c r="X86" s="63" t="s">
        <v>664</v>
      </c>
      <c r="Y86" s="54" t="s">
        <v>665</v>
      </c>
      <c r="Z86" s="54"/>
      <c r="AA86" s="54" t="s">
        <v>749</v>
      </c>
      <c r="AB86" s="55" t="s">
        <v>91</v>
      </c>
      <c r="AC86" s="55"/>
      <c r="AD86" s="57">
        <v>216.845384</v>
      </c>
      <c r="AE86" s="57">
        <v>248.136105086768</v>
      </c>
      <c r="AF86" s="57">
        <v>-1.7542329999999999</v>
      </c>
      <c r="AG86" s="52">
        <f t="shared" si="8"/>
        <v>246.381872086768</v>
      </c>
      <c r="AH86" s="52">
        <f t="shared" si="9"/>
        <v>291.54752610813762</v>
      </c>
      <c r="AI86" s="58">
        <v>508.39291010813764</v>
      </c>
      <c r="AJ86" s="36"/>
      <c r="AK86" s="57">
        <v>219.46584008728544</v>
      </c>
      <c r="AL86" s="57">
        <f>VLOOKUP(AB86,'Summary LA - 14-15'!C$12:BI$394,31,FALSE)</f>
        <v>223.119867153879</v>
      </c>
      <c r="AM86" s="57">
        <v>1.0601736136300266</v>
      </c>
      <c r="AN86" s="57">
        <v>-1.7542329999999999</v>
      </c>
      <c r="AO86" s="52">
        <f t="shared" si="10"/>
        <v>222.42580776750901</v>
      </c>
      <c r="AP86" s="52">
        <f t="shared" si="11"/>
        <v>275.41782074217531</v>
      </c>
      <c r="AQ86" s="52">
        <f>VLOOKUP(AB86,'Summary LA - 14-15'!C$12:BI$394,57,FALSE)</f>
        <v>494.88366082946072</v>
      </c>
    </row>
    <row r="87" spans="3:43" x14ac:dyDescent="0.25">
      <c r="C87" s="21" t="s">
        <v>92</v>
      </c>
      <c r="D87" s="21" t="s">
        <v>146</v>
      </c>
      <c r="E87" s="21"/>
      <c r="F87" s="22">
        <v>83796</v>
      </c>
      <c r="G87" s="23">
        <v>59.253818798033315</v>
      </c>
      <c r="H87" s="23">
        <v>50.39864151605088</v>
      </c>
      <c r="I87" s="23">
        <v>-1.9202825910544656</v>
      </c>
      <c r="J87" s="23">
        <v>48.478358924996421</v>
      </c>
      <c r="K87" s="23">
        <v>70.747049778526872</v>
      </c>
      <c r="L87" s="23">
        <v>130.00086857656018</v>
      </c>
      <c r="M87" s="1"/>
      <c r="N87" s="23">
        <v>59.506014602454506</v>
      </c>
      <c r="O87" s="23">
        <f t="shared" si="6"/>
        <v>43.873514558558881</v>
      </c>
      <c r="P87" s="23">
        <v>0.21192299332903819</v>
      </c>
      <c r="Q87" s="23">
        <v>-1.9202825910544656</v>
      </c>
      <c r="R87" s="23">
        <f t="shared" si="7"/>
        <v>42.165154960833455</v>
      </c>
      <c r="S87" s="23">
        <v>71.733117815501686</v>
      </c>
      <c r="T87" s="23">
        <v>131.2391324179562</v>
      </c>
      <c r="W87" s="54" t="s">
        <v>660</v>
      </c>
      <c r="X87" s="62" t="s">
        <v>664</v>
      </c>
      <c r="Y87" s="54" t="s">
        <v>662</v>
      </c>
      <c r="Z87" s="54"/>
      <c r="AA87" s="54" t="s">
        <v>750</v>
      </c>
      <c r="AB87" s="55" t="s">
        <v>92</v>
      </c>
      <c r="AC87" s="55"/>
      <c r="AD87" s="57">
        <v>4.9652329999999996</v>
      </c>
      <c r="AE87" s="57">
        <v>4.2232045644789995</v>
      </c>
      <c r="AF87" s="57">
        <v>-0.160912</v>
      </c>
      <c r="AG87" s="52">
        <f t="shared" si="8"/>
        <v>4.0622925644789998</v>
      </c>
      <c r="AH87" s="52">
        <f t="shared" si="9"/>
        <v>5.928319783241438</v>
      </c>
      <c r="AI87" s="58">
        <v>10.893552783241438</v>
      </c>
      <c r="AJ87" s="36"/>
      <c r="AK87" s="57">
        <v>4.986365999627278</v>
      </c>
      <c r="AL87" s="57">
        <f>VLOOKUP(AB87,'Summary LA - 14-15'!C$12:BI$394,31,FALSE)</f>
        <v>3.6764250259489999</v>
      </c>
      <c r="AM87" s="57">
        <v>1.7758299149000085E-2</v>
      </c>
      <c r="AN87" s="57">
        <v>-0.160912</v>
      </c>
      <c r="AO87" s="52">
        <f t="shared" si="10"/>
        <v>3.5332713250979997</v>
      </c>
      <c r="AP87" s="52">
        <f t="shared" si="11"/>
        <v>6.0113027716952256</v>
      </c>
      <c r="AQ87" s="52">
        <f>VLOOKUP(AB87,'Summary LA - 14-15'!C$12:BI$394,57,FALSE)</f>
        <v>10.997668771322504</v>
      </c>
    </row>
    <row r="88" spans="3:43" x14ac:dyDescent="0.25">
      <c r="C88" s="21" t="s">
        <v>93</v>
      </c>
      <c r="D88" s="21"/>
      <c r="E88" s="21" t="s">
        <v>374</v>
      </c>
      <c r="F88" s="22">
        <v>328021</v>
      </c>
      <c r="G88" s="23">
        <v>285.98625697744961</v>
      </c>
      <c r="H88" s="23">
        <v>542.74353950311411</v>
      </c>
      <c r="I88" s="23">
        <v>-3.2955207136128478E-3</v>
      </c>
      <c r="J88" s="23">
        <v>542.74024398240044</v>
      </c>
      <c r="K88" s="23">
        <v>644.19202044427004</v>
      </c>
      <c r="L88" s="23">
        <v>930.1782774217196</v>
      </c>
      <c r="M88" s="1"/>
      <c r="N88" s="23">
        <v>288.05519191439015</v>
      </c>
      <c r="O88" s="23">
        <f t="shared" si="6"/>
        <v>485.51041805168268</v>
      </c>
      <c r="P88" s="23">
        <v>2.3306728100151846</v>
      </c>
      <c r="Q88" s="23">
        <v>-3.2955207136128478E-3</v>
      </c>
      <c r="R88" s="23">
        <f t="shared" si="7"/>
        <v>487.83779534098426</v>
      </c>
      <c r="S88" s="23">
        <v>605.09071166089848</v>
      </c>
      <c r="T88" s="23">
        <v>893.14590357528857</v>
      </c>
      <c r="W88" s="54" t="s">
        <v>682</v>
      </c>
      <c r="X88" s="63" t="s">
        <v>661</v>
      </c>
      <c r="Y88" s="54" t="s">
        <v>679</v>
      </c>
      <c r="Z88" s="54"/>
      <c r="AA88" s="54" t="s">
        <v>751</v>
      </c>
      <c r="AB88" s="55" t="s">
        <v>93</v>
      </c>
      <c r="AC88" s="55"/>
      <c r="AD88" s="57">
        <v>93.809498000000005</v>
      </c>
      <c r="AE88" s="57">
        <v>178.03127857135098</v>
      </c>
      <c r="AF88" s="57">
        <v>-1.0809999999999999E-3</v>
      </c>
      <c r="AG88" s="52">
        <f t="shared" si="8"/>
        <v>178.03019757135098</v>
      </c>
      <c r="AH88" s="52">
        <f t="shared" si="9"/>
        <v>211.30851073814989</v>
      </c>
      <c r="AI88" s="58">
        <v>305.11800873814991</v>
      </c>
      <c r="AJ88" s="36"/>
      <c r="AK88" s="57">
        <v>94.488152106950167</v>
      </c>
      <c r="AL88" s="57">
        <f>VLOOKUP(AB88,'Summary LA - 14-15'!C$12:BI$394,31,FALSE)</f>
        <v>159.257612839731</v>
      </c>
      <c r="AM88" s="57">
        <v>0.76450962581399085</v>
      </c>
      <c r="AN88" s="57">
        <v>-1.0809999999999999E-3</v>
      </c>
      <c r="AO88" s="52">
        <f t="shared" si="10"/>
        <v>160.02104146554498</v>
      </c>
      <c r="AP88" s="52">
        <f t="shared" si="11"/>
        <v>198.49784025576344</v>
      </c>
      <c r="AQ88" s="52">
        <f>VLOOKUP(AB88,'Summary LA - 14-15'!C$12:BI$394,57,FALSE)</f>
        <v>292.9859923627136</v>
      </c>
    </row>
    <row r="89" spans="3:43" x14ac:dyDescent="0.25">
      <c r="C89" s="21" t="s">
        <v>94</v>
      </c>
      <c r="D89" s="21" t="s">
        <v>240</v>
      </c>
      <c r="E89" s="21" t="s">
        <v>241</v>
      </c>
      <c r="F89" s="22">
        <v>55611</v>
      </c>
      <c r="G89" s="23">
        <v>56.843016669363976</v>
      </c>
      <c r="H89" s="23">
        <v>59.566640497527473</v>
      </c>
      <c r="I89" s="23">
        <v>-1.6103648558738379</v>
      </c>
      <c r="J89" s="23">
        <v>57.956275641653633</v>
      </c>
      <c r="K89" s="23">
        <v>74.289056316745672</v>
      </c>
      <c r="L89" s="23">
        <v>131.13207298610965</v>
      </c>
      <c r="M89" s="1"/>
      <c r="N89" s="23">
        <v>56.999093848237628</v>
      </c>
      <c r="O89" s="23">
        <f t="shared" si="6"/>
        <v>51.756773031324741</v>
      </c>
      <c r="P89" s="23">
        <v>0.25255417023610388</v>
      </c>
      <c r="Q89" s="23">
        <v>-1.6103648558738379</v>
      </c>
      <c r="R89" s="23">
        <f t="shared" si="7"/>
        <v>50.398962345687004</v>
      </c>
      <c r="S89" s="23">
        <v>70.805154631021665</v>
      </c>
      <c r="T89" s="23">
        <v>127.8042484792593</v>
      </c>
      <c r="W89" s="54" t="s">
        <v>660</v>
      </c>
      <c r="X89" s="62" t="s">
        <v>664</v>
      </c>
      <c r="Y89" s="54" t="s">
        <v>665</v>
      </c>
      <c r="Z89" s="54"/>
      <c r="AA89" s="54" t="s">
        <v>752</v>
      </c>
      <c r="AB89" s="55" t="s">
        <v>94</v>
      </c>
      <c r="AC89" s="55"/>
      <c r="AD89" s="57">
        <v>3.1610969999999998</v>
      </c>
      <c r="AE89" s="57">
        <v>3.3125604447080002</v>
      </c>
      <c r="AF89" s="57">
        <v>-8.9553999999999995E-2</v>
      </c>
      <c r="AG89" s="52">
        <f t="shared" si="8"/>
        <v>3.223006444708</v>
      </c>
      <c r="AH89" s="52">
        <f t="shared" si="9"/>
        <v>4.1312887108305434</v>
      </c>
      <c r="AI89" s="58">
        <v>7.2923857108305432</v>
      </c>
      <c r="AJ89" s="36"/>
      <c r="AK89" s="57">
        <v>3.1697766079943426</v>
      </c>
      <c r="AL89" s="57">
        <f>VLOOKUP(AB89,'Summary LA - 14-15'!C$12:BI$394,31,FALSE)</f>
        <v>2.878245905045</v>
      </c>
      <c r="AM89" s="57">
        <v>1.4044789960999973E-2</v>
      </c>
      <c r="AN89" s="57">
        <v>-8.9553999999999995E-2</v>
      </c>
      <c r="AO89" s="52">
        <f t="shared" si="10"/>
        <v>2.8027366950059998</v>
      </c>
      <c r="AP89" s="52">
        <f t="shared" si="11"/>
        <v>3.9378266519566862</v>
      </c>
      <c r="AQ89" s="52">
        <f>VLOOKUP(AB89,'Summary LA - 14-15'!C$12:BI$394,57,FALSE)</f>
        <v>7.1076032599510288</v>
      </c>
    </row>
    <row r="90" spans="3:43" x14ac:dyDescent="0.25">
      <c r="C90" s="21" t="s">
        <v>95</v>
      </c>
      <c r="D90" s="21" t="s">
        <v>377</v>
      </c>
      <c r="E90" s="21"/>
      <c r="F90" s="22">
        <v>110274</v>
      </c>
      <c r="G90" s="23">
        <v>54.147994994286961</v>
      </c>
      <c r="H90" s="23">
        <v>72.872201474391062</v>
      </c>
      <c r="I90" s="23">
        <v>0</v>
      </c>
      <c r="J90" s="23">
        <v>72.872201474391062</v>
      </c>
      <c r="K90" s="23">
        <v>92.705034216424963</v>
      </c>
      <c r="L90" s="23">
        <v>146.85302921071192</v>
      </c>
      <c r="M90" s="1"/>
      <c r="N90" s="23">
        <v>54.698574341162953</v>
      </c>
      <c r="O90" s="23">
        <f t="shared" si="6"/>
        <v>63.024869593022835</v>
      </c>
      <c r="P90" s="23">
        <v>0.31232735091680974</v>
      </c>
      <c r="Q90" s="23">
        <v>0</v>
      </c>
      <c r="R90" s="23">
        <f t="shared" si="7"/>
        <v>63.337196943939645</v>
      </c>
      <c r="S90" s="23">
        <v>84.678977893899841</v>
      </c>
      <c r="T90" s="23">
        <v>139.37755223506278</v>
      </c>
      <c r="W90" s="54" t="s">
        <v>660</v>
      </c>
      <c r="X90" s="62" t="s">
        <v>661</v>
      </c>
      <c r="Y90" s="54" t="s">
        <v>662</v>
      </c>
      <c r="Z90" s="54"/>
      <c r="AA90" s="54" t="s">
        <v>753</v>
      </c>
      <c r="AB90" s="55" t="s">
        <v>95</v>
      </c>
      <c r="AC90" s="55"/>
      <c r="AD90" s="57">
        <v>5.9711160000000003</v>
      </c>
      <c r="AE90" s="57">
        <v>8.0359091453870004</v>
      </c>
      <c r="AF90" s="57">
        <v>0</v>
      </c>
      <c r="AG90" s="52">
        <f t="shared" si="8"/>
        <v>8.0359091453870004</v>
      </c>
      <c r="AH90" s="52">
        <f t="shared" si="9"/>
        <v>10.222954943182048</v>
      </c>
      <c r="AI90" s="58">
        <v>16.194070943182048</v>
      </c>
      <c r="AJ90" s="36"/>
      <c r="AK90" s="57">
        <v>6.0318305868974029</v>
      </c>
      <c r="AL90" s="57">
        <f>VLOOKUP(AB90,'Summary LA - 14-15'!C$12:BI$394,31,FALSE)</f>
        <v>6.9500044695009997</v>
      </c>
      <c r="AM90" s="57">
        <v>3.4441586295000277E-2</v>
      </c>
      <c r="AN90" s="57">
        <v>0</v>
      </c>
      <c r="AO90" s="52">
        <f t="shared" si="10"/>
        <v>6.984446055796</v>
      </c>
      <c r="AP90" s="52">
        <f t="shared" si="11"/>
        <v>9.3512618783589758</v>
      </c>
      <c r="AQ90" s="52">
        <f>VLOOKUP(AB90,'Summary LA - 14-15'!C$12:BI$394,57,FALSE)</f>
        <v>15.383092465256379</v>
      </c>
    </row>
    <row r="91" spans="3:43" x14ac:dyDescent="0.25">
      <c r="C91" s="21" t="s">
        <v>96</v>
      </c>
      <c r="D91" s="21"/>
      <c r="E91" s="21" t="s">
        <v>401</v>
      </c>
      <c r="F91" s="22">
        <v>371005</v>
      </c>
      <c r="G91" s="23">
        <v>339.78628050834891</v>
      </c>
      <c r="H91" s="23">
        <v>436.41722028814161</v>
      </c>
      <c r="I91" s="23">
        <v>0</v>
      </c>
      <c r="J91" s="23">
        <v>436.41722028814161</v>
      </c>
      <c r="K91" s="23">
        <v>529.81956693653854</v>
      </c>
      <c r="L91" s="23">
        <v>869.60584744488756</v>
      </c>
      <c r="M91" s="1"/>
      <c r="N91" s="23">
        <v>342.53363131402733</v>
      </c>
      <c r="O91" s="23">
        <f t="shared" si="6"/>
        <v>394.7345503714613</v>
      </c>
      <c r="P91" s="23">
        <v>1.8868797510626587</v>
      </c>
      <c r="Q91" s="23">
        <v>0</v>
      </c>
      <c r="R91" s="23">
        <f t="shared" si="7"/>
        <v>396.62143012252398</v>
      </c>
      <c r="S91" s="23">
        <v>505.83901294151161</v>
      </c>
      <c r="T91" s="23">
        <v>848.37264425553894</v>
      </c>
      <c r="W91" s="54" t="s">
        <v>678</v>
      </c>
      <c r="X91" s="63" t="s">
        <v>661</v>
      </c>
      <c r="Y91" s="54" t="s">
        <v>679</v>
      </c>
      <c r="Z91" s="54"/>
      <c r="AA91" s="54" t="s">
        <v>754</v>
      </c>
      <c r="AB91" s="55" t="s">
        <v>96</v>
      </c>
      <c r="AC91" s="55"/>
      <c r="AD91" s="57">
        <v>126.062409</v>
      </c>
      <c r="AE91" s="57">
        <v>161.91297081300198</v>
      </c>
      <c r="AF91" s="57">
        <v>0</v>
      </c>
      <c r="AG91" s="52">
        <f t="shared" si="8"/>
        <v>161.91297081300198</v>
      </c>
      <c r="AH91" s="52">
        <f t="shared" si="9"/>
        <v>196.56570843129049</v>
      </c>
      <c r="AI91" s="58">
        <v>322.62811743129049</v>
      </c>
      <c r="AJ91" s="36"/>
      <c r="AK91" s="57">
        <v>127.08168988566071</v>
      </c>
      <c r="AL91" s="57">
        <f>VLOOKUP(AB91,'Summary LA - 14-15'!C$12:BI$394,31,FALSE)</f>
        <v>146.44849186056399</v>
      </c>
      <c r="AM91" s="57">
        <v>0.70004182204300169</v>
      </c>
      <c r="AN91" s="57">
        <v>0</v>
      </c>
      <c r="AO91" s="52">
        <f t="shared" si="10"/>
        <v>147.148533682607</v>
      </c>
      <c r="AP91" s="52">
        <f t="shared" si="11"/>
        <v>187.68292148902651</v>
      </c>
      <c r="AQ91" s="52">
        <f>VLOOKUP(AB91,'Summary LA - 14-15'!C$12:BI$394,57,FALSE)</f>
        <v>314.76461137468721</v>
      </c>
    </row>
    <row r="92" spans="3:43" x14ac:dyDescent="0.25">
      <c r="C92" s="21" t="s">
        <v>97</v>
      </c>
      <c r="D92" s="21"/>
      <c r="E92" s="21"/>
      <c r="F92" s="22">
        <v>501217</v>
      </c>
      <c r="G92" s="23">
        <v>368.7545175043943</v>
      </c>
      <c r="H92" s="23">
        <v>393.00518655342898</v>
      </c>
      <c r="I92" s="23">
        <v>0</v>
      </c>
      <c r="J92" s="23">
        <v>393.00518655342898</v>
      </c>
      <c r="K92" s="23">
        <v>446.13453249681197</v>
      </c>
      <c r="L92" s="23">
        <v>814.88905000120621</v>
      </c>
      <c r="M92" s="1"/>
      <c r="N92" s="23">
        <v>371.07587341248251</v>
      </c>
      <c r="O92" s="23">
        <f t="shared" si="6"/>
        <v>358.96862183011751</v>
      </c>
      <c r="P92" s="23">
        <v>1.6759470603311541</v>
      </c>
      <c r="Q92" s="23">
        <v>0</v>
      </c>
      <c r="R92" s="23">
        <f t="shared" si="7"/>
        <v>360.64456889044868</v>
      </c>
      <c r="S92" s="23">
        <v>425.84542679953722</v>
      </c>
      <c r="T92" s="23">
        <v>796.92130021201967</v>
      </c>
      <c r="W92" s="54" t="s">
        <v>715</v>
      </c>
      <c r="X92" s="63" t="s">
        <v>664</v>
      </c>
      <c r="Y92" s="54" t="s">
        <v>665</v>
      </c>
      <c r="Z92" s="54"/>
      <c r="AA92" s="54" t="s">
        <v>755</v>
      </c>
      <c r="AB92" s="55" t="s">
        <v>97</v>
      </c>
      <c r="AC92" s="55"/>
      <c r="AD92" s="57">
        <v>184.826033</v>
      </c>
      <c r="AE92" s="57">
        <v>196.98088058875001</v>
      </c>
      <c r="AF92" s="57">
        <v>0</v>
      </c>
      <c r="AG92" s="52">
        <f t="shared" si="8"/>
        <v>196.98088058875001</v>
      </c>
      <c r="AH92" s="52">
        <f t="shared" si="9"/>
        <v>223.61021197445461</v>
      </c>
      <c r="AI92" s="58">
        <v>408.43624497445461</v>
      </c>
      <c r="AJ92" s="36"/>
      <c r="AK92" s="57">
        <v>185.98953604418423</v>
      </c>
      <c r="AL92" s="57">
        <f>VLOOKUP(AB92,'Summary LA - 14-15'!C$12:BI$394,31,FALSE)</f>
        <v>179.92117572782601</v>
      </c>
      <c r="AM92" s="57">
        <v>0.84001315773800012</v>
      </c>
      <c r="AN92" s="57">
        <v>0</v>
      </c>
      <c r="AO92" s="52">
        <f t="shared" si="10"/>
        <v>180.76118888556402</v>
      </c>
      <c r="AP92" s="52">
        <f t="shared" si="11"/>
        <v>213.45782226315859</v>
      </c>
      <c r="AQ92" s="52">
        <f>VLOOKUP(AB92,'Summary LA - 14-15'!C$12:BI$394,57,FALSE)</f>
        <v>399.44735830734282</v>
      </c>
    </row>
    <row r="93" spans="3:43" x14ac:dyDescent="0.25">
      <c r="C93" s="21" t="s">
        <v>98</v>
      </c>
      <c r="D93" s="21" t="s">
        <v>170</v>
      </c>
      <c r="E93" s="21"/>
      <c r="F93" s="22">
        <v>146981</v>
      </c>
      <c r="G93" s="23">
        <v>62.90006191276423</v>
      </c>
      <c r="H93" s="23">
        <v>44.887352961988285</v>
      </c>
      <c r="I93" s="23">
        <v>-0.41344799667984294</v>
      </c>
      <c r="J93" s="23">
        <v>44.473904965308449</v>
      </c>
      <c r="K93" s="23">
        <v>61.424594918145552</v>
      </c>
      <c r="L93" s="23">
        <v>124.3246568309098</v>
      </c>
      <c r="M93" s="1"/>
      <c r="N93" s="23">
        <v>63.27589961223142</v>
      </c>
      <c r="O93" s="23">
        <f t="shared" si="6"/>
        <v>38.810686621624562</v>
      </c>
      <c r="P93" s="23">
        <v>0.19407354578482747</v>
      </c>
      <c r="Q93" s="23">
        <v>-0.41344799667984294</v>
      </c>
      <c r="R93" s="23">
        <f t="shared" si="7"/>
        <v>38.591312170729545</v>
      </c>
      <c r="S93" s="23">
        <v>60.841523226095504</v>
      </c>
      <c r="T93" s="23">
        <v>124.11742283832695</v>
      </c>
      <c r="W93" s="54" t="s">
        <v>660</v>
      </c>
      <c r="X93" s="62" t="s">
        <v>667</v>
      </c>
      <c r="Y93" s="54" t="s">
        <v>679</v>
      </c>
      <c r="Z93" s="54"/>
      <c r="AA93" s="54" t="s">
        <v>756</v>
      </c>
      <c r="AB93" s="55" t="s">
        <v>98</v>
      </c>
      <c r="AC93" s="55"/>
      <c r="AD93" s="57">
        <v>9.2451139999999992</v>
      </c>
      <c r="AE93" s="57">
        <v>6.597588025706</v>
      </c>
      <c r="AF93" s="57">
        <v>-6.0768999999999997E-2</v>
      </c>
      <c r="AG93" s="52">
        <f t="shared" si="8"/>
        <v>6.5368190257060004</v>
      </c>
      <c r="AH93" s="52">
        <f t="shared" si="9"/>
        <v>9.0282483856639519</v>
      </c>
      <c r="AI93" s="58">
        <v>18.273362385663951</v>
      </c>
      <c r="AJ93" s="36"/>
      <c r="AK93" s="57">
        <v>9.3003550009053875</v>
      </c>
      <c r="AL93" s="57">
        <f>VLOOKUP(AB93,'Summary LA - 14-15'!C$12:BI$394,31,FALSE)</f>
        <v>5.7044335303330005</v>
      </c>
      <c r="AM93" s="57">
        <v>2.8525123832999728E-2</v>
      </c>
      <c r="AN93" s="57">
        <v>-6.0768999999999997E-2</v>
      </c>
      <c r="AO93" s="52">
        <f t="shared" si="10"/>
        <v>5.6721896541660008</v>
      </c>
      <c r="AP93" s="52">
        <f t="shared" si="11"/>
        <v>8.8815351686631416</v>
      </c>
      <c r="AQ93" s="52">
        <f>VLOOKUP(AB93,'Summary LA - 14-15'!C$12:BI$394,57,FALSE)</f>
        <v>18.181890169568529</v>
      </c>
    </row>
    <row r="94" spans="3:43" x14ac:dyDescent="0.25">
      <c r="C94" s="21" t="s">
        <v>99</v>
      </c>
      <c r="D94" s="21"/>
      <c r="E94" s="21" t="s">
        <v>114</v>
      </c>
      <c r="F94" s="22">
        <v>106565</v>
      </c>
      <c r="G94" s="23">
        <v>338.40265565617227</v>
      </c>
      <c r="H94" s="23">
        <v>470.04669307485563</v>
      </c>
      <c r="I94" s="23">
        <v>-0.11669872847557827</v>
      </c>
      <c r="J94" s="23">
        <v>469.92999434638011</v>
      </c>
      <c r="K94" s="23">
        <v>576.75681993894045</v>
      </c>
      <c r="L94" s="23">
        <v>915.15947559511267</v>
      </c>
      <c r="M94" s="1"/>
      <c r="N94" s="23">
        <v>338.57569851526961</v>
      </c>
      <c r="O94" s="23">
        <f t="shared" si="6"/>
        <v>423.50344779822643</v>
      </c>
      <c r="P94" s="23">
        <v>2.0322790806268207</v>
      </c>
      <c r="Q94" s="23">
        <v>-0.11669872847557827</v>
      </c>
      <c r="R94" s="23">
        <f t="shared" si="7"/>
        <v>425.4190281503777</v>
      </c>
      <c r="S94" s="23">
        <v>544.92321985842875</v>
      </c>
      <c r="T94" s="23">
        <v>883.49891837369842</v>
      </c>
      <c r="W94" s="54" t="s">
        <v>688</v>
      </c>
      <c r="X94" s="63" t="s">
        <v>661</v>
      </c>
      <c r="Y94" s="54" t="s">
        <v>679</v>
      </c>
      <c r="Z94" s="54"/>
      <c r="AA94" s="54" t="s">
        <v>757</v>
      </c>
      <c r="AB94" s="55" t="s">
        <v>99</v>
      </c>
      <c r="AC94" s="55"/>
      <c r="AD94" s="57">
        <v>36.061878999999998</v>
      </c>
      <c r="AE94" s="57">
        <v>50.090525847521995</v>
      </c>
      <c r="AF94" s="57">
        <v>-1.2435999999999999E-2</v>
      </c>
      <c r="AG94" s="52">
        <f t="shared" si="8"/>
        <v>50.078089847521994</v>
      </c>
      <c r="AH94" s="52">
        <f t="shared" si="9"/>
        <v>61.462090516793189</v>
      </c>
      <c r="AI94" s="58">
        <v>97.523969516793187</v>
      </c>
      <c r="AJ94" s="36"/>
      <c r="AK94" s="57">
        <v>36.080319312279705</v>
      </c>
      <c r="AL94" s="57">
        <f>VLOOKUP(AB94,'Summary LA - 14-15'!C$12:BI$394,31,FALSE)</f>
        <v>45.130644914618003</v>
      </c>
      <c r="AM94" s="57">
        <v>0.21656982022699714</v>
      </c>
      <c r="AN94" s="57">
        <v>-1.2435999999999999E-2</v>
      </c>
      <c r="AO94" s="52">
        <f t="shared" si="10"/>
        <v>45.334778734844996</v>
      </c>
      <c r="AP94" s="52">
        <f t="shared" si="11"/>
        <v>58.074110719567337</v>
      </c>
      <c r="AQ94" s="52">
        <f>VLOOKUP(AB94,'Summary LA - 14-15'!C$12:BI$394,57,FALSE)</f>
        <v>94.154430031847042</v>
      </c>
    </row>
    <row r="95" spans="3:43" x14ac:dyDescent="0.25">
      <c r="C95" s="21" t="s">
        <v>100</v>
      </c>
      <c r="D95" s="21" t="s">
        <v>185</v>
      </c>
      <c r="E95" s="21" t="s">
        <v>186</v>
      </c>
      <c r="F95" s="22">
        <v>99955</v>
      </c>
      <c r="G95" s="23">
        <v>51.329508278725427</v>
      </c>
      <c r="H95" s="23">
        <v>59.994248542754242</v>
      </c>
      <c r="I95" s="23">
        <v>-1.0953028862988345</v>
      </c>
      <c r="J95" s="23">
        <v>58.89894565645541</v>
      </c>
      <c r="K95" s="23">
        <v>78.849191557503858</v>
      </c>
      <c r="L95" s="23">
        <v>130.17869983622927</v>
      </c>
      <c r="M95" s="1"/>
      <c r="N95" s="23">
        <v>51.850150409436132</v>
      </c>
      <c r="O95" s="23">
        <f t="shared" si="6"/>
        <v>51.91305873101895</v>
      </c>
      <c r="P95" s="23">
        <v>0.25688762547146671</v>
      </c>
      <c r="Q95" s="23">
        <v>-1.0953028862988345</v>
      </c>
      <c r="R95" s="23">
        <f t="shared" si="7"/>
        <v>51.074643470191582</v>
      </c>
      <c r="S95" s="23">
        <v>77.190845511483502</v>
      </c>
      <c r="T95" s="23">
        <v>129.04099592091961</v>
      </c>
      <c r="W95" s="54" t="s">
        <v>660</v>
      </c>
      <c r="X95" s="62" t="s">
        <v>661</v>
      </c>
      <c r="Y95" s="54" t="s">
        <v>662</v>
      </c>
      <c r="Z95" s="54"/>
      <c r="AA95" s="54" t="s">
        <v>758</v>
      </c>
      <c r="AB95" s="55" t="s">
        <v>100</v>
      </c>
      <c r="AC95" s="55"/>
      <c r="AD95" s="57">
        <v>5.1306409999999998</v>
      </c>
      <c r="AE95" s="57">
        <v>5.9967251130910002</v>
      </c>
      <c r="AF95" s="57">
        <v>-0.10948099999999999</v>
      </c>
      <c r="AG95" s="52">
        <f t="shared" si="8"/>
        <v>5.8872441130910005</v>
      </c>
      <c r="AH95" s="52">
        <f t="shared" si="9"/>
        <v>7.8813709421302987</v>
      </c>
      <c r="AI95" s="58">
        <v>13.012011942130298</v>
      </c>
      <c r="AJ95" s="36"/>
      <c r="AK95" s="57">
        <v>5.1826817841751884</v>
      </c>
      <c r="AL95" s="57">
        <f>VLOOKUP(AB95,'Summary LA - 14-15'!C$12:BI$394,31,FALSE)</f>
        <v>5.1889697854589993</v>
      </c>
      <c r="AM95" s="57">
        <v>2.5677202604000457E-2</v>
      </c>
      <c r="AN95" s="57">
        <v>-0.10948099999999999</v>
      </c>
      <c r="AO95" s="52">
        <f t="shared" si="10"/>
        <v>5.1051659880629998</v>
      </c>
      <c r="AP95" s="52">
        <f t="shared" si="11"/>
        <v>-4.1826817841751884</v>
      </c>
      <c r="AQ95" s="52">
        <v>1</v>
      </c>
    </row>
    <row r="96" spans="3:43" x14ac:dyDescent="0.25">
      <c r="C96" s="21" t="s">
        <v>101</v>
      </c>
      <c r="D96" s="21" t="s">
        <v>243</v>
      </c>
      <c r="E96" s="21"/>
      <c r="F96" s="22">
        <v>79175</v>
      </c>
      <c r="G96" s="23">
        <v>46.513874960530465</v>
      </c>
      <c r="H96" s="23">
        <v>58.77472943592042</v>
      </c>
      <c r="I96" s="23">
        <v>-1.5423681717713926</v>
      </c>
      <c r="J96" s="23">
        <v>57.232361264149027</v>
      </c>
      <c r="K96" s="23">
        <v>70.348313369860364</v>
      </c>
      <c r="L96" s="23">
        <v>116.86218833039082</v>
      </c>
      <c r="M96" s="1"/>
      <c r="N96" s="23">
        <v>46.430957764578118</v>
      </c>
      <c r="O96" s="23">
        <f t="shared" si="6"/>
        <v>50.748194923561734</v>
      </c>
      <c r="P96" s="23">
        <v>0.25289608621408732</v>
      </c>
      <c r="Q96" s="23">
        <v>-1.5423681717713926</v>
      </c>
      <c r="R96" s="23">
        <f t="shared" si="7"/>
        <v>49.458722838004427</v>
      </c>
      <c r="S96" s="23">
        <v>64.498854504189509</v>
      </c>
      <c r="T96" s="23">
        <v>110.92981226876762</v>
      </c>
      <c r="W96" s="54" t="s">
        <v>660</v>
      </c>
      <c r="X96" s="62" t="s">
        <v>664</v>
      </c>
      <c r="Y96" s="54" t="s">
        <v>662</v>
      </c>
      <c r="Z96" s="54"/>
      <c r="AA96" s="54" t="s">
        <v>759</v>
      </c>
      <c r="AB96" s="55" t="s">
        <v>101</v>
      </c>
      <c r="AC96" s="55"/>
      <c r="AD96" s="57">
        <v>3.6827360499999999</v>
      </c>
      <c r="AE96" s="57">
        <v>4.6534892030889994</v>
      </c>
      <c r="AF96" s="57">
        <v>-0.122117</v>
      </c>
      <c r="AG96" s="52">
        <f t="shared" si="8"/>
        <v>4.5313722030889991</v>
      </c>
      <c r="AH96" s="52">
        <f t="shared" si="9"/>
        <v>5.5698277110586938</v>
      </c>
      <c r="AI96" s="58">
        <v>9.2525637610586937</v>
      </c>
      <c r="AJ96" s="36"/>
      <c r="AK96" s="57">
        <v>3.6761710810104722</v>
      </c>
      <c r="AL96" s="57">
        <f>VLOOKUP(AB96,'Summary LA - 14-15'!C$12:BI$394,31,FALSE)</f>
        <v>4.0179883330730002</v>
      </c>
      <c r="AM96" s="57">
        <v>2.0023047626000365E-2</v>
      </c>
      <c r="AN96" s="57">
        <v>-0.122117</v>
      </c>
      <c r="AO96" s="52">
        <f t="shared" si="10"/>
        <v>3.9158943806990005</v>
      </c>
      <c r="AP96" s="52">
        <f t="shared" si="11"/>
        <v>5.1070999142330757</v>
      </c>
      <c r="AQ96" s="52">
        <f>VLOOKUP(AB96,'Summary LA - 14-15'!C$12:BI$394,57,FALSE)</f>
        <v>8.7832709952435479</v>
      </c>
    </row>
    <row r="97" spans="3:45" x14ac:dyDescent="0.25">
      <c r="C97" s="21" t="s">
        <v>102</v>
      </c>
      <c r="D97" s="21"/>
      <c r="E97" s="21" t="s">
        <v>105</v>
      </c>
      <c r="F97" s="22">
        <v>254569</v>
      </c>
      <c r="G97" s="23">
        <v>277.07771566844355</v>
      </c>
      <c r="H97" s="23">
        <v>495.80943150759134</v>
      </c>
      <c r="I97" s="23">
        <v>0</v>
      </c>
      <c r="J97" s="23">
        <v>495.80943150759134</v>
      </c>
      <c r="K97" s="23">
        <v>589.1452691126218</v>
      </c>
      <c r="L97" s="23">
        <v>866.22298478106541</v>
      </c>
      <c r="M97" s="1"/>
      <c r="N97" s="23">
        <v>278.96545845993938</v>
      </c>
      <c r="O97" s="23">
        <f t="shared" si="6"/>
        <v>445.85565018267346</v>
      </c>
      <c r="P97" s="23">
        <v>2.1436660452568583</v>
      </c>
      <c r="Q97" s="23">
        <v>0</v>
      </c>
      <c r="R97" s="23">
        <f t="shared" si="7"/>
        <v>447.99931622793031</v>
      </c>
      <c r="S97" s="23">
        <v>555.49834599290568</v>
      </c>
      <c r="T97" s="23">
        <v>834.46380445284512</v>
      </c>
      <c r="W97" s="54" t="s">
        <v>688</v>
      </c>
      <c r="X97" s="63" t="s">
        <v>661</v>
      </c>
      <c r="Y97" s="54" t="s">
        <v>679</v>
      </c>
      <c r="Z97" s="54"/>
      <c r="AA97" s="54" t="s">
        <v>760</v>
      </c>
      <c r="AB97" s="55" t="s">
        <v>102</v>
      </c>
      <c r="AC97" s="55"/>
      <c r="AD97" s="57">
        <v>70.535397000000003</v>
      </c>
      <c r="AE97" s="57">
        <v>126.21771116945601</v>
      </c>
      <c r="AF97" s="57">
        <v>0</v>
      </c>
      <c r="AG97" s="52">
        <f t="shared" si="8"/>
        <v>126.21771116945601</v>
      </c>
      <c r="AH97" s="52">
        <f t="shared" si="9"/>
        <v>149.97812201273103</v>
      </c>
      <c r="AI97" s="58">
        <v>220.51351901273105</v>
      </c>
      <c r="AJ97" s="36"/>
      <c r="AK97" s="57">
        <v>71.015957794688305</v>
      </c>
      <c r="AL97" s="57">
        <f>VLOOKUP(AB97,'Summary LA - 14-15'!C$12:BI$394,31,FALSE)</f>
        <v>113.501027011353</v>
      </c>
      <c r="AM97" s="57">
        <v>0.54571092147499323</v>
      </c>
      <c r="AN97" s="57">
        <v>0</v>
      </c>
      <c r="AO97" s="52">
        <f t="shared" si="10"/>
        <v>114.04673793282799</v>
      </c>
      <c r="AP97" s="52">
        <f t="shared" si="11"/>
        <v>141.42366437727986</v>
      </c>
      <c r="AQ97" s="52">
        <f>VLOOKUP(AB97,'Summary LA - 14-15'!C$12:BI$394,57,FALSE)</f>
        <v>212.43962217196815</v>
      </c>
    </row>
    <row r="98" spans="3:45" x14ac:dyDescent="0.25">
      <c r="C98" s="21" t="s">
        <v>103</v>
      </c>
      <c r="D98" s="21"/>
      <c r="E98" s="21"/>
      <c r="F98" s="22">
        <v>778998</v>
      </c>
      <c r="G98" s="23">
        <v>315.49201024906353</v>
      </c>
      <c r="H98" s="23">
        <v>320.4572243655324</v>
      </c>
      <c r="I98" s="23">
        <v>0</v>
      </c>
      <c r="J98" s="23">
        <v>320.4572243655324</v>
      </c>
      <c r="K98" s="23">
        <v>387.86508530257782</v>
      </c>
      <c r="L98" s="23">
        <v>703.35709555164146</v>
      </c>
      <c r="M98" s="1"/>
      <c r="N98" s="23">
        <v>317.27230570894704</v>
      </c>
      <c r="O98" s="23">
        <f t="shared" si="6"/>
        <v>291.0809545421734</v>
      </c>
      <c r="P98" s="23">
        <v>1.3699114798972405</v>
      </c>
      <c r="Q98" s="23">
        <v>0</v>
      </c>
      <c r="R98" s="23">
        <f t="shared" si="7"/>
        <v>292.45086602207067</v>
      </c>
      <c r="S98" s="23">
        <v>369.2634666649584</v>
      </c>
      <c r="T98" s="23">
        <v>686.5357723739055</v>
      </c>
      <c r="W98" s="54" t="s">
        <v>715</v>
      </c>
      <c r="X98" s="63" t="s">
        <v>667</v>
      </c>
      <c r="Y98" s="54" t="s">
        <v>662</v>
      </c>
      <c r="Z98" s="54"/>
      <c r="AA98" s="54" t="s">
        <v>761</v>
      </c>
      <c r="AB98" s="55" t="s">
        <v>103</v>
      </c>
      <c r="AC98" s="55"/>
      <c r="AD98" s="57">
        <v>245.76764499999999</v>
      </c>
      <c r="AE98" s="57">
        <v>249.63553686630101</v>
      </c>
      <c r="AF98" s="57">
        <v>0</v>
      </c>
      <c r="AG98" s="52">
        <f t="shared" si="8"/>
        <v>249.63553686630101</v>
      </c>
      <c r="AH98" s="52">
        <f t="shared" si="9"/>
        <v>302.1461257205375</v>
      </c>
      <c r="AI98" s="58">
        <v>547.91377072053751</v>
      </c>
      <c r="AJ98" s="36"/>
      <c r="AK98" s="57">
        <v>247.15449160265834</v>
      </c>
      <c r="AL98" s="57">
        <f>VLOOKUP(AB98,'Summary LA - 14-15'!C$12:BI$394,31,FALSE)</f>
        <v>226.751481426444</v>
      </c>
      <c r="AM98" s="57">
        <v>1.0671583030169904</v>
      </c>
      <c r="AN98" s="57">
        <v>0</v>
      </c>
      <c r="AO98" s="52">
        <f t="shared" si="10"/>
        <v>227.81863972946098</v>
      </c>
      <c r="AP98" s="52">
        <f t="shared" si="11"/>
        <v>287.67693427074937</v>
      </c>
      <c r="AQ98" s="52">
        <f>VLOOKUP(AB98,'Summary LA - 14-15'!C$12:BI$394,57,FALSE)</f>
        <v>534.83142587340774</v>
      </c>
    </row>
    <row r="99" spans="3:45" x14ac:dyDescent="0.25">
      <c r="C99" s="21" t="s">
        <v>104</v>
      </c>
      <c r="D99" s="21" t="s">
        <v>103</v>
      </c>
      <c r="E99" s="21" t="s">
        <v>105</v>
      </c>
      <c r="F99" s="22">
        <v>71315</v>
      </c>
      <c r="G99" s="23">
        <v>73.60127602888592</v>
      </c>
      <c r="H99" s="23">
        <v>52.697608656650075</v>
      </c>
      <c r="I99" s="23">
        <v>-1.3394236836570146</v>
      </c>
      <c r="J99" s="23">
        <v>51.358184972993058</v>
      </c>
      <c r="K99" s="23">
        <v>64.08094092530709</v>
      </c>
      <c r="L99" s="23">
        <v>137.68221695419302</v>
      </c>
      <c r="M99" s="1"/>
      <c r="N99" s="23">
        <v>73.826543233304335</v>
      </c>
      <c r="O99" s="23">
        <f t="shared" si="6"/>
        <v>46.07357499777045</v>
      </c>
      <c r="P99" s="23">
        <v>0.22207197178713992</v>
      </c>
      <c r="Q99" s="23">
        <v>-1.3394236836570146</v>
      </c>
      <c r="R99" s="23">
        <f t="shared" si="7"/>
        <v>44.95622328590057</v>
      </c>
      <c r="S99" s="23">
        <v>60.575815979313305</v>
      </c>
      <c r="T99" s="23">
        <v>134.40235921261765</v>
      </c>
      <c r="W99" s="54" t="s">
        <v>660</v>
      </c>
      <c r="X99" s="62" t="s">
        <v>664</v>
      </c>
      <c r="Y99" s="54" t="s">
        <v>662</v>
      </c>
      <c r="Z99" s="54"/>
      <c r="AA99" s="54" t="s">
        <v>762</v>
      </c>
      <c r="AB99" s="55" t="s">
        <v>104</v>
      </c>
      <c r="AC99" s="55"/>
      <c r="AD99" s="57">
        <v>5.248875</v>
      </c>
      <c r="AE99" s="57">
        <v>3.7581299613490002</v>
      </c>
      <c r="AF99" s="57">
        <v>-9.5520999999999995E-2</v>
      </c>
      <c r="AG99" s="52">
        <f t="shared" si="8"/>
        <v>3.662608961349</v>
      </c>
      <c r="AH99" s="52">
        <f t="shared" si="9"/>
        <v>4.5699323020882758</v>
      </c>
      <c r="AI99" s="58">
        <v>9.8188073020882758</v>
      </c>
      <c r="AJ99" s="36"/>
      <c r="AK99" s="57">
        <v>5.2649399306830986</v>
      </c>
      <c r="AL99" s="57">
        <f>VLOOKUP(AB99,'Summary LA - 14-15'!C$12:BI$394,31,FALSE)</f>
        <v>3.2857370009659999</v>
      </c>
      <c r="AM99" s="57">
        <v>1.5837062667999884E-2</v>
      </c>
      <c r="AN99" s="57">
        <v>-9.5520999999999995E-2</v>
      </c>
      <c r="AO99" s="52">
        <f t="shared" si="10"/>
        <v>3.2060530636339997</v>
      </c>
      <c r="AP99" s="52">
        <f t="shared" si="11"/>
        <v>4.3202806649196326</v>
      </c>
      <c r="AQ99" s="52">
        <f>VLOOKUP(AB99,'Summary LA - 14-15'!C$12:BI$394,57,FALSE)</f>
        <v>9.5852205956027312</v>
      </c>
    </row>
    <row r="100" spans="3:45" x14ac:dyDescent="0.25">
      <c r="C100" s="21" t="s">
        <v>105</v>
      </c>
      <c r="D100" s="21"/>
      <c r="E100" s="21"/>
      <c r="F100" s="22">
        <v>1033567</v>
      </c>
      <c r="G100" s="23">
        <v>18.830699896571772</v>
      </c>
      <c r="H100" s="23">
        <v>19.222102037920134</v>
      </c>
      <c r="I100" s="23">
        <v>0</v>
      </c>
      <c r="J100" s="23">
        <v>19.222102037920134</v>
      </c>
      <c r="K100" s="23">
        <v>19.433646618492954</v>
      </c>
      <c r="L100" s="23">
        <v>38.26434651506473</v>
      </c>
      <c r="M100" s="1"/>
      <c r="N100" s="23">
        <v>18.941718838324267</v>
      </c>
      <c r="O100" s="23">
        <f t="shared" si="6"/>
        <v>17.798840839994892</v>
      </c>
      <c r="P100" s="23">
        <v>8.2171939899399554E-2</v>
      </c>
      <c r="Q100" s="23">
        <v>0</v>
      </c>
      <c r="R100" s="23">
        <f t="shared" si="7"/>
        <v>17.881012779894291</v>
      </c>
      <c r="S100" s="23">
        <v>18.329072215314866</v>
      </c>
      <c r="T100" s="23">
        <v>37.27079105363913</v>
      </c>
      <c r="W100" s="54" t="s">
        <v>672</v>
      </c>
      <c r="X100" s="63" t="s">
        <v>673</v>
      </c>
      <c r="Y100" s="54" t="s">
        <v>674</v>
      </c>
      <c r="Z100" s="54"/>
      <c r="AA100" s="54" t="s">
        <v>763</v>
      </c>
      <c r="AB100" s="55" t="s">
        <v>105</v>
      </c>
      <c r="AC100" s="55"/>
      <c r="AD100" s="57">
        <v>19.462789999999998</v>
      </c>
      <c r="AE100" s="57">
        <v>19.867330337026999</v>
      </c>
      <c r="AF100" s="57">
        <v>0</v>
      </c>
      <c r="AG100" s="52">
        <f t="shared" si="8"/>
        <v>19.867330337026999</v>
      </c>
      <c r="AH100" s="52">
        <f t="shared" si="9"/>
        <v>20.085975834535908</v>
      </c>
      <c r="AI100" s="58">
        <v>39.548765834535907</v>
      </c>
      <c r="AJ100" s="36"/>
      <c r="AK100" s="57">
        <v>19.577535514570297</v>
      </c>
      <c r="AL100" s="57">
        <f>VLOOKUP(AB100,'Summary LA - 14-15'!C$12:BI$394,31,FALSE)</f>
        <v>18.396294530471</v>
      </c>
      <c r="AM100" s="57">
        <v>8.4930205406002698E-2</v>
      </c>
      <c r="AN100" s="57">
        <v>0</v>
      </c>
      <c r="AO100" s="52">
        <f t="shared" si="10"/>
        <v>18.481224735877003</v>
      </c>
      <c r="AP100" s="52">
        <f t="shared" si="11"/>
        <v>18.946667559186341</v>
      </c>
      <c r="AQ100" s="52">
        <f>VLOOKUP(AB100,'Summary LA - 14-15'!C$12:BI$394,57,FALSE)</f>
        <v>38.524203073756638</v>
      </c>
    </row>
    <row r="101" spans="3:45" x14ac:dyDescent="0.25">
      <c r="C101" s="21" t="s">
        <v>106</v>
      </c>
      <c r="D101" s="21"/>
      <c r="E101" s="21"/>
      <c r="F101" s="22">
        <v>757868</v>
      </c>
      <c r="G101" s="23">
        <v>388.34589796640046</v>
      </c>
      <c r="H101" s="23">
        <v>301.51673653395579</v>
      </c>
      <c r="I101" s="23">
        <v>0</v>
      </c>
      <c r="J101" s="23">
        <v>301.51673653395579</v>
      </c>
      <c r="K101" s="23">
        <v>352.93057804364605</v>
      </c>
      <c r="L101" s="23">
        <v>741.27647601004651</v>
      </c>
      <c r="M101" s="1"/>
      <c r="N101" s="23">
        <v>391.33268714628656</v>
      </c>
      <c r="O101" s="23">
        <f t="shared" si="6"/>
        <v>273.96022110464088</v>
      </c>
      <c r="P101" s="23">
        <v>1.2805644071447893</v>
      </c>
      <c r="Q101" s="23">
        <v>0</v>
      </c>
      <c r="R101" s="23">
        <f t="shared" si="7"/>
        <v>275.24078551178565</v>
      </c>
      <c r="S101" s="23">
        <v>338.00485298475934</v>
      </c>
      <c r="T101" s="23">
        <v>729.3375401310459</v>
      </c>
      <c r="W101" s="54" t="s">
        <v>715</v>
      </c>
      <c r="X101" s="63" t="s">
        <v>664</v>
      </c>
      <c r="Y101" s="54" t="s">
        <v>665</v>
      </c>
      <c r="Z101" s="54"/>
      <c r="AA101" s="54" t="s">
        <v>764</v>
      </c>
      <c r="AB101" s="55" t="s">
        <v>106</v>
      </c>
      <c r="AC101" s="55"/>
      <c r="AD101" s="57">
        <v>294.31492900000001</v>
      </c>
      <c r="AE101" s="57">
        <v>228.50988608351599</v>
      </c>
      <c r="AF101" s="57">
        <v>0</v>
      </c>
      <c r="AG101" s="52">
        <f t="shared" si="8"/>
        <v>228.50988608351599</v>
      </c>
      <c r="AH101" s="52">
        <f t="shared" si="9"/>
        <v>267.47479132078195</v>
      </c>
      <c r="AI101" s="58">
        <v>561.78972032078195</v>
      </c>
      <c r="AJ101" s="36"/>
      <c r="AK101" s="57">
        <v>296.57852094218191</v>
      </c>
      <c r="AL101" s="57">
        <f>VLOOKUP(AB101,'Summary LA - 14-15'!C$12:BI$394,31,FALSE)</f>
        <v>207.62568484813201</v>
      </c>
      <c r="AM101" s="57">
        <v>0.97049878611400719</v>
      </c>
      <c r="AN101" s="57">
        <v>0</v>
      </c>
      <c r="AO101" s="52">
        <f t="shared" si="10"/>
        <v>208.59618363424602</v>
      </c>
      <c r="AP101" s="52">
        <f t="shared" si="11"/>
        <v>256.18250524759986</v>
      </c>
      <c r="AQ101" s="52">
        <f>VLOOKUP(AB101,'Summary LA - 14-15'!C$12:BI$394,57,FALSE)</f>
        <v>552.76102618978177</v>
      </c>
      <c r="AS101" s="207">
        <f>AP101-AO101</f>
        <v>47.586321613353846</v>
      </c>
    </row>
    <row r="102" spans="3:45" x14ac:dyDescent="0.25">
      <c r="C102" s="21" t="s">
        <v>107</v>
      </c>
      <c r="D102" s="21"/>
      <c r="E102" s="21"/>
      <c r="F102" s="22">
        <v>1689881</v>
      </c>
      <c r="G102" s="23">
        <v>24.533280154046349</v>
      </c>
      <c r="H102" s="23">
        <v>20.638682803654813</v>
      </c>
      <c r="I102" s="23">
        <v>0</v>
      </c>
      <c r="J102" s="23">
        <v>20.638682803654813</v>
      </c>
      <c r="K102" s="23">
        <v>21.715079801576795</v>
      </c>
      <c r="L102" s="23">
        <v>46.248359955623144</v>
      </c>
      <c r="M102" s="1"/>
      <c r="N102" s="23">
        <v>24.694312734070014</v>
      </c>
      <c r="O102" s="23">
        <f t="shared" si="6"/>
        <v>19.104027254539226</v>
      </c>
      <c r="P102" s="23">
        <v>8.9123122022792822E-2</v>
      </c>
      <c r="Q102" s="23">
        <v>0</v>
      </c>
      <c r="R102" s="23">
        <f t="shared" si="7"/>
        <v>19.19315037656202</v>
      </c>
      <c r="S102" s="23">
        <v>20.601357265056514</v>
      </c>
      <c r="T102" s="23">
        <v>45.295669999126524</v>
      </c>
      <c r="W102" s="54" t="s">
        <v>672</v>
      </c>
      <c r="X102" s="63" t="s">
        <v>673</v>
      </c>
      <c r="Y102" s="54" t="s">
        <v>674</v>
      </c>
      <c r="Z102" s="54"/>
      <c r="AA102" s="54" t="s">
        <v>765</v>
      </c>
      <c r="AB102" s="55" t="s">
        <v>107</v>
      </c>
      <c r="AC102" s="55"/>
      <c r="AD102" s="57">
        <v>41.458323999999998</v>
      </c>
      <c r="AE102" s="57">
        <v>34.876917934923</v>
      </c>
      <c r="AF102" s="57">
        <v>0</v>
      </c>
      <c r="AG102" s="52">
        <f t="shared" si="8"/>
        <v>34.876917934923</v>
      </c>
      <c r="AH102" s="52">
        <f t="shared" si="9"/>
        <v>36.6959007701684</v>
      </c>
      <c r="AI102" s="58">
        <v>78.154224770168398</v>
      </c>
      <c r="AJ102" s="36"/>
      <c r="AK102" s="57">
        <v>41.730449897362966</v>
      </c>
      <c r="AL102" s="57">
        <f>VLOOKUP(AB102,'Summary LA - 14-15'!C$12:BI$394,31,FALSE)</f>
        <v>32.283532680927998</v>
      </c>
      <c r="AM102" s="57">
        <v>0.15060747056699916</v>
      </c>
      <c r="AN102" s="57">
        <v>0</v>
      </c>
      <c r="AO102" s="52">
        <f t="shared" si="10"/>
        <v>32.434140151494994</v>
      </c>
      <c r="AP102" s="52">
        <f t="shared" si="11"/>
        <v>34.817997746889951</v>
      </c>
      <c r="AQ102" s="52">
        <f>VLOOKUP(AB102,'Summary LA - 14-15'!C$12:BI$394,57,FALSE)</f>
        <v>76.548447644252917</v>
      </c>
    </row>
    <row r="103" spans="3:45" x14ac:dyDescent="0.25">
      <c r="C103" s="21" t="s">
        <v>108</v>
      </c>
      <c r="D103" s="21"/>
      <c r="E103" s="21" t="s">
        <v>309</v>
      </c>
      <c r="F103" s="22">
        <v>304436</v>
      </c>
      <c r="G103" s="23">
        <v>256.77953658568629</v>
      </c>
      <c r="H103" s="23">
        <v>551.71014975898061</v>
      </c>
      <c r="I103" s="23">
        <v>-1.1348789236489771</v>
      </c>
      <c r="J103" s="23">
        <v>550.57527083533171</v>
      </c>
      <c r="K103" s="23">
        <v>653.29493840717419</v>
      </c>
      <c r="L103" s="23">
        <v>910.07447499286047</v>
      </c>
      <c r="M103" s="1"/>
      <c r="N103" s="23">
        <v>259.34254354308115</v>
      </c>
      <c r="O103" s="23">
        <f t="shared" si="6"/>
        <v>497.51655230030946</v>
      </c>
      <c r="P103" s="23">
        <v>2.3715936010754963</v>
      </c>
      <c r="Q103" s="23">
        <v>-1.1348789236489771</v>
      </c>
      <c r="R103" s="23">
        <f t="shared" si="7"/>
        <v>498.75326697773602</v>
      </c>
      <c r="S103" s="23">
        <v>612.8260325242685</v>
      </c>
      <c r="T103" s="23">
        <v>872.1685760673497</v>
      </c>
      <c r="W103" s="54" t="s">
        <v>682</v>
      </c>
      <c r="X103" s="63" t="s">
        <v>661</v>
      </c>
      <c r="Y103" s="54" t="s">
        <v>679</v>
      </c>
      <c r="Z103" s="54"/>
      <c r="AA103" s="54" t="s">
        <v>766</v>
      </c>
      <c r="AB103" s="55" t="s">
        <v>108</v>
      </c>
      <c r="AC103" s="55"/>
      <c r="AD103" s="57">
        <v>78.172934999999995</v>
      </c>
      <c r="AE103" s="57">
        <v>167.96043115202502</v>
      </c>
      <c r="AF103" s="57">
        <v>-0.34549800000000003</v>
      </c>
      <c r="AG103" s="52">
        <f t="shared" si="8"/>
        <v>167.61493315202503</v>
      </c>
      <c r="AH103" s="52">
        <f t="shared" si="9"/>
        <v>198.88649786892648</v>
      </c>
      <c r="AI103" s="58">
        <v>277.05943286892648</v>
      </c>
      <c r="AJ103" s="36"/>
      <c r="AK103" s="57">
        <v>78.953206586081464</v>
      </c>
      <c r="AL103" s="57">
        <f>VLOOKUP(AB103,'Summary LA - 14-15'!C$12:BI$394,31,FALSE)</f>
        <v>151.461949116097</v>
      </c>
      <c r="AM103" s="57">
        <v>0.72199846953701974</v>
      </c>
      <c r="AN103" s="57">
        <v>-0.34549800000000003</v>
      </c>
      <c r="AO103" s="52">
        <f t="shared" si="10"/>
        <v>151.83844958563404</v>
      </c>
      <c r="AP103" s="52">
        <f t="shared" si="11"/>
        <v>186.58083624830675</v>
      </c>
      <c r="AQ103" s="52">
        <f>VLOOKUP(AB103,'Summary LA - 14-15'!C$12:BI$394,57,FALSE)</f>
        <v>265.53404283438823</v>
      </c>
    </row>
    <row r="104" spans="3:45" x14ac:dyDescent="0.25">
      <c r="C104" s="21" t="s">
        <v>109</v>
      </c>
      <c r="D104" s="21"/>
      <c r="E104" s="21"/>
      <c r="F104" s="22">
        <v>418050</v>
      </c>
      <c r="G104" s="23">
        <v>442.84523382370526</v>
      </c>
      <c r="H104" s="23">
        <v>214.99802588088266</v>
      </c>
      <c r="I104" s="23">
        <v>0</v>
      </c>
      <c r="J104" s="23">
        <v>214.99802588088266</v>
      </c>
      <c r="K104" s="23">
        <v>267.28774074144854</v>
      </c>
      <c r="L104" s="23">
        <v>710.13297456515386</v>
      </c>
      <c r="M104" s="1"/>
      <c r="N104" s="23">
        <v>444.86819290283432</v>
      </c>
      <c r="O104" s="23">
        <f t="shared" si="6"/>
        <v>195.41744737265876</v>
      </c>
      <c r="P104" s="23">
        <v>0.906830861971055</v>
      </c>
      <c r="Q104" s="23">
        <v>0</v>
      </c>
      <c r="R104" s="23">
        <f t="shared" si="7"/>
        <v>196.32427823462982</v>
      </c>
      <c r="S104" s="23">
        <v>259.48562862147804</v>
      </c>
      <c r="T104" s="23">
        <v>704.35382152431248</v>
      </c>
      <c r="W104" s="54" t="s">
        <v>715</v>
      </c>
      <c r="X104" s="63" t="s">
        <v>664</v>
      </c>
      <c r="Y104" s="54" t="s">
        <v>665</v>
      </c>
      <c r="Z104" s="54"/>
      <c r="AA104" s="54" t="s">
        <v>767</v>
      </c>
      <c r="AB104" s="55" t="s">
        <v>109</v>
      </c>
      <c r="AC104" s="55"/>
      <c r="AD104" s="57">
        <v>185.13145</v>
      </c>
      <c r="AE104" s="57">
        <v>89.879924719502995</v>
      </c>
      <c r="AF104" s="57">
        <v>0</v>
      </c>
      <c r="AG104" s="52">
        <f t="shared" si="8"/>
        <v>89.879924719502995</v>
      </c>
      <c r="AH104" s="52">
        <f t="shared" si="9"/>
        <v>111.73964001696257</v>
      </c>
      <c r="AI104" s="58">
        <v>296.87109001696257</v>
      </c>
      <c r="AJ104" s="36"/>
      <c r="AK104" s="57">
        <v>185.9771480430299</v>
      </c>
      <c r="AL104" s="57">
        <f>VLOOKUP(AB104,'Summary LA - 14-15'!C$12:BI$394,31,FALSE)</f>
        <v>81.694263874139992</v>
      </c>
      <c r="AM104" s="57">
        <v>0.37910064184699954</v>
      </c>
      <c r="AN104" s="57">
        <v>0</v>
      </c>
      <c r="AO104" s="52">
        <f t="shared" si="10"/>
        <v>82.073364515986995</v>
      </c>
      <c r="AP104" s="52">
        <f t="shared" si="11"/>
        <v>108.48554223803427</v>
      </c>
      <c r="AQ104" s="52">
        <f>VLOOKUP(AB104,'Summary LA - 14-15'!C$12:BI$394,57,FALSE)</f>
        <v>294.46269028106417</v>
      </c>
    </row>
    <row r="105" spans="3:45" x14ac:dyDescent="0.25">
      <c r="C105" s="21" t="s">
        <v>110</v>
      </c>
      <c r="D105" s="21"/>
      <c r="E105" s="21"/>
      <c r="F105" s="22">
        <v>757647</v>
      </c>
      <c r="G105" s="23">
        <v>23.163180214532623</v>
      </c>
      <c r="H105" s="23">
        <v>16.514422256828045</v>
      </c>
      <c r="I105" s="23">
        <v>0</v>
      </c>
      <c r="J105" s="23">
        <v>16.514422256828045</v>
      </c>
      <c r="K105" s="23">
        <v>16.832668694174274</v>
      </c>
      <c r="L105" s="23">
        <v>39.99584890870689</v>
      </c>
      <c r="M105" s="1"/>
      <c r="N105" s="23">
        <v>23.275824751013296</v>
      </c>
      <c r="O105" s="23">
        <f t="shared" si="6"/>
        <v>15.286721390699098</v>
      </c>
      <c r="P105" s="23">
        <v>7.1401236037360982E-2</v>
      </c>
      <c r="Q105" s="23">
        <v>0</v>
      </c>
      <c r="R105" s="23">
        <f t="shared" si="7"/>
        <v>15.358122626736458</v>
      </c>
      <c r="S105" s="23">
        <v>15.970055779157452</v>
      </c>
      <c r="T105" s="23">
        <v>39.245880530170751</v>
      </c>
      <c r="W105" s="54" t="s">
        <v>672</v>
      </c>
      <c r="X105" s="63" t="s">
        <v>673</v>
      </c>
      <c r="Y105" s="54" t="s">
        <v>674</v>
      </c>
      <c r="Z105" s="54"/>
      <c r="AA105" s="54" t="s">
        <v>768</v>
      </c>
      <c r="AB105" s="55" t="s">
        <v>110</v>
      </c>
      <c r="AC105" s="55"/>
      <c r="AD105" s="57">
        <v>17.549513999999999</v>
      </c>
      <c r="AE105" s="57">
        <v>12.512102479618999</v>
      </c>
      <c r="AF105" s="57">
        <v>0</v>
      </c>
      <c r="AG105" s="52">
        <f t="shared" si="8"/>
        <v>12.512102479618999</v>
      </c>
      <c r="AH105" s="52">
        <f t="shared" si="9"/>
        <v>12.753220938135055</v>
      </c>
      <c r="AI105" s="58">
        <v>30.302734938135053</v>
      </c>
      <c r="AJ105" s="36"/>
      <c r="AK105" s="57">
        <v>17.63485879513097</v>
      </c>
      <c r="AL105" s="57">
        <f>VLOOKUP(AB105,'Summary LA - 14-15'!C$12:BI$394,31,FALSE)</f>
        <v>11.581938601499001</v>
      </c>
      <c r="AM105" s="57">
        <v>5.4096932279998435E-2</v>
      </c>
      <c r="AN105" s="57">
        <v>0</v>
      </c>
      <c r="AO105" s="52">
        <f t="shared" si="10"/>
        <v>11.636035533778999</v>
      </c>
      <c r="AP105" s="52">
        <f t="shared" si="11"/>
        <v>12.101157482378309</v>
      </c>
      <c r="AQ105" s="52">
        <f>VLOOKUP(AB105,'Summary LA - 14-15'!C$12:BI$394,57,FALSE)</f>
        <v>29.736016277509279</v>
      </c>
    </row>
    <row r="106" spans="3:45" x14ac:dyDescent="0.25">
      <c r="C106" s="21" t="s">
        <v>111</v>
      </c>
      <c r="D106" s="21" t="s">
        <v>185</v>
      </c>
      <c r="E106" s="21" t="s">
        <v>186</v>
      </c>
      <c r="F106" s="22">
        <v>112534</v>
      </c>
      <c r="G106" s="23">
        <v>51.731849929798997</v>
      </c>
      <c r="H106" s="23">
        <v>71.994067308031362</v>
      </c>
      <c r="I106" s="23">
        <v>-2.5291023157445744</v>
      </c>
      <c r="J106" s="23">
        <v>69.464964992286781</v>
      </c>
      <c r="K106" s="23">
        <v>85.835745191387204</v>
      </c>
      <c r="L106" s="23">
        <v>137.5675951211862</v>
      </c>
      <c r="M106" s="1"/>
      <c r="N106" s="23">
        <v>52.119555048844596</v>
      </c>
      <c r="O106" s="23">
        <f t="shared" si="6"/>
        <v>62.186416136572063</v>
      </c>
      <c r="P106" s="23">
        <v>0.31127128235022256</v>
      </c>
      <c r="Q106" s="23">
        <v>-2.5291023157445744</v>
      </c>
      <c r="R106" s="23">
        <f t="shared" si="7"/>
        <v>59.968585103177709</v>
      </c>
      <c r="S106" s="23">
        <v>79.722791396696508</v>
      </c>
      <c r="T106" s="23">
        <v>131.8423464455411</v>
      </c>
      <c r="W106" s="54" t="s">
        <v>660</v>
      </c>
      <c r="X106" s="62" t="s">
        <v>664</v>
      </c>
      <c r="Y106" s="54" t="s">
        <v>662</v>
      </c>
      <c r="Z106" s="54"/>
      <c r="AA106" s="54" t="s">
        <v>769</v>
      </c>
      <c r="AB106" s="55" t="s">
        <v>111</v>
      </c>
      <c r="AC106" s="55"/>
      <c r="AD106" s="57">
        <v>5.8215919999999999</v>
      </c>
      <c r="AE106" s="57">
        <v>8.1017803704420004</v>
      </c>
      <c r="AF106" s="57">
        <v>-0.28460999999999997</v>
      </c>
      <c r="AG106" s="52">
        <f t="shared" si="8"/>
        <v>7.8171703704420006</v>
      </c>
      <c r="AH106" s="52">
        <f t="shared" si="9"/>
        <v>9.6594397493675679</v>
      </c>
      <c r="AI106" s="58">
        <v>15.481031749367569</v>
      </c>
      <c r="AJ106" s="36"/>
      <c r="AK106" s="57">
        <v>5.8652220078666772</v>
      </c>
      <c r="AL106" s="57">
        <f>VLOOKUP(AB106,'Summary LA - 14-15'!C$12:BI$394,31,FALSE)</f>
        <v>6.9980861535130003</v>
      </c>
      <c r="AM106" s="57">
        <v>3.5028602487999945E-2</v>
      </c>
      <c r="AN106" s="57">
        <v>-0.28460999999999997</v>
      </c>
      <c r="AO106" s="52">
        <f t="shared" si="10"/>
        <v>6.7485047560010001</v>
      </c>
      <c r="AP106" s="52">
        <f t="shared" si="11"/>
        <v>8.9722310663520126</v>
      </c>
      <c r="AQ106" s="52">
        <f>VLOOKUP(AB106,'Summary LA - 14-15'!C$12:BI$394,57,FALSE)</f>
        <v>14.83745307421869</v>
      </c>
    </row>
    <row r="107" spans="3:45" x14ac:dyDescent="0.25">
      <c r="C107" s="21" t="s">
        <v>112</v>
      </c>
      <c r="D107" s="21"/>
      <c r="E107" s="21" t="s">
        <v>374</v>
      </c>
      <c r="F107" s="22">
        <v>315406</v>
      </c>
      <c r="G107" s="23">
        <v>294.28419243768349</v>
      </c>
      <c r="H107" s="23">
        <v>481.12267461970288</v>
      </c>
      <c r="I107" s="23">
        <v>0</v>
      </c>
      <c r="J107" s="23">
        <v>481.12267461970288</v>
      </c>
      <c r="K107" s="23">
        <v>578.60392130011553</v>
      </c>
      <c r="L107" s="23">
        <v>872.88811373779902</v>
      </c>
      <c r="M107" s="1"/>
      <c r="N107" s="23">
        <v>296.79327794370278</v>
      </c>
      <c r="O107" s="23">
        <f t="shared" si="6"/>
        <v>434.08826234202587</v>
      </c>
      <c r="P107" s="23">
        <v>2.0645935357316758</v>
      </c>
      <c r="Q107" s="23">
        <v>0</v>
      </c>
      <c r="R107" s="23">
        <f t="shared" si="7"/>
        <v>436.15285587775753</v>
      </c>
      <c r="S107" s="23">
        <v>544.8121679828804</v>
      </c>
      <c r="T107" s="23">
        <v>841.60544592658312</v>
      </c>
      <c r="W107" s="54" t="s">
        <v>682</v>
      </c>
      <c r="X107" s="63" t="s">
        <v>661</v>
      </c>
      <c r="Y107" s="54" t="s">
        <v>679</v>
      </c>
      <c r="Z107" s="54"/>
      <c r="AA107" s="54" t="s">
        <v>770</v>
      </c>
      <c r="AB107" s="55" t="s">
        <v>112</v>
      </c>
      <c r="AC107" s="55"/>
      <c r="AD107" s="57">
        <v>92.819000000000003</v>
      </c>
      <c r="AE107" s="57">
        <v>151.74897831110201</v>
      </c>
      <c r="AF107" s="57">
        <v>0</v>
      </c>
      <c r="AG107" s="52">
        <f t="shared" si="8"/>
        <v>151.74897831110201</v>
      </c>
      <c r="AH107" s="52">
        <f t="shared" si="9"/>
        <v>182.49514840158423</v>
      </c>
      <c r="AI107" s="58">
        <v>275.31414840158425</v>
      </c>
      <c r="AJ107" s="36"/>
      <c r="AK107" s="57">
        <v>93.61038062311151</v>
      </c>
      <c r="AL107" s="57">
        <f>VLOOKUP(AB107,'Summary LA - 14-15'!C$12:BI$394,31,FALSE)</f>
        <v>136.91404247224901</v>
      </c>
      <c r="AM107" s="57">
        <v>0.65118518873098497</v>
      </c>
      <c r="AN107" s="57">
        <v>0</v>
      </c>
      <c r="AO107" s="52">
        <f t="shared" si="10"/>
        <v>137.56522766097999</v>
      </c>
      <c r="AP107" s="52">
        <f t="shared" si="11"/>
        <v>171.85012333874721</v>
      </c>
      <c r="AQ107" s="52">
        <f>VLOOKUP(AB107,'Summary LA - 14-15'!C$12:BI$394,57,FALSE)</f>
        <v>265.46050396185871</v>
      </c>
    </row>
    <row r="108" spans="3:45" x14ac:dyDescent="0.25">
      <c r="C108" s="21" t="s">
        <v>113</v>
      </c>
      <c r="D108" s="21"/>
      <c r="E108" s="21" t="s">
        <v>114</v>
      </c>
      <c r="F108" s="22">
        <v>519588</v>
      </c>
      <c r="G108" s="23">
        <v>316.53746044943301</v>
      </c>
      <c r="H108" s="23">
        <v>539.65721816738642</v>
      </c>
      <c r="I108" s="23">
        <v>-4.4887507024796571</v>
      </c>
      <c r="J108" s="23">
        <v>535.16846746490683</v>
      </c>
      <c r="K108" s="23">
        <v>665.74764085637696</v>
      </c>
      <c r="L108" s="23">
        <v>982.28510130580992</v>
      </c>
      <c r="M108" s="1"/>
      <c r="N108" s="23">
        <v>318.78363744557953</v>
      </c>
      <c r="O108" s="23">
        <f t="shared" si="6"/>
        <v>485.16252091465162</v>
      </c>
      <c r="P108" s="23">
        <v>2.3163587915617878</v>
      </c>
      <c r="Q108" s="23">
        <v>-4.4887507024796571</v>
      </c>
      <c r="R108" s="23">
        <f t="shared" si="7"/>
        <v>482.99012900373378</v>
      </c>
      <c r="S108" s="23">
        <v>626.89151594228906</v>
      </c>
      <c r="T108" s="23">
        <v>945.67515338786859</v>
      </c>
      <c r="W108" s="54" t="s">
        <v>688</v>
      </c>
      <c r="X108" s="63" t="s">
        <v>664</v>
      </c>
      <c r="Y108" s="54" t="s">
        <v>665</v>
      </c>
      <c r="Z108" s="54"/>
      <c r="AA108" s="54" t="s">
        <v>771</v>
      </c>
      <c r="AB108" s="55" t="s">
        <v>113</v>
      </c>
      <c r="AC108" s="55"/>
      <c r="AD108" s="57">
        <v>164.469066</v>
      </c>
      <c r="AE108" s="57">
        <v>280.399414673156</v>
      </c>
      <c r="AF108" s="57">
        <v>-2.3323010000000002</v>
      </c>
      <c r="AG108" s="52">
        <f t="shared" si="8"/>
        <v>278.06711367315603</v>
      </c>
      <c r="AH108" s="52">
        <f t="shared" si="9"/>
        <v>345.91448521728319</v>
      </c>
      <c r="AI108" s="58">
        <v>510.38355121728318</v>
      </c>
      <c r="AJ108" s="36"/>
      <c r="AK108" s="57">
        <v>165.63615261307376</v>
      </c>
      <c r="AL108" s="57">
        <f>VLOOKUP(AB108,'Summary LA - 14-15'!C$12:BI$394,31,FALSE)</f>
        <v>252.08462391700201</v>
      </c>
      <c r="AM108" s="57">
        <v>1.2035522317900063</v>
      </c>
      <c r="AN108" s="57">
        <v>-2.3323010000000002</v>
      </c>
      <c r="AO108" s="52">
        <f t="shared" si="10"/>
        <v>250.95587514879202</v>
      </c>
      <c r="AP108" s="52">
        <f t="shared" si="11"/>
        <v>325.74951717677754</v>
      </c>
      <c r="AQ108" s="52">
        <f>VLOOKUP(AB108,'Summary LA - 14-15'!C$12:BI$394,57,FALSE)</f>
        <v>491.38566978985131</v>
      </c>
    </row>
    <row r="109" spans="3:45" x14ac:dyDescent="0.25">
      <c r="C109" s="21" t="s">
        <v>114</v>
      </c>
      <c r="D109" s="21"/>
      <c r="E109" s="21"/>
      <c r="F109" s="22">
        <v>626153</v>
      </c>
      <c r="G109" s="23">
        <v>22.806821974820849</v>
      </c>
      <c r="H109" s="23">
        <v>25.153792324240243</v>
      </c>
      <c r="I109" s="23">
        <v>0</v>
      </c>
      <c r="J109" s="23">
        <v>25.153792324240243</v>
      </c>
      <c r="K109" s="23">
        <v>25.576757639174623</v>
      </c>
      <c r="L109" s="23">
        <v>48.383579613995479</v>
      </c>
      <c r="M109" s="1"/>
      <c r="N109" s="23">
        <v>22.941405328066224</v>
      </c>
      <c r="O109" s="23">
        <f t="shared" si="6"/>
        <v>23.288180751234925</v>
      </c>
      <c r="P109" s="23">
        <v>0.10755069077046658</v>
      </c>
      <c r="Q109" s="23">
        <v>0</v>
      </c>
      <c r="R109" s="23">
        <f t="shared" si="7"/>
        <v>23.395731442005392</v>
      </c>
      <c r="S109" s="23">
        <v>24.144331224560474</v>
      </c>
      <c r="T109" s="23">
        <v>47.085736552626699</v>
      </c>
      <c r="W109" s="54" t="s">
        <v>672</v>
      </c>
      <c r="X109" s="63" t="s">
        <v>673</v>
      </c>
      <c r="Y109" s="54" t="s">
        <v>674</v>
      </c>
      <c r="Z109" s="54"/>
      <c r="AA109" s="54" t="s">
        <v>772</v>
      </c>
      <c r="AB109" s="55" t="s">
        <v>114</v>
      </c>
      <c r="AC109" s="55"/>
      <c r="AD109" s="57">
        <v>14.280559999999999</v>
      </c>
      <c r="AE109" s="57">
        <v>15.7501225252</v>
      </c>
      <c r="AF109" s="57">
        <v>0</v>
      </c>
      <c r="AG109" s="52">
        <f t="shared" si="8"/>
        <v>15.7501225252</v>
      </c>
      <c r="AH109" s="52">
        <f t="shared" si="9"/>
        <v>16.014963526042109</v>
      </c>
      <c r="AI109" s="58">
        <v>30.295523526042111</v>
      </c>
      <c r="AJ109" s="36"/>
      <c r="AK109" s="57">
        <v>14.364829770384651</v>
      </c>
      <c r="AL109" s="57">
        <f>VLOOKUP(AB109,'Summary LA - 14-15'!C$12:BI$394,31,FALSE)</f>
        <v>14.581964241928</v>
      </c>
      <c r="AM109" s="57">
        <v>6.7343187677999961E-2</v>
      </c>
      <c r="AN109" s="57">
        <v>0</v>
      </c>
      <c r="AO109" s="52">
        <f t="shared" si="10"/>
        <v>14.649307429606001</v>
      </c>
      <c r="AP109" s="52">
        <f t="shared" si="11"/>
        <v>15.119903548684215</v>
      </c>
      <c r="AQ109" s="52">
        <f>VLOOKUP(AB109,'Summary LA - 14-15'!C$12:BI$394,57,FALSE)</f>
        <v>29.484733319068866</v>
      </c>
    </row>
    <row r="110" spans="3:45" x14ac:dyDescent="0.25">
      <c r="C110" s="21" t="s">
        <v>115</v>
      </c>
      <c r="D110" s="21"/>
      <c r="E110" s="21" t="s">
        <v>401</v>
      </c>
      <c r="F110" s="22">
        <v>347428</v>
      </c>
      <c r="G110" s="23">
        <v>303.92144847277712</v>
      </c>
      <c r="H110" s="23">
        <v>488.93786842622359</v>
      </c>
      <c r="I110" s="23">
        <v>0</v>
      </c>
      <c r="J110" s="23">
        <v>488.93786842622359</v>
      </c>
      <c r="K110" s="23">
        <v>594.90232364233475</v>
      </c>
      <c r="L110" s="23">
        <v>898.82377211511186</v>
      </c>
      <c r="M110" s="1"/>
      <c r="N110" s="23">
        <v>305.82690040536636</v>
      </c>
      <c r="O110" s="23">
        <f t="shared" si="6"/>
        <v>438.84061952944489</v>
      </c>
      <c r="P110" s="23">
        <v>2.0982168264504262</v>
      </c>
      <c r="Q110" s="23">
        <v>0</v>
      </c>
      <c r="R110" s="23">
        <f t="shared" si="7"/>
        <v>440.93883635589532</v>
      </c>
      <c r="S110" s="23">
        <v>560.0803527011866</v>
      </c>
      <c r="T110" s="23">
        <v>865.90725310655307</v>
      </c>
      <c r="W110" s="54" t="s">
        <v>678</v>
      </c>
      <c r="X110" s="63" t="s">
        <v>661</v>
      </c>
      <c r="Y110" s="54" t="s">
        <v>679</v>
      </c>
      <c r="Z110" s="54"/>
      <c r="AA110" s="54" t="s">
        <v>773</v>
      </c>
      <c r="AB110" s="55" t="s">
        <v>115</v>
      </c>
      <c r="AC110" s="55"/>
      <c r="AD110" s="57">
        <v>105.59082100000001</v>
      </c>
      <c r="AE110" s="57">
        <v>169.870705751586</v>
      </c>
      <c r="AF110" s="57">
        <v>0</v>
      </c>
      <c r="AG110" s="52">
        <f t="shared" si="8"/>
        <v>169.870705751586</v>
      </c>
      <c r="AH110" s="52">
        <f t="shared" si="9"/>
        <v>206.68572449840906</v>
      </c>
      <c r="AI110" s="58">
        <v>312.27654549840906</v>
      </c>
      <c r="AJ110" s="36"/>
      <c r="AK110" s="57">
        <v>106.25282835403561</v>
      </c>
      <c r="AL110" s="57">
        <f>VLOOKUP(AB110,'Summary LA - 14-15'!C$12:BI$394,31,FALSE)</f>
        <v>152.46551876187598</v>
      </c>
      <c r="AM110" s="57">
        <v>0.72897927558001874</v>
      </c>
      <c r="AN110" s="57">
        <v>0</v>
      </c>
      <c r="AO110" s="52">
        <f t="shared" si="10"/>
        <v>153.19449803745601</v>
      </c>
      <c r="AP110" s="52">
        <f t="shared" si="11"/>
        <v>194.60225828793472</v>
      </c>
      <c r="AQ110" s="52">
        <f>VLOOKUP(AB110,'Summary LA - 14-15'!C$12:BI$394,57,FALSE)</f>
        <v>300.85508664197033</v>
      </c>
    </row>
    <row r="111" spans="3:45" x14ac:dyDescent="0.25">
      <c r="C111" s="21" t="s">
        <v>116</v>
      </c>
      <c r="D111" s="21" t="s">
        <v>67</v>
      </c>
      <c r="E111" s="21" t="s">
        <v>68</v>
      </c>
      <c r="F111" s="22">
        <v>87942</v>
      </c>
      <c r="G111" s="23">
        <v>44.738577698937938</v>
      </c>
      <c r="H111" s="23">
        <v>61.539927542266497</v>
      </c>
      <c r="I111" s="23">
        <v>-1.5799731641309043</v>
      </c>
      <c r="J111" s="23">
        <v>59.959954378135592</v>
      </c>
      <c r="K111" s="23">
        <v>78.363449436431011</v>
      </c>
      <c r="L111" s="23">
        <v>123.10202713536894</v>
      </c>
      <c r="M111" s="1"/>
      <c r="N111" s="23">
        <v>45.19214562910841</v>
      </c>
      <c r="O111" s="23">
        <f t="shared" si="6"/>
        <v>53.10939172695641</v>
      </c>
      <c r="P111" s="23">
        <v>0.2651229353096286</v>
      </c>
      <c r="Q111" s="23">
        <v>-1.5799731641309043</v>
      </c>
      <c r="R111" s="23">
        <f t="shared" si="7"/>
        <v>51.794541498135132</v>
      </c>
      <c r="S111" s="23">
        <v>73.988787201790458</v>
      </c>
      <c r="T111" s="23">
        <v>119.18093283089888</v>
      </c>
      <c r="W111" s="54" t="s">
        <v>660</v>
      </c>
      <c r="X111" s="62" t="s">
        <v>664</v>
      </c>
      <c r="Y111" s="54" t="s">
        <v>665</v>
      </c>
      <c r="Z111" s="54"/>
      <c r="AA111" s="54" t="s">
        <v>774</v>
      </c>
      <c r="AB111" s="55" t="s">
        <v>116</v>
      </c>
      <c r="AC111" s="55"/>
      <c r="AD111" s="57">
        <v>3.9344000000000001</v>
      </c>
      <c r="AE111" s="57">
        <v>5.411944307922</v>
      </c>
      <c r="AF111" s="57">
        <v>-0.13894599999999999</v>
      </c>
      <c r="AG111" s="52">
        <f t="shared" si="8"/>
        <v>5.2729983079220002</v>
      </c>
      <c r="AH111" s="52">
        <f t="shared" si="9"/>
        <v>6.8914384703386151</v>
      </c>
      <c r="AI111" s="58">
        <v>10.825838470338615</v>
      </c>
      <c r="AJ111" s="36"/>
      <c r="AK111" s="57">
        <v>3.9742876709150519</v>
      </c>
      <c r="AL111" s="57">
        <f>VLOOKUP(AB111,'Summary LA - 14-15'!C$12:BI$394,31,FALSE)</f>
        <v>4.6705461272520008</v>
      </c>
      <c r="AM111" s="57">
        <v>2.3315441176999359E-2</v>
      </c>
      <c r="AN111" s="57">
        <v>-0.13894599999999999</v>
      </c>
      <c r="AO111" s="52">
        <f t="shared" si="10"/>
        <v>4.5549155684290001</v>
      </c>
      <c r="AP111" s="52">
        <f t="shared" si="11"/>
        <v>6.5071915318924027</v>
      </c>
      <c r="AQ111" s="52">
        <f>VLOOKUP(AB111,'Summary LA - 14-15'!C$12:BI$394,57,FALSE)</f>
        <v>10.481479202807455</v>
      </c>
    </row>
    <row r="112" spans="3:45" x14ac:dyDescent="0.25">
      <c r="C112" s="21" t="s">
        <v>117</v>
      </c>
      <c r="D112" s="21" t="s">
        <v>106</v>
      </c>
      <c r="E112" s="21" t="s">
        <v>107</v>
      </c>
      <c r="F112" s="22">
        <v>134955</v>
      </c>
      <c r="G112" s="23">
        <v>47.791560149679519</v>
      </c>
      <c r="H112" s="23">
        <v>43.88408873937238</v>
      </c>
      <c r="I112" s="23">
        <v>-1.3663739765106888</v>
      </c>
      <c r="J112" s="23">
        <v>42.517714762861694</v>
      </c>
      <c r="K112" s="23">
        <v>57.220923309026404</v>
      </c>
      <c r="L112" s="23">
        <v>105.01248345870592</v>
      </c>
      <c r="M112" s="1"/>
      <c r="N112" s="23">
        <v>48.08812170712492</v>
      </c>
      <c r="O112" s="23">
        <f t="shared" si="6"/>
        <v>38.093404363699008</v>
      </c>
      <c r="P112" s="23">
        <v>0.18686082167389095</v>
      </c>
      <c r="Q112" s="23">
        <v>-1.3663739765106888</v>
      </c>
      <c r="R112" s="23">
        <f t="shared" si="7"/>
        <v>36.913891208862211</v>
      </c>
      <c r="S112" s="23">
        <v>56.33213732090271</v>
      </c>
      <c r="T112" s="23">
        <v>104.42025902802763</v>
      </c>
      <c r="W112" s="54" t="s">
        <v>660</v>
      </c>
      <c r="X112" s="62" t="s">
        <v>664</v>
      </c>
      <c r="Y112" s="54" t="s">
        <v>665</v>
      </c>
      <c r="Z112" s="54"/>
      <c r="AA112" s="54" t="s">
        <v>775</v>
      </c>
      <c r="AB112" s="55" t="s">
        <v>117</v>
      </c>
      <c r="AC112" s="55"/>
      <c r="AD112" s="57">
        <v>6.4497099999999996</v>
      </c>
      <c r="AE112" s="57">
        <v>5.9223771958219995</v>
      </c>
      <c r="AF112" s="57">
        <v>-0.18439900000000001</v>
      </c>
      <c r="AG112" s="52">
        <f t="shared" si="8"/>
        <v>5.7379781958219995</v>
      </c>
      <c r="AH112" s="52">
        <f t="shared" si="9"/>
        <v>7.7222497051696575</v>
      </c>
      <c r="AI112" s="58">
        <v>14.171959705169657</v>
      </c>
      <c r="AJ112" s="36"/>
      <c r="AK112" s="57">
        <v>6.4897324649850434</v>
      </c>
      <c r="AL112" s="57">
        <f>VLOOKUP(AB112,'Summary LA - 14-15'!C$12:BI$394,31,FALSE)</f>
        <v>5.1408953859029998</v>
      </c>
      <c r="AM112" s="57">
        <v>2.5217802188999952E-2</v>
      </c>
      <c r="AN112" s="57">
        <v>-0.18439900000000001</v>
      </c>
      <c r="AO112" s="52">
        <f t="shared" si="10"/>
        <v>4.981714188092</v>
      </c>
      <c r="AP112" s="52">
        <f t="shared" si="11"/>
        <v>7.6028093061334348</v>
      </c>
      <c r="AQ112" s="52">
        <f>VLOOKUP(AB112,'Summary LA - 14-15'!C$12:BI$394,57,FALSE)</f>
        <v>14.092541771118478</v>
      </c>
    </row>
    <row r="113" spans="3:43" x14ac:dyDescent="0.25">
      <c r="C113" s="21" t="s">
        <v>118</v>
      </c>
      <c r="D113" s="21" t="s">
        <v>109</v>
      </c>
      <c r="E113" s="21" t="s">
        <v>110</v>
      </c>
      <c r="F113" s="22">
        <v>88393</v>
      </c>
      <c r="G113" s="23">
        <v>78.898416503569294</v>
      </c>
      <c r="H113" s="23">
        <v>34.169630873451517</v>
      </c>
      <c r="I113" s="23">
        <v>-1.3669634473318024</v>
      </c>
      <c r="J113" s="23">
        <v>32.802667426119719</v>
      </c>
      <c r="K113" s="23">
        <v>43.018045074090274</v>
      </c>
      <c r="L113" s="23">
        <v>121.91646157765956</v>
      </c>
      <c r="M113" s="1"/>
      <c r="N113" s="23">
        <v>79.241653632119821</v>
      </c>
      <c r="O113" s="23">
        <f t="shared" si="6"/>
        <v>29.723080447625939</v>
      </c>
      <c r="P113" s="23">
        <v>0.14773474005860396</v>
      </c>
      <c r="Q113" s="23">
        <v>-1.3669634473318024</v>
      </c>
      <c r="R113" s="23">
        <f t="shared" si="7"/>
        <v>28.50385174035274</v>
      </c>
      <c r="S113" s="23">
        <v>41.652028786442138</v>
      </c>
      <c r="T113" s="23">
        <v>120.89368241856197</v>
      </c>
      <c r="W113" s="54" t="s">
        <v>660</v>
      </c>
      <c r="X113" s="62" t="s">
        <v>664</v>
      </c>
      <c r="Y113" s="54" t="s">
        <v>665</v>
      </c>
      <c r="Z113" s="54"/>
      <c r="AA113" s="54" t="s">
        <v>776</v>
      </c>
      <c r="AB113" s="55" t="s">
        <v>118</v>
      </c>
      <c r="AC113" s="55"/>
      <c r="AD113" s="57">
        <v>6.9740677300000007</v>
      </c>
      <c r="AE113" s="57">
        <v>3.0203561817970002</v>
      </c>
      <c r="AF113" s="57">
        <v>-0.12083000000000001</v>
      </c>
      <c r="AG113" s="52">
        <f t="shared" si="8"/>
        <v>2.8995261817969999</v>
      </c>
      <c r="AH113" s="52">
        <f t="shared" si="9"/>
        <v>3.8024940582340614</v>
      </c>
      <c r="AI113" s="58">
        <v>10.776561788234062</v>
      </c>
      <c r="AJ113" s="36"/>
      <c r="AK113" s="57">
        <v>7.0044074895039676</v>
      </c>
      <c r="AL113" s="57">
        <f>VLOOKUP(AB113,'Summary LA - 14-15'!C$12:BI$394,31,FALSE)</f>
        <v>2.6273122500069999</v>
      </c>
      <c r="AM113" s="57">
        <v>1.3058716878000181E-2</v>
      </c>
      <c r="AN113" s="57">
        <v>-0.12083000000000001</v>
      </c>
      <c r="AO113" s="52">
        <f t="shared" si="10"/>
        <v>2.5195409668849997</v>
      </c>
      <c r="AP113" s="52">
        <f t="shared" si="11"/>
        <v>3.6820111496390711</v>
      </c>
      <c r="AQ113" s="52">
        <f>VLOOKUP(AB113,'Summary LA - 14-15'!C$12:BI$394,57,FALSE)</f>
        <v>10.686418639143039</v>
      </c>
    </row>
    <row r="114" spans="3:43" x14ac:dyDescent="0.25">
      <c r="C114" s="21" t="s">
        <v>119</v>
      </c>
      <c r="D114" s="21" t="s">
        <v>157</v>
      </c>
      <c r="E114" s="21" t="s">
        <v>158</v>
      </c>
      <c r="F114" s="22">
        <v>117470</v>
      </c>
      <c r="G114" s="23">
        <v>53.724457308248915</v>
      </c>
      <c r="H114" s="23">
        <v>35.288869737107348</v>
      </c>
      <c r="I114" s="23">
        <v>-1.564901677023921</v>
      </c>
      <c r="J114" s="23">
        <v>33.723968060083422</v>
      </c>
      <c r="K114" s="23">
        <v>50.335294690157696</v>
      </c>
      <c r="L114" s="23">
        <v>104.05975199840663</v>
      </c>
      <c r="M114" s="1"/>
      <c r="N114" s="23">
        <v>54.179488599610039</v>
      </c>
      <c r="O114" s="23">
        <f t="shared" si="6"/>
        <v>30.596463197607896</v>
      </c>
      <c r="P114" s="23">
        <v>0.15257384596918391</v>
      </c>
      <c r="Q114" s="23">
        <v>-1.564901677023921</v>
      </c>
      <c r="R114" s="23">
        <f t="shared" si="7"/>
        <v>29.184135366553157</v>
      </c>
      <c r="S114" s="23">
        <v>50.68391802237106</v>
      </c>
      <c r="T114" s="23">
        <v>104.8634066219811</v>
      </c>
      <c r="W114" s="54" t="s">
        <v>660</v>
      </c>
      <c r="X114" s="62" t="s">
        <v>664</v>
      </c>
      <c r="Y114" s="54" t="s">
        <v>662</v>
      </c>
      <c r="Z114" s="54"/>
      <c r="AA114" s="54" t="s">
        <v>777</v>
      </c>
      <c r="AB114" s="55" t="s">
        <v>119</v>
      </c>
      <c r="AC114" s="55"/>
      <c r="AD114" s="57">
        <v>6.3110119999999998</v>
      </c>
      <c r="AE114" s="57">
        <v>4.1453835280179998</v>
      </c>
      <c r="AF114" s="57">
        <v>-0.18382899999999999</v>
      </c>
      <c r="AG114" s="52">
        <f t="shared" si="8"/>
        <v>3.961554528018</v>
      </c>
      <c r="AH114" s="52">
        <f t="shared" si="9"/>
        <v>5.9128870672528251</v>
      </c>
      <c r="AI114" s="58">
        <v>12.223899067252825</v>
      </c>
      <c r="AJ114" s="36"/>
      <c r="AK114" s="57">
        <v>6.3644645257961914</v>
      </c>
      <c r="AL114" s="57">
        <f>VLOOKUP(AB114,'Summary LA - 14-15'!C$12:BI$394,31,FALSE)</f>
        <v>3.5941665318229998</v>
      </c>
      <c r="AM114" s="57">
        <v>1.7922849686000032E-2</v>
      </c>
      <c r="AN114" s="57">
        <v>-0.18382899999999999</v>
      </c>
      <c r="AO114" s="52">
        <f t="shared" si="10"/>
        <v>3.4282603815090003</v>
      </c>
      <c r="AP114" s="52">
        <f t="shared" si="11"/>
        <v>5.954201319379826</v>
      </c>
      <c r="AQ114" s="52">
        <f>VLOOKUP(AB114,'Summary LA - 14-15'!C$12:BI$394,57,FALSE)</f>
        <v>12.318665845176017</v>
      </c>
    </row>
    <row r="115" spans="3:43" x14ac:dyDescent="0.25">
      <c r="C115" s="21" t="s">
        <v>120</v>
      </c>
      <c r="D115" s="21" t="s">
        <v>170</v>
      </c>
      <c r="E115" s="21"/>
      <c r="F115" s="22">
        <v>140450</v>
      </c>
      <c r="G115" s="23">
        <v>61.786130295478813</v>
      </c>
      <c r="H115" s="23">
        <v>43.020778537856891</v>
      </c>
      <c r="I115" s="23">
        <v>-1.813072267710929</v>
      </c>
      <c r="J115" s="23">
        <v>41.207706270145955</v>
      </c>
      <c r="K115" s="23">
        <v>56.272741174158398</v>
      </c>
      <c r="L115" s="23">
        <v>118.05887146963721</v>
      </c>
      <c r="M115" s="1"/>
      <c r="N115" s="23">
        <v>62.023959513785456</v>
      </c>
      <c r="O115" s="23">
        <f t="shared" si="6"/>
        <v>37.297451907020296</v>
      </c>
      <c r="P115" s="23">
        <v>0.18313128874332493</v>
      </c>
      <c r="Q115" s="23">
        <v>-1.813072267710929</v>
      </c>
      <c r="R115" s="23">
        <f t="shared" si="7"/>
        <v>35.667510928052693</v>
      </c>
      <c r="S115" s="23">
        <v>56.917222974242556</v>
      </c>
      <c r="T115" s="23">
        <v>118.94118248802802</v>
      </c>
      <c r="W115" s="54" t="s">
        <v>660</v>
      </c>
      <c r="X115" s="62" t="s">
        <v>667</v>
      </c>
      <c r="Y115" s="54" t="s">
        <v>679</v>
      </c>
      <c r="Z115" s="54"/>
      <c r="AA115" s="54" t="s">
        <v>778</v>
      </c>
      <c r="AB115" s="55" t="s">
        <v>120</v>
      </c>
      <c r="AC115" s="55"/>
      <c r="AD115" s="57">
        <v>8.6778619999999993</v>
      </c>
      <c r="AE115" s="57">
        <v>6.0422683456420003</v>
      </c>
      <c r="AF115" s="57">
        <v>-0.25464599999999998</v>
      </c>
      <c r="AG115" s="52">
        <f t="shared" si="8"/>
        <v>5.7876223456420002</v>
      </c>
      <c r="AH115" s="52">
        <f t="shared" si="9"/>
        <v>7.9035064979105467</v>
      </c>
      <c r="AI115" s="58">
        <v>16.581368497910546</v>
      </c>
      <c r="AJ115" s="36"/>
      <c r="AK115" s="57">
        <v>8.7112651137111676</v>
      </c>
      <c r="AL115" s="57">
        <f>VLOOKUP(AB115,'Summary LA - 14-15'!C$12:BI$394,31,FALSE)</f>
        <v>5.238427120341</v>
      </c>
      <c r="AM115" s="57">
        <v>2.5720789503999985E-2</v>
      </c>
      <c r="AN115" s="57">
        <v>-0.25464599999999998</v>
      </c>
      <c r="AO115" s="52">
        <f t="shared" si="10"/>
        <v>5.0095019098449995</v>
      </c>
      <c r="AP115" s="52">
        <f t="shared" si="11"/>
        <v>7.9945397109032257</v>
      </c>
      <c r="AQ115" s="52">
        <f>VLOOKUP(AB115,'Summary LA - 14-15'!C$12:BI$394,57,FALSE)</f>
        <v>16.705804824614393</v>
      </c>
    </row>
    <row r="116" spans="3:43" x14ac:dyDescent="0.25">
      <c r="C116" s="21" t="s">
        <v>121</v>
      </c>
      <c r="D116" s="21" t="s">
        <v>205</v>
      </c>
      <c r="E116" s="21"/>
      <c r="F116" s="22">
        <v>139816</v>
      </c>
      <c r="G116" s="23">
        <v>34.086392115351607</v>
      </c>
      <c r="H116" s="23">
        <v>96.748689980974987</v>
      </c>
      <c r="I116" s="23">
        <v>-1.7430623104651828</v>
      </c>
      <c r="J116" s="23">
        <v>95.00562767050981</v>
      </c>
      <c r="K116" s="23">
        <v>110.89066776839107</v>
      </c>
      <c r="L116" s="23">
        <v>144.97705988374267</v>
      </c>
      <c r="M116" s="1"/>
      <c r="N116" s="23">
        <v>34.146685413361816</v>
      </c>
      <c r="O116" s="23">
        <f t="shared" si="6"/>
        <v>83.362655265584777</v>
      </c>
      <c r="P116" s="23">
        <v>0.41593315494649641</v>
      </c>
      <c r="Q116" s="23">
        <v>-1.7430623104651828</v>
      </c>
      <c r="R116" s="23">
        <f t="shared" si="7"/>
        <v>82.035526110066101</v>
      </c>
      <c r="S116" s="23">
        <v>100.82695733840262</v>
      </c>
      <c r="T116" s="23">
        <v>134.97364275176443</v>
      </c>
      <c r="W116" s="54" t="s">
        <v>660</v>
      </c>
      <c r="X116" s="62" t="s">
        <v>664</v>
      </c>
      <c r="Y116" s="54" t="s">
        <v>665</v>
      </c>
      <c r="Z116" s="54"/>
      <c r="AA116" s="54" t="s">
        <v>779</v>
      </c>
      <c r="AB116" s="55" t="s">
        <v>121</v>
      </c>
      <c r="AC116" s="55"/>
      <c r="AD116" s="57">
        <v>4.7658230000000001</v>
      </c>
      <c r="AE116" s="57">
        <v>13.52701483838</v>
      </c>
      <c r="AF116" s="57">
        <v>-0.24370800000000001</v>
      </c>
      <c r="AG116" s="52">
        <f t="shared" si="8"/>
        <v>13.28330683838</v>
      </c>
      <c r="AH116" s="52">
        <f t="shared" si="9"/>
        <v>15.504289604705367</v>
      </c>
      <c r="AI116" s="58">
        <v>20.270112604705368</v>
      </c>
      <c r="AJ116" s="36"/>
      <c r="AK116" s="57">
        <v>4.7742529677545962</v>
      </c>
      <c r="AL116" s="57">
        <f>VLOOKUP(AB116,'Summary LA - 14-15'!C$12:BI$394,31,FALSE)</f>
        <v>11.655433008613</v>
      </c>
      <c r="AM116" s="57">
        <v>5.8154109991999346E-2</v>
      </c>
      <c r="AN116" s="57">
        <v>-0.24370800000000001</v>
      </c>
      <c r="AO116" s="52">
        <f t="shared" si="10"/>
        <v>11.469879118605</v>
      </c>
      <c r="AP116" s="52">
        <f t="shared" si="11"/>
        <v>14.0972218672261</v>
      </c>
      <c r="AQ116" s="52">
        <f>VLOOKUP(AB116,'Summary LA - 14-15'!C$12:BI$394,57,FALSE)</f>
        <v>18.871474834980695</v>
      </c>
    </row>
    <row r="117" spans="3:43" x14ac:dyDescent="0.25">
      <c r="C117" s="21" t="s">
        <v>122</v>
      </c>
      <c r="D117" s="21" t="s">
        <v>243</v>
      </c>
      <c r="E117" s="21"/>
      <c r="F117" s="22">
        <v>88230</v>
      </c>
      <c r="G117" s="23">
        <v>39.437300238014281</v>
      </c>
      <c r="H117" s="23">
        <v>60.217234570792243</v>
      </c>
      <c r="I117" s="23">
        <v>-2.3397597189164685</v>
      </c>
      <c r="J117" s="23">
        <v>57.877474851875782</v>
      </c>
      <c r="K117" s="23">
        <v>77.781465696532393</v>
      </c>
      <c r="L117" s="23">
        <v>117.21876593454668</v>
      </c>
      <c r="M117" s="1"/>
      <c r="N117" s="23">
        <v>39.771095490445553</v>
      </c>
      <c r="O117" s="23">
        <f t="shared" si="6"/>
        <v>51.966879948452906</v>
      </c>
      <c r="P117" s="23">
        <v>0.25823732408477795</v>
      </c>
      <c r="Q117" s="23">
        <v>-2.3397597189164685</v>
      </c>
      <c r="R117" s="23">
        <f t="shared" si="7"/>
        <v>49.885357553621219</v>
      </c>
      <c r="S117" s="23">
        <v>73.212382265390247</v>
      </c>
      <c r="T117" s="23">
        <v>112.98347775583581</v>
      </c>
      <c r="W117" s="54" t="s">
        <v>660</v>
      </c>
      <c r="X117" s="62" t="s">
        <v>664</v>
      </c>
      <c r="Y117" s="54" t="s">
        <v>662</v>
      </c>
      <c r="Z117" s="54"/>
      <c r="AA117" s="54" t="s">
        <v>780</v>
      </c>
      <c r="AB117" s="55" t="s">
        <v>122</v>
      </c>
      <c r="AC117" s="55"/>
      <c r="AD117" s="57">
        <v>3.4795530000000001</v>
      </c>
      <c r="AE117" s="57">
        <v>5.3129666061809999</v>
      </c>
      <c r="AF117" s="57">
        <v>-0.20643700000000001</v>
      </c>
      <c r="AG117" s="52">
        <f t="shared" si="8"/>
        <v>5.1065296061809997</v>
      </c>
      <c r="AH117" s="52">
        <f t="shared" si="9"/>
        <v>6.8626587184050534</v>
      </c>
      <c r="AI117" s="58">
        <v>10.342211718405053</v>
      </c>
      <c r="AJ117" s="36"/>
      <c r="AK117" s="57">
        <v>3.5090037551220115</v>
      </c>
      <c r="AL117" s="57">
        <f>VLOOKUP(AB117,'Summary LA - 14-15'!C$12:BI$394,31,FALSE)</f>
        <v>4.5850378178520002</v>
      </c>
      <c r="AM117" s="57">
        <v>2.2784279103999959E-2</v>
      </c>
      <c r="AN117" s="57">
        <v>-0.20643700000000001</v>
      </c>
      <c r="AO117" s="52">
        <f t="shared" si="10"/>
        <v>4.401385096956</v>
      </c>
      <c r="AP117" s="52">
        <f t="shared" si="11"/>
        <v>6.4599866162375008</v>
      </c>
      <c r="AQ117" s="52">
        <f>VLOOKUP(AB117,'Summary LA - 14-15'!C$12:BI$394,57,FALSE)</f>
        <v>9.9689903713595118</v>
      </c>
    </row>
    <row r="118" spans="3:43" x14ac:dyDescent="0.25">
      <c r="C118" s="21" t="s">
        <v>123</v>
      </c>
      <c r="D118" s="21"/>
      <c r="E118" s="21" t="s">
        <v>177</v>
      </c>
      <c r="F118" s="22">
        <v>339546</v>
      </c>
      <c r="G118" s="23">
        <v>380.80167046585734</v>
      </c>
      <c r="H118" s="23">
        <v>347.74811766881072</v>
      </c>
      <c r="I118" s="23">
        <v>-1.6289810511683247</v>
      </c>
      <c r="J118" s="23">
        <v>346.11913661764243</v>
      </c>
      <c r="K118" s="23">
        <v>406.03792016409005</v>
      </c>
      <c r="L118" s="23">
        <v>786.83959062994745</v>
      </c>
      <c r="M118" s="1"/>
      <c r="N118" s="23">
        <v>381.89777603203106</v>
      </c>
      <c r="O118" s="23">
        <f t="shared" si="6"/>
        <v>312.61101641736025</v>
      </c>
      <c r="P118" s="23">
        <v>1.4821210115507089</v>
      </c>
      <c r="Q118" s="23">
        <v>-1.6289810511683247</v>
      </c>
      <c r="R118" s="23">
        <f t="shared" si="7"/>
        <v>312.4641563777426</v>
      </c>
      <c r="S118" s="23">
        <v>385.18211159097984</v>
      </c>
      <c r="T118" s="23">
        <v>767.0798876230109</v>
      </c>
      <c r="W118" s="54" t="s">
        <v>688</v>
      </c>
      <c r="X118" s="63" t="s">
        <v>664</v>
      </c>
      <c r="Y118" s="54" t="s">
        <v>665</v>
      </c>
      <c r="Z118" s="54"/>
      <c r="AA118" s="54" t="s">
        <v>781</v>
      </c>
      <c r="AB118" s="55" t="s">
        <v>123</v>
      </c>
      <c r="AC118" s="55"/>
      <c r="AD118" s="57">
        <v>129.29968400000001</v>
      </c>
      <c r="AE118" s="57">
        <v>118.076482361974</v>
      </c>
      <c r="AF118" s="57">
        <v>-0.55311399999999999</v>
      </c>
      <c r="AG118" s="52">
        <f t="shared" si="8"/>
        <v>117.52336836197401</v>
      </c>
      <c r="AH118" s="52">
        <f t="shared" si="9"/>
        <v>137.86855164003612</v>
      </c>
      <c r="AI118" s="58">
        <v>267.16823564003613</v>
      </c>
      <c r="AJ118" s="36"/>
      <c r="AK118" s="57">
        <v>129.67186226057203</v>
      </c>
      <c r="AL118" s="57">
        <f>VLOOKUP(AB118,'Summary LA - 14-15'!C$12:BI$394,31,FALSE)</f>
        <v>106.14582018044899</v>
      </c>
      <c r="AM118" s="57">
        <v>0.50324826098799702</v>
      </c>
      <c r="AN118" s="57">
        <v>-0.55311399999999999</v>
      </c>
      <c r="AO118" s="52">
        <f t="shared" si="10"/>
        <v>106.095954441437</v>
      </c>
      <c r="AP118" s="52">
        <f t="shared" si="11"/>
        <v>130.79714088633824</v>
      </c>
      <c r="AQ118" s="52">
        <f>VLOOKUP(AB118,'Summary LA - 14-15'!C$12:BI$394,57,FALSE)</f>
        <v>260.46900314691027</v>
      </c>
    </row>
    <row r="119" spans="3:43" x14ac:dyDescent="0.25">
      <c r="C119" s="21" t="s">
        <v>124</v>
      </c>
      <c r="D119" s="21" t="s">
        <v>318</v>
      </c>
      <c r="E119" s="21" t="s">
        <v>319</v>
      </c>
      <c r="F119" s="22">
        <v>115821</v>
      </c>
      <c r="G119" s="23">
        <v>52.436578858756185</v>
      </c>
      <c r="H119" s="23">
        <v>60.997330519387674</v>
      </c>
      <c r="I119" s="23">
        <v>-1.1128120116386493</v>
      </c>
      <c r="J119" s="23">
        <v>59.884518507749029</v>
      </c>
      <c r="K119" s="23">
        <v>76.003324172851819</v>
      </c>
      <c r="L119" s="23">
        <v>128.439903031608</v>
      </c>
      <c r="M119" s="1"/>
      <c r="N119" s="23">
        <v>52.744220453949673</v>
      </c>
      <c r="O119" s="23">
        <f t="shared" si="6"/>
        <v>52.709417378618724</v>
      </c>
      <c r="P119" s="23">
        <v>0.26115654439177338</v>
      </c>
      <c r="Q119" s="23">
        <v>-1.1128120116386493</v>
      </c>
      <c r="R119" s="23">
        <f t="shared" si="7"/>
        <v>51.857761911371846</v>
      </c>
      <c r="S119" s="23">
        <v>72.679321359097642</v>
      </c>
      <c r="T119" s="23">
        <v>125.42354181304731</v>
      </c>
      <c r="W119" s="54" t="s">
        <v>660</v>
      </c>
      <c r="X119" s="62" t="s">
        <v>667</v>
      </c>
      <c r="Y119" s="54" t="s">
        <v>662</v>
      </c>
      <c r="Z119" s="54"/>
      <c r="AA119" s="54" t="s">
        <v>782</v>
      </c>
      <c r="AB119" s="55" t="s">
        <v>124</v>
      </c>
      <c r="AC119" s="55"/>
      <c r="AD119" s="57">
        <v>6.0732569999999999</v>
      </c>
      <c r="AE119" s="57">
        <v>7.0647718180860002</v>
      </c>
      <c r="AF119" s="57">
        <v>-0.128887</v>
      </c>
      <c r="AG119" s="52">
        <f t="shared" si="8"/>
        <v>6.9358848180860004</v>
      </c>
      <c r="AH119" s="52">
        <f t="shared" si="9"/>
        <v>8.802781009023871</v>
      </c>
      <c r="AI119" s="58">
        <v>14.876038009023871</v>
      </c>
      <c r="AJ119" s="36"/>
      <c r="AK119" s="57">
        <v>6.1088883571969053</v>
      </c>
      <c r="AL119" s="57">
        <f>VLOOKUP(AB119,'Summary LA - 14-15'!C$12:BI$394,31,FALSE)</f>
        <v>6.104857430209</v>
      </c>
      <c r="AM119" s="57">
        <v>3.0247412127999588E-2</v>
      </c>
      <c r="AN119" s="57">
        <v>-0.128887</v>
      </c>
      <c r="AO119" s="52">
        <f t="shared" si="10"/>
        <v>6.0062178423369996</v>
      </c>
      <c r="AP119" s="52">
        <f t="shared" si="11"/>
        <v>8.4183995016697057</v>
      </c>
      <c r="AQ119" s="52">
        <f>VLOOKUP(AB119,'Summary LA - 14-15'!C$12:BI$394,57,FALSE)</f>
        <v>14.527287858866611</v>
      </c>
    </row>
    <row r="120" spans="3:43" x14ac:dyDescent="0.25">
      <c r="C120" s="21" t="s">
        <v>125</v>
      </c>
      <c r="D120" s="21"/>
      <c r="E120" s="21"/>
      <c r="F120" s="22">
        <v>534378</v>
      </c>
      <c r="G120" s="23">
        <v>399.68524153314695</v>
      </c>
      <c r="H120" s="23">
        <v>311.72477600661892</v>
      </c>
      <c r="I120" s="23">
        <v>0</v>
      </c>
      <c r="J120" s="23">
        <v>311.72477600661892</v>
      </c>
      <c r="K120" s="23">
        <v>380.65410235099318</v>
      </c>
      <c r="L120" s="23">
        <v>780.33934388414013</v>
      </c>
      <c r="M120" s="1"/>
      <c r="N120" s="23">
        <v>402.22321550819231</v>
      </c>
      <c r="O120" s="23">
        <f t="shared" si="6"/>
        <v>285.37360543516945</v>
      </c>
      <c r="P120" s="23">
        <v>1.3280616240002612</v>
      </c>
      <c r="Q120" s="23">
        <v>0</v>
      </c>
      <c r="R120" s="23">
        <f t="shared" si="7"/>
        <v>286.70166705916972</v>
      </c>
      <c r="S120" s="23">
        <v>366.6502794688231</v>
      </c>
      <c r="T120" s="23">
        <v>768.87349497701541</v>
      </c>
      <c r="W120" s="54" t="s">
        <v>715</v>
      </c>
      <c r="X120" s="63" t="s">
        <v>667</v>
      </c>
      <c r="Y120" s="54" t="s">
        <v>662</v>
      </c>
      <c r="Z120" s="54"/>
      <c r="AA120" s="54" t="s">
        <v>783</v>
      </c>
      <c r="AB120" s="55" t="s">
        <v>125</v>
      </c>
      <c r="AC120" s="55"/>
      <c r="AD120" s="57">
        <v>213.583</v>
      </c>
      <c r="AE120" s="57">
        <v>166.578862352865</v>
      </c>
      <c r="AF120" s="57">
        <v>0</v>
      </c>
      <c r="AG120" s="52">
        <f t="shared" si="8"/>
        <v>166.578862352865</v>
      </c>
      <c r="AH120" s="52">
        <f t="shared" si="9"/>
        <v>203.41317790611905</v>
      </c>
      <c r="AI120" s="58">
        <v>416.99617790611904</v>
      </c>
      <c r="AJ120" s="36"/>
      <c r="AK120" s="57">
        <v>214.93923745683679</v>
      </c>
      <c r="AL120" s="57">
        <f>VLOOKUP(AB120,'Summary LA - 14-15'!C$12:BI$394,31,FALSE)</f>
        <v>152.49737652523498</v>
      </c>
      <c r="AM120" s="57">
        <v>0.70968691451001165</v>
      </c>
      <c r="AN120" s="57">
        <v>0</v>
      </c>
      <c r="AO120" s="52">
        <f t="shared" si="10"/>
        <v>153.20706343974499</v>
      </c>
      <c r="AP120" s="52">
        <f t="shared" si="11"/>
        <v>195.94407789902607</v>
      </c>
      <c r="AQ120" s="52">
        <f>VLOOKUP(AB120,'Summary LA - 14-15'!C$12:BI$394,57,FALSE)</f>
        <v>410.88331535586286</v>
      </c>
    </row>
    <row r="121" spans="3:43" x14ac:dyDescent="0.25">
      <c r="C121" s="21" t="s">
        <v>126</v>
      </c>
      <c r="D121" s="21"/>
      <c r="E121" s="21"/>
      <c r="F121" s="22">
        <v>811820</v>
      </c>
      <c r="G121" s="23">
        <v>26.638188268335345</v>
      </c>
      <c r="H121" s="23">
        <v>21.219750916976668</v>
      </c>
      <c r="I121" s="23">
        <v>0</v>
      </c>
      <c r="J121" s="23">
        <v>21.219750916976668</v>
      </c>
      <c r="K121" s="23">
        <v>21.443549789147475</v>
      </c>
      <c r="L121" s="23">
        <v>48.081738057482816</v>
      </c>
      <c r="M121" s="1"/>
      <c r="N121" s="23">
        <v>26.811785168871999</v>
      </c>
      <c r="O121" s="23">
        <f t="shared" si="6"/>
        <v>19.666153015631544</v>
      </c>
      <c r="P121" s="23">
        <v>9.0413976581016242E-2</v>
      </c>
      <c r="Q121" s="23">
        <v>0</v>
      </c>
      <c r="R121" s="23">
        <f t="shared" si="7"/>
        <v>19.756566992212559</v>
      </c>
      <c r="S121" s="23">
        <v>20.322240261669481</v>
      </c>
      <c r="T121" s="23">
        <v>47.134025430541477</v>
      </c>
      <c r="W121" s="54" t="s">
        <v>672</v>
      </c>
      <c r="X121" s="63" t="s">
        <v>673</v>
      </c>
      <c r="Y121" s="54" t="s">
        <v>674</v>
      </c>
      <c r="Z121" s="54"/>
      <c r="AA121" s="54" t="s">
        <v>784</v>
      </c>
      <c r="AB121" s="55" t="s">
        <v>126</v>
      </c>
      <c r="AC121" s="55"/>
      <c r="AD121" s="57">
        <v>21.625413999999999</v>
      </c>
      <c r="AE121" s="57">
        <v>17.226618189419998</v>
      </c>
      <c r="AF121" s="57">
        <v>0</v>
      </c>
      <c r="AG121" s="52">
        <f t="shared" si="8"/>
        <v>17.226618189419998</v>
      </c>
      <c r="AH121" s="52">
        <f t="shared" si="9"/>
        <v>17.408302589825702</v>
      </c>
      <c r="AI121" s="58">
        <v>39.033716589825701</v>
      </c>
      <c r="AJ121" s="36"/>
      <c r="AK121" s="57">
        <v>21.766343435793665</v>
      </c>
      <c r="AL121" s="57">
        <f>VLOOKUP(AB121,'Summary LA - 14-15'!C$12:BI$394,31,FALSE)</f>
        <v>15.96537634115</v>
      </c>
      <c r="AM121" s="57">
        <v>7.33998744680006E-2</v>
      </c>
      <c r="AN121" s="57">
        <v>0</v>
      </c>
      <c r="AO121" s="52">
        <f t="shared" si="10"/>
        <v>16.038776215618</v>
      </c>
      <c r="AP121" s="52">
        <f t="shared" si="11"/>
        <v>16.500026323520515</v>
      </c>
      <c r="AQ121" s="52">
        <f>VLOOKUP(AB121,'Summary LA - 14-15'!C$12:BI$394,57,FALSE)</f>
        <v>38.26636975931418</v>
      </c>
    </row>
    <row r="122" spans="3:43" x14ac:dyDescent="0.25">
      <c r="C122" s="21" t="s">
        <v>127</v>
      </c>
      <c r="D122" s="21" t="s">
        <v>125</v>
      </c>
      <c r="E122" s="21" t="s">
        <v>126</v>
      </c>
      <c r="F122" s="22">
        <v>100978</v>
      </c>
      <c r="G122" s="23">
        <v>72.104111786725838</v>
      </c>
      <c r="H122" s="23">
        <v>79.893252295450495</v>
      </c>
      <c r="I122" s="23">
        <v>0</v>
      </c>
      <c r="J122" s="23">
        <v>79.893252295450495</v>
      </c>
      <c r="K122" s="23">
        <v>95.402155343557709</v>
      </c>
      <c r="L122" s="23">
        <v>167.50626713028353</v>
      </c>
      <c r="M122" s="1"/>
      <c r="N122" s="23">
        <v>71.716981455230666</v>
      </c>
      <c r="O122" s="23">
        <f t="shared" si="6"/>
        <v>69.209493075531313</v>
      </c>
      <c r="P122" s="23">
        <v>0.34194704339559118</v>
      </c>
      <c r="Q122" s="23">
        <v>0</v>
      </c>
      <c r="R122" s="23">
        <f t="shared" si="7"/>
        <v>69.551440118926905</v>
      </c>
      <c r="S122" s="23">
        <v>88.393953405175907</v>
      </c>
      <c r="T122" s="23">
        <v>160.11093486040656</v>
      </c>
      <c r="W122" s="54" t="s">
        <v>660</v>
      </c>
      <c r="X122" s="62" t="s">
        <v>661</v>
      </c>
      <c r="Y122" s="54" t="s">
        <v>662</v>
      </c>
      <c r="Z122" s="54"/>
      <c r="AA122" s="54" t="s">
        <v>785</v>
      </c>
      <c r="AB122" s="55" t="s">
        <v>127</v>
      </c>
      <c r="AC122" s="55"/>
      <c r="AD122" s="57">
        <v>7.2809290000000004</v>
      </c>
      <c r="AE122" s="57">
        <v>8.0674608302900008</v>
      </c>
      <c r="AF122" s="57">
        <v>0</v>
      </c>
      <c r="AG122" s="52">
        <f t="shared" si="8"/>
        <v>8.0674608302900008</v>
      </c>
      <c r="AH122" s="52">
        <f t="shared" si="9"/>
        <v>9.6335188422817701</v>
      </c>
      <c r="AI122" s="58">
        <v>16.914447842281771</v>
      </c>
      <c r="AJ122" s="36"/>
      <c r="AK122" s="57">
        <v>7.2418373533862814</v>
      </c>
      <c r="AL122" s="57">
        <f>VLOOKUP(AB122,'Summary LA - 14-15'!C$12:BI$394,31,FALSE)</f>
        <v>6.9886361917810005</v>
      </c>
      <c r="AM122" s="57">
        <v>3.4529128548000006E-2</v>
      </c>
      <c r="AN122" s="57">
        <v>0</v>
      </c>
      <c r="AO122" s="52">
        <f t="shared" si="10"/>
        <v>7.0231653203290003</v>
      </c>
      <c r="AP122" s="52">
        <f t="shared" si="11"/>
        <v>8.9265384064347018</v>
      </c>
      <c r="AQ122" s="52">
        <f>VLOOKUP(AB122,'Summary LA - 14-15'!C$12:BI$394,57,FALSE)</f>
        <v>16.168375759820982</v>
      </c>
    </row>
    <row r="123" spans="3:43" x14ac:dyDescent="0.25">
      <c r="C123" s="21" t="s">
        <v>128</v>
      </c>
      <c r="D123" s="21" t="s">
        <v>157</v>
      </c>
      <c r="E123" s="21" t="s">
        <v>158</v>
      </c>
      <c r="F123" s="22">
        <v>128319</v>
      </c>
      <c r="G123" s="23">
        <v>43.218634808563031</v>
      </c>
      <c r="H123" s="23">
        <v>44.4960343982263</v>
      </c>
      <c r="I123" s="23">
        <v>-1.5272484978841794</v>
      </c>
      <c r="J123" s="23">
        <v>42.968785900342127</v>
      </c>
      <c r="K123" s="23">
        <v>59.318989872911345</v>
      </c>
      <c r="L123" s="23">
        <v>102.53762468147438</v>
      </c>
      <c r="M123" s="1"/>
      <c r="N123" s="23">
        <v>43.543849786202024</v>
      </c>
      <c r="O123" s="23">
        <f t="shared" si="6"/>
        <v>38.473798489717034</v>
      </c>
      <c r="P123" s="23">
        <v>0.1903570873448229</v>
      </c>
      <c r="Q123" s="23">
        <v>-1.5272484978841794</v>
      </c>
      <c r="R123" s="23">
        <f t="shared" si="7"/>
        <v>37.136907079177675</v>
      </c>
      <c r="S123" s="23">
        <v>56.599587773983814</v>
      </c>
      <c r="T123" s="23">
        <v>100.14343756018584</v>
      </c>
      <c r="W123" s="54" t="s">
        <v>660</v>
      </c>
      <c r="X123" s="62" t="s">
        <v>667</v>
      </c>
      <c r="Y123" s="54" t="s">
        <v>662</v>
      </c>
      <c r="Z123" s="54"/>
      <c r="AA123" s="54" t="s">
        <v>786</v>
      </c>
      <c r="AB123" s="55" t="s">
        <v>128</v>
      </c>
      <c r="AC123" s="55"/>
      <c r="AD123" s="57">
        <v>5.5457720000000004</v>
      </c>
      <c r="AE123" s="57">
        <v>5.7096866379460005</v>
      </c>
      <c r="AF123" s="57">
        <v>-0.19597500000000001</v>
      </c>
      <c r="AG123" s="52">
        <f t="shared" si="8"/>
        <v>5.5137116379460007</v>
      </c>
      <c r="AH123" s="52">
        <f t="shared" si="9"/>
        <v>7.6117534615021105</v>
      </c>
      <c r="AI123" s="58">
        <v>13.157525461502111</v>
      </c>
      <c r="AJ123" s="36"/>
      <c r="AK123" s="57">
        <v>5.5875032607156578</v>
      </c>
      <c r="AL123" s="57">
        <f>VLOOKUP(AB123,'Summary LA - 14-15'!C$12:BI$394,31,FALSE)</f>
        <v>4.9369193484020002</v>
      </c>
      <c r="AM123" s="57">
        <v>2.4426431091000327E-2</v>
      </c>
      <c r="AN123" s="57">
        <v>-0.19597500000000001</v>
      </c>
      <c r="AO123" s="52">
        <f t="shared" si="10"/>
        <v>4.7653707794930007</v>
      </c>
      <c r="AP123" s="52">
        <f t="shared" si="11"/>
        <v>7.2632932089369797</v>
      </c>
      <c r="AQ123" s="52">
        <f>VLOOKUP(AB123,'Summary LA - 14-15'!C$12:BI$394,57,FALSE)</f>
        <v>12.850796469652638</v>
      </c>
    </row>
    <row r="124" spans="3:43" x14ac:dyDescent="0.25">
      <c r="C124" s="21" t="s">
        <v>129</v>
      </c>
      <c r="D124" s="21" t="s">
        <v>97</v>
      </c>
      <c r="E124" s="21"/>
      <c r="F124" s="22">
        <v>52758</v>
      </c>
      <c r="G124" s="23">
        <v>64.838242541415525</v>
      </c>
      <c r="H124" s="23">
        <v>72.387517768982903</v>
      </c>
      <c r="I124" s="23">
        <v>-0.63389438568558321</v>
      </c>
      <c r="J124" s="23">
        <v>71.753623383297324</v>
      </c>
      <c r="K124" s="23">
        <v>83.501716716516157</v>
      </c>
      <c r="L124" s="23">
        <v>148.33995925793167</v>
      </c>
      <c r="M124" s="1"/>
      <c r="N124" s="23">
        <v>65.153866341374808</v>
      </c>
      <c r="O124" s="23">
        <f t="shared" si="6"/>
        <v>63.091425187762994</v>
      </c>
      <c r="P124" s="23">
        <v>0.30744717701580887</v>
      </c>
      <c r="Q124" s="23">
        <v>-0.63389438568558321</v>
      </c>
      <c r="R124" s="23">
        <f t="shared" si="7"/>
        <v>62.764977979093217</v>
      </c>
      <c r="S124" s="23">
        <v>80.27564354857077</v>
      </c>
      <c r="T124" s="23">
        <v>145.42950988994559</v>
      </c>
      <c r="W124" s="54" t="s">
        <v>660</v>
      </c>
      <c r="X124" s="62" t="s">
        <v>664</v>
      </c>
      <c r="Y124" s="54" t="s">
        <v>665</v>
      </c>
      <c r="Z124" s="54"/>
      <c r="AA124" s="54" t="s">
        <v>787</v>
      </c>
      <c r="AB124" s="55" t="s">
        <v>129</v>
      </c>
      <c r="AC124" s="55"/>
      <c r="AD124" s="57">
        <v>3.4207360000000002</v>
      </c>
      <c r="AE124" s="57">
        <v>3.8190206624560004</v>
      </c>
      <c r="AF124" s="57">
        <v>-3.3443000000000001E-2</v>
      </c>
      <c r="AG124" s="52">
        <f t="shared" si="8"/>
        <v>3.7855776624560002</v>
      </c>
      <c r="AH124" s="52">
        <f t="shared" si="9"/>
        <v>4.4053835705299598</v>
      </c>
      <c r="AI124" s="58">
        <v>7.8261195705299595</v>
      </c>
      <c r="AJ124" s="36"/>
      <c r="AK124" s="57">
        <v>3.4373876804382522</v>
      </c>
      <c r="AL124" s="57">
        <f>VLOOKUP(AB124,'Summary LA - 14-15'!C$12:BI$394,31,FALSE)</f>
        <v>3.3285774100559999</v>
      </c>
      <c r="AM124" s="57">
        <v>1.6220298165000042E-2</v>
      </c>
      <c r="AN124" s="57">
        <v>-3.3443000000000001E-2</v>
      </c>
      <c r="AO124" s="52">
        <f t="shared" si="10"/>
        <v>3.3113547082209998</v>
      </c>
      <c r="AP124" s="52">
        <f t="shared" si="11"/>
        <v>4.2355073704386239</v>
      </c>
      <c r="AQ124" s="52">
        <f>VLOOKUP(AB124,'Summary LA - 14-15'!C$12:BI$394,57,FALSE)</f>
        <v>7.6728950508768765</v>
      </c>
    </row>
    <row r="125" spans="3:43" x14ac:dyDescent="0.25">
      <c r="C125" s="21" t="s">
        <v>130</v>
      </c>
      <c r="D125" s="21" t="s">
        <v>330</v>
      </c>
      <c r="E125" s="21"/>
      <c r="F125" s="22">
        <v>132963</v>
      </c>
      <c r="G125" s="23">
        <v>92.137639794529306</v>
      </c>
      <c r="H125" s="23">
        <v>38.291749932545144</v>
      </c>
      <c r="I125" s="23">
        <v>-2.2043726450215472E-2</v>
      </c>
      <c r="J125" s="23">
        <v>38.269706206094931</v>
      </c>
      <c r="K125" s="23">
        <v>54.770483996750507</v>
      </c>
      <c r="L125" s="23">
        <v>146.90812379127982</v>
      </c>
      <c r="M125" s="1"/>
      <c r="N125" s="23">
        <v>93.115356589005756</v>
      </c>
      <c r="O125" s="23">
        <f t="shared" si="6"/>
        <v>33.284440419913814</v>
      </c>
      <c r="P125" s="23">
        <v>0.16555700421921793</v>
      </c>
      <c r="Q125" s="23">
        <v>-2.2043726450215472E-2</v>
      </c>
      <c r="R125" s="23">
        <f t="shared" si="7"/>
        <v>33.427953697682817</v>
      </c>
      <c r="S125" s="23">
        <v>54.699543834206331</v>
      </c>
      <c r="T125" s="23">
        <v>147.81490042321209</v>
      </c>
      <c r="W125" s="54" t="s">
        <v>660</v>
      </c>
      <c r="X125" s="62" t="s">
        <v>661</v>
      </c>
      <c r="Y125" s="54" t="s">
        <v>679</v>
      </c>
      <c r="Z125" s="54"/>
      <c r="AA125" s="54" t="s">
        <v>788</v>
      </c>
      <c r="AB125" s="55" t="s">
        <v>130</v>
      </c>
      <c r="AC125" s="55"/>
      <c r="AD125" s="57">
        <v>12.250897</v>
      </c>
      <c r="AE125" s="57">
        <v>5.0913859462810001</v>
      </c>
      <c r="AF125" s="57">
        <v>-2.931E-3</v>
      </c>
      <c r="AG125" s="52">
        <f t="shared" si="8"/>
        <v>5.0884549462809998</v>
      </c>
      <c r="AH125" s="52">
        <f t="shared" si="9"/>
        <v>7.2824478636599377</v>
      </c>
      <c r="AI125" s="58">
        <v>19.533344863659938</v>
      </c>
      <c r="AJ125" s="36"/>
      <c r="AK125" s="57">
        <v>12.380897158143972</v>
      </c>
      <c r="AL125" s="57">
        <f>VLOOKUP(AB125,'Summary LA - 14-15'!C$12:BI$394,31,FALSE)</f>
        <v>4.4255990515530002</v>
      </c>
      <c r="AM125" s="57">
        <v>2.2012955951999872E-2</v>
      </c>
      <c r="AN125" s="57">
        <v>-2.931E-3</v>
      </c>
      <c r="AO125" s="52">
        <f t="shared" si="10"/>
        <v>4.4446810075049994</v>
      </c>
      <c r="AP125" s="52">
        <f t="shared" si="11"/>
        <v>7.2734594056702893</v>
      </c>
      <c r="AQ125" s="52">
        <f>VLOOKUP(AB125,'Summary LA - 14-15'!C$12:BI$394,57,FALSE)</f>
        <v>19.654356563814261</v>
      </c>
    </row>
    <row r="126" spans="3:43" x14ac:dyDescent="0.25">
      <c r="C126" s="21" t="s">
        <v>131</v>
      </c>
      <c r="D126" s="21"/>
      <c r="E126" s="21" t="s">
        <v>401</v>
      </c>
      <c r="F126" s="22">
        <v>324773</v>
      </c>
      <c r="G126" s="23">
        <v>296.64565712051188</v>
      </c>
      <c r="H126" s="23">
        <v>503.05512486918548</v>
      </c>
      <c r="I126" s="23">
        <v>0</v>
      </c>
      <c r="J126" s="23">
        <v>503.05512486918548</v>
      </c>
      <c r="K126" s="23">
        <v>583.78211801271573</v>
      </c>
      <c r="L126" s="23">
        <v>880.42777513322744</v>
      </c>
      <c r="M126" s="1"/>
      <c r="N126" s="23">
        <v>296.74399797334615</v>
      </c>
      <c r="O126" s="23">
        <f t="shared" si="6"/>
        <v>451.19711424125154</v>
      </c>
      <c r="P126" s="23">
        <v>2.1589702283995136</v>
      </c>
      <c r="Q126" s="23">
        <v>0</v>
      </c>
      <c r="R126" s="23">
        <f t="shared" si="7"/>
        <v>453.35608446965108</v>
      </c>
      <c r="S126" s="23">
        <v>545.12002530990617</v>
      </c>
      <c r="T126" s="23">
        <v>841.86402328325232</v>
      </c>
      <c r="W126" s="54" t="s">
        <v>678</v>
      </c>
      <c r="X126" s="63" t="s">
        <v>661</v>
      </c>
      <c r="Y126" s="54" t="s">
        <v>679</v>
      </c>
      <c r="Z126" s="54"/>
      <c r="AA126" s="54" t="s">
        <v>789</v>
      </c>
      <c r="AB126" s="55" t="s">
        <v>131</v>
      </c>
      <c r="AC126" s="55"/>
      <c r="AD126" s="57">
        <v>96.342500000000001</v>
      </c>
      <c r="AE126" s="57">
        <v>163.37872206914</v>
      </c>
      <c r="AF126" s="57">
        <v>0</v>
      </c>
      <c r="AG126" s="52">
        <f t="shared" si="8"/>
        <v>163.37872206914</v>
      </c>
      <c r="AH126" s="52">
        <f t="shared" si="9"/>
        <v>189.59666981334371</v>
      </c>
      <c r="AI126" s="58">
        <v>285.93916981334371</v>
      </c>
      <c r="AJ126" s="36"/>
      <c r="AK126" s="57">
        <v>96.374438453797538</v>
      </c>
      <c r="AL126" s="57">
        <f>VLOOKUP(AB126,'Summary LA - 14-15'!C$12:BI$394,31,FALSE)</f>
        <v>146.53664038347398</v>
      </c>
      <c r="AM126" s="57">
        <v>0.70117523798799519</v>
      </c>
      <c r="AN126" s="57">
        <v>0</v>
      </c>
      <c r="AO126" s="52">
        <f t="shared" si="10"/>
        <v>147.23781562146198</v>
      </c>
      <c r="AP126" s="52">
        <f t="shared" si="11"/>
        <v>177.05436869942258</v>
      </c>
      <c r="AQ126" s="52">
        <f>VLOOKUP(AB126,'Summary LA - 14-15'!C$12:BI$394,57,FALSE)</f>
        <v>273.42880715322013</v>
      </c>
    </row>
    <row r="127" spans="3:43" x14ac:dyDescent="0.25">
      <c r="C127" s="21" t="s">
        <v>132</v>
      </c>
      <c r="D127" s="21" t="s">
        <v>135</v>
      </c>
      <c r="E127" s="21" t="s">
        <v>136</v>
      </c>
      <c r="F127" s="22">
        <v>127377</v>
      </c>
      <c r="G127" s="23">
        <v>58.595130989111063</v>
      </c>
      <c r="H127" s="23">
        <v>57.815832659977858</v>
      </c>
      <c r="I127" s="23">
        <v>-2.4555846031858182</v>
      </c>
      <c r="J127" s="23">
        <v>55.360248056792045</v>
      </c>
      <c r="K127" s="23">
        <v>71.325885821516863</v>
      </c>
      <c r="L127" s="23">
        <v>129.92101681062792</v>
      </c>
      <c r="M127" s="1"/>
      <c r="N127" s="23">
        <v>58.89264815641868</v>
      </c>
      <c r="O127" s="23">
        <f t="shared" si="6"/>
        <v>50.055671269616965</v>
      </c>
      <c r="P127" s="23">
        <v>0.24718456313934289</v>
      </c>
      <c r="Q127" s="23">
        <v>-2.4555846031858182</v>
      </c>
      <c r="R127" s="23">
        <f t="shared" si="7"/>
        <v>47.847271229570488</v>
      </c>
      <c r="S127" s="23">
        <v>68.41440048532715</v>
      </c>
      <c r="T127" s="23">
        <v>127.30704864174582</v>
      </c>
      <c r="W127" s="54" t="s">
        <v>660</v>
      </c>
      <c r="X127" s="62" t="s">
        <v>667</v>
      </c>
      <c r="Y127" s="54" t="s">
        <v>662</v>
      </c>
      <c r="Z127" s="54"/>
      <c r="AA127" s="54" t="s">
        <v>790</v>
      </c>
      <c r="AB127" s="55" t="s">
        <v>132</v>
      </c>
      <c r="AC127" s="55"/>
      <c r="AD127" s="57">
        <v>7.4636719999999999</v>
      </c>
      <c r="AE127" s="57">
        <v>7.3644073167300004</v>
      </c>
      <c r="AF127" s="57">
        <v>-0.31278499999999998</v>
      </c>
      <c r="AG127" s="52">
        <f t="shared" si="8"/>
        <v>7.0516223167300005</v>
      </c>
      <c r="AH127" s="52">
        <f t="shared" si="9"/>
        <v>9.0852773582873532</v>
      </c>
      <c r="AI127" s="58">
        <v>16.548949358287352</v>
      </c>
      <c r="AJ127" s="36"/>
      <c r="AK127" s="57">
        <v>7.5015688442201416</v>
      </c>
      <c r="AL127" s="57">
        <f>VLOOKUP(AB127,'Summary LA - 14-15'!C$12:BI$394,31,FALSE)</f>
        <v>6.3759412393100003</v>
      </c>
      <c r="AM127" s="57">
        <v>3.1485628099000081E-2</v>
      </c>
      <c r="AN127" s="57">
        <v>-0.31278499999999998</v>
      </c>
      <c r="AO127" s="52">
        <f t="shared" si="10"/>
        <v>6.0946418674090008</v>
      </c>
      <c r="AP127" s="52">
        <f t="shared" si="11"/>
        <v>8.7150534603627818</v>
      </c>
      <c r="AQ127" s="52">
        <f>VLOOKUP(AB127,'Summary LA - 14-15'!C$12:BI$394,57,FALSE)</f>
        <v>16.216622304582923</v>
      </c>
    </row>
    <row r="128" spans="3:43" x14ac:dyDescent="0.25">
      <c r="C128" s="21" t="s">
        <v>133</v>
      </c>
      <c r="D128" s="21" t="s">
        <v>330</v>
      </c>
      <c r="E128" s="21"/>
      <c r="F128" s="22">
        <v>76974</v>
      </c>
      <c r="G128" s="23">
        <v>68.224062670512126</v>
      </c>
      <c r="H128" s="23">
        <v>40.33194021200665</v>
      </c>
      <c r="I128" s="23">
        <v>0</v>
      </c>
      <c r="J128" s="23">
        <v>40.33194021200665</v>
      </c>
      <c r="K128" s="23">
        <v>57.758551377765656</v>
      </c>
      <c r="L128" s="23">
        <v>125.98261404827777</v>
      </c>
      <c r="M128" s="1"/>
      <c r="N128" s="23">
        <v>68.755773337057946</v>
      </c>
      <c r="O128" s="23">
        <f t="shared" si="6"/>
        <v>35.077191130485623</v>
      </c>
      <c r="P128" s="23">
        <v>0.17437790665678815</v>
      </c>
      <c r="Q128" s="23">
        <v>0</v>
      </c>
      <c r="R128" s="23">
        <f t="shared" si="7"/>
        <v>35.25156903714241</v>
      </c>
      <c r="S128" s="23">
        <v>61.032219245649181</v>
      </c>
      <c r="T128" s="23">
        <v>129.78799258270712</v>
      </c>
      <c r="W128" s="54" t="s">
        <v>660</v>
      </c>
      <c r="X128" s="62" t="s">
        <v>661</v>
      </c>
      <c r="Y128" s="54" t="s">
        <v>679</v>
      </c>
      <c r="Z128" s="54"/>
      <c r="AA128" s="54" t="s">
        <v>791</v>
      </c>
      <c r="AB128" s="55" t="s">
        <v>133</v>
      </c>
      <c r="AC128" s="55"/>
      <c r="AD128" s="57">
        <v>5.2514789999999998</v>
      </c>
      <c r="AE128" s="57">
        <v>3.1045107658790001</v>
      </c>
      <c r="AF128" s="57">
        <v>0</v>
      </c>
      <c r="AG128" s="52">
        <f t="shared" si="8"/>
        <v>3.1045107658790001</v>
      </c>
      <c r="AH128" s="52">
        <f t="shared" si="9"/>
        <v>4.4459067337521336</v>
      </c>
      <c r="AI128" s="58">
        <v>9.6973857337521334</v>
      </c>
      <c r="AJ128" s="36"/>
      <c r="AK128" s="57">
        <v>5.292406896846698</v>
      </c>
      <c r="AL128" s="57">
        <f>VLOOKUP(AB128,'Summary LA - 14-15'!C$12:BI$394,31,FALSE)</f>
        <v>2.700031710078</v>
      </c>
      <c r="AM128" s="57">
        <v>1.3422564986999612E-2</v>
      </c>
      <c r="AN128" s="57">
        <v>0</v>
      </c>
      <c r="AO128" s="52">
        <f t="shared" si="10"/>
        <v>2.7134542750649997</v>
      </c>
      <c r="AP128" s="52">
        <f t="shared" si="11"/>
        <v>4.6981647514484681</v>
      </c>
      <c r="AQ128" s="52">
        <f>VLOOKUP(AB128,'Summary LA - 14-15'!C$12:BI$394,57,FALSE)</f>
        <v>9.9905716482951661</v>
      </c>
    </row>
    <row r="129" spans="3:43" x14ac:dyDescent="0.25">
      <c r="C129" s="21" t="s">
        <v>134</v>
      </c>
      <c r="D129" s="21" t="s">
        <v>103</v>
      </c>
      <c r="E129" s="21" t="s">
        <v>105</v>
      </c>
      <c r="F129" s="22">
        <v>112994</v>
      </c>
      <c r="G129" s="23">
        <v>45.472325964210484</v>
      </c>
      <c r="H129" s="23">
        <v>64.864300363629937</v>
      </c>
      <c r="I129" s="23">
        <v>-0.27811211214754766</v>
      </c>
      <c r="J129" s="23">
        <v>64.586188251482383</v>
      </c>
      <c r="K129" s="23">
        <v>79.585998153119917</v>
      </c>
      <c r="L129" s="23">
        <v>125.05832411733041</v>
      </c>
      <c r="M129" s="1"/>
      <c r="N129" s="23">
        <v>45.926968219753199</v>
      </c>
      <c r="O129" s="23">
        <f t="shared" si="6"/>
        <v>56.048608913508673</v>
      </c>
      <c r="P129" s="23">
        <v>0.27813396598048984</v>
      </c>
      <c r="Q129" s="23">
        <v>-0.27811211214754766</v>
      </c>
      <c r="R129" s="23">
        <f t="shared" si="7"/>
        <v>56.048630767341614</v>
      </c>
      <c r="S129" s="23">
        <v>72.292770411487211</v>
      </c>
      <c r="T129" s="23">
        <v>118.21973863124043</v>
      </c>
      <c r="W129" s="54" t="s">
        <v>660</v>
      </c>
      <c r="X129" s="62" t="s">
        <v>661</v>
      </c>
      <c r="Y129" s="54" t="s">
        <v>662</v>
      </c>
      <c r="Z129" s="54"/>
      <c r="AA129" s="54" t="s">
        <v>792</v>
      </c>
      <c r="AB129" s="55" t="s">
        <v>134</v>
      </c>
      <c r="AC129" s="55"/>
      <c r="AD129" s="57">
        <v>5.1380999999999997</v>
      </c>
      <c r="AE129" s="57">
        <v>7.3292767552880003</v>
      </c>
      <c r="AF129" s="57">
        <v>-3.1425000000000002E-2</v>
      </c>
      <c r="AG129" s="52">
        <f t="shared" si="8"/>
        <v>7.2978517552880007</v>
      </c>
      <c r="AH129" s="52">
        <f t="shared" si="9"/>
        <v>8.9927402753136327</v>
      </c>
      <c r="AI129" s="58">
        <v>14.130840275313632</v>
      </c>
      <c r="AJ129" s="36"/>
      <c r="AK129" s="57">
        <v>5.1894718470227934</v>
      </c>
      <c r="AL129" s="57">
        <f>VLOOKUP(AB129,'Summary LA - 14-15'!C$12:BI$394,31,FALSE)</f>
        <v>6.3331565155729992</v>
      </c>
      <c r="AM129" s="57">
        <v>3.1427469351999464E-2</v>
      </c>
      <c r="AN129" s="57">
        <v>-3.1425000000000002E-2</v>
      </c>
      <c r="AO129" s="52">
        <f t="shared" si="10"/>
        <v>6.3331589849249994</v>
      </c>
      <c r="AP129" s="52">
        <f t="shared" si="11"/>
        <v>8.1692811924998701</v>
      </c>
      <c r="AQ129" s="52">
        <f>VLOOKUP(AB129,'Summary LA - 14-15'!C$12:BI$394,57,FALSE)</f>
        <v>13.358753039522664</v>
      </c>
    </row>
    <row r="130" spans="3:43" x14ac:dyDescent="0.25">
      <c r="C130" s="21" t="s">
        <v>135</v>
      </c>
      <c r="D130" s="21"/>
      <c r="E130" s="21"/>
      <c r="F130" s="22">
        <v>1424221</v>
      </c>
      <c r="G130" s="23">
        <v>363.76800440381095</v>
      </c>
      <c r="H130" s="23">
        <v>275.29035744140202</v>
      </c>
      <c r="I130" s="23">
        <v>0</v>
      </c>
      <c r="J130" s="23">
        <v>275.29035744140202</v>
      </c>
      <c r="K130" s="23">
        <v>331.0766902543034</v>
      </c>
      <c r="L130" s="23">
        <v>694.84469465811435</v>
      </c>
      <c r="M130" s="1"/>
      <c r="N130" s="23">
        <v>365.39558508415394</v>
      </c>
      <c r="O130" s="23">
        <f t="shared" si="6"/>
        <v>252.39615900958631</v>
      </c>
      <c r="P130" s="23">
        <v>1.1725603407280172</v>
      </c>
      <c r="Q130" s="23">
        <v>0</v>
      </c>
      <c r="R130" s="23">
        <f t="shared" si="7"/>
        <v>253.56871935031432</v>
      </c>
      <c r="S130" s="23">
        <v>318.89233530291096</v>
      </c>
      <c r="T130" s="23">
        <v>684.28792038706501</v>
      </c>
      <c r="W130" s="54" t="s">
        <v>715</v>
      </c>
      <c r="X130" s="63" t="s">
        <v>667</v>
      </c>
      <c r="Y130" s="54" t="s">
        <v>662</v>
      </c>
      <c r="Z130" s="54"/>
      <c r="AA130" s="54" t="s">
        <v>793</v>
      </c>
      <c r="AB130" s="55" t="s">
        <v>135</v>
      </c>
      <c r="AC130" s="55"/>
      <c r="AD130" s="57">
        <v>518.08603100000005</v>
      </c>
      <c r="AE130" s="57">
        <v>392.07430816555103</v>
      </c>
      <c r="AF130" s="57">
        <v>0</v>
      </c>
      <c r="AG130" s="52">
        <f t="shared" si="8"/>
        <v>392.07430816555103</v>
      </c>
      <c r="AH130" s="52">
        <f t="shared" si="9"/>
        <v>471.5263748706742</v>
      </c>
      <c r="AI130" s="58">
        <v>989.61240587067425</v>
      </c>
      <c r="AJ130" s="36"/>
      <c r="AK130" s="57">
        <v>520.40406558413883</v>
      </c>
      <c r="AL130" s="57">
        <f>VLOOKUP(AB130,'Summary LA - 14-15'!C$12:BI$394,31,FALSE)</f>
        <v>359.467909980792</v>
      </c>
      <c r="AM130" s="57">
        <v>1.6699850610319973</v>
      </c>
      <c r="AN130" s="57">
        <v>0</v>
      </c>
      <c r="AO130" s="52">
        <f t="shared" si="10"/>
        <v>361.13789504182398</v>
      </c>
      <c r="AP130" s="52">
        <f t="shared" si="11"/>
        <v>454.20665416070972</v>
      </c>
      <c r="AQ130" s="52">
        <f>VLOOKUP(AB130,'Summary LA - 14-15'!C$12:BI$394,57,FALSE)</f>
        <v>974.61071974484855</v>
      </c>
    </row>
    <row r="131" spans="3:43" x14ac:dyDescent="0.25">
      <c r="C131" s="21" t="s">
        <v>136</v>
      </c>
      <c r="D131" s="21"/>
      <c r="E131" s="21"/>
      <c r="F131" s="22">
        <v>1763285</v>
      </c>
      <c r="G131" s="23">
        <v>21.682931006615494</v>
      </c>
      <c r="H131" s="23">
        <v>20.731323269970542</v>
      </c>
      <c r="I131" s="23">
        <v>0</v>
      </c>
      <c r="J131" s="23">
        <v>20.731323269970542</v>
      </c>
      <c r="K131" s="23">
        <v>21.566513582916706</v>
      </c>
      <c r="L131" s="23">
        <v>43.249444589532203</v>
      </c>
      <c r="M131" s="1"/>
      <c r="N131" s="23">
        <v>21.788319266903919</v>
      </c>
      <c r="O131" s="23">
        <f t="shared" si="6"/>
        <v>19.199326244883274</v>
      </c>
      <c r="P131" s="23">
        <v>8.8572587338407088E-2</v>
      </c>
      <c r="Q131" s="23">
        <v>0</v>
      </c>
      <c r="R131" s="23">
        <f t="shared" si="7"/>
        <v>19.287898832221682</v>
      </c>
      <c r="S131" s="23">
        <v>20.404807650679647</v>
      </c>
      <c r="T131" s="23">
        <v>42.193126917583569</v>
      </c>
      <c r="W131" s="54" t="s">
        <v>672</v>
      </c>
      <c r="X131" s="63" t="s">
        <v>673</v>
      </c>
      <c r="Y131" s="54" t="s">
        <v>674</v>
      </c>
      <c r="Z131" s="54"/>
      <c r="AA131" s="54" t="s">
        <v>794</v>
      </c>
      <c r="AB131" s="55" t="s">
        <v>136</v>
      </c>
      <c r="AC131" s="55"/>
      <c r="AD131" s="57">
        <v>38.233187000000001</v>
      </c>
      <c r="AE131" s="57">
        <v>36.555231352090004</v>
      </c>
      <c r="AF131" s="57">
        <v>0</v>
      </c>
      <c r="AG131" s="52">
        <f t="shared" si="8"/>
        <v>36.555231352090004</v>
      </c>
      <c r="AH131" s="52">
        <f t="shared" si="9"/>
        <v>38.027909903053285</v>
      </c>
      <c r="AI131" s="58">
        <v>76.261096903053286</v>
      </c>
      <c r="AJ131" s="36"/>
      <c r="AK131" s="57">
        <v>38.419016538542678</v>
      </c>
      <c r="AL131" s="57">
        <f>VLOOKUP(AB131,'Summary LA - 14-15'!C$12:BI$394,31,FALSE)</f>
        <v>33.853883977709003</v>
      </c>
      <c r="AM131" s="57">
        <v>0.15617871466500313</v>
      </c>
      <c r="AN131" s="57">
        <v>0</v>
      </c>
      <c r="AO131" s="52">
        <f t="shared" si="10"/>
        <v>34.010062692374007</v>
      </c>
      <c r="AP131" s="52">
        <f t="shared" si="11"/>
        <v>35.983800509413669</v>
      </c>
      <c r="AQ131" s="52">
        <f>VLOOKUP(AB131,'Summary LA - 14-15'!C$12:BI$394,57,FALSE)</f>
        <v>74.402817047956347</v>
      </c>
    </row>
    <row r="132" spans="3:43" x14ac:dyDescent="0.25">
      <c r="C132" s="21" t="s">
        <v>137</v>
      </c>
      <c r="D132" s="21" t="s">
        <v>106</v>
      </c>
      <c r="E132" s="21" t="s">
        <v>107</v>
      </c>
      <c r="F132" s="22">
        <v>119090</v>
      </c>
      <c r="G132" s="23">
        <v>36.87286086153329</v>
      </c>
      <c r="H132" s="23">
        <v>75.834801216861194</v>
      </c>
      <c r="I132" s="23">
        <v>0</v>
      </c>
      <c r="J132" s="23">
        <v>75.834801216861194</v>
      </c>
      <c r="K132" s="23">
        <v>102.15914289169554</v>
      </c>
      <c r="L132" s="23">
        <v>139.03200375322885</v>
      </c>
      <c r="M132" s="1"/>
      <c r="N132" s="23">
        <v>37.037781669767426</v>
      </c>
      <c r="O132" s="23">
        <f t="shared" si="6"/>
        <v>65.775617532991845</v>
      </c>
      <c r="P132" s="23">
        <v>0.32787695853555765</v>
      </c>
      <c r="Q132" s="23">
        <v>0</v>
      </c>
      <c r="R132" s="23">
        <f t="shared" si="7"/>
        <v>66.1034944915274</v>
      </c>
      <c r="S132" s="23">
        <v>97.181098022740201</v>
      </c>
      <c r="T132" s="23">
        <v>134.21887969250761</v>
      </c>
      <c r="W132" s="54" t="s">
        <v>660</v>
      </c>
      <c r="X132" s="62" t="s">
        <v>661</v>
      </c>
      <c r="Y132" s="54" t="s">
        <v>665</v>
      </c>
      <c r="Z132" s="54"/>
      <c r="AA132" s="54" t="s">
        <v>795</v>
      </c>
      <c r="AB132" s="55" t="s">
        <v>137</v>
      </c>
      <c r="AC132" s="55"/>
      <c r="AD132" s="57">
        <v>4.3911889999999998</v>
      </c>
      <c r="AE132" s="57">
        <v>9.0311664769160007</v>
      </c>
      <c r="AF132" s="57">
        <v>0</v>
      </c>
      <c r="AG132" s="52">
        <f t="shared" si="8"/>
        <v>9.0311664769160007</v>
      </c>
      <c r="AH132" s="52">
        <f t="shared" si="9"/>
        <v>12.166132326972022</v>
      </c>
      <c r="AI132" s="58">
        <v>16.557321326972023</v>
      </c>
      <c r="AJ132" s="36"/>
      <c r="AK132" s="57">
        <v>4.410829419052603</v>
      </c>
      <c r="AL132" s="57">
        <f>VLOOKUP(AB132,'Summary LA - 14-15'!C$12:BI$394,31,FALSE)</f>
        <v>7.8332182920040001</v>
      </c>
      <c r="AM132" s="57">
        <v>3.9046866991999558E-2</v>
      </c>
      <c r="AN132" s="57">
        <v>0</v>
      </c>
      <c r="AO132" s="52">
        <f t="shared" si="10"/>
        <v>7.872265158996</v>
      </c>
      <c r="AP132" s="52">
        <f t="shared" si="11"/>
        <v>11.574084463484578</v>
      </c>
      <c r="AQ132" s="52">
        <f>VLOOKUP(AB132,'Summary LA - 14-15'!C$12:BI$394,57,FALSE)</f>
        <v>15.984913882537182</v>
      </c>
    </row>
    <row r="133" spans="3:43" x14ac:dyDescent="0.25">
      <c r="C133" s="21" t="s">
        <v>138</v>
      </c>
      <c r="D133" s="21" t="s">
        <v>157</v>
      </c>
      <c r="E133" s="21" t="s">
        <v>158</v>
      </c>
      <c r="F133" s="22">
        <v>114232</v>
      </c>
      <c r="G133" s="23">
        <v>49.399590307444498</v>
      </c>
      <c r="H133" s="23">
        <v>37.452762672097137</v>
      </c>
      <c r="I133" s="23">
        <v>0</v>
      </c>
      <c r="J133" s="23">
        <v>37.452762672097137</v>
      </c>
      <c r="K133" s="23">
        <v>51.567116600755824</v>
      </c>
      <c r="L133" s="23">
        <v>100.96670690820032</v>
      </c>
      <c r="M133" s="1"/>
      <c r="N133" s="23">
        <v>49.721906216188444</v>
      </c>
      <c r="O133" s="23">
        <f t="shared" si="6"/>
        <v>32.471648582157364</v>
      </c>
      <c r="P133" s="23">
        <v>0.15962090904475118</v>
      </c>
      <c r="Q133" s="23">
        <v>0</v>
      </c>
      <c r="R133" s="23">
        <f t="shared" si="7"/>
        <v>32.631269491202119</v>
      </c>
      <c r="S133" s="23">
        <v>49.773984231049759</v>
      </c>
      <c r="T133" s="23">
        <v>99.495890447238196</v>
      </c>
      <c r="W133" s="54" t="s">
        <v>660</v>
      </c>
      <c r="X133" s="62" t="s">
        <v>661</v>
      </c>
      <c r="Y133" s="54" t="s">
        <v>662</v>
      </c>
      <c r="Z133" s="54"/>
      <c r="AA133" s="54" t="s">
        <v>796</v>
      </c>
      <c r="AB133" s="55" t="s">
        <v>138</v>
      </c>
      <c r="AC133" s="55"/>
      <c r="AD133" s="57">
        <v>5.643014</v>
      </c>
      <c r="AE133" s="57">
        <v>4.2783039855589999</v>
      </c>
      <c r="AF133" s="57">
        <v>0</v>
      </c>
      <c r="AG133" s="52">
        <f t="shared" si="8"/>
        <v>4.2783039855589999</v>
      </c>
      <c r="AH133" s="52">
        <f t="shared" si="9"/>
        <v>5.8906148635375386</v>
      </c>
      <c r="AI133" s="58">
        <v>11.533628863537539</v>
      </c>
      <c r="AJ133" s="36"/>
      <c r="AK133" s="57">
        <v>5.6798327908876383</v>
      </c>
      <c r="AL133" s="57">
        <f>VLOOKUP(AB133,'Summary LA - 14-15'!C$12:BI$394,31,FALSE)</f>
        <v>3.7093013608369998</v>
      </c>
      <c r="AM133" s="57">
        <v>1.8233815682000016E-2</v>
      </c>
      <c r="AN133" s="57">
        <v>0</v>
      </c>
      <c r="AO133" s="52">
        <f t="shared" si="10"/>
        <v>3.7275351765189999</v>
      </c>
      <c r="AP133" s="52">
        <f t="shared" si="11"/>
        <v>5.6861475497385596</v>
      </c>
      <c r="AQ133" s="52">
        <f>VLOOKUP(AB133,'Summary LA - 14-15'!C$12:BI$394,57,FALSE)</f>
        <v>11.365980340626198</v>
      </c>
    </row>
    <row r="134" spans="3:43" x14ac:dyDescent="0.25">
      <c r="C134" s="21" t="s">
        <v>139</v>
      </c>
      <c r="D134" s="21" t="s">
        <v>67</v>
      </c>
      <c r="E134" s="21" t="s">
        <v>68</v>
      </c>
      <c r="F134" s="22">
        <v>98325</v>
      </c>
      <c r="G134" s="23">
        <v>66.386564963132471</v>
      </c>
      <c r="H134" s="23">
        <v>82.350315255784395</v>
      </c>
      <c r="I134" s="23">
        <v>-1.1925858123569795</v>
      </c>
      <c r="J134" s="23">
        <v>81.157729443427414</v>
      </c>
      <c r="K134" s="23">
        <v>98.748018874601016</v>
      </c>
      <c r="L134" s="23">
        <v>165.13458383773349</v>
      </c>
      <c r="M134" s="1"/>
      <c r="N134" s="23">
        <v>66.627693243788713</v>
      </c>
      <c r="O134" s="23">
        <f t="shared" si="6"/>
        <v>71.026550812794312</v>
      </c>
      <c r="P134" s="23">
        <v>0.35595154631070225</v>
      </c>
      <c r="Q134" s="23">
        <v>-1.1925858123569795</v>
      </c>
      <c r="R134" s="23">
        <f t="shared" si="7"/>
        <v>70.189916546748037</v>
      </c>
      <c r="S134" s="23">
        <v>91.237642943841138</v>
      </c>
      <c r="T134" s="23">
        <v>157.86533618762982</v>
      </c>
      <c r="W134" s="54" t="s">
        <v>660</v>
      </c>
      <c r="X134" s="62" t="s">
        <v>664</v>
      </c>
      <c r="Y134" s="54" t="s">
        <v>665</v>
      </c>
      <c r="Z134" s="54"/>
      <c r="AA134" s="54" t="s">
        <v>797</v>
      </c>
      <c r="AB134" s="55" t="s">
        <v>139</v>
      </c>
      <c r="AC134" s="55"/>
      <c r="AD134" s="57">
        <v>6.5274590000000003</v>
      </c>
      <c r="AE134" s="57">
        <v>8.0970947475250004</v>
      </c>
      <c r="AF134" s="57">
        <v>-0.117261</v>
      </c>
      <c r="AG134" s="52">
        <f t="shared" si="8"/>
        <v>7.9798337475250003</v>
      </c>
      <c r="AH134" s="52">
        <f t="shared" si="9"/>
        <v>9.7093989558451455</v>
      </c>
      <c r="AI134" s="58">
        <v>16.236857955845146</v>
      </c>
      <c r="AJ134" s="36"/>
      <c r="AK134" s="57">
        <v>6.5511679381955243</v>
      </c>
      <c r="AL134" s="57">
        <f>VLOOKUP(AB134,'Summary LA - 14-15'!C$12:BI$394,31,FALSE)</f>
        <v>6.9836856086680008</v>
      </c>
      <c r="AM134" s="57">
        <v>3.4998935790999795E-2</v>
      </c>
      <c r="AN134" s="57">
        <v>-0.117261</v>
      </c>
      <c r="AO134" s="52">
        <f t="shared" si="10"/>
        <v>6.9014235444590009</v>
      </c>
      <c r="AP134" s="52">
        <f t="shared" si="11"/>
        <v>8.971647033606704</v>
      </c>
      <c r="AQ134" s="52">
        <f>VLOOKUP(AB134,'Summary LA - 14-15'!C$12:BI$394,57,FALSE)</f>
        <v>15.522814971802228</v>
      </c>
    </row>
    <row r="135" spans="3:43" x14ac:dyDescent="0.25">
      <c r="C135" s="21" t="s">
        <v>140</v>
      </c>
      <c r="D135" s="21" t="s">
        <v>327</v>
      </c>
      <c r="E135" s="21"/>
      <c r="F135" s="22">
        <v>61869</v>
      </c>
      <c r="G135" s="23">
        <v>35.722381160193315</v>
      </c>
      <c r="H135" s="23">
        <v>71.284914870856156</v>
      </c>
      <c r="I135" s="23">
        <v>-2.8402592574633498</v>
      </c>
      <c r="J135" s="23">
        <v>68.444655613392825</v>
      </c>
      <c r="K135" s="23">
        <v>102.72401800452693</v>
      </c>
      <c r="L135" s="23">
        <v>138.44639916472025</v>
      </c>
      <c r="M135" s="1"/>
      <c r="N135" s="23">
        <v>36.433430294836604</v>
      </c>
      <c r="O135" s="23">
        <f t="shared" si="6"/>
        <v>61.488899907304145</v>
      </c>
      <c r="P135" s="23">
        <v>0.30625220331669101</v>
      </c>
      <c r="Q135" s="23">
        <v>-2.8402592574633498</v>
      </c>
      <c r="R135" s="23">
        <f t="shared" si="7"/>
        <v>58.954892853157482</v>
      </c>
      <c r="S135" s="23">
        <v>101.07910861321932</v>
      </c>
      <c r="T135" s="23">
        <v>137.51253890805592</v>
      </c>
      <c r="W135" s="54" t="s">
        <v>660</v>
      </c>
      <c r="X135" s="62" t="s">
        <v>664</v>
      </c>
      <c r="Y135" s="54" t="s">
        <v>665</v>
      </c>
      <c r="Z135" s="54"/>
      <c r="AA135" s="54" t="s">
        <v>798</v>
      </c>
      <c r="AB135" s="55" t="s">
        <v>140</v>
      </c>
      <c r="AC135" s="55"/>
      <c r="AD135" s="57">
        <v>2.210108</v>
      </c>
      <c r="AE135" s="57">
        <v>4.410326398145</v>
      </c>
      <c r="AF135" s="57">
        <v>-0.17572399999999999</v>
      </c>
      <c r="AG135" s="52">
        <f t="shared" si="8"/>
        <v>4.2346023981450003</v>
      </c>
      <c r="AH135" s="52">
        <f t="shared" si="9"/>
        <v>6.3554322699220762</v>
      </c>
      <c r="AI135" s="58">
        <v>8.5655402699220762</v>
      </c>
      <c r="AJ135" s="36"/>
      <c r="AK135" s="57">
        <v>2.2540998989112455</v>
      </c>
      <c r="AL135" s="57">
        <f>VLOOKUP(AB135,'Summary LA - 14-15'!C$12:BI$394,31,FALSE)</f>
        <v>3.8042567483649998</v>
      </c>
      <c r="AM135" s="57">
        <v>1.8947517567000353E-2</v>
      </c>
      <c r="AN135" s="57">
        <v>-0.17572399999999999</v>
      </c>
      <c r="AO135" s="52">
        <f t="shared" si="10"/>
        <v>3.6474802659319998</v>
      </c>
      <c r="AP135" s="52">
        <f t="shared" si="11"/>
        <v>6.254044608642463</v>
      </c>
      <c r="AQ135" s="52">
        <f>VLOOKUP(AB135,'Summary LA - 14-15'!C$12:BI$394,57,FALSE)</f>
        <v>8.508144507553709</v>
      </c>
    </row>
    <row r="136" spans="3:43" x14ac:dyDescent="0.25">
      <c r="C136" s="21" t="s">
        <v>141</v>
      </c>
      <c r="D136" s="21" t="s">
        <v>146</v>
      </c>
      <c r="E136" s="21"/>
      <c r="F136" s="22">
        <v>83028</v>
      </c>
      <c r="G136" s="23">
        <v>50.768054150407082</v>
      </c>
      <c r="H136" s="23">
        <v>68.952833795322064</v>
      </c>
      <c r="I136" s="23">
        <v>-2.4052488317194198</v>
      </c>
      <c r="J136" s="23">
        <v>66.547584963602631</v>
      </c>
      <c r="K136" s="23">
        <v>83.765954844946279</v>
      </c>
      <c r="L136" s="23">
        <v>134.53400899535339</v>
      </c>
      <c r="M136" s="1"/>
      <c r="N136" s="23">
        <v>51.098221881008456</v>
      </c>
      <c r="O136" s="23">
        <f t="shared" si="6"/>
        <v>59.639441021269938</v>
      </c>
      <c r="P136" s="23">
        <v>0.29516993494965132</v>
      </c>
      <c r="Q136" s="23">
        <v>-2.4052488317194198</v>
      </c>
      <c r="R136" s="23">
        <f t="shared" si="7"/>
        <v>57.529362124500167</v>
      </c>
      <c r="S136" s="23">
        <v>78.540079002170813</v>
      </c>
      <c r="T136" s="23">
        <v>129.63830088317928</v>
      </c>
      <c r="W136" s="54" t="s">
        <v>660</v>
      </c>
      <c r="X136" s="62" t="s">
        <v>664</v>
      </c>
      <c r="Y136" s="54" t="s">
        <v>662</v>
      </c>
      <c r="Z136" s="54"/>
      <c r="AA136" s="54" t="s">
        <v>799</v>
      </c>
      <c r="AB136" s="55" t="s">
        <v>141</v>
      </c>
      <c r="AC136" s="55"/>
      <c r="AD136" s="57">
        <v>4.2151699999999996</v>
      </c>
      <c r="AE136" s="57">
        <v>5.7250158843580001</v>
      </c>
      <c r="AF136" s="57">
        <v>-0.19970299999999999</v>
      </c>
      <c r="AG136" s="52">
        <f t="shared" si="8"/>
        <v>5.5253128843579997</v>
      </c>
      <c r="AH136" s="52">
        <f t="shared" si="9"/>
        <v>6.9549196988661999</v>
      </c>
      <c r="AI136" s="58">
        <v>11.1700896988662</v>
      </c>
      <c r="AJ136" s="36"/>
      <c r="AK136" s="57">
        <v>4.2425831663363702</v>
      </c>
      <c r="AL136" s="57">
        <f>VLOOKUP(AB136,'Summary LA - 14-15'!C$12:BI$394,31,FALSE)</f>
        <v>4.9517435091140003</v>
      </c>
      <c r="AM136" s="57">
        <v>2.4507369358999654E-2</v>
      </c>
      <c r="AN136" s="57">
        <v>-0.19970299999999999</v>
      </c>
      <c r="AO136" s="52">
        <f t="shared" si="10"/>
        <v>4.7765478784729991</v>
      </c>
      <c r="AP136" s="52">
        <f t="shared" si="11"/>
        <v>6.521518125968834</v>
      </c>
      <c r="AQ136" s="52">
        <f>VLOOKUP(AB136,'Summary LA - 14-15'!C$12:BI$394,57,FALSE)</f>
        <v>10.764101292305204</v>
      </c>
    </row>
    <row r="137" spans="3:43" x14ac:dyDescent="0.25">
      <c r="C137" s="21" t="s">
        <v>142</v>
      </c>
      <c r="D137" s="21" t="s">
        <v>194</v>
      </c>
      <c r="E137" s="21" t="s">
        <v>195</v>
      </c>
      <c r="F137" s="22">
        <v>76712</v>
      </c>
      <c r="G137" s="23">
        <v>66.45055532380853</v>
      </c>
      <c r="H137" s="23">
        <v>55.905418031468351</v>
      </c>
      <c r="I137" s="23">
        <v>-0.96183126499113569</v>
      </c>
      <c r="J137" s="23">
        <v>54.943586766477218</v>
      </c>
      <c r="K137" s="23">
        <v>73.137946406062284</v>
      </c>
      <c r="L137" s="23">
        <v>139.58850172987081</v>
      </c>
      <c r="M137" s="1"/>
      <c r="N137" s="23">
        <v>66.641066455938955</v>
      </c>
      <c r="O137" s="23">
        <f t="shared" si="6"/>
        <v>48.43182831177652</v>
      </c>
      <c r="P137" s="23">
        <v>0.23851934805506261</v>
      </c>
      <c r="Q137" s="23">
        <v>-0.96183126499113569</v>
      </c>
      <c r="R137" s="23">
        <f t="shared" si="7"/>
        <v>47.708516394840451</v>
      </c>
      <c r="S137" s="23">
        <v>71.275854888020646</v>
      </c>
      <c r="T137" s="23">
        <v>137.91692134395959</v>
      </c>
      <c r="W137" s="54" t="s">
        <v>660</v>
      </c>
      <c r="X137" s="62" t="s">
        <v>667</v>
      </c>
      <c r="Y137" s="54" t="s">
        <v>662</v>
      </c>
      <c r="Z137" s="54"/>
      <c r="AA137" s="54" t="s">
        <v>800</v>
      </c>
      <c r="AB137" s="55" t="s">
        <v>142</v>
      </c>
      <c r="AC137" s="55"/>
      <c r="AD137" s="57">
        <v>5.0975549999999998</v>
      </c>
      <c r="AE137" s="57">
        <v>4.2886164280300001</v>
      </c>
      <c r="AF137" s="57">
        <v>-7.3784000000000002E-2</v>
      </c>
      <c r="AG137" s="52">
        <f t="shared" si="8"/>
        <v>4.2148324280300002</v>
      </c>
      <c r="AH137" s="52">
        <f t="shared" si="9"/>
        <v>5.6105581447018498</v>
      </c>
      <c r="AI137" s="58">
        <v>10.70811314470185</v>
      </c>
      <c r="AJ137" s="36"/>
      <c r="AK137" s="57">
        <v>5.1121694899679886</v>
      </c>
      <c r="AL137" s="57">
        <f>VLOOKUP(AB137,'Summary LA - 14-15'!C$12:BI$394,31,FALSE)</f>
        <v>3.7153024134530002</v>
      </c>
      <c r="AM137" s="57">
        <v>1.8297296227999964E-2</v>
      </c>
      <c r="AN137" s="57">
        <v>-7.3784000000000002E-2</v>
      </c>
      <c r="AO137" s="52">
        <f t="shared" si="10"/>
        <v>3.6598157096810002</v>
      </c>
      <c r="AP137" s="52">
        <f t="shared" si="11"/>
        <v>5.4680805837698356</v>
      </c>
      <c r="AQ137" s="52">
        <f>VLOOKUP(AB137,'Summary LA - 14-15'!C$12:BI$394,57,FALSE)</f>
        <v>10.580250073737824</v>
      </c>
    </row>
    <row r="138" spans="3:43" x14ac:dyDescent="0.25">
      <c r="C138" s="21" t="s">
        <v>143</v>
      </c>
      <c r="D138" s="21"/>
      <c r="E138" s="21" t="s">
        <v>353</v>
      </c>
      <c r="F138" s="22">
        <v>201476</v>
      </c>
      <c r="G138" s="23">
        <v>334.98040957731939</v>
      </c>
      <c r="H138" s="23">
        <v>638.84682580068591</v>
      </c>
      <c r="I138" s="23">
        <v>-7.4202386388453221E-3</v>
      </c>
      <c r="J138" s="23">
        <v>638.8394055620472</v>
      </c>
      <c r="K138" s="23">
        <v>758.13010345189639</v>
      </c>
      <c r="L138" s="23">
        <v>1093.110513029216</v>
      </c>
      <c r="M138" s="1"/>
      <c r="N138" s="23">
        <v>335.45847152523163</v>
      </c>
      <c r="O138" s="23">
        <f t="shared" si="6"/>
        <v>576.40387220501702</v>
      </c>
      <c r="P138" s="23">
        <v>2.7437053633980897</v>
      </c>
      <c r="Q138" s="23">
        <v>-7.4202386388453221E-3</v>
      </c>
      <c r="R138" s="23">
        <f t="shared" si="7"/>
        <v>579.14015732977634</v>
      </c>
      <c r="S138" s="23">
        <v>710.57424844247134</v>
      </c>
      <c r="T138" s="23">
        <v>1046.0327199677031</v>
      </c>
      <c r="W138" s="54" t="s">
        <v>682</v>
      </c>
      <c r="X138" s="63" t="s">
        <v>661</v>
      </c>
      <c r="Y138" s="54" t="s">
        <v>679</v>
      </c>
      <c r="Z138" s="54"/>
      <c r="AA138" s="54" t="s">
        <v>801</v>
      </c>
      <c r="AB138" s="55" t="s">
        <v>143</v>
      </c>
      <c r="AC138" s="55"/>
      <c r="AD138" s="57">
        <v>67.490513000000007</v>
      </c>
      <c r="AE138" s="57">
        <v>128.71230307501901</v>
      </c>
      <c r="AF138" s="57">
        <v>-1.495E-3</v>
      </c>
      <c r="AG138" s="52">
        <f t="shared" si="8"/>
        <v>128.710808075019</v>
      </c>
      <c r="AH138" s="52">
        <f t="shared" si="9"/>
        <v>152.74502072307428</v>
      </c>
      <c r="AI138" s="58">
        <v>220.2355337230743</v>
      </c>
      <c r="AJ138" s="36"/>
      <c r="AK138" s="57">
        <v>67.586831009017573</v>
      </c>
      <c r="AL138" s="57">
        <f>VLOOKUP(AB138,'Summary LA - 14-15'!C$12:BI$394,31,FALSE)</f>
        <v>116.13154655637801</v>
      </c>
      <c r="AM138" s="57">
        <v>0.5527907817959935</v>
      </c>
      <c r="AN138" s="57">
        <v>-1.495E-3</v>
      </c>
      <c r="AO138" s="52">
        <f t="shared" si="10"/>
        <v>116.682842338174</v>
      </c>
      <c r="AP138" s="52">
        <f t="shared" si="11"/>
        <v>143.1747784925891</v>
      </c>
      <c r="AQ138" s="52">
        <f>VLOOKUP(AB138,'Summary LA - 14-15'!C$12:BI$394,57,FALSE)</f>
        <v>210.76160950160667</v>
      </c>
    </row>
    <row r="139" spans="3:43" x14ac:dyDescent="0.25">
      <c r="C139" s="21" t="s">
        <v>144</v>
      </c>
      <c r="D139" s="21" t="s">
        <v>247</v>
      </c>
      <c r="E139" s="21" t="s">
        <v>248</v>
      </c>
      <c r="F139" s="22">
        <v>114884</v>
      </c>
      <c r="G139" s="23">
        <v>45.828975314230007</v>
      </c>
      <c r="H139" s="23">
        <v>58.557144538403961</v>
      </c>
      <c r="I139" s="23">
        <v>-0.41375648480206118</v>
      </c>
      <c r="J139" s="23">
        <v>58.143388053601903</v>
      </c>
      <c r="K139" s="23">
        <v>75.045231549492385</v>
      </c>
      <c r="L139" s="23">
        <v>120.87420686372241</v>
      </c>
      <c r="M139" s="1"/>
      <c r="N139" s="23">
        <v>46.163913575958304</v>
      </c>
      <c r="O139" s="23">
        <f t="shared" si="6"/>
        <v>50.52108936977298</v>
      </c>
      <c r="P139" s="23">
        <v>0.25317582618990253</v>
      </c>
      <c r="Q139" s="23">
        <v>-0.41375648480206118</v>
      </c>
      <c r="R139" s="23">
        <f t="shared" si="7"/>
        <v>50.360508711160819</v>
      </c>
      <c r="S139" s="23">
        <v>70.946827756933487</v>
      </c>
      <c r="T139" s="23">
        <v>117.11074133289179</v>
      </c>
      <c r="W139" s="54" t="s">
        <v>660</v>
      </c>
      <c r="X139" s="62" t="s">
        <v>661</v>
      </c>
      <c r="Y139" s="54" t="s">
        <v>662</v>
      </c>
      <c r="Z139" s="54"/>
      <c r="AA139" s="54" t="s">
        <v>802</v>
      </c>
      <c r="AB139" s="55" t="s">
        <v>144</v>
      </c>
      <c r="AC139" s="55"/>
      <c r="AD139" s="57">
        <v>5.2650160000000001</v>
      </c>
      <c r="AE139" s="57">
        <v>6.7272789931500006</v>
      </c>
      <c r="AF139" s="57">
        <v>-4.7534E-2</v>
      </c>
      <c r="AG139" s="52">
        <f t="shared" si="8"/>
        <v>6.6797449931500008</v>
      </c>
      <c r="AH139" s="52">
        <f t="shared" si="9"/>
        <v>8.6214963813318839</v>
      </c>
      <c r="AI139" s="58">
        <v>13.886512381331885</v>
      </c>
      <c r="AJ139" s="36"/>
      <c r="AK139" s="57">
        <v>5.3034950472603937</v>
      </c>
      <c r="AL139" s="57">
        <f>VLOOKUP(AB139,'Summary LA - 14-15'!C$12:BI$394,31,FALSE)</f>
        <v>5.8040648311569996</v>
      </c>
      <c r="AM139" s="57">
        <v>2.9085851616000757E-2</v>
      </c>
      <c r="AN139" s="57">
        <v>-4.7534E-2</v>
      </c>
      <c r="AO139" s="52">
        <f t="shared" si="10"/>
        <v>5.7856166827730009</v>
      </c>
      <c r="AP139" s="52">
        <f t="shared" si="11"/>
        <v>8.1512419655265447</v>
      </c>
      <c r="AQ139" s="52">
        <f>VLOOKUP(AB139,'Summary LA - 14-15'!C$12:BI$394,57,FALSE)</f>
        <v>13.454737012786939</v>
      </c>
    </row>
    <row r="140" spans="3:43" x14ac:dyDescent="0.25">
      <c r="C140" s="21" t="s">
        <v>145</v>
      </c>
      <c r="D140" s="21" t="s">
        <v>146</v>
      </c>
      <c r="E140" s="21"/>
      <c r="F140" s="22">
        <v>124827</v>
      </c>
      <c r="G140" s="23">
        <v>49.711921299077929</v>
      </c>
      <c r="H140" s="23">
        <v>65.47643885316478</v>
      </c>
      <c r="I140" s="23">
        <v>-0.21972009260816971</v>
      </c>
      <c r="J140" s="23">
        <v>65.256718760556609</v>
      </c>
      <c r="K140" s="23">
        <v>90.107282068337383</v>
      </c>
      <c r="L140" s="23">
        <v>139.81920336741533</v>
      </c>
      <c r="M140" s="1"/>
      <c r="N140" s="23">
        <v>50.475897321915959</v>
      </c>
      <c r="O140" s="23">
        <f t="shared" si="6"/>
        <v>56.87097614335039</v>
      </c>
      <c r="P140" s="23">
        <v>0.28057985812364222</v>
      </c>
      <c r="Q140" s="23">
        <v>-0.21972009260816971</v>
      </c>
      <c r="R140" s="23">
        <f t="shared" si="7"/>
        <v>56.931835908865864</v>
      </c>
      <c r="S140" s="23">
        <v>85.745842519584059</v>
      </c>
      <c r="T140" s="23">
        <v>136.22173984150004</v>
      </c>
      <c r="W140" s="54" t="s">
        <v>660</v>
      </c>
      <c r="X140" s="62" t="s">
        <v>661</v>
      </c>
      <c r="Y140" s="54" t="s">
        <v>662</v>
      </c>
      <c r="Z140" s="54"/>
      <c r="AA140" s="54" t="s">
        <v>803</v>
      </c>
      <c r="AB140" s="55" t="s">
        <v>145</v>
      </c>
      <c r="AC140" s="55"/>
      <c r="AD140" s="57">
        <v>6.2053900000000004</v>
      </c>
      <c r="AE140" s="57">
        <v>8.1732274327239995</v>
      </c>
      <c r="AF140" s="57">
        <v>-2.7427E-2</v>
      </c>
      <c r="AG140" s="52">
        <f t="shared" si="8"/>
        <v>8.1458004327240001</v>
      </c>
      <c r="AH140" s="52">
        <f t="shared" si="9"/>
        <v>11.24782169874435</v>
      </c>
      <c r="AI140" s="58">
        <v>17.453211698744351</v>
      </c>
      <c r="AJ140" s="36"/>
      <c r="AK140" s="57">
        <v>6.3007548350028033</v>
      </c>
      <c r="AL140" s="57">
        <f>VLOOKUP(AB140,'Summary LA - 14-15'!C$12:BI$394,31,FALSE)</f>
        <v>7.0990333390459996</v>
      </c>
      <c r="AM140" s="57">
        <v>3.5023941949999894E-2</v>
      </c>
      <c r="AN140" s="57">
        <v>-2.7427E-2</v>
      </c>
      <c r="AO140" s="52">
        <f t="shared" si="10"/>
        <v>7.1066302809959989</v>
      </c>
      <c r="AP140" s="52">
        <f t="shared" si="11"/>
        <v>10.704100321680169</v>
      </c>
      <c r="AQ140" s="52">
        <f>VLOOKUP(AB140,'Summary LA - 14-15'!C$12:BI$394,57,FALSE)</f>
        <v>17.004855156682972</v>
      </c>
    </row>
    <row r="141" spans="3:43" x14ac:dyDescent="0.25">
      <c r="C141" s="21" t="s">
        <v>146</v>
      </c>
      <c r="D141" s="21"/>
      <c r="E141" s="21"/>
      <c r="F141" s="22">
        <v>607509</v>
      </c>
      <c r="G141" s="23">
        <v>367.79113889670776</v>
      </c>
      <c r="H141" s="23">
        <v>276.78060510274906</v>
      </c>
      <c r="I141" s="23">
        <v>0</v>
      </c>
      <c r="J141" s="23">
        <v>276.78060510274906</v>
      </c>
      <c r="K141" s="23">
        <v>333.95575475470099</v>
      </c>
      <c r="L141" s="23">
        <v>701.74689365140864</v>
      </c>
      <c r="M141" s="1"/>
      <c r="N141" s="23">
        <v>370.17951922431456</v>
      </c>
      <c r="O141" s="23">
        <f t="shared" si="6"/>
        <v>252.61012895367477</v>
      </c>
      <c r="P141" s="23">
        <v>1.179159403113373</v>
      </c>
      <c r="Q141" s="23">
        <v>0</v>
      </c>
      <c r="R141" s="23">
        <f t="shared" si="7"/>
        <v>253.78928835678815</v>
      </c>
      <c r="S141" s="23">
        <v>320.99114463135061</v>
      </c>
      <c r="T141" s="23">
        <v>691.17066385566511</v>
      </c>
      <c r="W141" s="54" t="s">
        <v>715</v>
      </c>
      <c r="X141" s="63" t="s">
        <v>667</v>
      </c>
      <c r="Y141" s="54" t="s">
        <v>662</v>
      </c>
      <c r="Z141" s="54"/>
      <c r="AA141" s="54" t="s">
        <v>804</v>
      </c>
      <c r="AB141" s="55" t="s">
        <v>146</v>
      </c>
      <c r="AC141" s="55"/>
      <c r="AD141" s="57">
        <v>223.43642700000001</v>
      </c>
      <c r="AE141" s="57">
        <v>168.14670862536599</v>
      </c>
      <c r="AF141" s="57">
        <v>0</v>
      </c>
      <c r="AG141" s="52">
        <f t="shared" si="8"/>
        <v>168.14670862536599</v>
      </c>
      <c r="AH141" s="52">
        <f t="shared" si="9"/>
        <v>202.88112661527364</v>
      </c>
      <c r="AI141" s="58">
        <v>426.31755361527365</v>
      </c>
      <c r="AJ141" s="36"/>
      <c r="AK141" s="57">
        <v>224.88738954444412</v>
      </c>
      <c r="AL141" s="57">
        <f>VLOOKUP(AB141,'Summary LA - 14-15'!C$12:BI$394,31,FALSE)</f>
        <v>153.462926830518</v>
      </c>
      <c r="AM141" s="57">
        <v>0.71634994982600209</v>
      </c>
      <c r="AN141" s="57">
        <v>0</v>
      </c>
      <c r="AO141" s="52">
        <f t="shared" si="10"/>
        <v>154.179276780344</v>
      </c>
      <c r="AP141" s="52">
        <f t="shared" si="11"/>
        <v>195.01937766285292</v>
      </c>
      <c r="AQ141" s="52">
        <f>VLOOKUP(AB141,'Summary LA - 14-15'!C$12:BI$394,57,FALSE)</f>
        <v>419.90676720729704</v>
      </c>
    </row>
    <row r="142" spans="3:43" x14ac:dyDescent="0.25">
      <c r="C142" s="21" t="s">
        <v>147</v>
      </c>
      <c r="D142" s="21" t="s">
        <v>157</v>
      </c>
      <c r="E142" s="21" t="s">
        <v>158</v>
      </c>
      <c r="F142" s="22">
        <v>83740</v>
      </c>
      <c r="G142" s="23">
        <v>59.415130164795798</v>
      </c>
      <c r="H142" s="23">
        <v>66.082970851241939</v>
      </c>
      <c r="I142" s="23">
        <v>0</v>
      </c>
      <c r="J142" s="23">
        <v>66.082970851241939</v>
      </c>
      <c r="K142" s="23">
        <v>81.053463033447628</v>
      </c>
      <c r="L142" s="23">
        <v>140.46859319824341</v>
      </c>
      <c r="M142" s="1"/>
      <c r="N142" s="23">
        <v>59.447393689751266</v>
      </c>
      <c r="O142" s="23">
        <f t="shared" ref="O142:O205" si="12">AL142/F142*1000000</f>
        <v>57.185440323358002</v>
      </c>
      <c r="P142" s="23">
        <v>0.28281048045139767</v>
      </c>
      <c r="Q142" s="23">
        <v>0</v>
      </c>
      <c r="R142" s="23">
        <f t="shared" ref="R142:R205" si="13">SUM(O142:Q142)</f>
        <v>57.468250803809397</v>
      </c>
      <c r="S142" s="23">
        <v>74.467250285134028</v>
      </c>
      <c r="T142" s="23">
        <v>133.91464397488528</v>
      </c>
      <c r="W142" s="54" t="s">
        <v>660</v>
      </c>
      <c r="X142" s="62" t="s">
        <v>661</v>
      </c>
      <c r="Y142" s="54" t="s">
        <v>662</v>
      </c>
      <c r="Z142" s="54"/>
      <c r="AA142" s="54" t="s">
        <v>805</v>
      </c>
      <c r="AB142" s="55" t="s">
        <v>147</v>
      </c>
      <c r="AC142" s="55"/>
      <c r="AD142" s="57">
        <v>4.9754230000000002</v>
      </c>
      <c r="AE142" s="57">
        <v>5.5337879790829998</v>
      </c>
      <c r="AF142" s="57">
        <v>0</v>
      </c>
      <c r="AG142" s="52">
        <f t="shared" ref="AG142:AG205" si="14">AE142+AF142</f>
        <v>5.5337879790829998</v>
      </c>
      <c r="AH142" s="52">
        <f t="shared" ref="AH142:AH205" si="15">AI142-AD142</f>
        <v>6.7874169944209042</v>
      </c>
      <c r="AI142" s="58">
        <v>11.762839994420904</v>
      </c>
      <c r="AJ142" s="36"/>
      <c r="AK142" s="57">
        <v>4.9781247475797707</v>
      </c>
      <c r="AL142" s="57">
        <f>VLOOKUP(AB142,'Summary LA - 14-15'!C$12:BI$394,31,FALSE)</f>
        <v>4.7887087726779995</v>
      </c>
      <c r="AM142" s="57">
        <v>2.3682549633000045E-2</v>
      </c>
      <c r="AN142" s="57">
        <v>0</v>
      </c>
      <c r="AO142" s="52">
        <f t="shared" ref="AO142:AO205" si="16">SUM(AL142:AN142)</f>
        <v>4.812391322311</v>
      </c>
      <c r="AP142" s="52">
        <f t="shared" ref="AP142:AP205" si="17">AQ142-AK142</f>
        <v>6.236363365036472</v>
      </c>
      <c r="AQ142" s="52">
        <f>VLOOKUP(AB142,'Summary LA - 14-15'!C$12:BI$394,57,FALSE)</f>
        <v>11.214488112616243</v>
      </c>
    </row>
    <row r="143" spans="3:43" x14ac:dyDescent="0.25">
      <c r="C143" s="21" t="s">
        <v>148</v>
      </c>
      <c r="D143" s="21" t="s">
        <v>185</v>
      </c>
      <c r="E143" s="21" t="s">
        <v>186</v>
      </c>
      <c r="F143" s="22">
        <v>103517</v>
      </c>
      <c r="G143" s="23">
        <v>52.477467469111353</v>
      </c>
      <c r="H143" s="23">
        <v>62.62906545910333</v>
      </c>
      <c r="I143" s="23">
        <v>-0.31428654230706066</v>
      </c>
      <c r="J143" s="23">
        <v>62.314778916796271</v>
      </c>
      <c r="K143" s="23">
        <v>79.147160044018221</v>
      </c>
      <c r="L143" s="23">
        <v>131.62462751312958</v>
      </c>
      <c r="M143" s="1"/>
      <c r="N143" s="23">
        <v>52.624813732399701</v>
      </c>
      <c r="O143" s="23">
        <f t="shared" si="12"/>
        <v>54.080247567665218</v>
      </c>
      <c r="P143" s="23">
        <v>0.27078105526628804</v>
      </c>
      <c r="Q143" s="23">
        <v>-0.31428654230706066</v>
      </c>
      <c r="R143" s="23">
        <f t="shared" si="13"/>
        <v>54.03674208062445</v>
      </c>
      <c r="S143" s="23">
        <v>75.005822072543111</v>
      </c>
      <c r="T143" s="23">
        <v>127.63063580494281</v>
      </c>
      <c r="W143" s="54" t="s">
        <v>660</v>
      </c>
      <c r="X143" s="62" t="s">
        <v>661</v>
      </c>
      <c r="Y143" s="54" t="s">
        <v>662</v>
      </c>
      <c r="Z143" s="54"/>
      <c r="AA143" s="54" t="s">
        <v>806</v>
      </c>
      <c r="AB143" s="55" t="s">
        <v>148</v>
      </c>
      <c r="AC143" s="55"/>
      <c r="AD143" s="57">
        <v>5.4323100000000002</v>
      </c>
      <c r="AE143" s="57">
        <v>6.48317296913</v>
      </c>
      <c r="AF143" s="57">
        <v>-3.2534E-2</v>
      </c>
      <c r="AG143" s="52">
        <f t="shared" si="14"/>
        <v>6.4506389691299999</v>
      </c>
      <c r="AH143" s="52">
        <f t="shared" si="15"/>
        <v>8.1930765662766341</v>
      </c>
      <c r="AI143" s="58">
        <v>13.625386566276635</v>
      </c>
      <c r="AJ143" s="36"/>
      <c r="AK143" s="57">
        <v>5.4475628431368204</v>
      </c>
      <c r="AL143" s="57">
        <f>VLOOKUP(AB143,'Summary LA - 14-15'!C$12:BI$394,31,FALSE)</f>
        <v>5.5982249874620003</v>
      </c>
      <c r="AM143" s="57">
        <v>2.8030442498000338E-2</v>
      </c>
      <c r="AN143" s="57">
        <v>-3.2534E-2</v>
      </c>
      <c r="AO143" s="52">
        <f t="shared" si="16"/>
        <v>5.5937214299600004</v>
      </c>
      <c r="AP143" s="52">
        <f t="shared" si="17"/>
        <v>7.7649430034182583</v>
      </c>
      <c r="AQ143" s="52">
        <f>VLOOKUP(AB143,'Summary LA - 14-15'!C$12:BI$394,57,FALSE)</f>
        <v>13.212505846555079</v>
      </c>
    </row>
    <row r="144" spans="3:43" x14ac:dyDescent="0.25">
      <c r="C144" s="21" t="s">
        <v>149</v>
      </c>
      <c r="D144" s="21" t="s">
        <v>227</v>
      </c>
      <c r="E144" s="21"/>
      <c r="F144" s="22">
        <v>98999</v>
      </c>
      <c r="G144" s="23">
        <v>37.435630662935985</v>
      </c>
      <c r="H144" s="23">
        <v>85.302520991060518</v>
      </c>
      <c r="I144" s="23">
        <v>-0.60086465519853738</v>
      </c>
      <c r="J144" s="23">
        <v>84.701656335861969</v>
      </c>
      <c r="K144" s="23">
        <v>122.9474732155067</v>
      </c>
      <c r="L144" s="23">
        <v>160.38310387844268</v>
      </c>
      <c r="M144" s="1"/>
      <c r="N144" s="23">
        <v>37.604468575582025</v>
      </c>
      <c r="O144" s="23">
        <f t="shared" si="12"/>
        <v>73.545237043768125</v>
      </c>
      <c r="P144" s="23">
        <v>0.36678382521035674</v>
      </c>
      <c r="Q144" s="23">
        <v>-0.60086465519853738</v>
      </c>
      <c r="R144" s="23">
        <f t="shared" si="13"/>
        <v>73.311156213779952</v>
      </c>
      <c r="S144" s="23">
        <v>112.16288155856095</v>
      </c>
      <c r="T144" s="23">
        <v>149.76735013414299</v>
      </c>
      <c r="W144" s="54" t="s">
        <v>660</v>
      </c>
      <c r="X144" s="62" t="s">
        <v>667</v>
      </c>
      <c r="Y144" s="54" t="s">
        <v>665</v>
      </c>
      <c r="Z144" s="54"/>
      <c r="AA144" s="54" t="s">
        <v>807</v>
      </c>
      <c r="AB144" s="55" t="s">
        <v>149</v>
      </c>
      <c r="AC144" s="55"/>
      <c r="AD144" s="57">
        <v>3.7060900000000001</v>
      </c>
      <c r="AE144" s="57">
        <v>8.444864275594</v>
      </c>
      <c r="AF144" s="57">
        <v>-5.9485000000000003E-2</v>
      </c>
      <c r="AG144" s="52">
        <f t="shared" si="14"/>
        <v>8.3853792755939995</v>
      </c>
      <c r="AH144" s="52">
        <f t="shared" si="15"/>
        <v>12.171676900861948</v>
      </c>
      <c r="AI144" s="58">
        <v>15.877766900861948</v>
      </c>
      <c r="AJ144" s="36"/>
      <c r="AK144" s="57">
        <v>3.7228047845140444</v>
      </c>
      <c r="AL144" s="57">
        <f>VLOOKUP(AB144,'Summary LA - 14-15'!C$12:BI$394,31,FALSE)</f>
        <v>7.280904922096</v>
      </c>
      <c r="AM144" s="57">
        <v>3.6311231912000107E-2</v>
      </c>
      <c r="AN144" s="57">
        <v>-5.9485000000000003E-2</v>
      </c>
      <c r="AO144" s="52">
        <f t="shared" si="16"/>
        <v>7.2577311540080007</v>
      </c>
      <c r="AP144" s="52">
        <f t="shared" si="17"/>
        <v>11.104743948822</v>
      </c>
      <c r="AQ144" s="52">
        <f>VLOOKUP(AB144,'Summary LA - 14-15'!C$12:BI$394,57,FALSE)</f>
        <v>14.827548733336045</v>
      </c>
    </row>
    <row r="145" spans="3:43" x14ac:dyDescent="0.25">
      <c r="C145" s="21" t="s">
        <v>150</v>
      </c>
      <c r="D145" s="21"/>
      <c r="E145" s="21"/>
      <c r="F145" s="22">
        <v>2722679</v>
      </c>
      <c r="G145" s="23">
        <v>14.095033237484111</v>
      </c>
      <c r="H145" s="23">
        <v>25.73001141324923</v>
      </c>
      <c r="I145" s="23">
        <v>0</v>
      </c>
      <c r="J145" s="23">
        <v>25.73001141324923</v>
      </c>
      <c r="K145" s="23">
        <v>25.83896084031436</v>
      </c>
      <c r="L145" s="23">
        <v>39.933994077798467</v>
      </c>
      <c r="M145" s="1"/>
      <c r="N145" s="23">
        <v>14.141428597553338</v>
      </c>
      <c r="O145" s="23">
        <f t="shared" si="12"/>
        <v>23.778198963888141</v>
      </c>
      <c r="P145" s="23">
        <v>0.11124546712007065</v>
      </c>
      <c r="Q145" s="23">
        <v>0</v>
      </c>
      <c r="R145" s="23">
        <f t="shared" si="13"/>
        <v>23.889444431008211</v>
      </c>
      <c r="S145" s="23">
        <v>24.181722493930117</v>
      </c>
      <c r="T145" s="23">
        <v>38.32315109148346</v>
      </c>
      <c r="W145" s="54" t="s">
        <v>808</v>
      </c>
      <c r="X145" s="63" t="s">
        <v>673</v>
      </c>
      <c r="Y145" s="54" t="s">
        <v>674</v>
      </c>
      <c r="Z145" s="54"/>
      <c r="AA145" s="54" t="s">
        <v>809</v>
      </c>
      <c r="AB145" s="55" t="s">
        <v>150</v>
      </c>
      <c r="AC145" s="55"/>
      <c r="AD145" s="57">
        <v>38.376251000000003</v>
      </c>
      <c r="AE145" s="57">
        <v>70.054561744614006</v>
      </c>
      <c r="AF145" s="57">
        <v>0</v>
      </c>
      <c r="AG145" s="52">
        <f t="shared" si="14"/>
        <v>70.054561744614006</v>
      </c>
      <c r="AH145" s="52">
        <f t="shared" si="15"/>
        <v>70.351196061746265</v>
      </c>
      <c r="AI145" s="58">
        <v>108.72744706174626</v>
      </c>
      <c r="AJ145" s="36"/>
      <c r="AK145" s="57">
        <v>38.502570672557923</v>
      </c>
      <c r="AL145" s="57">
        <f>VLOOKUP(AB145,'Summary LA - 14-15'!C$12:BI$394,31,FALSE)</f>
        <v>64.740402976799999</v>
      </c>
      <c r="AM145" s="57">
        <v>0.30288569717300684</v>
      </c>
      <c r="AN145" s="57">
        <v>0</v>
      </c>
      <c r="AO145" s="52">
        <f t="shared" si="16"/>
        <v>65.043288673973009</v>
      </c>
      <c r="AP145" s="52">
        <f t="shared" si="17"/>
        <v>65.847425178128162</v>
      </c>
      <c r="AQ145" s="52">
        <f>VLOOKUP(AB145,'Summary LA - 14-15'!C$12:BI$394,57,FALSE)</f>
        <v>104.34999585068608</v>
      </c>
    </row>
    <row r="146" spans="3:43" x14ac:dyDescent="0.25">
      <c r="C146" s="21" t="s">
        <v>151</v>
      </c>
      <c r="D146" s="21"/>
      <c r="E146" s="21" t="s">
        <v>401</v>
      </c>
      <c r="F146" s="22">
        <v>258689</v>
      </c>
      <c r="G146" s="23">
        <v>252.20564075008986</v>
      </c>
      <c r="H146" s="23">
        <v>708.83788686143589</v>
      </c>
      <c r="I146" s="23">
        <v>0</v>
      </c>
      <c r="J146" s="23">
        <v>708.83788686143589</v>
      </c>
      <c r="K146" s="23">
        <v>839.05527960185907</v>
      </c>
      <c r="L146" s="23">
        <v>1091.2609203519489</v>
      </c>
      <c r="M146" s="1"/>
      <c r="N146" s="23">
        <v>255.29120299637438</v>
      </c>
      <c r="O146" s="23">
        <f t="shared" si="12"/>
        <v>635.0677802133489</v>
      </c>
      <c r="P146" s="23">
        <v>3.0512106858970038</v>
      </c>
      <c r="Q146" s="23">
        <v>0</v>
      </c>
      <c r="R146" s="23">
        <f t="shared" si="13"/>
        <v>638.11899089924589</v>
      </c>
      <c r="S146" s="23">
        <v>786.41798918240431</v>
      </c>
      <c r="T146" s="23">
        <v>1041.7091921787785</v>
      </c>
      <c r="W146" s="54" t="s">
        <v>724</v>
      </c>
      <c r="X146" s="63" t="s">
        <v>661</v>
      </c>
      <c r="Y146" s="54" t="s">
        <v>679</v>
      </c>
      <c r="Z146" s="54"/>
      <c r="AA146" s="54" t="s">
        <v>810</v>
      </c>
      <c r="AB146" s="55" t="s">
        <v>151</v>
      </c>
      <c r="AC146" s="55"/>
      <c r="AD146" s="57">
        <v>65.242824999999996</v>
      </c>
      <c r="AE146" s="57">
        <v>183.36856411429798</v>
      </c>
      <c r="AF146" s="57">
        <v>0</v>
      </c>
      <c r="AG146" s="52">
        <f t="shared" si="14"/>
        <v>183.36856411429798</v>
      </c>
      <c r="AH146" s="52">
        <f t="shared" si="15"/>
        <v>217.05437122492532</v>
      </c>
      <c r="AI146" s="58">
        <v>282.2971962249253</v>
      </c>
      <c r="AJ146" s="36"/>
      <c r="AK146" s="57">
        <v>66.041026011929091</v>
      </c>
      <c r="AL146" s="57">
        <f>VLOOKUP(AB146,'Summary LA - 14-15'!C$12:BI$394,31,FALSE)</f>
        <v>164.28504899561102</v>
      </c>
      <c r="AM146" s="57">
        <v>0.78931464112401006</v>
      </c>
      <c r="AN146" s="57">
        <v>0</v>
      </c>
      <c r="AO146" s="52">
        <f t="shared" si="16"/>
        <v>165.07436363673503</v>
      </c>
      <c r="AP146" s="52">
        <f t="shared" si="17"/>
        <v>203.45357623378845</v>
      </c>
      <c r="AQ146" s="52">
        <f>VLOOKUP(AB146,'Summary LA - 14-15'!C$12:BI$394,57,FALSE)</f>
        <v>269.49460224571754</v>
      </c>
    </row>
    <row r="147" spans="3:43" x14ac:dyDescent="0.25">
      <c r="C147" s="21" t="s">
        <v>152</v>
      </c>
      <c r="D147" s="21" t="s">
        <v>330</v>
      </c>
      <c r="E147" s="21"/>
      <c r="F147" s="22">
        <v>142824</v>
      </c>
      <c r="G147" s="23">
        <v>54.884109113314288</v>
      </c>
      <c r="H147" s="23">
        <v>44.83722315612922</v>
      </c>
      <c r="I147" s="23">
        <v>-0.62453789279112759</v>
      </c>
      <c r="J147" s="23">
        <v>44.212685263338095</v>
      </c>
      <c r="K147" s="23">
        <v>57.96089731420011</v>
      </c>
      <c r="L147" s="23">
        <v>112.84500642751441</v>
      </c>
      <c r="M147" s="1"/>
      <c r="N147" s="23">
        <v>55.230978994370588</v>
      </c>
      <c r="O147" s="23">
        <f t="shared" si="12"/>
        <v>39.003833126617373</v>
      </c>
      <c r="P147" s="23">
        <v>0.19385680613202114</v>
      </c>
      <c r="Q147" s="23">
        <v>-0.62453789279112759</v>
      </c>
      <c r="R147" s="23">
        <f t="shared" si="13"/>
        <v>38.573152039958266</v>
      </c>
      <c r="S147" s="23">
        <v>54.67455157228305</v>
      </c>
      <c r="T147" s="23">
        <v>109.90553056665364</v>
      </c>
      <c r="W147" s="54" t="s">
        <v>660</v>
      </c>
      <c r="X147" s="62" t="s">
        <v>667</v>
      </c>
      <c r="Y147" s="54" t="s">
        <v>679</v>
      </c>
      <c r="Z147" s="54"/>
      <c r="AA147" s="54" t="s">
        <v>811</v>
      </c>
      <c r="AB147" s="55" t="s">
        <v>152</v>
      </c>
      <c r="AC147" s="55"/>
      <c r="AD147" s="57">
        <v>7.838768</v>
      </c>
      <c r="AE147" s="57">
        <v>6.4038315600509996</v>
      </c>
      <c r="AF147" s="57">
        <v>-8.9199000000000001E-2</v>
      </c>
      <c r="AG147" s="52">
        <f t="shared" si="14"/>
        <v>6.3146325600509998</v>
      </c>
      <c r="AH147" s="52">
        <f t="shared" si="15"/>
        <v>8.2782071980033169</v>
      </c>
      <c r="AI147" s="58">
        <v>16.116975198003317</v>
      </c>
      <c r="AJ147" s="36"/>
      <c r="AK147" s="57">
        <v>7.8883093438919847</v>
      </c>
      <c r="AL147" s="57">
        <f>VLOOKUP(AB147,'Summary LA - 14-15'!C$12:BI$394,31,FALSE)</f>
        <v>5.5706834624760004</v>
      </c>
      <c r="AM147" s="57">
        <v>2.7687404478999787E-2</v>
      </c>
      <c r="AN147" s="57">
        <v>-8.9199000000000001E-2</v>
      </c>
      <c r="AO147" s="52">
        <f t="shared" si="16"/>
        <v>5.5091718669550005</v>
      </c>
      <c r="AP147" s="52">
        <f t="shared" si="17"/>
        <v>7.8093965552793971</v>
      </c>
      <c r="AQ147" s="52">
        <f>VLOOKUP(AB147,'Summary LA - 14-15'!C$12:BI$394,57,FALSE)</f>
        <v>15.697705899171382</v>
      </c>
    </row>
    <row r="148" spans="3:43" x14ac:dyDescent="0.25">
      <c r="C148" s="21" t="s">
        <v>153</v>
      </c>
      <c r="D148" s="21"/>
      <c r="E148" s="21" t="s">
        <v>401</v>
      </c>
      <c r="F148" s="22">
        <v>251923</v>
      </c>
      <c r="G148" s="23">
        <v>232.66239287401311</v>
      </c>
      <c r="H148" s="23">
        <v>967.07507213441022</v>
      </c>
      <c r="I148" s="23">
        <v>0</v>
      </c>
      <c r="J148" s="23">
        <v>967.07507213441022</v>
      </c>
      <c r="K148" s="23">
        <v>1166.0886077608277</v>
      </c>
      <c r="L148" s="23">
        <v>1398.7510006348407</v>
      </c>
      <c r="M148" s="1"/>
      <c r="N148" s="23">
        <v>241.00262551307102</v>
      </c>
      <c r="O148" s="23">
        <f t="shared" si="12"/>
        <v>861.71531425054081</v>
      </c>
      <c r="P148" s="23">
        <v>4.1670606849632685</v>
      </c>
      <c r="Q148" s="23">
        <v>0</v>
      </c>
      <c r="R148" s="23">
        <f t="shared" si="13"/>
        <v>865.88237493550412</v>
      </c>
      <c r="S148" s="23">
        <v>1091.696408751578</v>
      </c>
      <c r="T148" s="23">
        <v>1332.6990342646491</v>
      </c>
      <c r="W148" s="54" t="s">
        <v>724</v>
      </c>
      <c r="X148" s="63" t="s">
        <v>661</v>
      </c>
      <c r="Y148" s="54" t="s">
        <v>679</v>
      </c>
      <c r="Z148" s="54"/>
      <c r="AA148" s="54" t="s">
        <v>812</v>
      </c>
      <c r="AB148" s="55" t="s">
        <v>153</v>
      </c>
      <c r="AC148" s="55"/>
      <c r="AD148" s="57">
        <v>58.613008000000001</v>
      </c>
      <c r="AE148" s="57">
        <v>243.628453397317</v>
      </c>
      <c r="AF148" s="57">
        <v>0</v>
      </c>
      <c r="AG148" s="52">
        <f t="shared" si="14"/>
        <v>243.628453397317</v>
      </c>
      <c r="AH148" s="52">
        <f t="shared" si="15"/>
        <v>293.76454033293101</v>
      </c>
      <c r="AI148" s="58">
        <v>352.37754833293098</v>
      </c>
      <c r="AJ148" s="36"/>
      <c r="AK148" s="57">
        <v>60.714104427129392</v>
      </c>
      <c r="AL148" s="57">
        <f>VLOOKUP(AB148,'Summary LA - 14-15'!C$12:BI$394,31,FALSE)</f>
        <v>217.08590711193901</v>
      </c>
      <c r="AM148" s="57">
        <v>1.0497784289380014</v>
      </c>
      <c r="AN148" s="57">
        <v>0</v>
      </c>
      <c r="AO148" s="52">
        <f t="shared" si="16"/>
        <v>218.13568554087701</v>
      </c>
      <c r="AP148" s="52">
        <f t="shared" si="17"/>
        <v>275.04457991493359</v>
      </c>
      <c r="AQ148" s="52">
        <f>VLOOKUP(AB148,'Summary LA - 14-15'!C$12:BI$394,57,FALSE)</f>
        <v>335.75868434206296</v>
      </c>
    </row>
    <row r="149" spans="3:43" x14ac:dyDescent="0.25">
      <c r="C149" s="21" t="s">
        <v>154</v>
      </c>
      <c r="D149" s="21"/>
      <c r="E149" s="21" t="s">
        <v>80</v>
      </c>
      <c r="F149" s="22">
        <v>126404</v>
      </c>
      <c r="G149" s="23">
        <v>286.10320875921644</v>
      </c>
      <c r="H149" s="23">
        <v>624.57227733691957</v>
      </c>
      <c r="I149" s="23">
        <v>-8.8367456726052965E-2</v>
      </c>
      <c r="J149" s="23">
        <v>624.48390988019355</v>
      </c>
      <c r="K149" s="23">
        <v>738.03724294682604</v>
      </c>
      <c r="L149" s="23">
        <v>1024.1404517060425</v>
      </c>
      <c r="M149" s="1"/>
      <c r="N149" s="23">
        <v>286.28910692706171</v>
      </c>
      <c r="O149" s="23">
        <f t="shared" si="12"/>
        <v>562.8153273327664</v>
      </c>
      <c r="P149" s="23">
        <v>2.7003810307980793</v>
      </c>
      <c r="Q149" s="23">
        <v>-8.8367456726052965E-2</v>
      </c>
      <c r="R149" s="23">
        <f t="shared" si="13"/>
        <v>565.42734090683848</v>
      </c>
      <c r="S149" s="23">
        <v>692.85429265372443</v>
      </c>
      <c r="T149" s="23">
        <v>979.14339958078597</v>
      </c>
      <c r="W149" s="54" t="s">
        <v>688</v>
      </c>
      <c r="X149" s="63" t="s">
        <v>661</v>
      </c>
      <c r="Y149" s="54" t="s">
        <v>679</v>
      </c>
      <c r="Z149" s="54"/>
      <c r="AA149" s="54" t="s">
        <v>813</v>
      </c>
      <c r="AB149" s="55" t="s">
        <v>154</v>
      </c>
      <c r="AC149" s="55"/>
      <c r="AD149" s="57">
        <v>36.164589999999997</v>
      </c>
      <c r="AE149" s="57">
        <v>78.948434144495991</v>
      </c>
      <c r="AF149" s="57">
        <v>-1.1169999999999999E-2</v>
      </c>
      <c r="AG149" s="52">
        <f t="shared" si="14"/>
        <v>78.937264144495984</v>
      </c>
      <c r="AH149" s="52">
        <f t="shared" si="15"/>
        <v>93.290859657450596</v>
      </c>
      <c r="AI149" s="58">
        <v>129.4554496574506</v>
      </c>
      <c r="AJ149" s="36"/>
      <c r="AK149" s="57">
        <v>36.188088272008308</v>
      </c>
      <c r="AL149" s="57">
        <f>VLOOKUP(AB149,'Summary LA - 14-15'!C$12:BI$394,31,FALSE)</f>
        <v>71.142108636171002</v>
      </c>
      <c r="AM149" s="57">
        <v>0.34133896381700041</v>
      </c>
      <c r="AN149" s="57">
        <v>-1.1169999999999999E-2</v>
      </c>
      <c r="AO149" s="52">
        <f t="shared" si="16"/>
        <v>71.47227759998799</v>
      </c>
      <c r="AP149" s="52">
        <f t="shared" si="17"/>
        <v>87.586438156809862</v>
      </c>
      <c r="AQ149" s="52">
        <f>VLOOKUP(AB149,'Summary LA - 14-15'!C$12:BI$394,57,FALSE)</f>
        <v>123.77452642881816</v>
      </c>
    </row>
    <row r="150" spans="3:43" x14ac:dyDescent="0.25">
      <c r="C150" s="21" t="s">
        <v>155</v>
      </c>
      <c r="D150" s="21" t="s">
        <v>240</v>
      </c>
      <c r="E150" s="21" t="s">
        <v>241</v>
      </c>
      <c r="F150" s="22">
        <v>90054</v>
      </c>
      <c r="G150" s="23">
        <v>33.228718324560816</v>
      </c>
      <c r="H150" s="23">
        <v>51.744763200724009</v>
      </c>
      <c r="I150" s="23">
        <v>-1.0271725853376863</v>
      </c>
      <c r="J150" s="23">
        <v>50.717590615386321</v>
      </c>
      <c r="K150" s="23">
        <v>64.84985847516873</v>
      </c>
      <c r="L150" s="23">
        <v>98.078576799729547</v>
      </c>
      <c r="M150" s="1"/>
      <c r="N150" s="23">
        <v>33.396528469347416</v>
      </c>
      <c r="O150" s="23">
        <f t="shared" si="12"/>
        <v>44.922021770149016</v>
      </c>
      <c r="P150" s="23">
        <v>0.21917026470783818</v>
      </c>
      <c r="Q150" s="23">
        <v>-1.0271725853376863</v>
      </c>
      <c r="R150" s="23">
        <f t="shared" si="13"/>
        <v>44.114019449519169</v>
      </c>
      <c r="S150" s="23">
        <v>61.457065842685594</v>
      </c>
      <c r="T150" s="23">
        <v>94.85359431203301</v>
      </c>
      <c r="W150" s="54" t="s">
        <v>660</v>
      </c>
      <c r="X150" s="62" t="s">
        <v>664</v>
      </c>
      <c r="Y150" s="54" t="s">
        <v>665</v>
      </c>
      <c r="Z150" s="54"/>
      <c r="AA150" s="54" t="s">
        <v>814</v>
      </c>
      <c r="AB150" s="55" t="s">
        <v>155</v>
      </c>
      <c r="AC150" s="55"/>
      <c r="AD150" s="57">
        <v>2.9923790000000001</v>
      </c>
      <c r="AE150" s="57">
        <v>4.6598229052780002</v>
      </c>
      <c r="AF150" s="57">
        <v>-9.2501E-2</v>
      </c>
      <c r="AG150" s="52">
        <f t="shared" si="14"/>
        <v>4.5673219052779999</v>
      </c>
      <c r="AH150" s="52">
        <f t="shared" si="15"/>
        <v>5.8399891551228453</v>
      </c>
      <c r="AI150" s="58">
        <v>8.832368155122845</v>
      </c>
      <c r="AJ150" s="36"/>
      <c r="AK150" s="57">
        <v>3.0074909747786123</v>
      </c>
      <c r="AL150" s="57">
        <f>VLOOKUP(AB150,'Summary LA - 14-15'!C$12:BI$394,31,FALSE)</f>
        <v>4.0454077484889996</v>
      </c>
      <c r="AM150" s="57">
        <v>1.9737159017999658E-2</v>
      </c>
      <c r="AN150" s="57">
        <v>-9.2501E-2</v>
      </c>
      <c r="AO150" s="52">
        <f t="shared" si="16"/>
        <v>3.9726439075069995</v>
      </c>
      <c r="AP150" s="52">
        <f t="shared" si="17"/>
        <v>5.5348496247893522</v>
      </c>
      <c r="AQ150" s="52">
        <f>VLOOKUP(AB150,'Summary LA - 14-15'!C$12:BI$394,57,FALSE)</f>
        <v>8.5423405995679644</v>
      </c>
    </row>
    <row r="151" spans="3:43" x14ac:dyDescent="0.25">
      <c r="C151" s="21" t="s">
        <v>156</v>
      </c>
      <c r="D151" s="21"/>
      <c r="E151" s="21" t="s">
        <v>401</v>
      </c>
      <c r="F151" s="22">
        <v>182995</v>
      </c>
      <c r="G151" s="23">
        <v>281.19866663023578</v>
      </c>
      <c r="H151" s="23">
        <v>742.56877649770763</v>
      </c>
      <c r="I151" s="23">
        <v>0</v>
      </c>
      <c r="J151" s="23">
        <v>742.56877649770763</v>
      </c>
      <c r="K151" s="23">
        <v>907.49728984273281</v>
      </c>
      <c r="L151" s="23">
        <v>1188.6959564729684</v>
      </c>
      <c r="M151" s="1"/>
      <c r="N151" s="23">
        <v>282.00086817591796</v>
      </c>
      <c r="O151" s="23">
        <f t="shared" si="12"/>
        <v>662.00033401533381</v>
      </c>
      <c r="P151" s="23">
        <v>3.1957626167873001</v>
      </c>
      <c r="Q151" s="23">
        <v>0</v>
      </c>
      <c r="R151" s="23">
        <f t="shared" si="13"/>
        <v>665.19609663212111</v>
      </c>
      <c r="S151" s="23">
        <v>849.1324763345018</v>
      </c>
      <c r="T151" s="23">
        <v>1131.1333445104199</v>
      </c>
      <c r="W151" s="54" t="s">
        <v>724</v>
      </c>
      <c r="X151" s="63" t="s">
        <v>661</v>
      </c>
      <c r="Y151" s="54" t="s">
        <v>679</v>
      </c>
      <c r="Z151" s="54"/>
      <c r="AA151" s="54" t="s">
        <v>815</v>
      </c>
      <c r="AB151" s="55" t="s">
        <v>156</v>
      </c>
      <c r="AC151" s="55"/>
      <c r="AD151" s="57">
        <v>51.457949999999997</v>
      </c>
      <c r="AE151" s="57">
        <v>135.88637325519801</v>
      </c>
      <c r="AF151" s="57">
        <v>0</v>
      </c>
      <c r="AG151" s="52">
        <f t="shared" si="14"/>
        <v>135.88637325519801</v>
      </c>
      <c r="AH151" s="52">
        <f t="shared" si="15"/>
        <v>166.06746655477087</v>
      </c>
      <c r="AI151" s="58">
        <v>217.52541655477086</v>
      </c>
      <c r="AJ151" s="36"/>
      <c r="AK151" s="57">
        <v>51.604748871852102</v>
      </c>
      <c r="AL151" s="57">
        <f>VLOOKUP(AB151,'Summary LA - 14-15'!C$12:BI$394,31,FALSE)</f>
        <v>121.14275112313599</v>
      </c>
      <c r="AM151" s="57">
        <v>0.58480858005899194</v>
      </c>
      <c r="AN151" s="57">
        <v>0</v>
      </c>
      <c r="AO151" s="52">
        <f t="shared" si="16"/>
        <v>121.72755970319498</v>
      </c>
      <c r="AP151" s="52">
        <f t="shared" si="17"/>
        <v>155.39877188274795</v>
      </c>
      <c r="AQ151" s="52">
        <f>VLOOKUP(AB151,'Summary LA - 14-15'!C$12:BI$394,57,FALSE)</f>
        <v>207.00352075460006</v>
      </c>
    </row>
    <row r="152" spans="3:43" x14ac:dyDescent="0.25">
      <c r="C152" s="21" t="s">
        <v>157</v>
      </c>
      <c r="D152" s="21"/>
      <c r="E152" s="21"/>
      <c r="F152" s="22">
        <v>1341087</v>
      </c>
      <c r="G152" s="23">
        <v>365.45988867985454</v>
      </c>
      <c r="H152" s="23">
        <v>200.07478117490959</v>
      </c>
      <c r="I152" s="23">
        <v>0</v>
      </c>
      <c r="J152" s="23">
        <v>200.07478117490959</v>
      </c>
      <c r="K152" s="23">
        <v>245.74135653827568</v>
      </c>
      <c r="L152" s="23">
        <v>611.20124521813023</v>
      </c>
      <c r="M152" s="1"/>
      <c r="N152" s="23">
        <v>368.28368059611324</v>
      </c>
      <c r="O152" s="23">
        <f t="shared" si="12"/>
        <v>184.97503823024681</v>
      </c>
      <c r="P152" s="23">
        <v>0.84776283788227358</v>
      </c>
      <c r="Q152" s="23">
        <v>0</v>
      </c>
      <c r="R152" s="23">
        <f t="shared" si="13"/>
        <v>185.82280106812908</v>
      </c>
      <c r="S152" s="23">
        <v>242.39295915279206</v>
      </c>
      <c r="T152" s="23">
        <v>610.67663974890536</v>
      </c>
      <c r="W152" s="54" t="s">
        <v>715</v>
      </c>
      <c r="X152" s="63" t="s">
        <v>667</v>
      </c>
      <c r="Y152" s="54" t="s">
        <v>662</v>
      </c>
      <c r="Z152" s="54"/>
      <c r="AA152" s="54" t="s">
        <v>816</v>
      </c>
      <c r="AB152" s="55" t="s">
        <v>157</v>
      </c>
      <c r="AC152" s="55"/>
      <c r="AD152" s="57">
        <v>490.11350573000004</v>
      </c>
      <c r="AE152" s="57">
        <v>268.31768806151598</v>
      </c>
      <c r="AF152" s="57">
        <v>0</v>
      </c>
      <c r="AG152" s="52">
        <f t="shared" si="14"/>
        <v>268.31768806151598</v>
      </c>
      <c r="AH152" s="52">
        <f t="shared" si="15"/>
        <v>329.56053861584655</v>
      </c>
      <c r="AI152" s="58">
        <v>819.6740443458466</v>
      </c>
      <c r="AJ152" s="36"/>
      <c r="AK152" s="57">
        <v>493.90045635959967</v>
      </c>
      <c r="AL152" s="57">
        <f>VLOOKUP(AB152,'Summary LA - 14-15'!C$12:BI$394,31,FALSE)</f>
        <v>248.067619095087</v>
      </c>
      <c r="AM152" s="57">
        <v>1.1369237209670247</v>
      </c>
      <c r="AN152" s="57">
        <v>0</v>
      </c>
      <c r="AO152" s="52">
        <f t="shared" si="16"/>
        <v>249.20454281605402</v>
      </c>
      <c r="AP152" s="52">
        <f t="shared" si="17"/>
        <v>325.09280398945003</v>
      </c>
      <c r="AQ152" s="52">
        <f>VLOOKUP(AB152,'Summary LA - 14-15'!C$12:BI$394,57,FALSE)</f>
        <v>818.99326034904971</v>
      </c>
    </row>
    <row r="153" spans="3:43" x14ac:dyDescent="0.25">
      <c r="C153" s="21" t="s">
        <v>158</v>
      </c>
      <c r="D153" s="21"/>
      <c r="E153" s="21"/>
      <c r="F153" s="22">
        <v>1791362</v>
      </c>
      <c r="G153" s="23">
        <v>19.811625455937996</v>
      </c>
      <c r="H153" s="23">
        <v>18.002533791045025</v>
      </c>
      <c r="I153" s="23">
        <v>0</v>
      </c>
      <c r="J153" s="23">
        <v>18.002533791045025</v>
      </c>
      <c r="K153" s="23">
        <v>18.732022488787791</v>
      </c>
      <c r="L153" s="23">
        <v>38.543647944725784</v>
      </c>
      <c r="M153" s="1"/>
      <c r="N153" s="23">
        <v>19.954447837704908</v>
      </c>
      <c r="O153" s="23">
        <f t="shared" si="12"/>
        <v>16.673856842052583</v>
      </c>
      <c r="P153" s="23">
        <v>7.6881678003106454E-2</v>
      </c>
      <c r="Q153" s="23">
        <v>0</v>
      </c>
      <c r="R153" s="23">
        <f t="shared" si="13"/>
        <v>16.750738520055691</v>
      </c>
      <c r="S153" s="23">
        <v>17.728414026205499</v>
      </c>
      <c r="T153" s="23">
        <v>37.682861863910411</v>
      </c>
      <c r="W153" s="54" t="s">
        <v>672</v>
      </c>
      <c r="X153" s="63" t="s">
        <v>673</v>
      </c>
      <c r="Y153" s="54" t="s">
        <v>674</v>
      </c>
      <c r="Z153" s="54"/>
      <c r="AA153" s="54" t="s">
        <v>817</v>
      </c>
      <c r="AB153" s="55" t="s">
        <v>158</v>
      </c>
      <c r="AC153" s="55"/>
      <c r="AD153" s="57">
        <v>35.489792999999999</v>
      </c>
      <c r="AE153" s="57">
        <v>32.249054936994</v>
      </c>
      <c r="AF153" s="57">
        <v>0</v>
      </c>
      <c r="AG153" s="52">
        <f t="shared" si="14"/>
        <v>32.249054936994</v>
      </c>
      <c r="AH153" s="52">
        <f t="shared" si="15"/>
        <v>33.555833269559876</v>
      </c>
      <c r="AI153" s="58">
        <v>69.045626269559875</v>
      </c>
      <c r="AJ153" s="36"/>
      <c r="AK153" s="57">
        <v>35.745639587446739</v>
      </c>
      <c r="AL153" s="57">
        <f>VLOOKUP(AB153,'Summary LA - 14-15'!C$12:BI$394,31,FALSE)</f>
        <v>29.868913540293001</v>
      </c>
      <c r="AM153" s="57">
        <v>0.13772291647100077</v>
      </c>
      <c r="AN153" s="57">
        <v>0</v>
      </c>
      <c r="AO153" s="52">
        <f t="shared" si="16"/>
        <v>30.006636456764003</v>
      </c>
      <c r="AP153" s="52">
        <f t="shared" si="17"/>
        <v>31.76180722929454</v>
      </c>
      <c r="AQ153" s="52">
        <f>VLOOKUP(AB153,'Summary LA - 14-15'!C$12:BI$394,57,FALSE)</f>
        <v>67.507446816741279</v>
      </c>
    </row>
    <row r="154" spans="3:43" x14ac:dyDescent="0.25">
      <c r="C154" s="21" t="s">
        <v>159</v>
      </c>
      <c r="D154" s="21" t="s">
        <v>199</v>
      </c>
      <c r="E154" s="21" t="s">
        <v>200</v>
      </c>
      <c r="F154" s="22">
        <v>87068</v>
      </c>
      <c r="G154" s="23">
        <v>60.375602976983515</v>
      </c>
      <c r="H154" s="23">
        <v>45.28239947420407</v>
      </c>
      <c r="I154" s="23">
        <v>-0.85536592088941976</v>
      </c>
      <c r="J154" s="23">
        <v>44.427033553314651</v>
      </c>
      <c r="K154" s="23">
        <v>61.29234566279348</v>
      </c>
      <c r="L154" s="23">
        <v>121.66794863977698</v>
      </c>
      <c r="M154" s="1"/>
      <c r="N154" s="23">
        <v>61.030568477632457</v>
      </c>
      <c r="O154" s="23">
        <f t="shared" si="12"/>
        <v>39.354048328467407</v>
      </c>
      <c r="P154" s="23">
        <v>0.19225975594937339</v>
      </c>
      <c r="Q154" s="23">
        <v>-0.85536592088941976</v>
      </c>
      <c r="R154" s="23">
        <f t="shared" si="13"/>
        <v>38.69094216352736</v>
      </c>
      <c r="S154" s="23">
        <v>62.153849368762671</v>
      </c>
      <c r="T154" s="23">
        <v>123.18441784639514</v>
      </c>
      <c r="W154" s="54" t="s">
        <v>660</v>
      </c>
      <c r="X154" s="62" t="s">
        <v>664</v>
      </c>
      <c r="Y154" s="54" t="s">
        <v>662</v>
      </c>
      <c r="Z154" s="54"/>
      <c r="AA154" s="54" t="s">
        <v>818</v>
      </c>
      <c r="AB154" s="55" t="s">
        <v>159</v>
      </c>
      <c r="AC154" s="55"/>
      <c r="AD154" s="57">
        <v>5.2567830000000004</v>
      </c>
      <c r="AE154" s="57">
        <v>3.9426479574199997</v>
      </c>
      <c r="AF154" s="57">
        <v>-7.4475E-2</v>
      </c>
      <c r="AG154" s="52">
        <f t="shared" si="14"/>
        <v>3.8681729574199997</v>
      </c>
      <c r="AH154" s="52">
        <f t="shared" si="15"/>
        <v>5.3366019521681025</v>
      </c>
      <c r="AI154" s="58">
        <v>10.593384952168103</v>
      </c>
      <c r="AJ154" s="36"/>
      <c r="AK154" s="57">
        <v>5.3138095362105027</v>
      </c>
      <c r="AL154" s="57">
        <f>VLOOKUP(AB154,'Summary LA - 14-15'!C$12:BI$394,31,FALSE)</f>
        <v>3.4264782798629998</v>
      </c>
      <c r="AM154" s="57">
        <v>1.6739672431000042E-2</v>
      </c>
      <c r="AN154" s="57">
        <v>-7.4475E-2</v>
      </c>
      <c r="AO154" s="52">
        <f t="shared" si="16"/>
        <v>3.3687429522939998</v>
      </c>
      <c r="AP154" s="52">
        <f t="shared" si="17"/>
        <v>5.4119466873474185</v>
      </c>
      <c r="AQ154" s="52">
        <f>VLOOKUP(AB154,'Summary LA - 14-15'!C$12:BI$394,57,FALSE)</f>
        <v>10.725756223557921</v>
      </c>
    </row>
    <row r="155" spans="3:43" x14ac:dyDescent="0.25">
      <c r="C155" s="21" t="s">
        <v>160</v>
      </c>
      <c r="D155" s="21"/>
      <c r="E155" s="21" t="s">
        <v>401</v>
      </c>
      <c r="F155" s="22">
        <v>262506</v>
      </c>
      <c r="G155" s="23">
        <v>286.62144712882753</v>
      </c>
      <c r="H155" s="23">
        <v>686.82759277950595</v>
      </c>
      <c r="I155" s="23">
        <v>0</v>
      </c>
      <c r="J155" s="23">
        <v>686.82759277950595</v>
      </c>
      <c r="K155" s="23">
        <v>802.80483631615323</v>
      </c>
      <c r="L155" s="23">
        <v>1089.4262834449808</v>
      </c>
      <c r="M155" s="1"/>
      <c r="N155" s="23">
        <v>286.8055669614742</v>
      </c>
      <c r="O155" s="23">
        <f t="shared" si="12"/>
        <v>614.16033899334866</v>
      </c>
      <c r="P155" s="23">
        <v>2.9529115161634594</v>
      </c>
      <c r="Q155" s="23">
        <v>0</v>
      </c>
      <c r="R155" s="23">
        <f t="shared" si="13"/>
        <v>617.11325050951211</v>
      </c>
      <c r="S155" s="23">
        <v>749.56303239857482</v>
      </c>
      <c r="T155" s="23">
        <v>1036.3685993600491</v>
      </c>
      <c r="W155" s="54" t="s">
        <v>678</v>
      </c>
      <c r="X155" s="63" t="s">
        <v>661</v>
      </c>
      <c r="Y155" s="54" t="s">
        <v>679</v>
      </c>
      <c r="Z155" s="54"/>
      <c r="AA155" s="54" t="s">
        <v>819</v>
      </c>
      <c r="AB155" s="55" t="s">
        <v>160</v>
      </c>
      <c r="AC155" s="55"/>
      <c r="AD155" s="57">
        <v>75.239849599999999</v>
      </c>
      <c r="AE155" s="57">
        <v>180.29636407017699</v>
      </c>
      <c r="AF155" s="57">
        <v>0</v>
      </c>
      <c r="AG155" s="52">
        <f t="shared" si="14"/>
        <v>180.29636407017699</v>
      </c>
      <c r="AH155" s="52">
        <f t="shared" si="15"/>
        <v>210.7410863620081</v>
      </c>
      <c r="AI155" s="58">
        <v>285.98093596200812</v>
      </c>
      <c r="AJ155" s="36"/>
      <c r="AK155" s="57">
        <v>75.28818216078875</v>
      </c>
      <c r="AL155" s="57">
        <f>VLOOKUP(AB155,'Summary LA - 14-15'!C$12:BI$394,31,FALSE)</f>
        <v>161.22077394778799</v>
      </c>
      <c r="AM155" s="57">
        <v>0.77515699046200515</v>
      </c>
      <c r="AN155" s="57">
        <v>0</v>
      </c>
      <c r="AO155" s="52">
        <f t="shared" si="16"/>
        <v>161.99593093824998</v>
      </c>
      <c r="AP155" s="52">
        <f t="shared" si="17"/>
        <v>196.78039438635719</v>
      </c>
      <c r="AQ155" s="52">
        <f>VLOOKUP(AB155,'Summary LA - 14-15'!C$12:BI$394,57,FALSE)</f>
        <v>272.06857654714594</v>
      </c>
    </row>
    <row r="156" spans="3:43" x14ac:dyDescent="0.25">
      <c r="C156" s="21" t="s">
        <v>161</v>
      </c>
      <c r="D156" s="21" t="s">
        <v>135</v>
      </c>
      <c r="E156" s="21" t="s">
        <v>136</v>
      </c>
      <c r="F156" s="22">
        <v>83642</v>
      </c>
      <c r="G156" s="23">
        <v>71.38888357523733</v>
      </c>
      <c r="H156" s="23">
        <v>81.520714700700609</v>
      </c>
      <c r="I156" s="23">
        <v>0</v>
      </c>
      <c r="J156" s="23">
        <v>81.520714700700609</v>
      </c>
      <c r="K156" s="23">
        <v>97.647174510126575</v>
      </c>
      <c r="L156" s="23">
        <v>169.03605808536389</v>
      </c>
      <c r="M156" s="1"/>
      <c r="N156" s="23">
        <v>71.277744025075108</v>
      </c>
      <c r="O156" s="23">
        <f t="shared" si="12"/>
        <v>70.535103650952863</v>
      </c>
      <c r="P156" s="23">
        <v>0.35246039502881094</v>
      </c>
      <c r="Q156" s="23">
        <v>0</v>
      </c>
      <c r="R156" s="23">
        <f t="shared" si="13"/>
        <v>70.887564045981676</v>
      </c>
      <c r="S156" s="23">
        <v>89.820464853885142</v>
      </c>
      <c r="T156" s="23">
        <v>161.09820887896026</v>
      </c>
      <c r="W156" s="54" t="s">
        <v>660</v>
      </c>
      <c r="X156" s="62" t="s">
        <v>661</v>
      </c>
      <c r="Y156" s="54" t="s">
        <v>662</v>
      </c>
      <c r="Z156" s="54"/>
      <c r="AA156" s="54" t="s">
        <v>820</v>
      </c>
      <c r="AB156" s="55" t="s">
        <v>161</v>
      </c>
      <c r="AC156" s="55"/>
      <c r="AD156" s="57">
        <v>5.9711090000000002</v>
      </c>
      <c r="AE156" s="57">
        <v>6.8185556189960002</v>
      </c>
      <c r="AF156" s="57">
        <v>0</v>
      </c>
      <c r="AG156" s="52">
        <f t="shared" si="14"/>
        <v>6.8185556189960002</v>
      </c>
      <c r="AH156" s="52">
        <f t="shared" si="15"/>
        <v>8.1674049703760065</v>
      </c>
      <c r="AI156" s="58">
        <v>14.138513970376007</v>
      </c>
      <c r="AJ156" s="36"/>
      <c r="AK156" s="57">
        <v>5.9618130657453321</v>
      </c>
      <c r="AL156" s="57">
        <f>VLOOKUP(AB156,'Summary LA - 14-15'!C$12:BI$394,31,FALSE)</f>
        <v>5.899697139573</v>
      </c>
      <c r="AM156" s="57">
        <v>2.9480492360999807E-2</v>
      </c>
      <c r="AN156" s="57">
        <v>0</v>
      </c>
      <c r="AO156" s="52">
        <f t="shared" si="16"/>
        <v>5.9291776319339995</v>
      </c>
      <c r="AP156" s="52">
        <f t="shared" si="17"/>
        <v>7.5133578859503878</v>
      </c>
      <c r="AQ156" s="52">
        <f>VLOOKUP(AB156,'Summary LA - 14-15'!C$12:BI$394,57,FALSE)</f>
        <v>13.47517095169572</v>
      </c>
    </row>
    <row r="157" spans="3:43" x14ac:dyDescent="0.25">
      <c r="C157" s="21" t="s">
        <v>162</v>
      </c>
      <c r="D157" s="21" t="s">
        <v>240</v>
      </c>
      <c r="E157" s="21" t="s">
        <v>241</v>
      </c>
      <c r="F157" s="22">
        <v>159892</v>
      </c>
      <c r="G157" s="23">
        <v>79.708859730317954</v>
      </c>
      <c r="H157" s="23">
        <v>52.201271475577265</v>
      </c>
      <c r="I157" s="23">
        <v>-0.28694994121031697</v>
      </c>
      <c r="J157" s="23">
        <v>51.914321534366955</v>
      </c>
      <c r="K157" s="23">
        <v>62.181136628589933</v>
      </c>
      <c r="L157" s="23">
        <v>141.88999635890789</v>
      </c>
      <c r="M157" s="1"/>
      <c r="N157" s="23">
        <v>80.09361788781905</v>
      </c>
      <c r="O157" s="23">
        <f t="shared" si="12"/>
        <v>45.340504783622691</v>
      </c>
      <c r="P157" s="23">
        <v>0.22129613996322484</v>
      </c>
      <c r="Q157" s="23">
        <v>-0.28694994121031697</v>
      </c>
      <c r="R157" s="23">
        <f t="shared" si="13"/>
        <v>45.274850982375597</v>
      </c>
      <c r="S157" s="23">
        <v>57.682162137166287</v>
      </c>
      <c r="T157" s="23">
        <v>137.77578002498532</v>
      </c>
      <c r="W157" s="54" t="s">
        <v>660</v>
      </c>
      <c r="X157" s="62" t="s">
        <v>667</v>
      </c>
      <c r="Y157" s="54" t="s">
        <v>665</v>
      </c>
      <c r="Z157" s="54"/>
      <c r="AA157" s="54" t="s">
        <v>821</v>
      </c>
      <c r="AB157" s="55" t="s">
        <v>162</v>
      </c>
      <c r="AC157" s="55"/>
      <c r="AD157" s="57">
        <v>12.744809</v>
      </c>
      <c r="AE157" s="57">
        <v>8.3465656987730004</v>
      </c>
      <c r="AF157" s="57">
        <v>-4.5880999999999998E-2</v>
      </c>
      <c r="AG157" s="52">
        <f t="shared" si="14"/>
        <v>8.3006846987730007</v>
      </c>
      <c r="AH157" s="52">
        <f t="shared" si="15"/>
        <v>9.9422662978185024</v>
      </c>
      <c r="AI157" s="58">
        <v>22.687075297818502</v>
      </c>
      <c r="AJ157" s="36"/>
      <c r="AK157" s="57">
        <v>12.806328751319164</v>
      </c>
      <c r="AL157" s="57">
        <f>VLOOKUP(AB157,'Summary LA - 14-15'!C$12:BI$394,31,FALSE)</f>
        <v>7.249583990863</v>
      </c>
      <c r="AM157" s="57">
        <v>3.5383482410999943E-2</v>
      </c>
      <c r="AN157" s="57">
        <v>-4.5880999999999998E-2</v>
      </c>
      <c r="AO157" s="52">
        <f t="shared" si="16"/>
        <v>7.2390864732739999</v>
      </c>
      <c r="AP157" s="52">
        <f t="shared" si="17"/>
        <v>9.2236246626555278</v>
      </c>
      <c r="AQ157" s="52">
        <f>VLOOKUP(AB157,'Summary LA - 14-15'!C$12:BI$394,57,FALSE)</f>
        <v>22.029953413974692</v>
      </c>
    </row>
    <row r="158" spans="3:43" x14ac:dyDescent="0.25">
      <c r="C158" s="21" t="s">
        <v>163</v>
      </c>
      <c r="D158" s="21"/>
      <c r="E158" s="21" t="s">
        <v>401</v>
      </c>
      <c r="F158" s="22">
        <v>247795</v>
      </c>
      <c r="G158" s="23">
        <v>375.46788676123401</v>
      </c>
      <c r="H158" s="23">
        <v>350.12281820521798</v>
      </c>
      <c r="I158" s="23">
        <v>0</v>
      </c>
      <c r="J158" s="23">
        <v>350.12281820521798</v>
      </c>
      <c r="K158" s="23">
        <v>423.26375045442893</v>
      </c>
      <c r="L158" s="23">
        <v>798.731637215663</v>
      </c>
      <c r="M158" s="1"/>
      <c r="N158" s="23">
        <v>377.63595392729047</v>
      </c>
      <c r="O158" s="23">
        <f t="shared" si="12"/>
        <v>314.6685351839343</v>
      </c>
      <c r="P158" s="23">
        <v>1.5137799915857706</v>
      </c>
      <c r="Q158" s="23">
        <v>0</v>
      </c>
      <c r="R158" s="23">
        <f t="shared" si="13"/>
        <v>316.18231517552005</v>
      </c>
      <c r="S158" s="23">
        <v>398.2211584146761</v>
      </c>
      <c r="T158" s="23">
        <v>775.85711234196663</v>
      </c>
      <c r="W158" s="54" t="s">
        <v>678</v>
      </c>
      <c r="X158" s="63" t="s">
        <v>661</v>
      </c>
      <c r="Y158" s="54" t="s">
        <v>679</v>
      </c>
      <c r="Z158" s="54"/>
      <c r="AA158" s="54" t="s">
        <v>822</v>
      </c>
      <c r="AB158" s="55" t="s">
        <v>163</v>
      </c>
      <c r="AC158" s="55"/>
      <c r="AD158" s="57">
        <v>93.039064999999994</v>
      </c>
      <c r="AE158" s="57">
        <v>86.758683737161988</v>
      </c>
      <c r="AF158" s="57">
        <v>0</v>
      </c>
      <c r="AG158" s="52">
        <f t="shared" si="14"/>
        <v>86.758683737161988</v>
      </c>
      <c r="AH158" s="52">
        <f t="shared" si="15"/>
        <v>104.88264104385522</v>
      </c>
      <c r="AI158" s="58">
        <v>197.92170604385521</v>
      </c>
      <c r="AJ158" s="36"/>
      <c r="AK158" s="57">
        <v>93.576301203412939</v>
      </c>
      <c r="AL158" s="57">
        <f>VLOOKUP(AB158,'Summary LA - 14-15'!C$12:BI$394,31,FALSE)</f>
        <v>77.973289675903004</v>
      </c>
      <c r="AM158" s="57">
        <v>0.37510711301499605</v>
      </c>
      <c r="AN158" s="57">
        <v>0</v>
      </c>
      <c r="AO158" s="52">
        <f t="shared" si="16"/>
        <v>78.348396788917995</v>
      </c>
      <c r="AP158" s="52">
        <f t="shared" si="17"/>
        <v>98.684777135979616</v>
      </c>
      <c r="AQ158" s="52">
        <f>VLOOKUP(AB158,'Summary LA - 14-15'!C$12:BI$394,57,FALSE)</f>
        <v>192.26107833939255</v>
      </c>
    </row>
    <row r="159" spans="3:43" x14ac:dyDescent="0.25">
      <c r="C159" s="21" t="s">
        <v>164</v>
      </c>
      <c r="D159" s="21" t="s">
        <v>157</v>
      </c>
      <c r="E159" s="21" t="s">
        <v>158</v>
      </c>
      <c r="F159" s="22">
        <v>93275</v>
      </c>
      <c r="G159" s="23">
        <v>60.577572232645402</v>
      </c>
      <c r="H159" s="23">
        <v>33.030156285960871</v>
      </c>
      <c r="I159" s="23">
        <v>-1.1475850978290003</v>
      </c>
      <c r="J159" s="23">
        <v>31.882571188131866</v>
      </c>
      <c r="K159" s="23">
        <v>43.453986929333297</v>
      </c>
      <c r="L159" s="23">
        <v>104.03155916197871</v>
      </c>
      <c r="M159" s="1"/>
      <c r="N159" s="23">
        <v>60.893191523954023</v>
      </c>
      <c r="O159" s="23">
        <f t="shared" si="12"/>
        <v>28.901101620273387</v>
      </c>
      <c r="P159" s="23">
        <v>0.14008514138836742</v>
      </c>
      <c r="Q159" s="23">
        <v>-1.1475850978290003</v>
      </c>
      <c r="R159" s="23">
        <f t="shared" si="13"/>
        <v>27.893601663832754</v>
      </c>
      <c r="S159" s="23">
        <v>44.901757346384336</v>
      </c>
      <c r="T159" s="23">
        <v>105.79494887033836</v>
      </c>
      <c r="W159" s="54" t="s">
        <v>660</v>
      </c>
      <c r="X159" s="62" t="s">
        <v>667</v>
      </c>
      <c r="Y159" s="54" t="s">
        <v>662</v>
      </c>
      <c r="Z159" s="54"/>
      <c r="AA159" s="54" t="s">
        <v>823</v>
      </c>
      <c r="AB159" s="55" t="s">
        <v>164</v>
      </c>
      <c r="AC159" s="55"/>
      <c r="AD159" s="57">
        <v>5.6503730499999998</v>
      </c>
      <c r="AE159" s="57">
        <v>3.0808878275730001</v>
      </c>
      <c r="AF159" s="57">
        <v>-0.107041</v>
      </c>
      <c r="AG159" s="52">
        <f t="shared" si="14"/>
        <v>2.9738468275729999</v>
      </c>
      <c r="AH159" s="52">
        <f t="shared" si="15"/>
        <v>4.0531706308335638</v>
      </c>
      <c r="AI159" s="58">
        <v>9.7035436808335636</v>
      </c>
      <c r="AJ159" s="36"/>
      <c r="AK159" s="57">
        <v>5.6798124393968115</v>
      </c>
      <c r="AL159" s="57">
        <f>VLOOKUP(AB159,'Summary LA - 14-15'!C$12:BI$394,31,FALSE)</f>
        <v>2.6957502536310001</v>
      </c>
      <c r="AM159" s="57">
        <v>1.3066441562999971E-2</v>
      </c>
      <c r="AN159" s="57">
        <v>-0.107041</v>
      </c>
      <c r="AO159" s="52">
        <f t="shared" si="16"/>
        <v>2.6017756951940001</v>
      </c>
      <c r="AP159" s="52">
        <f t="shared" si="17"/>
        <v>4.1884730558579077</v>
      </c>
      <c r="AQ159" s="52">
        <f>VLOOKUP(AB159,'Summary LA - 14-15'!C$12:BI$394,57,FALSE)</f>
        <v>9.8682854952547192</v>
      </c>
    </row>
    <row r="160" spans="3:43" x14ac:dyDescent="0.25">
      <c r="C160" s="21" t="s">
        <v>165</v>
      </c>
      <c r="D160" s="21"/>
      <c r="E160" s="21" t="s">
        <v>87</v>
      </c>
      <c r="F160" s="22">
        <v>92707</v>
      </c>
      <c r="G160" s="23">
        <v>332.1022360771031</v>
      </c>
      <c r="H160" s="23">
        <v>676.42600342018409</v>
      </c>
      <c r="I160" s="23">
        <v>-6.7783446773167083E-2</v>
      </c>
      <c r="J160" s="23">
        <v>676.35821997341088</v>
      </c>
      <c r="K160" s="23">
        <v>820.75967116153674</v>
      </c>
      <c r="L160" s="23">
        <v>1152.8619072386398</v>
      </c>
      <c r="M160" s="1"/>
      <c r="N160" s="23">
        <v>335.49084916504836</v>
      </c>
      <c r="O160" s="23">
        <f t="shared" si="12"/>
        <v>607.56587374198273</v>
      </c>
      <c r="P160" s="23">
        <v>2.9055411298930314</v>
      </c>
      <c r="Q160" s="23">
        <v>-6.7783446773167083E-2</v>
      </c>
      <c r="R160" s="23">
        <f t="shared" si="13"/>
        <v>610.4036314251025</v>
      </c>
      <c r="S160" s="23">
        <v>766.41382440911445</v>
      </c>
      <c r="T160" s="23">
        <v>1101.9046735741626</v>
      </c>
      <c r="W160" s="54" t="s">
        <v>688</v>
      </c>
      <c r="X160" s="63" t="s">
        <v>661</v>
      </c>
      <c r="Y160" s="54" t="s">
        <v>679</v>
      </c>
      <c r="Z160" s="54"/>
      <c r="AA160" s="54" t="s">
        <v>824</v>
      </c>
      <c r="AB160" s="55" t="s">
        <v>165</v>
      </c>
      <c r="AC160" s="55"/>
      <c r="AD160" s="57">
        <v>30.788201999999998</v>
      </c>
      <c r="AE160" s="57">
        <v>62.709425499075003</v>
      </c>
      <c r="AF160" s="57">
        <v>-6.2839999999999997E-3</v>
      </c>
      <c r="AG160" s="52">
        <f t="shared" si="14"/>
        <v>62.703141499075002</v>
      </c>
      <c r="AH160" s="52">
        <f t="shared" si="15"/>
        <v>76.090166834372582</v>
      </c>
      <c r="AI160" s="58">
        <v>106.87836883437258</v>
      </c>
      <c r="AJ160" s="36"/>
      <c r="AK160" s="57">
        <v>31.10235015354414</v>
      </c>
      <c r="AL160" s="57">
        <f>VLOOKUP(AB160,'Summary LA - 14-15'!C$12:BI$394,31,FALSE)</f>
        <v>56.325609456997995</v>
      </c>
      <c r="AM160" s="57">
        <v>0.26936400152899326</v>
      </c>
      <c r="AN160" s="57">
        <v>-6.2839999999999997E-3</v>
      </c>
      <c r="AO160" s="52">
        <f t="shared" si="16"/>
        <v>56.588689458526986</v>
      </c>
      <c r="AP160" s="52">
        <f t="shared" si="17"/>
        <v>71.057345872475693</v>
      </c>
      <c r="AQ160" s="52">
        <f>VLOOKUP(AB160,'Summary LA - 14-15'!C$12:BI$394,57,FALSE)</f>
        <v>102.15969602601983</v>
      </c>
    </row>
    <row r="161" spans="3:43" x14ac:dyDescent="0.25">
      <c r="C161" s="21" t="s">
        <v>166</v>
      </c>
      <c r="D161" s="21" t="s">
        <v>125</v>
      </c>
      <c r="E161" s="21" t="s">
        <v>126</v>
      </c>
      <c r="F161" s="22">
        <v>91051</v>
      </c>
      <c r="G161" s="23">
        <v>60.403411274999726</v>
      </c>
      <c r="H161" s="23">
        <v>92.500718068478093</v>
      </c>
      <c r="I161" s="23">
        <v>0</v>
      </c>
      <c r="J161" s="23">
        <v>92.500718068478093</v>
      </c>
      <c r="K161" s="23">
        <v>121.83220011545724</v>
      </c>
      <c r="L161" s="23">
        <v>182.23561139045697</v>
      </c>
      <c r="M161" s="1"/>
      <c r="N161" s="23">
        <v>60.719438073011254</v>
      </c>
      <c r="O161" s="23">
        <f t="shared" si="12"/>
        <v>80.03762525531846</v>
      </c>
      <c r="P161" s="23">
        <v>0.39660348707866688</v>
      </c>
      <c r="Q161" s="23">
        <v>0</v>
      </c>
      <c r="R161" s="23">
        <f t="shared" si="13"/>
        <v>80.434228742397124</v>
      </c>
      <c r="S161" s="23">
        <v>113.88588336237298</v>
      </c>
      <c r="T161" s="23">
        <v>174.60532143538421</v>
      </c>
      <c r="W161" s="54" t="s">
        <v>660</v>
      </c>
      <c r="X161" s="62" t="s">
        <v>661</v>
      </c>
      <c r="Y161" s="54" t="s">
        <v>662</v>
      </c>
      <c r="Z161" s="54"/>
      <c r="AA161" s="54" t="s">
        <v>825</v>
      </c>
      <c r="AB161" s="55" t="s">
        <v>166</v>
      </c>
      <c r="AC161" s="55"/>
      <c r="AD161" s="57">
        <v>5.4997910000000001</v>
      </c>
      <c r="AE161" s="57">
        <v>8.4222828808529986</v>
      </c>
      <c r="AF161" s="57">
        <v>0</v>
      </c>
      <c r="AG161" s="52">
        <f t="shared" si="14"/>
        <v>8.4222828808529986</v>
      </c>
      <c r="AH161" s="52">
        <f t="shared" si="15"/>
        <v>11.092943652712497</v>
      </c>
      <c r="AI161" s="58">
        <v>16.592734652712497</v>
      </c>
      <c r="AJ161" s="36"/>
      <c r="AK161" s="57">
        <v>5.5285655559857476</v>
      </c>
      <c r="AL161" s="57">
        <f>VLOOKUP(AB161,'Summary LA - 14-15'!C$12:BI$394,31,FALSE)</f>
        <v>7.2875058171220006</v>
      </c>
      <c r="AM161" s="57">
        <v>3.6111144101999698E-2</v>
      </c>
      <c r="AN161" s="57">
        <v>0</v>
      </c>
      <c r="AO161" s="52">
        <f t="shared" si="16"/>
        <v>7.3236169612240003</v>
      </c>
      <c r="AP161" s="52">
        <f t="shared" si="17"/>
        <v>10.370149607447079</v>
      </c>
      <c r="AQ161" s="52">
        <f>VLOOKUP(AB161,'Summary LA - 14-15'!C$12:BI$394,57,FALSE)</f>
        <v>15.898715163432826</v>
      </c>
    </row>
    <row r="162" spans="3:43" x14ac:dyDescent="0.25">
      <c r="C162" s="21" t="s">
        <v>167</v>
      </c>
      <c r="D162" s="21" t="s">
        <v>157</v>
      </c>
      <c r="E162" s="21" t="s">
        <v>158</v>
      </c>
      <c r="F162" s="22">
        <v>121444</v>
      </c>
      <c r="G162" s="23">
        <v>59.057787951648493</v>
      </c>
      <c r="H162" s="23">
        <v>60.965833381245673</v>
      </c>
      <c r="I162" s="23">
        <v>0</v>
      </c>
      <c r="J162" s="23">
        <v>60.965833381245673</v>
      </c>
      <c r="K162" s="23">
        <v>72.458841626681831</v>
      </c>
      <c r="L162" s="23">
        <v>131.51662957833034</v>
      </c>
      <c r="M162" s="1"/>
      <c r="N162" s="23">
        <v>59.229008136806208</v>
      </c>
      <c r="O162" s="23">
        <f t="shared" si="12"/>
        <v>52.772921456342026</v>
      </c>
      <c r="P162" s="23">
        <v>0.26062703632950324</v>
      </c>
      <c r="Q162" s="23">
        <v>0</v>
      </c>
      <c r="R162" s="23">
        <f t="shared" si="13"/>
        <v>53.033548492671528</v>
      </c>
      <c r="S162" s="23">
        <v>67.10334792457769</v>
      </c>
      <c r="T162" s="23">
        <v>126.3323560613839</v>
      </c>
      <c r="W162" s="54" t="s">
        <v>660</v>
      </c>
      <c r="X162" s="62" t="s">
        <v>661</v>
      </c>
      <c r="Y162" s="54" t="s">
        <v>662</v>
      </c>
      <c r="Z162" s="54"/>
      <c r="AA162" s="54" t="s">
        <v>826</v>
      </c>
      <c r="AB162" s="55" t="s">
        <v>167</v>
      </c>
      <c r="AC162" s="55"/>
      <c r="AD162" s="57">
        <v>7.1722140000000003</v>
      </c>
      <c r="AE162" s="57">
        <v>7.403934669152</v>
      </c>
      <c r="AF162" s="57">
        <v>0</v>
      </c>
      <c r="AG162" s="52">
        <f t="shared" si="14"/>
        <v>7.403934669152</v>
      </c>
      <c r="AH162" s="52">
        <f t="shared" si="15"/>
        <v>8.7996915625107484</v>
      </c>
      <c r="AI162" s="58">
        <v>15.971905562510749</v>
      </c>
      <c r="AJ162" s="36"/>
      <c r="AK162" s="57">
        <v>7.1930076641662932</v>
      </c>
      <c r="AL162" s="57">
        <f>VLOOKUP(AB162,'Summary LA - 14-15'!C$12:BI$394,31,FALSE)</f>
        <v>6.4089546733440006</v>
      </c>
      <c r="AM162" s="57">
        <v>3.1651589800000192E-2</v>
      </c>
      <c r="AN162" s="57">
        <v>0</v>
      </c>
      <c r="AO162" s="52">
        <f t="shared" si="16"/>
        <v>6.4406062631440006</v>
      </c>
      <c r="AP162" s="52">
        <f t="shared" si="17"/>
        <v>8.1499346655679332</v>
      </c>
      <c r="AQ162" s="52">
        <f>VLOOKUP(AB162,'Summary LA - 14-15'!C$12:BI$394,57,FALSE)</f>
        <v>15.342942329734226</v>
      </c>
    </row>
    <row r="163" spans="3:43" x14ac:dyDescent="0.25">
      <c r="C163" s="21" t="s">
        <v>168</v>
      </c>
      <c r="D163" s="21"/>
      <c r="E163" s="21" t="s">
        <v>401</v>
      </c>
      <c r="F163" s="22">
        <v>243676</v>
      </c>
      <c r="G163" s="23">
        <v>389.44535777015381</v>
      </c>
      <c r="H163" s="23">
        <v>314.61904925420231</v>
      </c>
      <c r="I163" s="23">
        <v>0</v>
      </c>
      <c r="J163" s="23">
        <v>314.61904925420231</v>
      </c>
      <c r="K163" s="23">
        <v>385.04004236631044</v>
      </c>
      <c r="L163" s="23">
        <v>774.48540013646425</v>
      </c>
      <c r="M163" s="1"/>
      <c r="N163" s="23">
        <v>392.61267929218042</v>
      </c>
      <c r="O163" s="23">
        <f t="shared" si="12"/>
        <v>285.89955317414109</v>
      </c>
      <c r="P163" s="23">
        <v>1.3408019884723794</v>
      </c>
      <c r="Q163" s="23">
        <v>0</v>
      </c>
      <c r="R163" s="23">
        <f t="shared" si="13"/>
        <v>287.24035516261347</v>
      </c>
      <c r="S163" s="23">
        <v>375.26091378698163</v>
      </c>
      <c r="T163" s="23">
        <v>767.87359307916199</v>
      </c>
      <c r="W163" s="54" t="s">
        <v>678</v>
      </c>
      <c r="X163" s="63" t="s">
        <v>661</v>
      </c>
      <c r="Y163" s="54" t="s">
        <v>679</v>
      </c>
      <c r="Z163" s="54"/>
      <c r="AA163" s="54" t="s">
        <v>827</v>
      </c>
      <c r="AB163" s="55" t="s">
        <v>168</v>
      </c>
      <c r="AC163" s="55"/>
      <c r="AD163" s="57">
        <v>94.898487000000003</v>
      </c>
      <c r="AE163" s="57">
        <v>76.665111446067002</v>
      </c>
      <c r="AF163" s="57">
        <v>0</v>
      </c>
      <c r="AG163" s="52">
        <f t="shared" si="14"/>
        <v>76.665111446067002</v>
      </c>
      <c r="AH163" s="52">
        <f t="shared" si="15"/>
        <v>93.82501736365306</v>
      </c>
      <c r="AI163" s="58">
        <v>188.72350436365306</v>
      </c>
      <c r="AJ163" s="36"/>
      <c r="AK163" s="57">
        <v>95.670287239201357</v>
      </c>
      <c r="AL163" s="57">
        <f>VLOOKUP(AB163,'Summary LA - 14-15'!C$12:BI$394,31,FALSE)</f>
        <v>69.666859519262005</v>
      </c>
      <c r="AM163" s="57">
        <v>0.3267212653429955</v>
      </c>
      <c r="AN163" s="57">
        <v>0</v>
      </c>
      <c r="AO163" s="52">
        <f t="shared" si="16"/>
        <v>69.993580784605001</v>
      </c>
      <c r="AP163" s="52">
        <f t="shared" si="17"/>
        <v>91.448632535393998</v>
      </c>
      <c r="AQ163" s="52">
        <f>VLOOKUP(AB163,'Summary LA - 14-15'!C$12:BI$394,57,FALSE)</f>
        <v>187.11891977459535</v>
      </c>
    </row>
    <row r="164" spans="3:43" x14ac:dyDescent="0.25">
      <c r="C164" s="21" t="s">
        <v>169</v>
      </c>
      <c r="D164" s="21"/>
      <c r="E164" s="21"/>
      <c r="F164" s="22">
        <v>758333</v>
      </c>
      <c r="G164" s="23">
        <v>24.500354066089699</v>
      </c>
      <c r="H164" s="23">
        <v>16.694467340095972</v>
      </c>
      <c r="I164" s="23">
        <v>0</v>
      </c>
      <c r="J164" s="23">
        <v>16.694467340095972</v>
      </c>
      <c r="K164" s="23">
        <v>18.337652845550267</v>
      </c>
      <c r="L164" s="23">
        <v>42.838006911639965</v>
      </c>
      <c r="M164" s="1"/>
      <c r="N164" s="23">
        <v>24.651900605394005</v>
      </c>
      <c r="O164" s="23">
        <f t="shared" si="12"/>
        <v>15.482248258201871</v>
      </c>
      <c r="P164" s="23">
        <v>7.0910282519684106E-2</v>
      </c>
      <c r="Q164" s="23">
        <v>0</v>
      </c>
      <c r="R164" s="23">
        <f t="shared" si="13"/>
        <v>15.553158540721554</v>
      </c>
      <c r="S164" s="23">
        <v>17.50575100090402</v>
      </c>
      <c r="T164" s="23">
        <v>42.157651606298032</v>
      </c>
      <c r="W164" s="54" t="s">
        <v>672</v>
      </c>
      <c r="X164" s="63" t="s">
        <v>673</v>
      </c>
      <c r="Y164" s="54" t="s">
        <v>674</v>
      </c>
      <c r="Z164" s="54"/>
      <c r="AA164" s="54" t="s">
        <v>828</v>
      </c>
      <c r="AB164" s="55" t="s">
        <v>169</v>
      </c>
      <c r="AC164" s="55"/>
      <c r="AD164" s="57">
        <v>18.579426999999999</v>
      </c>
      <c r="AE164" s="57">
        <v>12.659965501417</v>
      </c>
      <c r="AF164" s="57">
        <v>0</v>
      </c>
      <c r="AG164" s="52">
        <f t="shared" si="14"/>
        <v>12.659965501417</v>
      </c>
      <c r="AH164" s="52">
        <f t="shared" si="15"/>
        <v>13.906047295324672</v>
      </c>
      <c r="AI164" s="58">
        <v>32.485474295324671</v>
      </c>
      <c r="AJ164" s="36"/>
      <c r="AK164" s="57">
        <v>18.694349741790251</v>
      </c>
      <c r="AL164" s="57">
        <f>VLOOKUP(AB164,'Summary LA - 14-15'!C$12:BI$394,31,FALSE)</f>
        <v>11.740699768387</v>
      </c>
      <c r="AM164" s="57">
        <v>5.3773607273999602E-2</v>
      </c>
      <c r="AN164" s="57">
        <v>0</v>
      </c>
      <c r="AO164" s="52">
        <f t="shared" si="16"/>
        <v>11.794473375660999</v>
      </c>
      <c r="AP164" s="52">
        <f t="shared" si="17"/>
        <v>13.276672384118552</v>
      </c>
      <c r="AQ164" s="52">
        <f>VLOOKUP(AB164,'Summary LA - 14-15'!C$12:BI$394,57,FALSE)</f>
        <v>31.971022125908803</v>
      </c>
    </row>
    <row r="165" spans="3:43" x14ac:dyDescent="0.25">
      <c r="C165" s="21" t="s">
        <v>443</v>
      </c>
      <c r="D165" s="21"/>
      <c r="E165" s="21" t="s">
        <v>169</v>
      </c>
      <c r="F165" s="22">
        <v>186734</v>
      </c>
      <c r="G165" s="23">
        <v>422.58424818190582</v>
      </c>
      <c r="H165" s="23">
        <v>385.07900292926843</v>
      </c>
      <c r="I165" s="23">
        <v>-1.5636627502222413</v>
      </c>
      <c r="J165" s="23">
        <v>383.51534017904618</v>
      </c>
      <c r="K165" s="23">
        <v>463.82807059065226</v>
      </c>
      <c r="L165" s="23">
        <v>886.41231877255814</v>
      </c>
      <c r="M165" s="1"/>
      <c r="N165" s="23">
        <v>426.28026493988688</v>
      </c>
      <c r="O165" s="23">
        <f t="shared" si="12"/>
        <v>347.45486973533474</v>
      </c>
      <c r="P165" s="23">
        <v>1.6526122181980911</v>
      </c>
      <c r="Q165" s="23">
        <v>-1.5636627502222413</v>
      </c>
      <c r="R165" s="23">
        <f t="shared" si="13"/>
        <v>347.54381920331059</v>
      </c>
      <c r="S165" s="23">
        <v>441.24886674841093</v>
      </c>
      <c r="T165" s="23">
        <v>867.52913168829787</v>
      </c>
      <c r="W165" s="54" t="s">
        <v>688</v>
      </c>
      <c r="X165" s="63" t="s">
        <v>664</v>
      </c>
      <c r="Y165" s="54" t="s">
        <v>665</v>
      </c>
      <c r="Z165" s="54"/>
      <c r="AA165" s="54" t="s">
        <v>829</v>
      </c>
      <c r="AB165" s="55" t="s">
        <v>443</v>
      </c>
      <c r="AC165" s="55"/>
      <c r="AD165" s="57">
        <v>78.910847000000004</v>
      </c>
      <c r="AE165" s="57">
        <v>71.907342532994008</v>
      </c>
      <c r="AF165" s="57">
        <v>-0.291989</v>
      </c>
      <c r="AG165" s="52">
        <f t="shared" si="14"/>
        <v>71.615353532994007</v>
      </c>
      <c r="AH165" s="52">
        <f t="shared" si="15"/>
        <v>86.612470933674857</v>
      </c>
      <c r="AI165" s="58">
        <v>165.52331793367486</v>
      </c>
      <c r="AJ165" s="36"/>
      <c r="AK165" s="57">
        <v>79.601018993284839</v>
      </c>
      <c r="AL165" s="57">
        <f>VLOOKUP(AB165,'Summary LA - 14-15'!C$12:BI$394,31,FALSE)</f>
        <v>64.881637645157994</v>
      </c>
      <c r="AM165" s="57">
        <v>0.30859888995300233</v>
      </c>
      <c r="AN165" s="57">
        <v>-0.291989</v>
      </c>
      <c r="AO165" s="52">
        <f t="shared" si="16"/>
        <v>64.898247535110997</v>
      </c>
      <c r="AP165" s="52">
        <f t="shared" si="17"/>
        <v>82.402372671994442</v>
      </c>
      <c r="AQ165" s="52">
        <f>VLOOKUP(AB165,'Summary LA - 14-15'!C$12:BI$394,57,FALSE)</f>
        <v>162.00339166527928</v>
      </c>
    </row>
    <row r="166" spans="3:43" x14ac:dyDescent="0.25">
      <c r="C166" s="21" t="s">
        <v>170</v>
      </c>
      <c r="D166" s="21"/>
      <c r="E166" s="21"/>
      <c r="F166" s="22">
        <v>1141136</v>
      </c>
      <c r="G166" s="23">
        <v>404.0109250781677</v>
      </c>
      <c r="H166" s="23">
        <v>242.16826600604222</v>
      </c>
      <c r="I166" s="23">
        <v>0</v>
      </c>
      <c r="J166" s="23">
        <v>242.16826600604222</v>
      </c>
      <c r="K166" s="23">
        <v>291.78468897288997</v>
      </c>
      <c r="L166" s="23">
        <v>695.79561405105778</v>
      </c>
      <c r="M166" s="1"/>
      <c r="N166" s="23">
        <v>405.84491705320909</v>
      </c>
      <c r="O166" s="23">
        <f t="shared" si="12"/>
        <v>223.52912017801123</v>
      </c>
      <c r="P166" s="23">
        <v>1.0278650505005442</v>
      </c>
      <c r="Q166" s="23">
        <v>0</v>
      </c>
      <c r="R166" s="23">
        <f t="shared" si="13"/>
        <v>224.55698522851176</v>
      </c>
      <c r="S166" s="23">
        <v>285.84549857774033</v>
      </c>
      <c r="T166" s="23">
        <v>691.69041563094936</v>
      </c>
      <c r="W166" s="54" t="s">
        <v>715</v>
      </c>
      <c r="X166" s="63" t="s">
        <v>661</v>
      </c>
      <c r="Y166" s="54" t="s">
        <v>679</v>
      </c>
      <c r="Z166" s="54"/>
      <c r="AA166" s="54" t="s">
        <v>830</v>
      </c>
      <c r="AB166" s="55" t="s">
        <v>170</v>
      </c>
      <c r="AC166" s="55"/>
      <c r="AD166" s="57">
        <v>461.03141099999999</v>
      </c>
      <c r="AE166" s="57">
        <v>276.346926397071</v>
      </c>
      <c r="AF166" s="57">
        <v>0</v>
      </c>
      <c r="AG166" s="52">
        <f t="shared" si="14"/>
        <v>276.346926397071</v>
      </c>
      <c r="AH166" s="52">
        <f t="shared" si="15"/>
        <v>332.9660128357678</v>
      </c>
      <c r="AI166" s="58">
        <v>793.99742383576779</v>
      </c>
      <c r="AJ166" s="36"/>
      <c r="AK166" s="57">
        <v>463.12424526643076</v>
      </c>
      <c r="AL166" s="57">
        <f>VLOOKUP(AB166,'Summary LA - 14-15'!C$12:BI$394,31,FALSE)</f>
        <v>255.077126083455</v>
      </c>
      <c r="AM166" s="57">
        <v>1.1729338122679889</v>
      </c>
      <c r="AN166" s="57">
        <v>0</v>
      </c>
      <c r="AO166" s="52">
        <f t="shared" si="16"/>
        <v>256.25005989572298</v>
      </c>
      <c r="AP166" s="52">
        <f t="shared" si="17"/>
        <v>326.19668529852015</v>
      </c>
      <c r="AQ166" s="52">
        <f>VLOOKUP(AB166,'Summary LA - 14-15'!C$12:BI$394,57,FALSE)</f>
        <v>789.32093056495091</v>
      </c>
    </row>
    <row r="167" spans="3:43" x14ac:dyDescent="0.25">
      <c r="C167" s="21" t="s">
        <v>171</v>
      </c>
      <c r="D167" s="21" t="s">
        <v>170</v>
      </c>
      <c r="E167" s="21"/>
      <c r="F167" s="22">
        <v>102556</v>
      </c>
      <c r="G167" s="23">
        <v>57.962537540465696</v>
      </c>
      <c r="H167" s="23">
        <v>58.69145672570108</v>
      </c>
      <c r="I167" s="23">
        <v>-0.94451811693123755</v>
      </c>
      <c r="J167" s="23">
        <v>57.746938608769838</v>
      </c>
      <c r="K167" s="23">
        <v>73.957253680869428</v>
      </c>
      <c r="L167" s="23">
        <v>131.91979122133512</v>
      </c>
      <c r="M167" s="1"/>
      <c r="N167" s="23">
        <v>57.988614061812108</v>
      </c>
      <c r="O167" s="23">
        <f t="shared" si="12"/>
        <v>50.783055108214043</v>
      </c>
      <c r="P167" s="23">
        <v>0.25100508420765194</v>
      </c>
      <c r="Q167" s="23">
        <v>-0.94451811693123755</v>
      </c>
      <c r="R167" s="23">
        <f t="shared" si="13"/>
        <v>50.089542075490463</v>
      </c>
      <c r="S167" s="23">
        <v>70.460029839562253</v>
      </c>
      <c r="T167" s="23">
        <v>128.44864390137437</v>
      </c>
      <c r="W167" s="54" t="s">
        <v>660</v>
      </c>
      <c r="X167" s="62" t="s">
        <v>667</v>
      </c>
      <c r="Y167" s="54" t="s">
        <v>679</v>
      </c>
      <c r="Z167" s="54"/>
      <c r="AA167" s="54" t="s">
        <v>831</v>
      </c>
      <c r="AB167" s="55" t="s">
        <v>171</v>
      </c>
      <c r="AC167" s="55"/>
      <c r="AD167" s="57">
        <v>5.9444059999999999</v>
      </c>
      <c r="AE167" s="57">
        <v>6.0191610359609999</v>
      </c>
      <c r="AF167" s="57">
        <v>-9.6865999999999994E-2</v>
      </c>
      <c r="AG167" s="52">
        <f t="shared" si="14"/>
        <v>5.9222950359609996</v>
      </c>
      <c r="AH167" s="52">
        <f t="shared" si="15"/>
        <v>7.584760108495245</v>
      </c>
      <c r="AI167" s="58">
        <v>13.529166108495245</v>
      </c>
      <c r="AJ167" s="36"/>
      <c r="AK167" s="57">
        <v>5.9470803037232027</v>
      </c>
      <c r="AL167" s="57">
        <f>VLOOKUP(AB167,'Summary LA - 14-15'!C$12:BI$394,31,FALSE)</f>
        <v>5.2081069996779998</v>
      </c>
      <c r="AM167" s="57">
        <v>2.5742077415999955E-2</v>
      </c>
      <c r="AN167" s="57">
        <v>-9.6865999999999994E-2</v>
      </c>
      <c r="AO167" s="52">
        <f t="shared" si="16"/>
        <v>5.1369830770939995</v>
      </c>
      <c r="AP167" s="52">
        <f t="shared" si="17"/>
        <v>7.2266158934429185</v>
      </c>
      <c r="AQ167" s="52">
        <f>VLOOKUP(AB167,'Summary LA - 14-15'!C$12:BI$394,57,FALSE)</f>
        <v>13.173696197166121</v>
      </c>
    </row>
    <row r="168" spans="3:43" x14ac:dyDescent="0.25">
      <c r="C168" s="21" t="s">
        <v>172</v>
      </c>
      <c r="D168" s="21" t="s">
        <v>103</v>
      </c>
      <c r="E168" s="21" t="s">
        <v>105</v>
      </c>
      <c r="F168" s="22">
        <v>92367</v>
      </c>
      <c r="G168" s="23">
        <v>53.945673238277742</v>
      </c>
      <c r="H168" s="23">
        <v>56.666998991598732</v>
      </c>
      <c r="I168" s="23">
        <v>-0.67447248476187383</v>
      </c>
      <c r="J168" s="23">
        <v>55.992526506836846</v>
      </c>
      <c r="K168" s="23">
        <v>66.643534841903119</v>
      </c>
      <c r="L168" s="23">
        <v>120.58920808018085</v>
      </c>
      <c r="M168" s="1"/>
      <c r="N168" s="23">
        <v>54.223256544491377</v>
      </c>
      <c r="O168" s="23">
        <f t="shared" si="12"/>
        <v>49.119110884417587</v>
      </c>
      <c r="P168" s="23">
        <v>0.24235124399407348</v>
      </c>
      <c r="Q168" s="23">
        <v>-0.67447248476187383</v>
      </c>
      <c r="R168" s="23">
        <f t="shared" si="13"/>
        <v>48.686989643649788</v>
      </c>
      <c r="S168" s="23">
        <v>60.737670430045043</v>
      </c>
      <c r="T168" s="23">
        <v>114.96092697453642</v>
      </c>
      <c r="W168" s="54" t="s">
        <v>660</v>
      </c>
      <c r="X168" s="62" t="s">
        <v>664</v>
      </c>
      <c r="Y168" s="54" t="s">
        <v>662</v>
      </c>
      <c r="Z168" s="54"/>
      <c r="AA168" s="54" t="s">
        <v>832</v>
      </c>
      <c r="AB168" s="55" t="s">
        <v>172</v>
      </c>
      <c r="AC168" s="55"/>
      <c r="AD168" s="57">
        <v>4.9828000000000001</v>
      </c>
      <c r="AE168" s="57">
        <v>5.2341606958569997</v>
      </c>
      <c r="AF168" s="57">
        <v>-6.2299E-2</v>
      </c>
      <c r="AG168" s="52">
        <f t="shared" si="14"/>
        <v>5.1718616958569994</v>
      </c>
      <c r="AH168" s="52">
        <f t="shared" si="15"/>
        <v>6.1556633827420653</v>
      </c>
      <c r="AI168" s="58">
        <v>11.138463382742065</v>
      </c>
      <c r="AJ168" s="36"/>
      <c r="AK168" s="57">
        <v>5.0084395372450352</v>
      </c>
      <c r="AL168" s="57">
        <f>VLOOKUP(AB168,'Summary LA - 14-15'!C$12:BI$394,31,FALSE)</f>
        <v>4.5369849150609998</v>
      </c>
      <c r="AM168" s="57">
        <v>2.2385257354000584E-2</v>
      </c>
      <c r="AN168" s="57">
        <v>-6.2299E-2</v>
      </c>
      <c r="AO168" s="52">
        <f t="shared" si="16"/>
        <v>4.4970711724149997</v>
      </c>
      <c r="AP168" s="52">
        <f t="shared" si="17"/>
        <v>5.6106060532800246</v>
      </c>
      <c r="AQ168" s="52">
        <f>VLOOKUP(AB168,'Summary LA - 14-15'!C$12:BI$394,57,FALSE)</f>
        <v>10.61904559052506</v>
      </c>
    </row>
    <row r="169" spans="3:43" x14ac:dyDescent="0.25">
      <c r="C169" s="21" t="s">
        <v>173</v>
      </c>
      <c r="D169" s="21"/>
      <c r="E169" s="21" t="s">
        <v>401</v>
      </c>
      <c r="F169" s="22">
        <v>285286</v>
      </c>
      <c r="G169" s="23">
        <v>341.13582860708198</v>
      </c>
      <c r="H169" s="23">
        <v>365.87106633921752</v>
      </c>
      <c r="I169" s="23">
        <v>0</v>
      </c>
      <c r="J169" s="23">
        <v>365.87106633921752</v>
      </c>
      <c r="K169" s="23">
        <v>464.4251179789232</v>
      </c>
      <c r="L169" s="23">
        <v>805.56094658600523</v>
      </c>
      <c r="M169" s="1"/>
      <c r="N169" s="23">
        <v>344.61990458769668</v>
      </c>
      <c r="O169" s="23">
        <f t="shared" si="12"/>
        <v>329.75174687981536</v>
      </c>
      <c r="P169" s="23">
        <v>1.5649109292744914</v>
      </c>
      <c r="Q169" s="23">
        <v>0</v>
      </c>
      <c r="R169" s="23">
        <f t="shared" si="13"/>
        <v>331.31665780908986</v>
      </c>
      <c r="S169" s="23">
        <v>443.03372870291179</v>
      </c>
      <c r="T169" s="23">
        <v>787.65363329060847</v>
      </c>
      <c r="W169" s="54" t="s">
        <v>678</v>
      </c>
      <c r="X169" s="63" t="s">
        <v>661</v>
      </c>
      <c r="Y169" s="54" t="s">
        <v>679</v>
      </c>
      <c r="Z169" s="54"/>
      <c r="AA169" s="54" t="s">
        <v>833</v>
      </c>
      <c r="AB169" s="55" t="s">
        <v>173</v>
      </c>
      <c r="AC169" s="55"/>
      <c r="AD169" s="57">
        <v>97.321275999999997</v>
      </c>
      <c r="AE169" s="57">
        <v>104.37789303165</v>
      </c>
      <c r="AF169" s="57">
        <v>0</v>
      </c>
      <c r="AG169" s="52">
        <f t="shared" si="14"/>
        <v>104.37789303165</v>
      </c>
      <c r="AH169" s="52">
        <f t="shared" si="15"/>
        <v>132.49398420773508</v>
      </c>
      <c r="AI169" s="58">
        <v>229.81526020773507</v>
      </c>
      <c r="AJ169" s="36"/>
      <c r="AK169" s="57">
        <v>98.315234100205643</v>
      </c>
      <c r="AL169" s="57">
        <f>VLOOKUP(AB169,'Summary LA - 14-15'!C$12:BI$394,31,FALSE)</f>
        <v>94.073556860354998</v>
      </c>
      <c r="AM169" s="57">
        <v>0.44644717936900258</v>
      </c>
      <c r="AN169" s="57">
        <v>0</v>
      </c>
      <c r="AO169" s="52">
        <f t="shared" si="16"/>
        <v>94.520004039724</v>
      </c>
      <c r="AP169" s="52">
        <f t="shared" si="17"/>
        <v>126.40028839038816</v>
      </c>
      <c r="AQ169" s="52">
        <f>VLOOKUP(AB169,'Summary LA - 14-15'!C$12:BI$394,57,FALSE)</f>
        <v>224.7155224905938</v>
      </c>
    </row>
    <row r="170" spans="3:43" x14ac:dyDescent="0.25">
      <c r="C170" s="21" t="s">
        <v>174</v>
      </c>
      <c r="D170" s="21" t="s">
        <v>199</v>
      </c>
      <c r="E170" s="21" t="s">
        <v>200</v>
      </c>
      <c r="F170" s="22">
        <v>106720</v>
      </c>
      <c r="G170" s="23">
        <v>36.078926161919043</v>
      </c>
      <c r="H170" s="23">
        <v>53.645471320342956</v>
      </c>
      <c r="I170" s="23">
        <v>-1.3405828335832084</v>
      </c>
      <c r="J170" s="23">
        <v>52.304888486759744</v>
      </c>
      <c r="K170" s="23">
        <v>67.491610942605433</v>
      </c>
      <c r="L170" s="23">
        <v>103.57053710452449</v>
      </c>
      <c r="M170" s="1"/>
      <c r="N170" s="23">
        <v>36.302670463573122</v>
      </c>
      <c r="O170" s="23">
        <f t="shared" si="12"/>
        <v>46.302686015507874</v>
      </c>
      <c r="P170" s="23">
        <v>0.23022693199025449</v>
      </c>
      <c r="Q170" s="23">
        <v>-1.3405828335832084</v>
      </c>
      <c r="R170" s="23">
        <f t="shared" si="13"/>
        <v>45.19233011391492</v>
      </c>
      <c r="S170" s="23">
        <v>63.758397574316845</v>
      </c>
      <c r="T170" s="23">
        <v>100.06106803788997</v>
      </c>
      <c r="W170" s="54" t="s">
        <v>660</v>
      </c>
      <c r="X170" s="62" t="s">
        <v>667</v>
      </c>
      <c r="Y170" s="54" t="s">
        <v>662</v>
      </c>
      <c r="Z170" s="54"/>
      <c r="AA170" s="54" t="s">
        <v>834</v>
      </c>
      <c r="AB170" s="55" t="s">
        <v>174</v>
      </c>
      <c r="AC170" s="55"/>
      <c r="AD170" s="57">
        <v>3.8503430000000001</v>
      </c>
      <c r="AE170" s="57">
        <v>5.7250446993070003</v>
      </c>
      <c r="AF170" s="57">
        <v>-0.143067</v>
      </c>
      <c r="AG170" s="52">
        <f t="shared" si="14"/>
        <v>5.5819776993070001</v>
      </c>
      <c r="AH170" s="52">
        <f t="shared" si="15"/>
        <v>7.2027047197948519</v>
      </c>
      <c r="AI170" s="58">
        <v>11.053047719794852</v>
      </c>
      <c r="AJ170" s="36"/>
      <c r="AK170" s="57">
        <v>3.8742209918725234</v>
      </c>
      <c r="AL170" s="57">
        <f>VLOOKUP(AB170,'Summary LA - 14-15'!C$12:BI$394,31,FALSE)</f>
        <v>4.9414226515750004</v>
      </c>
      <c r="AM170" s="57">
        <v>2.456981818199996E-2</v>
      </c>
      <c r="AN170" s="57">
        <v>-0.143067</v>
      </c>
      <c r="AO170" s="52">
        <f t="shared" si="16"/>
        <v>4.8229254697570001</v>
      </c>
      <c r="AP170" s="52">
        <f t="shared" si="17"/>
        <v>6.8047903578578168</v>
      </c>
      <c r="AQ170" s="52">
        <f>VLOOKUP(AB170,'Summary LA - 14-15'!C$12:BI$394,57,FALSE)</f>
        <v>10.67901134973034</v>
      </c>
    </row>
    <row r="171" spans="3:43" x14ac:dyDescent="0.25">
      <c r="C171" s="21" t="s">
        <v>175</v>
      </c>
      <c r="D171" s="21" t="s">
        <v>377</v>
      </c>
      <c r="E171" s="21"/>
      <c r="F171" s="22">
        <v>133630</v>
      </c>
      <c r="G171" s="23">
        <v>56.733559230711663</v>
      </c>
      <c r="H171" s="23">
        <v>34.21066536203697</v>
      </c>
      <c r="I171" s="23">
        <v>-1.1305320661528102</v>
      </c>
      <c r="J171" s="23">
        <v>33.08013329588416</v>
      </c>
      <c r="K171" s="23">
        <v>46.317611585887654</v>
      </c>
      <c r="L171" s="23">
        <v>103.05117081659932</v>
      </c>
      <c r="M171" s="1"/>
      <c r="N171" s="23">
        <v>56.927874956899338</v>
      </c>
      <c r="O171" s="23">
        <f t="shared" si="12"/>
        <v>29.759495094829006</v>
      </c>
      <c r="P171" s="23">
        <v>0.14518937178777172</v>
      </c>
      <c r="Q171" s="23">
        <v>-1.1305320661528102</v>
      </c>
      <c r="R171" s="23">
        <f t="shared" si="13"/>
        <v>28.774152400463969</v>
      </c>
      <c r="S171" s="23">
        <v>48.229569765281141</v>
      </c>
      <c r="T171" s="23">
        <v>105.15744472218047</v>
      </c>
      <c r="W171" s="54" t="s">
        <v>660</v>
      </c>
      <c r="X171" s="62" t="s">
        <v>664</v>
      </c>
      <c r="Y171" s="54" t="s">
        <v>662</v>
      </c>
      <c r="Z171" s="54"/>
      <c r="AA171" s="54" t="s">
        <v>835</v>
      </c>
      <c r="AB171" s="55" t="s">
        <v>175</v>
      </c>
      <c r="AC171" s="55"/>
      <c r="AD171" s="57">
        <v>7.5813055199999999</v>
      </c>
      <c r="AE171" s="57">
        <v>4.5715712123290002</v>
      </c>
      <c r="AF171" s="57">
        <v>-0.15107300000000001</v>
      </c>
      <c r="AG171" s="52">
        <f t="shared" si="14"/>
        <v>4.420498212329</v>
      </c>
      <c r="AH171" s="52">
        <f t="shared" si="15"/>
        <v>6.1894224362221673</v>
      </c>
      <c r="AI171" s="58">
        <v>13.770727956222167</v>
      </c>
      <c r="AJ171" s="36"/>
      <c r="AK171" s="57">
        <v>7.6072719304904588</v>
      </c>
      <c r="AL171" s="57">
        <f>VLOOKUP(AB171,'Summary LA - 14-15'!C$12:BI$394,31,FALSE)</f>
        <v>3.9767613295220001</v>
      </c>
      <c r="AM171" s="57">
        <v>1.9401655751999935E-2</v>
      </c>
      <c r="AN171" s="57">
        <v>-0.15107300000000001</v>
      </c>
      <c r="AO171" s="52">
        <f t="shared" si="16"/>
        <v>3.8450899852739999</v>
      </c>
      <c r="AP171" s="52">
        <f t="shared" si="17"/>
        <v>6.4453060006017182</v>
      </c>
      <c r="AQ171" s="52">
        <f>VLOOKUP(AB171,'Summary LA - 14-15'!C$12:BI$394,57,FALSE)</f>
        <v>14.052577931092177</v>
      </c>
    </row>
    <row r="172" spans="3:43" x14ac:dyDescent="0.25">
      <c r="C172" s="21" t="s">
        <v>176</v>
      </c>
      <c r="D172" s="21"/>
      <c r="E172" s="21" t="s">
        <v>401</v>
      </c>
      <c r="F172" s="22">
        <v>264371</v>
      </c>
      <c r="G172" s="23">
        <v>306.35165733003998</v>
      </c>
      <c r="H172" s="23">
        <v>411.47051370811852</v>
      </c>
      <c r="I172" s="23">
        <v>0</v>
      </c>
      <c r="J172" s="23">
        <v>411.47051370811852</v>
      </c>
      <c r="K172" s="23">
        <v>504.99434102069836</v>
      </c>
      <c r="L172" s="23">
        <v>811.34599835073834</v>
      </c>
      <c r="M172" s="1"/>
      <c r="N172" s="23">
        <v>309.82757562460824</v>
      </c>
      <c r="O172" s="23">
        <f t="shared" si="12"/>
        <v>370.26757772031732</v>
      </c>
      <c r="P172" s="23">
        <v>1.7630979792375108</v>
      </c>
      <c r="Q172" s="23">
        <v>0</v>
      </c>
      <c r="R172" s="23">
        <f t="shared" si="13"/>
        <v>372.03067569955482</v>
      </c>
      <c r="S172" s="23">
        <v>478.68125559641629</v>
      </c>
      <c r="T172" s="23">
        <v>788.50883122102448</v>
      </c>
      <c r="W172" s="54" t="s">
        <v>678</v>
      </c>
      <c r="X172" s="63" t="s">
        <v>661</v>
      </c>
      <c r="Y172" s="54" t="s">
        <v>679</v>
      </c>
      <c r="Z172" s="54"/>
      <c r="AA172" s="54" t="s">
        <v>836</v>
      </c>
      <c r="AB172" s="55" t="s">
        <v>176</v>
      </c>
      <c r="AC172" s="55"/>
      <c r="AD172" s="57">
        <v>80.990493999999998</v>
      </c>
      <c r="AE172" s="57">
        <v>108.780871179529</v>
      </c>
      <c r="AF172" s="57">
        <v>0</v>
      </c>
      <c r="AG172" s="52">
        <f t="shared" si="14"/>
        <v>108.780871179529</v>
      </c>
      <c r="AH172" s="52">
        <f t="shared" si="15"/>
        <v>133.50585892998305</v>
      </c>
      <c r="AI172" s="58">
        <v>214.49635292998303</v>
      </c>
      <c r="AJ172" s="36"/>
      <c r="AK172" s="57">
        <v>81.909425995453304</v>
      </c>
      <c r="AL172" s="57">
        <f>VLOOKUP(AB172,'Summary LA - 14-15'!C$12:BI$394,31,FALSE)</f>
        <v>97.888009789498</v>
      </c>
      <c r="AM172" s="57">
        <v>0.46611197586899994</v>
      </c>
      <c r="AN172" s="57">
        <v>0</v>
      </c>
      <c r="AO172" s="52">
        <f t="shared" si="16"/>
        <v>98.354121765366997</v>
      </c>
      <c r="AP172" s="52">
        <f t="shared" si="17"/>
        <v>126.55881155165027</v>
      </c>
      <c r="AQ172" s="52">
        <f>VLOOKUP(AB172,'Summary LA - 14-15'!C$12:BI$394,57,FALSE)</f>
        <v>208.46823754710357</v>
      </c>
    </row>
    <row r="173" spans="3:43" x14ac:dyDescent="0.25">
      <c r="C173" s="21" t="s">
        <v>177</v>
      </c>
      <c r="D173" s="21"/>
      <c r="E173" s="21"/>
      <c r="F173" s="22">
        <v>927659</v>
      </c>
      <c r="G173" s="23">
        <v>20.291422818082935</v>
      </c>
      <c r="H173" s="23">
        <v>30.377240435091988</v>
      </c>
      <c r="I173" s="23">
        <v>0</v>
      </c>
      <c r="J173" s="23">
        <v>30.377240435091988</v>
      </c>
      <c r="K173" s="23">
        <v>30.555289259137105</v>
      </c>
      <c r="L173" s="23">
        <v>50.84671207722004</v>
      </c>
      <c r="M173" s="1"/>
      <c r="N173" s="23">
        <v>20.374922202840761</v>
      </c>
      <c r="O173" s="23">
        <f t="shared" si="12"/>
        <v>28.102383760431369</v>
      </c>
      <c r="P173" s="23">
        <v>0.13028838115622438</v>
      </c>
      <c r="Q173" s="23">
        <v>0</v>
      </c>
      <c r="R173" s="23">
        <f t="shared" si="13"/>
        <v>28.232672141587592</v>
      </c>
      <c r="S173" s="23">
        <v>28.680893884842895</v>
      </c>
      <c r="T173" s="23">
        <v>49.055816087683652</v>
      </c>
      <c r="W173" s="54" t="s">
        <v>672</v>
      </c>
      <c r="X173" s="63" t="s">
        <v>673</v>
      </c>
      <c r="Y173" s="54" t="s">
        <v>674</v>
      </c>
      <c r="Z173" s="54"/>
      <c r="AA173" s="54" t="s">
        <v>837</v>
      </c>
      <c r="AB173" s="55" t="s">
        <v>177</v>
      </c>
      <c r="AC173" s="55"/>
      <c r="AD173" s="57">
        <v>18.823521</v>
      </c>
      <c r="AE173" s="57">
        <v>28.179720484777</v>
      </c>
      <c r="AF173" s="57">
        <v>0</v>
      </c>
      <c r="AG173" s="52">
        <f t="shared" si="14"/>
        <v>28.179720484777</v>
      </c>
      <c r="AH173" s="52">
        <f t="shared" si="15"/>
        <v>28.344889078841867</v>
      </c>
      <c r="AI173" s="58">
        <v>47.168410078841866</v>
      </c>
      <c r="AJ173" s="36"/>
      <c r="AK173" s="57">
        <v>18.900979955765056</v>
      </c>
      <c r="AL173" s="57">
        <f>VLOOKUP(AB173,'Summary LA - 14-15'!C$12:BI$394,31,FALSE)</f>
        <v>26.069429216818001</v>
      </c>
      <c r="AM173" s="57">
        <v>0.12086318937500194</v>
      </c>
      <c r="AN173" s="57">
        <v>0</v>
      </c>
      <c r="AO173" s="52">
        <f t="shared" si="16"/>
        <v>26.190292406193002</v>
      </c>
      <c r="AP173" s="52">
        <f t="shared" si="17"/>
        <v>26.609424172668479</v>
      </c>
      <c r="AQ173" s="52">
        <f>VLOOKUP(AB173,'Summary LA - 14-15'!C$12:BI$394,57,FALSE)</f>
        <v>45.510404128433535</v>
      </c>
    </row>
    <row r="174" spans="3:43" x14ac:dyDescent="0.25">
      <c r="C174" s="21" t="s">
        <v>178</v>
      </c>
      <c r="D174" s="21" t="s">
        <v>67</v>
      </c>
      <c r="E174" s="21" t="s">
        <v>68</v>
      </c>
      <c r="F174" s="22">
        <v>172614</v>
      </c>
      <c r="G174" s="23">
        <v>43.482904051815034</v>
      </c>
      <c r="H174" s="23">
        <v>58.111332054068605</v>
      </c>
      <c r="I174" s="23">
        <v>-2.1202567578527813</v>
      </c>
      <c r="J174" s="23">
        <v>55.991075296215833</v>
      </c>
      <c r="K174" s="23">
        <v>79.554388477398959</v>
      </c>
      <c r="L174" s="23">
        <v>123.03729252921399</v>
      </c>
      <c r="M174" s="1"/>
      <c r="N174" s="23">
        <v>44.004152879051382</v>
      </c>
      <c r="O174" s="23">
        <f t="shared" si="12"/>
        <v>50.084949155306056</v>
      </c>
      <c r="P174" s="23">
        <v>0.25105097523376269</v>
      </c>
      <c r="Q174" s="23">
        <v>-2.1202567578527813</v>
      </c>
      <c r="R174" s="23">
        <f t="shared" si="13"/>
        <v>48.215743372687037</v>
      </c>
      <c r="S174" s="23">
        <v>74.338494125103736</v>
      </c>
      <c r="T174" s="23">
        <v>118.34264700415511</v>
      </c>
      <c r="W174" s="54" t="s">
        <v>660</v>
      </c>
      <c r="X174" s="62" t="s">
        <v>664</v>
      </c>
      <c r="Y174" s="54" t="s">
        <v>665</v>
      </c>
      <c r="Z174" s="54"/>
      <c r="AA174" s="54" t="s">
        <v>838</v>
      </c>
      <c r="AB174" s="55" t="s">
        <v>178</v>
      </c>
      <c r="AC174" s="55"/>
      <c r="AD174" s="57">
        <v>7.5057580000000002</v>
      </c>
      <c r="AE174" s="57">
        <v>10.030829471180999</v>
      </c>
      <c r="AF174" s="57">
        <v>-0.36598599999999998</v>
      </c>
      <c r="AG174" s="52">
        <f t="shared" si="14"/>
        <v>9.6648434711809994</v>
      </c>
      <c r="AH174" s="52">
        <f t="shared" si="15"/>
        <v>13.732201212637744</v>
      </c>
      <c r="AI174" s="58">
        <v>21.237959212637744</v>
      </c>
      <c r="AJ174" s="36"/>
      <c r="AK174" s="57">
        <v>7.5957328450645756</v>
      </c>
      <c r="AL174" s="57">
        <f>VLOOKUP(AB174,'Summary LA - 14-15'!C$12:BI$394,31,FALSE)</f>
        <v>8.6453634134939996</v>
      </c>
      <c r="AM174" s="57">
        <v>4.3334913039000708E-2</v>
      </c>
      <c r="AN174" s="57">
        <v>-0.36598599999999998</v>
      </c>
      <c r="AO174" s="52">
        <f t="shared" si="16"/>
        <v>8.3227123265330007</v>
      </c>
      <c r="AP174" s="52">
        <f t="shared" si="17"/>
        <v>12.832738553589341</v>
      </c>
      <c r="AQ174" s="52">
        <f>VLOOKUP(AB174,'Summary LA - 14-15'!C$12:BI$394,57,FALSE)</f>
        <v>20.428471398653915</v>
      </c>
    </row>
    <row r="175" spans="3:43" x14ac:dyDescent="0.25">
      <c r="C175" s="21" t="s">
        <v>179</v>
      </c>
      <c r="D175" s="21" t="s">
        <v>194</v>
      </c>
      <c r="E175" s="21" t="s">
        <v>195</v>
      </c>
      <c r="F175" s="22">
        <v>81065</v>
      </c>
      <c r="G175" s="23">
        <v>52.092715721951528</v>
      </c>
      <c r="H175" s="23">
        <v>97.787299379682963</v>
      </c>
      <c r="I175" s="23">
        <v>-3.0864121384074503E-2</v>
      </c>
      <c r="J175" s="23">
        <v>97.756435258298893</v>
      </c>
      <c r="K175" s="23">
        <v>125.98294828929235</v>
      </c>
      <c r="L175" s="23">
        <v>178.07566401124387</v>
      </c>
      <c r="M175" s="1"/>
      <c r="N175" s="23">
        <v>51.832531830970986</v>
      </c>
      <c r="O175" s="23">
        <f t="shared" si="12"/>
        <v>84.36621614876951</v>
      </c>
      <c r="P175" s="23">
        <v>0.41994079453524275</v>
      </c>
      <c r="Q175" s="23">
        <v>-3.0864121384074503E-2</v>
      </c>
      <c r="R175" s="23">
        <f t="shared" si="13"/>
        <v>84.755292821920676</v>
      </c>
      <c r="S175" s="23">
        <v>115.24926142697829</v>
      </c>
      <c r="T175" s="23">
        <v>167.08179325794927</v>
      </c>
      <c r="W175" s="54" t="s">
        <v>660</v>
      </c>
      <c r="X175" s="62" t="s">
        <v>661</v>
      </c>
      <c r="Y175" s="54" t="s">
        <v>662</v>
      </c>
      <c r="Z175" s="54"/>
      <c r="AA175" s="54" t="s">
        <v>839</v>
      </c>
      <c r="AB175" s="55" t="s">
        <v>179</v>
      </c>
      <c r="AC175" s="55"/>
      <c r="AD175" s="57">
        <v>4.2228960000000004</v>
      </c>
      <c r="AE175" s="57">
        <v>7.9271274242139995</v>
      </c>
      <c r="AF175" s="57">
        <v>-2.5019999999999999E-3</v>
      </c>
      <c r="AG175" s="52">
        <f t="shared" si="14"/>
        <v>7.9246254242139997</v>
      </c>
      <c r="AH175" s="52">
        <f t="shared" si="15"/>
        <v>10.212807703071483</v>
      </c>
      <c r="AI175" s="58">
        <v>14.435703703071484</v>
      </c>
      <c r="AJ175" s="36"/>
      <c r="AK175" s="57">
        <v>4.2018041928776633</v>
      </c>
      <c r="AL175" s="57">
        <f>VLOOKUP(AB175,'Summary LA - 14-15'!C$12:BI$394,31,FALSE)</f>
        <v>6.8391473120999997</v>
      </c>
      <c r="AM175" s="57">
        <v>3.404250050899945E-2</v>
      </c>
      <c r="AN175" s="57">
        <v>-2.5019999999999999E-3</v>
      </c>
      <c r="AO175" s="52">
        <f t="shared" si="16"/>
        <v>6.870687812608999</v>
      </c>
      <c r="AP175" s="52">
        <f t="shared" si="17"/>
        <v>9.3433662344027439</v>
      </c>
      <c r="AQ175" s="52">
        <f>VLOOKUP(AB175,'Summary LA - 14-15'!C$12:BI$394,57,FALSE)</f>
        <v>13.545170427280407</v>
      </c>
    </row>
    <row r="176" spans="3:43" x14ac:dyDescent="0.25">
      <c r="C176" s="21" t="s">
        <v>180</v>
      </c>
      <c r="D176" s="21" t="s">
        <v>327</v>
      </c>
      <c r="E176" s="21"/>
      <c r="F176" s="22">
        <v>135462</v>
      </c>
      <c r="G176" s="23">
        <v>80.073083226292241</v>
      </c>
      <c r="H176" s="23">
        <v>70.336957109410761</v>
      </c>
      <c r="I176" s="23">
        <v>0</v>
      </c>
      <c r="J176" s="23">
        <v>70.336957109410761</v>
      </c>
      <c r="K176" s="23">
        <v>88.330869617521557</v>
      </c>
      <c r="L176" s="23">
        <v>168.40395284381381</v>
      </c>
      <c r="M176" s="1"/>
      <c r="N176" s="23">
        <v>80.435907002378272</v>
      </c>
      <c r="O176" s="23">
        <f t="shared" si="12"/>
        <v>60.829186541007815</v>
      </c>
      <c r="P176" s="23">
        <v>0.30410665288420469</v>
      </c>
      <c r="Q176" s="23">
        <v>0</v>
      </c>
      <c r="R176" s="23">
        <f t="shared" si="13"/>
        <v>61.133293193892023</v>
      </c>
      <c r="S176" s="23">
        <v>81.849524211129818</v>
      </c>
      <c r="T176" s="23">
        <v>162.2854312135081</v>
      </c>
      <c r="W176" s="54" t="s">
        <v>660</v>
      </c>
      <c r="X176" s="62" t="s">
        <v>661</v>
      </c>
      <c r="Y176" s="54" t="s">
        <v>665</v>
      </c>
      <c r="Z176" s="54"/>
      <c r="AA176" s="54" t="s">
        <v>840</v>
      </c>
      <c r="AB176" s="55" t="s">
        <v>180</v>
      </c>
      <c r="AC176" s="55"/>
      <c r="AD176" s="57">
        <v>10.84686</v>
      </c>
      <c r="AE176" s="57">
        <v>9.5279848839549999</v>
      </c>
      <c r="AF176" s="57">
        <v>0</v>
      </c>
      <c r="AG176" s="52">
        <f t="shared" si="14"/>
        <v>9.5279848839549999</v>
      </c>
      <c r="AH176" s="52">
        <f t="shared" si="15"/>
        <v>11.965476260128707</v>
      </c>
      <c r="AI176" s="58">
        <v>22.812336260128706</v>
      </c>
      <c r="AJ176" s="36"/>
      <c r="AK176" s="57">
        <v>10.896008834356165</v>
      </c>
      <c r="AL176" s="57">
        <f>VLOOKUP(AB176,'Summary LA - 14-15'!C$12:BI$394,31,FALSE)</f>
        <v>8.2400432672180006</v>
      </c>
      <c r="AM176" s="57">
        <v>4.1194895413000136E-2</v>
      </c>
      <c r="AN176" s="57">
        <v>0</v>
      </c>
      <c r="AO176" s="52">
        <f t="shared" si="16"/>
        <v>8.2812381626310003</v>
      </c>
      <c r="AP176" s="52">
        <f t="shared" si="17"/>
        <v>11.088331070233737</v>
      </c>
      <c r="AQ176" s="52">
        <f>VLOOKUP(AB176,'Summary LA - 14-15'!C$12:BI$394,57,FALSE)</f>
        <v>21.984339904589902</v>
      </c>
    </row>
    <row r="177" spans="3:43" x14ac:dyDescent="0.25">
      <c r="C177" s="21" t="s">
        <v>181</v>
      </c>
      <c r="D177" s="21"/>
      <c r="E177" s="21"/>
      <c r="F177" s="22">
        <v>139895</v>
      </c>
      <c r="G177" s="23">
        <v>433.88246899460307</v>
      </c>
      <c r="H177" s="23">
        <v>517.41119046708593</v>
      </c>
      <c r="I177" s="23">
        <v>-1.8503234568783731</v>
      </c>
      <c r="J177" s="23">
        <v>515.56086701020763</v>
      </c>
      <c r="K177" s="23">
        <v>606.0585990126998</v>
      </c>
      <c r="L177" s="23">
        <v>1039.9410680073029</v>
      </c>
      <c r="M177" s="1"/>
      <c r="N177" s="23">
        <v>436.42979610032506</v>
      </c>
      <c r="O177" s="23">
        <f t="shared" si="12"/>
        <v>465.64425719039275</v>
      </c>
      <c r="P177" s="23">
        <v>2.2146629086671741</v>
      </c>
      <c r="Q177" s="23">
        <v>-1.8503234568783731</v>
      </c>
      <c r="R177" s="23">
        <f t="shared" si="13"/>
        <v>466.00859664218154</v>
      </c>
      <c r="S177" s="23">
        <v>571.85870183920395</v>
      </c>
      <c r="T177" s="23">
        <v>1008.288497939529</v>
      </c>
      <c r="W177" s="54" t="s">
        <v>688</v>
      </c>
      <c r="X177" s="63" t="s">
        <v>664</v>
      </c>
      <c r="Y177" s="54" t="s">
        <v>665</v>
      </c>
      <c r="Z177" s="54"/>
      <c r="AA177" s="54" t="s">
        <v>841</v>
      </c>
      <c r="AB177" s="55" t="s">
        <v>181</v>
      </c>
      <c r="AC177" s="55"/>
      <c r="AD177" s="57">
        <v>60.697988000000002</v>
      </c>
      <c r="AE177" s="57">
        <v>72.383238490392998</v>
      </c>
      <c r="AF177" s="57">
        <v>-0.258851</v>
      </c>
      <c r="AG177" s="52">
        <f t="shared" si="14"/>
        <v>72.124387490392991</v>
      </c>
      <c r="AH177" s="52">
        <f t="shared" si="15"/>
        <v>84.784567708881639</v>
      </c>
      <c r="AI177" s="58">
        <v>145.48255570888165</v>
      </c>
      <c r="AJ177" s="36"/>
      <c r="AK177" s="57">
        <v>61.054346325454972</v>
      </c>
      <c r="AL177" s="57">
        <f>VLOOKUP(AB177,'Summary LA - 14-15'!C$12:BI$394,31,FALSE)</f>
        <v>65.141303359649996</v>
      </c>
      <c r="AM177" s="57">
        <v>0.30982026760799436</v>
      </c>
      <c r="AN177" s="57">
        <v>-0.258851</v>
      </c>
      <c r="AO177" s="52">
        <f t="shared" si="16"/>
        <v>65.192272627257978</v>
      </c>
      <c r="AP177" s="52">
        <f t="shared" si="17"/>
        <v>80.006398307569796</v>
      </c>
      <c r="AQ177" s="52">
        <f>VLOOKUP(AB177,'Summary LA - 14-15'!C$12:BI$394,57,FALSE)</f>
        <v>141.06074463302477</v>
      </c>
    </row>
    <row r="178" spans="3:43" x14ac:dyDescent="0.25">
      <c r="C178" s="21" t="s">
        <v>182</v>
      </c>
      <c r="D178" s="21"/>
      <c r="E178" s="21"/>
      <c r="F178" s="22">
        <v>0</v>
      </c>
      <c r="G178" s="23" t="e">
        <v>#DIV/0!</v>
      </c>
      <c r="H178" s="23" t="e">
        <v>#DIV/0!</v>
      </c>
      <c r="I178" s="23" t="e">
        <v>#DIV/0!</v>
      </c>
      <c r="J178" s="23" t="e">
        <v>#DIV/0!</v>
      </c>
      <c r="K178" s="23" t="e">
        <v>#DIV/0!</v>
      </c>
      <c r="L178" s="23" t="e">
        <v>#DIV/0!</v>
      </c>
      <c r="M178" s="1"/>
      <c r="N178" s="23" t="e">
        <v>#DIV/0!</v>
      </c>
      <c r="O178" s="23" t="e">
        <f t="shared" si="12"/>
        <v>#DIV/0!</v>
      </c>
      <c r="P178" s="23" t="e">
        <v>#DIV/0!</v>
      </c>
      <c r="Q178" s="23" t="e">
        <v>#DIV/0!</v>
      </c>
      <c r="R178" s="23" t="e">
        <f t="shared" si="13"/>
        <v>#DIV/0!</v>
      </c>
      <c r="S178" s="23" t="e">
        <v>#DIV/0!</v>
      </c>
      <c r="T178" s="23" t="e">
        <v>#DIV/0!</v>
      </c>
      <c r="W178" s="54" t="s">
        <v>842</v>
      </c>
      <c r="X178" s="63" t="s">
        <v>664</v>
      </c>
      <c r="Y178" s="54" t="s">
        <v>665</v>
      </c>
      <c r="Z178" s="54"/>
      <c r="AA178" s="54" t="s">
        <v>843</v>
      </c>
      <c r="AB178" s="55" t="s">
        <v>182</v>
      </c>
      <c r="AC178" s="55"/>
      <c r="AD178" s="57">
        <v>1.3464959999999999</v>
      </c>
      <c r="AE178" s="57">
        <v>3.34734749331</v>
      </c>
      <c r="AF178" s="57">
        <v>0</v>
      </c>
      <c r="AG178" s="52">
        <f t="shared" si="14"/>
        <v>3.34734749331</v>
      </c>
      <c r="AH178" s="52">
        <f t="shared" si="15"/>
        <v>3.6607583329762967</v>
      </c>
      <c r="AI178" s="58">
        <v>5.0072543329762969</v>
      </c>
      <c r="AJ178" s="36"/>
      <c r="AK178" s="57">
        <v>1.3811834900124911</v>
      </c>
      <c r="AL178" s="57">
        <f>VLOOKUP(AB178,'Summary LA - 14-15'!C$12:BI$394,31,FALSE)</f>
        <v>3.304479003145</v>
      </c>
      <c r="AM178" s="57">
        <v>1.4412328083000145E-2</v>
      </c>
      <c r="AN178" s="57">
        <v>0</v>
      </c>
      <c r="AO178" s="52">
        <f t="shared" si="16"/>
        <v>3.318891331228</v>
      </c>
      <c r="AP178" s="52">
        <f t="shared" si="17"/>
        <v>3.7112926281804306</v>
      </c>
      <c r="AQ178" s="52">
        <f>VLOOKUP(AB178,'Summary LA - 14-15'!C$12:BI$394,57,FALSE)</f>
        <v>5.0924761181929217</v>
      </c>
    </row>
    <row r="179" spans="3:43" x14ac:dyDescent="0.25">
      <c r="C179" s="21" t="s">
        <v>183</v>
      </c>
      <c r="D179" s="21"/>
      <c r="E179" s="21" t="s">
        <v>401</v>
      </c>
      <c r="F179" s="22">
        <v>215142</v>
      </c>
      <c r="G179" s="23">
        <v>307.76133437450613</v>
      </c>
      <c r="H179" s="23">
        <v>870.53755374905415</v>
      </c>
      <c r="I179" s="23">
        <v>0</v>
      </c>
      <c r="J179" s="23">
        <v>870.53755374905415</v>
      </c>
      <c r="K179" s="23">
        <v>1076.1154237088515</v>
      </c>
      <c r="L179" s="23">
        <v>1383.8767580833578</v>
      </c>
      <c r="M179" s="1"/>
      <c r="N179" s="23">
        <v>312.73470818674821</v>
      </c>
      <c r="O179" s="23">
        <f t="shared" si="12"/>
        <v>778.43826394449241</v>
      </c>
      <c r="P179" s="23">
        <v>3.7464622140585662</v>
      </c>
      <c r="Q179" s="23">
        <v>0</v>
      </c>
      <c r="R179" s="23">
        <f t="shared" si="13"/>
        <v>782.18472615855092</v>
      </c>
      <c r="S179" s="23">
        <v>1012.0899162211051</v>
      </c>
      <c r="T179" s="23">
        <v>1324.8246244078532</v>
      </c>
      <c r="W179" s="54" t="s">
        <v>724</v>
      </c>
      <c r="X179" s="63" t="s">
        <v>661</v>
      </c>
      <c r="Y179" s="54" t="s">
        <v>679</v>
      </c>
      <c r="Z179" s="54"/>
      <c r="AA179" s="54" t="s">
        <v>844</v>
      </c>
      <c r="AB179" s="55" t="s">
        <v>183</v>
      </c>
      <c r="AC179" s="55"/>
      <c r="AD179" s="57">
        <v>66.212389000000002</v>
      </c>
      <c r="AE179" s="57">
        <v>187.289190388679</v>
      </c>
      <c r="AF179" s="57">
        <v>0</v>
      </c>
      <c r="AG179" s="52">
        <f t="shared" si="14"/>
        <v>187.289190388679</v>
      </c>
      <c r="AH179" s="52">
        <f t="shared" si="15"/>
        <v>231.51762448756975</v>
      </c>
      <c r="AI179" s="58">
        <v>297.73001348756975</v>
      </c>
      <c r="AJ179" s="36"/>
      <c r="AK179" s="57">
        <v>67.282370588713391</v>
      </c>
      <c r="AL179" s="57">
        <f>VLOOKUP(AB179,'Summary LA - 14-15'!C$12:BI$394,31,FALSE)</f>
        <v>167.474764981546</v>
      </c>
      <c r="AM179" s="57">
        <v>0.80602137365698812</v>
      </c>
      <c r="AN179" s="57">
        <v>0</v>
      </c>
      <c r="AO179" s="52">
        <f t="shared" si="16"/>
        <v>168.28078635520299</v>
      </c>
      <c r="AP179" s="52">
        <f t="shared" si="17"/>
        <v>217.75927691428905</v>
      </c>
      <c r="AQ179" s="52">
        <f>VLOOKUP(AB179,'Summary LA - 14-15'!C$12:BI$394,57,FALSE)</f>
        <v>285.04164750300242</v>
      </c>
    </row>
    <row r="180" spans="3:43" x14ac:dyDescent="0.25">
      <c r="C180" s="21" t="s">
        <v>184</v>
      </c>
      <c r="D180" s="21"/>
      <c r="E180" s="21" t="s">
        <v>401</v>
      </c>
      <c r="F180" s="22">
        <v>159011</v>
      </c>
      <c r="G180" s="23">
        <v>447.02897283835716</v>
      </c>
      <c r="H180" s="23">
        <v>730.18933814159391</v>
      </c>
      <c r="I180" s="23">
        <v>0</v>
      </c>
      <c r="J180" s="23">
        <v>730.18933814159391</v>
      </c>
      <c r="K180" s="23">
        <v>906.06136171000867</v>
      </c>
      <c r="L180" s="23">
        <v>1353.0903345483657</v>
      </c>
      <c r="M180" s="1"/>
      <c r="N180" s="23">
        <v>451.13387377498134</v>
      </c>
      <c r="O180" s="23">
        <f t="shared" si="12"/>
        <v>649.37400029541982</v>
      </c>
      <c r="P180" s="23">
        <v>3.1351630036664138</v>
      </c>
      <c r="Q180" s="23">
        <v>0</v>
      </c>
      <c r="R180" s="23">
        <f t="shared" si="13"/>
        <v>652.50916329908625</v>
      </c>
      <c r="S180" s="23">
        <v>841.37992892384636</v>
      </c>
      <c r="T180" s="23">
        <v>1292.5138026988277</v>
      </c>
      <c r="W180" s="54" t="s">
        <v>724</v>
      </c>
      <c r="X180" s="63" t="s">
        <v>661</v>
      </c>
      <c r="Y180" s="54" t="s">
        <v>679</v>
      </c>
      <c r="Z180" s="54"/>
      <c r="AA180" s="54" t="s">
        <v>845</v>
      </c>
      <c r="AB180" s="55" t="s">
        <v>184</v>
      </c>
      <c r="AC180" s="55"/>
      <c r="AD180" s="57">
        <v>71.082524000000006</v>
      </c>
      <c r="AE180" s="57">
        <v>116.108136847233</v>
      </c>
      <c r="AF180" s="57">
        <v>0</v>
      </c>
      <c r="AG180" s="52">
        <f t="shared" si="14"/>
        <v>116.108136847233</v>
      </c>
      <c r="AH180" s="52">
        <f t="shared" si="15"/>
        <v>144.07372318687018</v>
      </c>
      <c r="AI180" s="58">
        <v>215.15624718687019</v>
      </c>
      <c r="AJ180" s="36"/>
      <c r="AK180" s="57">
        <v>71.735248402833562</v>
      </c>
      <c r="AL180" s="57">
        <f>VLOOKUP(AB180,'Summary LA - 14-15'!C$12:BI$394,31,FALSE)</f>
        <v>103.25760916097499</v>
      </c>
      <c r="AM180" s="57">
        <v>0.49852540437600018</v>
      </c>
      <c r="AN180" s="57">
        <v>0</v>
      </c>
      <c r="AO180" s="52">
        <f t="shared" si="16"/>
        <v>103.75613456535099</v>
      </c>
      <c r="AP180" s="52">
        <f t="shared" si="17"/>
        <v>133.79869236803694</v>
      </c>
      <c r="AQ180" s="52">
        <f>VLOOKUP(AB180,'Summary LA - 14-15'!C$12:BI$394,57,FALSE)</f>
        <v>205.53394077087052</v>
      </c>
    </row>
    <row r="181" spans="3:43" x14ac:dyDescent="0.25">
      <c r="C181" s="21" t="s">
        <v>185</v>
      </c>
      <c r="D181" s="21"/>
      <c r="E181" s="21"/>
      <c r="F181" s="22">
        <v>1496420</v>
      </c>
      <c r="G181" s="23">
        <v>340.57017548549209</v>
      </c>
      <c r="H181" s="23">
        <v>278.4335051334071</v>
      </c>
      <c r="I181" s="23">
        <v>0</v>
      </c>
      <c r="J181" s="23">
        <v>278.4335051334071</v>
      </c>
      <c r="K181" s="23">
        <v>333.87029752300941</v>
      </c>
      <c r="L181" s="23">
        <v>674.4404730085015</v>
      </c>
      <c r="M181" s="1"/>
      <c r="N181" s="23">
        <v>342.34265805977805</v>
      </c>
      <c r="O181" s="23">
        <f t="shared" si="12"/>
        <v>254.229453873881</v>
      </c>
      <c r="P181" s="23">
        <v>1.1871382539654547</v>
      </c>
      <c r="Q181" s="23">
        <v>0</v>
      </c>
      <c r="R181" s="23">
        <f t="shared" si="13"/>
        <v>255.41659212784646</v>
      </c>
      <c r="S181" s="23">
        <v>322.66493983789462</v>
      </c>
      <c r="T181" s="23">
        <v>665.00759789767267</v>
      </c>
      <c r="W181" s="54" t="s">
        <v>715</v>
      </c>
      <c r="X181" s="63" t="s">
        <v>667</v>
      </c>
      <c r="Y181" s="54" t="s">
        <v>662</v>
      </c>
      <c r="Z181" s="54"/>
      <c r="AA181" s="54" t="s">
        <v>846</v>
      </c>
      <c r="AB181" s="55" t="s">
        <v>185</v>
      </c>
      <c r="AC181" s="55"/>
      <c r="AD181" s="57">
        <v>509.63602200000003</v>
      </c>
      <c r="AE181" s="57">
        <v>416.65346575173299</v>
      </c>
      <c r="AF181" s="57">
        <v>0</v>
      </c>
      <c r="AG181" s="52">
        <f t="shared" si="14"/>
        <v>416.65346575173299</v>
      </c>
      <c r="AH181" s="52">
        <f t="shared" si="15"/>
        <v>499.6101906193818</v>
      </c>
      <c r="AI181" s="58">
        <v>1009.2462126193818</v>
      </c>
      <c r="AJ181" s="36"/>
      <c r="AK181" s="57">
        <v>512.28840037381303</v>
      </c>
      <c r="AL181" s="57">
        <f>VLOOKUP(AB181,'Summary LA - 14-15'!C$12:BI$394,31,FALSE)</f>
        <v>380.43403936595303</v>
      </c>
      <c r="AM181" s="57">
        <v>1.7764574259989858</v>
      </c>
      <c r="AN181" s="57">
        <v>0</v>
      </c>
      <c r="AO181" s="52">
        <f t="shared" si="16"/>
        <v>382.21049679195204</v>
      </c>
      <c r="AP181" s="52">
        <f t="shared" si="17"/>
        <v>482.87791160236077</v>
      </c>
      <c r="AQ181" s="52">
        <f>VLOOKUP(AB181,'Summary LA - 14-15'!C$12:BI$394,57,FALSE)</f>
        <v>995.1663119761738</v>
      </c>
    </row>
    <row r="182" spans="3:43" x14ac:dyDescent="0.25">
      <c r="C182" s="21" t="s">
        <v>186</v>
      </c>
      <c r="D182" s="21"/>
      <c r="E182" s="21"/>
      <c r="F182" s="22">
        <v>1766154</v>
      </c>
      <c r="G182" s="23">
        <v>21.664709306209989</v>
      </c>
      <c r="H182" s="23">
        <v>18.697801043833095</v>
      </c>
      <c r="I182" s="23">
        <v>0</v>
      </c>
      <c r="J182" s="23">
        <v>18.697801043833095</v>
      </c>
      <c r="K182" s="23">
        <v>19.538373195520887</v>
      </c>
      <c r="L182" s="23">
        <v>41.203082501730876</v>
      </c>
      <c r="M182" s="1"/>
      <c r="N182" s="23">
        <v>21.779068248470505</v>
      </c>
      <c r="O182" s="23">
        <f t="shared" si="12"/>
        <v>17.322608531134883</v>
      </c>
      <c r="P182" s="23">
        <v>7.9777726039178071E-2</v>
      </c>
      <c r="Q182" s="23">
        <v>0</v>
      </c>
      <c r="R182" s="23">
        <f t="shared" si="13"/>
        <v>17.402386257174062</v>
      </c>
      <c r="S182" s="23">
        <v>18.521109536590572</v>
      </c>
      <c r="T182" s="23">
        <v>40.300177785061081</v>
      </c>
      <c r="W182" s="54" t="s">
        <v>672</v>
      </c>
      <c r="X182" s="63" t="s">
        <v>673</v>
      </c>
      <c r="Y182" s="54" t="s">
        <v>674</v>
      </c>
      <c r="Z182" s="54"/>
      <c r="AA182" s="54" t="s">
        <v>847</v>
      </c>
      <c r="AB182" s="55" t="s">
        <v>186</v>
      </c>
      <c r="AC182" s="55"/>
      <c r="AD182" s="57">
        <v>38.263213</v>
      </c>
      <c r="AE182" s="57">
        <v>33.023196104770001</v>
      </c>
      <c r="AF182" s="57">
        <v>0</v>
      </c>
      <c r="AG182" s="52">
        <f t="shared" si="14"/>
        <v>33.023196104770001</v>
      </c>
      <c r="AH182" s="52">
        <f t="shared" si="15"/>
        <v>34.507775972761998</v>
      </c>
      <c r="AI182" s="58">
        <v>72.770988972761998</v>
      </c>
      <c r="AJ182" s="36"/>
      <c r="AK182" s="57">
        <v>38.465188503309179</v>
      </c>
      <c r="AL182" s="57">
        <f>VLOOKUP(AB182,'Summary LA - 14-15'!C$12:BI$394,31,FALSE)</f>
        <v>30.594394347698</v>
      </c>
      <c r="AM182" s="57">
        <v>0.14089974995499849</v>
      </c>
      <c r="AN182" s="57">
        <v>0</v>
      </c>
      <c r="AO182" s="52">
        <f t="shared" si="16"/>
        <v>30.735294097652996</v>
      </c>
      <c r="AP182" s="52">
        <f t="shared" si="17"/>
        <v>32.715019369509577</v>
      </c>
      <c r="AQ182" s="52">
        <f>VLOOKUP(AB182,'Summary LA - 14-15'!C$12:BI$394,57,FALSE)</f>
        <v>71.180207872818755</v>
      </c>
    </row>
    <row r="183" spans="3:43" x14ac:dyDescent="0.25">
      <c r="C183" s="21" t="s">
        <v>187</v>
      </c>
      <c r="D183" s="21" t="s">
        <v>243</v>
      </c>
      <c r="E183" s="21"/>
      <c r="F183" s="22">
        <v>96212</v>
      </c>
      <c r="G183" s="23">
        <v>60.044485095414295</v>
      </c>
      <c r="H183" s="23">
        <v>58.029051880077333</v>
      </c>
      <c r="I183" s="23">
        <v>-9.8657132166465725E-2</v>
      </c>
      <c r="J183" s="23">
        <v>57.930394747910867</v>
      </c>
      <c r="K183" s="23">
        <v>77.718537675503782</v>
      </c>
      <c r="L183" s="23">
        <v>137.76302277091807</v>
      </c>
      <c r="M183" s="1"/>
      <c r="N183" s="23">
        <v>60.025055479892245</v>
      </c>
      <c r="O183" s="23">
        <f t="shared" si="12"/>
        <v>50.286061393713887</v>
      </c>
      <c r="P183" s="23">
        <v>0.24805681801646215</v>
      </c>
      <c r="Q183" s="23">
        <v>-9.8657132166465725E-2</v>
      </c>
      <c r="R183" s="23">
        <f t="shared" si="13"/>
        <v>50.435461079563886</v>
      </c>
      <c r="S183" s="23">
        <v>74.369696816665254</v>
      </c>
      <c r="T183" s="23">
        <v>134.39475229655753</v>
      </c>
      <c r="W183" s="54" t="s">
        <v>660</v>
      </c>
      <c r="X183" s="62" t="s">
        <v>667</v>
      </c>
      <c r="Y183" s="54" t="s">
        <v>662</v>
      </c>
      <c r="Z183" s="54"/>
      <c r="AA183" s="54" t="s">
        <v>848</v>
      </c>
      <c r="AB183" s="55" t="s">
        <v>187</v>
      </c>
      <c r="AC183" s="55"/>
      <c r="AD183" s="57">
        <v>5.7770000000000001</v>
      </c>
      <c r="AE183" s="57">
        <v>5.5830911394860001</v>
      </c>
      <c r="AF183" s="57">
        <v>-9.4920000000000004E-3</v>
      </c>
      <c r="AG183" s="52">
        <f t="shared" si="14"/>
        <v>5.5735991394860003</v>
      </c>
      <c r="AH183" s="52">
        <f t="shared" si="15"/>
        <v>7.4774559468355699</v>
      </c>
      <c r="AI183" s="58">
        <v>13.25445594683557</v>
      </c>
      <c r="AJ183" s="36"/>
      <c r="AK183" s="57">
        <v>5.7751306378313929</v>
      </c>
      <c r="AL183" s="57">
        <f>VLOOKUP(AB183,'Summary LA - 14-15'!C$12:BI$394,31,FALSE)</f>
        <v>4.8381225388120006</v>
      </c>
      <c r="AM183" s="57">
        <v>2.3866042574999854E-2</v>
      </c>
      <c r="AN183" s="57">
        <v>-9.4920000000000004E-3</v>
      </c>
      <c r="AO183" s="52">
        <f t="shared" si="16"/>
        <v>4.8524965813870002</v>
      </c>
      <c r="AP183" s="52">
        <f t="shared" si="17"/>
        <v>7.155736576700666</v>
      </c>
      <c r="AQ183" s="52">
        <f>VLOOKUP(AB183,'Summary LA - 14-15'!C$12:BI$394,57,FALSE)</f>
        <v>12.930867214532059</v>
      </c>
    </row>
    <row r="184" spans="3:43" x14ac:dyDescent="0.25">
      <c r="C184" s="21" t="s">
        <v>188</v>
      </c>
      <c r="D184" s="21" t="s">
        <v>227</v>
      </c>
      <c r="E184" s="21"/>
      <c r="F184" s="22">
        <v>150216</v>
      </c>
      <c r="G184" s="23">
        <v>37.240507003248659</v>
      </c>
      <c r="H184" s="23">
        <v>80.693551204219247</v>
      </c>
      <c r="I184" s="23">
        <v>-1.422484954998136</v>
      </c>
      <c r="J184" s="23">
        <v>79.271066249221121</v>
      </c>
      <c r="K184" s="23">
        <v>97.507102897807258</v>
      </c>
      <c r="L184" s="23">
        <v>134.74760990105594</v>
      </c>
      <c r="M184" s="1"/>
      <c r="N184" s="23">
        <v>37.82671633232642</v>
      </c>
      <c r="O184" s="23">
        <f t="shared" si="12"/>
        <v>69.66608008801991</v>
      </c>
      <c r="P184" s="23">
        <v>0.34560964489136203</v>
      </c>
      <c r="Q184" s="23">
        <v>-1.422484954998136</v>
      </c>
      <c r="R184" s="23">
        <f t="shared" si="13"/>
        <v>68.589204777913139</v>
      </c>
      <c r="S184" s="23">
        <v>91.433422595806434</v>
      </c>
      <c r="T184" s="23">
        <v>129.26013892813285</v>
      </c>
      <c r="W184" s="54" t="s">
        <v>660</v>
      </c>
      <c r="X184" s="62" t="s">
        <v>664</v>
      </c>
      <c r="Y184" s="54" t="s">
        <v>665</v>
      </c>
      <c r="Z184" s="54"/>
      <c r="AA184" s="54" t="s">
        <v>849</v>
      </c>
      <c r="AB184" s="55" t="s">
        <v>188</v>
      </c>
      <c r="AC184" s="55"/>
      <c r="AD184" s="57">
        <v>5.5941200000000002</v>
      </c>
      <c r="AE184" s="57">
        <v>12.121462487693</v>
      </c>
      <c r="AF184" s="57">
        <v>-0.21368000000000001</v>
      </c>
      <c r="AG184" s="52">
        <f t="shared" si="14"/>
        <v>11.907782487693</v>
      </c>
      <c r="AH184" s="52">
        <f t="shared" si="15"/>
        <v>14.647126968897016</v>
      </c>
      <c r="AI184" s="58">
        <v>20.241246968897016</v>
      </c>
      <c r="AJ184" s="36"/>
      <c r="AK184" s="57">
        <v>5.682178020576746</v>
      </c>
      <c r="AL184" s="57">
        <f>VLOOKUP(AB184,'Summary LA - 14-15'!C$12:BI$394,31,FALSE)</f>
        <v>10.464959886501999</v>
      </c>
      <c r="AM184" s="57">
        <v>5.1916098417000844E-2</v>
      </c>
      <c r="AN184" s="57">
        <v>-0.21368000000000001</v>
      </c>
      <c r="AO184" s="52">
        <f t="shared" si="16"/>
        <v>10.303195984919</v>
      </c>
      <c r="AP184" s="52">
        <f t="shared" si="17"/>
        <v>13.728806404626717</v>
      </c>
      <c r="AQ184" s="52">
        <f>VLOOKUP(AB184,'Summary LA - 14-15'!C$12:BI$394,57,FALSE)</f>
        <v>19.410984425203463</v>
      </c>
    </row>
    <row r="185" spans="3:43" x14ac:dyDescent="0.25">
      <c r="C185" s="21" t="s">
        <v>189</v>
      </c>
      <c r="D185" s="21"/>
      <c r="E185" s="21" t="s">
        <v>177</v>
      </c>
      <c r="F185" s="22">
        <v>258403</v>
      </c>
      <c r="G185" s="23">
        <v>225.63291447854709</v>
      </c>
      <c r="H185" s="23">
        <v>690.37406731881595</v>
      </c>
      <c r="I185" s="23">
        <v>0</v>
      </c>
      <c r="J185" s="23">
        <v>690.37406731881595</v>
      </c>
      <c r="K185" s="23">
        <v>826.28851238090567</v>
      </c>
      <c r="L185" s="23">
        <v>1051.9214268594528</v>
      </c>
      <c r="M185" s="1"/>
      <c r="N185" s="23">
        <v>225.35131494962934</v>
      </c>
      <c r="O185" s="23">
        <f t="shared" si="12"/>
        <v>619.63138787753633</v>
      </c>
      <c r="P185" s="23">
        <v>2.9848795779035009</v>
      </c>
      <c r="Q185" s="23">
        <v>0</v>
      </c>
      <c r="R185" s="23">
        <f t="shared" si="13"/>
        <v>622.61626745543981</v>
      </c>
      <c r="S185" s="23">
        <v>768.58263443468149</v>
      </c>
      <c r="T185" s="23">
        <v>993.93394938431072</v>
      </c>
      <c r="W185" s="54" t="s">
        <v>688</v>
      </c>
      <c r="X185" s="63" t="s">
        <v>661</v>
      </c>
      <c r="Y185" s="54" t="s">
        <v>679</v>
      </c>
      <c r="Z185" s="54"/>
      <c r="AA185" s="54" t="s">
        <v>850</v>
      </c>
      <c r="AB185" s="55" t="s">
        <v>189</v>
      </c>
      <c r="AC185" s="55"/>
      <c r="AD185" s="57">
        <v>58.304222000000003</v>
      </c>
      <c r="AE185" s="57">
        <v>178.394730117384</v>
      </c>
      <c r="AF185" s="57">
        <v>0</v>
      </c>
      <c r="AG185" s="52">
        <f t="shared" si="14"/>
        <v>178.394730117384</v>
      </c>
      <c r="AH185" s="52">
        <f t="shared" si="15"/>
        <v>213.51543046476317</v>
      </c>
      <c r="AI185" s="58">
        <v>271.81965246476318</v>
      </c>
      <c r="AJ185" s="36"/>
      <c r="AK185" s="57">
        <v>58.231455836929065</v>
      </c>
      <c r="AL185" s="57">
        <f>VLOOKUP(AB185,'Summary LA - 14-15'!C$12:BI$394,31,FALSE)</f>
        <v>160.11460952171902</v>
      </c>
      <c r="AM185" s="57">
        <v>0.77130183756899828</v>
      </c>
      <c r="AN185" s="57">
        <v>0</v>
      </c>
      <c r="AO185" s="52">
        <f t="shared" si="16"/>
        <v>160.885911359288</v>
      </c>
      <c r="AP185" s="52">
        <f t="shared" si="17"/>
        <v>198.61961415548592</v>
      </c>
      <c r="AQ185" s="52">
        <f>VLOOKUP(AB185,'Summary LA - 14-15'!C$12:BI$394,57,FALSE)</f>
        <v>256.85106999241498</v>
      </c>
    </row>
    <row r="186" spans="3:43" x14ac:dyDescent="0.25">
      <c r="C186" s="21" t="s">
        <v>190</v>
      </c>
      <c r="D186" s="21"/>
      <c r="E186" s="21" t="s">
        <v>401</v>
      </c>
      <c r="F186" s="22">
        <v>169331</v>
      </c>
      <c r="G186" s="23">
        <v>470.73057502760861</v>
      </c>
      <c r="H186" s="23">
        <v>284.94286289857735</v>
      </c>
      <c r="I186" s="23">
        <v>0</v>
      </c>
      <c r="J186" s="23">
        <v>284.94286289857735</v>
      </c>
      <c r="K186" s="23">
        <v>373.77416185918906</v>
      </c>
      <c r="L186" s="23">
        <v>844.50473688679767</v>
      </c>
      <c r="M186" s="1"/>
      <c r="N186" s="23">
        <v>476.13561290573602</v>
      </c>
      <c r="O186" s="23">
        <f t="shared" si="12"/>
        <v>257.03976700441734</v>
      </c>
      <c r="P186" s="23">
        <v>1.2319699893049587</v>
      </c>
      <c r="Q186" s="23">
        <v>0</v>
      </c>
      <c r="R186" s="23">
        <f t="shared" si="13"/>
        <v>258.2717369937223</v>
      </c>
      <c r="S186" s="23">
        <v>359.77651616084967</v>
      </c>
      <c r="T186" s="23">
        <v>835.91212906658563</v>
      </c>
      <c r="W186" s="54" t="s">
        <v>678</v>
      </c>
      <c r="X186" s="63" t="s">
        <v>661</v>
      </c>
      <c r="Y186" s="54" t="s">
        <v>679</v>
      </c>
      <c r="Z186" s="54"/>
      <c r="AA186" s="54" t="s">
        <v>851</v>
      </c>
      <c r="AB186" s="55" t="s">
        <v>190</v>
      </c>
      <c r="AC186" s="55"/>
      <c r="AD186" s="57">
        <v>79.709278999999995</v>
      </c>
      <c r="AE186" s="57">
        <v>48.249659917479001</v>
      </c>
      <c r="AF186" s="57">
        <v>0</v>
      </c>
      <c r="AG186" s="52">
        <f t="shared" si="14"/>
        <v>48.249659917479001</v>
      </c>
      <c r="AH186" s="52">
        <f t="shared" si="15"/>
        <v>63.291552601778349</v>
      </c>
      <c r="AI186" s="58">
        <v>143.00083160177834</v>
      </c>
      <c r="AJ186" s="36"/>
      <c r="AK186" s="57">
        <v>80.624519468941187</v>
      </c>
      <c r="AL186" s="57">
        <f>VLOOKUP(AB186,'Summary LA - 14-15'!C$12:BI$394,31,FALSE)</f>
        <v>43.524800786625001</v>
      </c>
      <c r="AM186" s="57">
        <v>0.20861071025899797</v>
      </c>
      <c r="AN186" s="57">
        <v>0</v>
      </c>
      <c r="AO186" s="52">
        <f t="shared" si="16"/>
        <v>43.733411496883996</v>
      </c>
      <c r="AP186" s="52">
        <f t="shared" si="17"/>
        <v>60.9255245334965</v>
      </c>
      <c r="AQ186" s="52">
        <f>VLOOKUP(AB186,'Summary LA - 14-15'!C$12:BI$394,57,FALSE)</f>
        <v>141.55004400243769</v>
      </c>
    </row>
    <row r="187" spans="3:43" x14ac:dyDescent="0.25">
      <c r="C187" s="21" t="s">
        <v>191</v>
      </c>
      <c r="D187" s="21"/>
      <c r="E187" s="21" t="s">
        <v>378</v>
      </c>
      <c r="F187" s="22">
        <v>428487</v>
      </c>
      <c r="G187" s="23">
        <v>315.9493053464866</v>
      </c>
      <c r="H187" s="23">
        <v>421.93561925892271</v>
      </c>
      <c r="I187" s="23">
        <v>-0.16739597700747047</v>
      </c>
      <c r="J187" s="23">
        <v>421.7682232819152</v>
      </c>
      <c r="K187" s="23">
        <v>513.0792280835542</v>
      </c>
      <c r="L187" s="23">
        <v>829.02853343004074</v>
      </c>
      <c r="M187" s="1"/>
      <c r="N187" s="23">
        <v>317.29629579892105</v>
      </c>
      <c r="O187" s="23">
        <f t="shared" si="12"/>
        <v>377.90986190254085</v>
      </c>
      <c r="P187" s="23">
        <v>1.8242675568687405</v>
      </c>
      <c r="Q187" s="23">
        <v>-0.16739597700747047</v>
      </c>
      <c r="R187" s="23">
        <f t="shared" si="13"/>
        <v>379.56673348240213</v>
      </c>
      <c r="S187" s="23">
        <v>484.00431668001727</v>
      </c>
      <c r="T187" s="23">
        <v>801.30061247893832</v>
      </c>
      <c r="W187" s="54" t="s">
        <v>682</v>
      </c>
      <c r="X187" s="63" t="s">
        <v>661</v>
      </c>
      <c r="Y187" s="54" t="s">
        <v>679</v>
      </c>
      <c r="Z187" s="54"/>
      <c r="AA187" s="54" t="s">
        <v>852</v>
      </c>
      <c r="AB187" s="55" t="s">
        <v>191</v>
      </c>
      <c r="AC187" s="55"/>
      <c r="AD187" s="57">
        <v>135.38016999999999</v>
      </c>
      <c r="AE187" s="57">
        <v>180.793927689398</v>
      </c>
      <c r="AF187" s="57">
        <v>-7.1726999999999999E-2</v>
      </c>
      <c r="AG187" s="52">
        <f t="shared" si="14"/>
        <v>180.72220068939799</v>
      </c>
      <c r="AH187" s="52">
        <f t="shared" si="15"/>
        <v>219.84777920383786</v>
      </c>
      <c r="AI187" s="58">
        <v>355.22794920383785</v>
      </c>
      <c r="AJ187" s="36"/>
      <c r="AK187" s="57">
        <v>135.95733789799229</v>
      </c>
      <c r="AL187" s="57">
        <f>VLOOKUP(AB187,'Summary LA - 14-15'!C$12:BI$394,31,FALSE)</f>
        <v>161.92946299703402</v>
      </c>
      <c r="AM187" s="57">
        <v>0.78167493264001608</v>
      </c>
      <c r="AN187" s="57">
        <v>-7.1726999999999999E-2</v>
      </c>
      <c r="AO187" s="52">
        <f t="shared" si="16"/>
        <v>162.63941092967403</v>
      </c>
      <c r="AP187" s="52">
        <f t="shared" si="17"/>
        <v>207.40532251624168</v>
      </c>
      <c r="AQ187" s="52">
        <f>VLOOKUP(AB187,'Summary LA - 14-15'!C$12:BI$394,57,FALSE)</f>
        <v>343.36266041423397</v>
      </c>
    </row>
    <row r="188" spans="3:43" x14ac:dyDescent="0.25">
      <c r="C188" s="21" t="s">
        <v>192</v>
      </c>
      <c r="D188" s="21"/>
      <c r="E188" s="21" t="s">
        <v>215</v>
      </c>
      <c r="F188" s="22">
        <v>146655</v>
      </c>
      <c r="G188" s="23">
        <v>259.76887252395079</v>
      </c>
      <c r="H188" s="23">
        <v>933.79230739524746</v>
      </c>
      <c r="I188" s="23">
        <v>-2.2988305887968363</v>
      </c>
      <c r="J188" s="23">
        <v>931.49347680645053</v>
      </c>
      <c r="K188" s="23">
        <v>1095.6817916796808</v>
      </c>
      <c r="L188" s="23">
        <v>1355.4506642036317</v>
      </c>
      <c r="M188" s="1"/>
      <c r="N188" s="23">
        <v>259.57134295307696</v>
      </c>
      <c r="O188" s="23">
        <f t="shared" si="12"/>
        <v>840.38099218533296</v>
      </c>
      <c r="P188" s="23">
        <v>4.021921425345246</v>
      </c>
      <c r="Q188" s="23">
        <v>-2.2988305887968363</v>
      </c>
      <c r="R188" s="23">
        <f t="shared" si="13"/>
        <v>842.10408302188137</v>
      </c>
      <c r="S188" s="23">
        <v>1019.4664490721404</v>
      </c>
      <c r="T188" s="23">
        <v>1279.0377920252174</v>
      </c>
      <c r="W188" s="54" t="s">
        <v>682</v>
      </c>
      <c r="X188" s="63" t="s">
        <v>661</v>
      </c>
      <c r="Y188" s="54" t="s">
        <v>679</v>
      </c>
      <c r="Z188" s="54"/>
      <c r="AA188" s="54" t="s">
        <v>853</v>
      </c>
      <c r="AB188" s="55" t="s">
        <v>192</v>
      </c>
      <c r="AC188" s="55"/>
      <c r="AD188" s="57">
        <v>38.096404</v>
      </c>
      <c r="AE188" s="57">
        <v>136.94531084105</v>
      </c>
      <c r="AF188" s="57">
        <v>-0.33713500000000002</v>
      </c>
      <c r="AG188" s="52">
        <f t="shared" si="14"/>
        <v>136.60817584105001</v>
      </c>
      <c r="AH188" s="52">
        <f t="shared" si="15"/>
        <v>160.68721315878361</v>
      </c>
      <c r="AI188" s="58">
        <v>198.78361715878361</v>
      </c>
      <c r="AJ188" s="36"/>
      <c r="AK188" s="57">
        <v>38.067435300783501</v>
      </c>
      <c r="AL188" s="57">
        <f>VLOOKUP(AB188,'Summary LA - 14-15'!C$12:BI$394,31,FALSE)</f>
        <v>123.24607440894</v>
      </c>
      <c r="AM188" s="57">
        <v>0.58983488663400707</v>
      </c>
      <c r="AN188" s="57">
        <v>-0.33713500000000002</v>
      </c>
      <c r="AO188" s="52">
        <f t="shared" si="16"/>
        <v>123.49877429557401</v>
      </c>
      <c r="AP188" s="52">
        <f t="shared" si="17"/>
        <v>149.52173116071026</v>
      </c>
      <c r="AQ188" s="52">
        <f>VLOOKUP(AB188,'Summary LA - 14-15'!C$12:BI$394,57,FALSE)</f>
        <v>187.58916646149376</v>
      </c>
    </row>
    <row r="189" spans="3:43" x14ac:dyDescent="0.25">
      <c r="C189" s="21" t="s">
        <v>193</v>
      </c>
      <c r="D189" s="21"/>
      <c r="E189" s="21" t="s">
        <v>401</v>
      </c>
      <c r="F189" s="22">
        <v>311012</v>
      </c>
      <c r="G189" s="23">
        <v>261.87969274497448</v>
      </c>
      <c r="H189" s="23">
        <v>787.36267512444851</v>
      </c>
      <c r="I189" s="23">
        <v>0</v>
      </c>
      <c r="J189" s="23">
        <v>787.36267512444851</v>
      </c>
      <c r="K189" s="23">
        <v>931.28106337550128</v>
      </c>
      <c r="L189" s="23">
        <v>1193.160756120476</v>
      </c>
      <c r="M189" s="1"/>
      <c r="N189" s="23">
        <v>265.26662675565609</v>
      </c>
      <c r="O189" s="23">
        <f t="shared" si="12"/>
        <v>704.81876816315116</v>
      </c>
      <c r="P189" s="23">
        <v>3.3903065004597766</v>
      </c>
      <c r="Q189" s="23">
        <v>0</v>
      </c>
      <c r="R189" s="23">
        <f t="shared" si="13"/>
        <v>708.20907466361098</v>
      </c>
      <c r="S189" s="23">
        <v>867.72686507525793</v>
      </c>
      <c r="T189" s="23">
        <v>1132.9934918309141</v>
      </c>
      <c r="W189" s="54" t="s">
        <v>724</v>
      </c>
      <c r="X189" s="63" t="s">
        <v>661</v>
      </c>
      <c r="Y189" s="54" t="s">
        <v>679</v>
      </c>
      <c r="Z189" s="54"/>
      <c r="AA189" s="54" t="s">
        <v>854</v>
      </c>
      <c r="AB189" s="55" t="s">
        <v>193</v>
      </c>
      <c r="AC189" s="55"/>
      <c r="AD189" s="57">
        <v>81.447727</v>
      </c>
      <c r="AE189" s="57">
        <v>244.87924031580499</v>
      </c>
      <c r="AF189" s="57">
        <v>0</v>
      </c>
      <c r="AG189" s="52">
        <f t="shared" si="14"/>
        <v>244.87924031580499</v>
      </c>
      <c r="AH189" s="52">
        <f t="shared" si="15"/>
        <v>289.63958608254143</v>
      </c>
      <c r="AI189" s="58">
        <v>371.08731308254141</v>
      </c>
      <c r="AJ189" s="36"/>
      <c r="AK189" s="57">
        <v>82.501104120530115</v>
      </c>
      <c r="AL189" s="57">
        <f>VLOOKUP(AB189,'Summary LA - 14-15'!C$12:BI$394,31,FALSE)</f>
        <v>219.20709472395799</v>
      </c>
      <c r="AM189" s="57">
        <v>1.054426005320996</v>
      </c>
      <c r="AN189" s="57">
        <v>0</v>
      </c>
      <c r="AO189" s="52">
        <f t="shared" si="16"/>
        <v>220.261520729279</v>
      </c>
      <c r="AP189" s="52">
        <f t="shared" si="17"/>
        <v>269.96424671561823</v>
      </c>
      <c r="AQ189" s="52">
        <f>VLOOKUP(AB189,'Summary LA - 14-15'!C$12:BI$394,57,FALSE)</f>
        <v>352.46535083614833</v>
      </c>
    </row>
    <row r="190" spans="3:43" x14ac:dyDescent="0.25">
      <c r="C190" s="21" t="s">
        <v>194</v>
      </c>
      <c r="D190" s="21"/>
      <c r="E190" s="21"/>
      <c r="F190" s="22">
        <v>1183765</v>
      </c>
      <c r="G190" s="23">
        <v>304.29494029642706</v>
      </c>
      <c r="H190" s="23">
        <v>353.63055210830612</v>
      </c>
      <c r="I190" s="23">
        <v>0</v>
      </c>
      <c r="J190" s="23">
        <v>353.63055210830612</v>
      </c>
      <c r="K190" s="23">
        <v>426.27484224481077</v>
      </c>
      <c r="L190" s="23">
        <v>730.56978254123794</v>
      </c>
      <c r="M190" s="1"/>
      <c r="N190" s="23">
        <v>305.21527967013742</v>
      </c>
      <c r="O190" s="23">
        <f t="shared" si="12"/>
        <v>322.14477794503892</v>
      </c>
      <c r="P190" s="23">
        <v>1.5133101616917408</v>
      </c>
      <c r="Q190" s="23">
        <v>0</v>
      </c>
      <c r="R190" s="23">
        <f t="shared" si="13"/>
        <v>323.65808810673064</v>
      </c>
      <c r="S190" s="23">
        <v>406.20147627453298</v>
      </c>
      <c r="T190" s="23">
        <v>711.41675594467029</v>
      </c>
      <c r="W190" s="54" t="s">
        <v>715</v>
      </c>
      <c r="X190" s="63" t="s">
        <v>667</v>
      </c>
      <c r="Y190" s="54" t="s">
        <v>662</v>
      </c>
      <c r="Z190" s="54"/>
      <c r="AA190" s="54" t="s">
        <v>855</v>
      </c>
      <c r="AB190" s="55" t="s">
        <v>194</v>
      </c>
      <c r="AC190" s="55"/>
      <c r="AD190" s="57">
        <v>360.21370000000002</v>
      </c>
      <c r="AE190" s="57">
        <v>418.61547051648904</v>
      </c>
      <c r="AF190" s="57">
        <v>0</v>
      </c>
      <c r="AG190" s="52">
        <f t="shared" si="14"/>
        <v>418.61547051648904</v>
      </c>
      <c r="AH190" s="52">
        <f t="shared" si="15"/>
        <v>504.60923862992843</v>
      </c>
      <c r="AI190" s="58">
        <v>864.82293862992844</v>
      </c>
      <c r="AJ190" s="36"/>
      <c r="AK190" s="57">
        <v>361.30316553872024</v>
      </c>
      <c r="AL190" s="57">
        <f>VLOOKUP(AB190,'Summary LA - 14-15'!C$12:BI$394,31,FALSE)</f>
        <v>381.34371306410901</v>
      </c>
      <c r="AM190" s="57">
        <v>1.7914036035550236</v>
      </c>
      <c r="AN190" s="57">
        <v>0</v>
      </c>
      <c r="AO190" s="52">
        <f t="shared" si="16"/>
        <v>383.13511666766402</v>
      </c>
      <c r="AP190" s="52">
        <f t="shared" si="17"/>
        <v>480.90132582969613</v>
      </c>
      <c r="AQ190" s="52">
        <f>VLOOKUP(AB190,'Summary LA - 14-15'!C$12:BI$394,57,FALSE)</f>
        <v>842.20449136841637</v>
      </c>
    </row>
    <row r="191" spans="3:43" x14ac:dyDescent="0.25">
      <c r="C191" s="21" t="s">
        <v>195</v>
      </c>
      <c r="D191" s="21"/>
      <c r="E191" s="21"/>
      <c r="F191" s="22">
        <v>1474707</v>
      </c>
      <c r="G191" s="23">
        <v>17.11993229841589</v>
      </c>
      <c r="H191" s="23">
        <v>23.455874421387435</v>
      </c>
      <c r="I191" s="23">
        <v>0</v>
      </c>
      <c r="J191" s="23">
        <v>23.455874421387435</v>
      </c>
      <c r="K191" s="23">
        <v>24.269499700199052</v>
      </c>
      <c r="L191" s="23">
        <v>41.389431998614938</v>
      </c>
      <c r="M191" s="1"/>
      <c r="N191" s="23">
        <v>17.161774387342184</v>
      </c>
      <c r="O191" s="23">
        <f t="shared" si="12"/>
        <v>21.703384725063351</v>
      </c>
      <c r="P191" s="23">
        <v>0.10053447949592904</v>
      </c>
      <c r="Q191" s="23">
        <v>0</v>
      </c>
      <c r="R191" s="23">
        <f t="shared" si="13"/>
        <v>21.803919204559282</v>
      </c>
      <c r="S191" s="23">
        <v>22.84185859932446</v>
      </c>
      <c r="T191" s="23">
        <v>40.003632986666638</v>
      </c>
      <c r="W191" s="54" t="s">
        <v>672</v>
      </c>
      <c r="X191" s="63" t="s">
        <v>673</v>
      </c>
      <c r="Y191" s="54" t="s">
        <v>674</v>
      </c>
      <c r="Z191" s="54"/>
      <c r="AA191" s="54" t="s">
        <v>856</v>
      </c>
      <c r="AB191" s="55" t="s">
        <v>195</v>
      </c>
      <c r="AC191" s="55"/>
      <c r="AD191" s="57">
        <v>25.246884000000001</v>
      </c>
      <c r="AE191" s="57">
        <v>34.590542200340998</v>
      </c>
      <c r="AF191" s="57">
        <v>0</v>
      </c>
      <c r="AG191" s="52">
        <f t="shared" si="14"/>
        <v>34.590542200340998</v>
      </c>
      <c r="AH191" s="52">
        <f t="shared" si="15"/>
        <v>35.790401094381444</v>
      </c>
      <c r="AI191" s="58">
        <v>61.037285094381446</v>
      </c>
      <c r="AJ191" s="36"/>
      <c r="AK191" s="57">
        <v>25.308588821434231</v>
      </c>
      <c r="AL191" s="57">
        <f>VLOOKUP(AB191,'Summary LA - 14-15'!C$12:BI$394,31,FALSE)</f>
        <v>32.006133377744</v>
      </c>
      <c r="AM191" s="57">
        <v>0.14825890065400302</v>
      </c>
      <c r="AN191" s="57">
        <v>0</v>
      </c>
      <c r="AO191" s="52">
        <f t="shared" si="16"/>
        <v>32.154392278397999</v>
      </c>
      <c r="AP191" s="52">
        <f t="shared" si="17"/>
        <v>33.689139498633978</v>
      </c>
      <c r="AQ191" s="52">
        <f>VLOOKUP(AB191,'Summary LA - 14-15'!C$12:BI$394,57,FALSE)</f>
        <v>58.997728320068205</v>
      </c>
    </row>
    <row r="192" spans="3:43" x14ac:dyDescent="0.25">
      <c r="C192" s="21" t="s">
        <v>196</v>
      </c>
      <c r="D192" s="21" t="s">
        <v>194</v>
      </c>
      <c r="E192" s="21" t="s">
        <v>195</v>
      </c>
      <c r="F192" s="22">
        <v>140279</v>
      </c>
      <c r="G192" s="23">
        <v>51.856578675354115</v>
      </c>
      <c r="H192" s="23">
        <v>89.426150601986052</v>
      </c>
      <c r="I192" s="23">
        <v>-0.54625425045801579</v>
      </c>
      <c r="J192" s="23">
        <v>88.879896351528032</v>
      </c>
      <c r="K192" s="23">
        <v>101.68523146238324</v>
      </c>
      <c r="L192" s="23">
        <v>153.54181013773734</v>
      </c>
      <c r="M192" s="1"/>
      <c r="N192" s="23">
        <v>52.095394743477307</v>
      </c>
      <c r="O192" s="23">
        <f t="shared" si="12"/>
        <v>77.056811838072704</v>
      </c>
      <c r="P192" s="23">
        <v>0.38664008875883199</v>
      </c>
      <c r="Q192" s="23">
        <v>-0.54625425045801579</v>
      </c>
      <c r="R192" s="23">
        <f t="shared" si="13"/>
        <v>76.897197676373523</v>
      </c>
      <c r="S192" s="23">
        <v>91.553177867424751</v>
      </c>
      <c r="T192" s="23">
        <v>143.64857261090208</v>
      </c>
      <c r="W192" s="54" t="s">
        <v>660</v>
      </c>
      <c r="X192" s="62" t="s">
        <v>667</v>
      </c>
      <c r="Y192" s="54" t="s">
        <v>662</v>
      </c>
      <c r="Z192" s="54"/>
      <c r="AA192" s="54" t="s">
        <v>857</v>
      </c>
      <c r="AB192" s="55" t="s">
        <v>196</v>
      </c>
      <c r="AC192" s="55"/>
      <c r="AD192" s="57">
        <v>7.2743890000000002</v>
      </c>
      <c r="AE192" s="57">
        <v>12.544610980296001</v>
      </c>
      <c r="AF192" s="57">
        <v>-7.6628000000000002E-2</v>
      </c>
      <c r="AG192" s="52">
        <f t="shared" si="14"/>
        <v>12.467982980296002</v>
      </c>
      <c r="AH192" s="52">
        <f t="shared" si="15"/>
        <v>14.264302584311658</v>
      </c>
      <c r="AI192" s="58">
        <v>21.538691584311657</v>
      </c>
      <c r="AJ192" s="36"/>
      <c r="AK192" s="57">
        <v>7.3078898792202533</v>
      </c>
      <c r="AL192" s="57">
        <f>VLOOKUP(AB192,'Summary LA - 14-15'!C$12:BI$394,31,FALSE)</f>
        <v>10.809452507833001</v>
      </c>
      <c r="AM192" s="57">
        <v>5.4237485011000189E-2</v>
      </c>
      <c r="AN192" s="57">
        <v>-7.6628000000000002E-2</v>
      </c>
      <c r="AO192" s="52">
        <f t="shared" si="16"/>
        <v>10.787061992844002</v>
      </c>
      <c r="AP192" s="52">
        <f t="shared" si="17"/>
        <v>12.844082103473726</v>
      </c>
      <c r="AQ192" s="52">
        <f>VLOOKUP(AB192,'Summary LA - 14-15'!C$12:BI$394,57,FALSE)</f>
        <v>20.151971982693979</v>
      </c>
    </row>
    <row r="193" spans="3:43" x14ac:dyDescent="0.25">
      <c r="C193" s="21" t="s">
        <v>197</v>
      </c>
      <c r="D193" s="21"/>
      <c r="E193" s="21" t="s">
        <v>378</v>
      </c>
      <c r="F193" s="22">
        <v>773597</v>
      </c>
      <c r="G193" s="23">
        <v>302.84424836187321</v>
      </c>
      <c r="H193" s="23">
        <v>451.41748748527721</v>
      </c>
      <c r="I193" s="23">
        <v>-0.28782815858903277</v>
      </c>
      <c r="J193" s="23">
        <v>451.12965932668817</v>
      </c>
      <c r="K193" s="23">
        <v>539.54173987196384</v>
      </c>
      <c r="L193" s="23">
        <v>842.38598823383711</v>
      </c>
      <c r="M193" s="1"/>
      <c r="N193" s="23">
        <v>306.27898542749591</v>
      </c>
      <c r="O193" s="23">
        <f t="shared" si="12"/>
        <v>405.1472823953157</v>
      </c>
      <c r="P193" s="23">
        <v>1.9362770409386227</v>
      </c>
      <c r="Q193" s="23">
        <v>-0.28782815858903277</v>
      </c>
      <c r="R193" s="23">
        <f t="shared" si="13"/>
        <v>406.79573127766531</v>
      </c>
      <c r="S193" s="23">
        <v>510.28484491972671</v>
      </c>
      <c r="T193" s="23">
        <v>816.56383034722262</v>
      </c>
      <c r="W193" s="54" t="s">
        <v>682</v>
      </c>
      <c r="X193" s="63" t="s">
        <v>661</v>
      </c>
      <c r="Y193" s="54" t="s">
        <v>679</v>
      </c>
      <c r="Z193" s="54"/>
      <c r="AA193" s="54" t="s">
        <v>858</v>
      </c>
      <c r="AB193" s="55" t="s">
        <v>197</v>
      </c>
      <c r="AC193" s="55"/>
      <c r="AD193" s="57">
        <v>234.279402</v>
      </c>
      <c r="AE193" s="57">
        <v>349.21521406614801</v>
      </c>
      <c r="AF193" s="57">
        <v>-0.222663</v>
      </c>
      <c r="AG193" s="52">
        <f t="shared" si="14"/>
        <v>348.992551066148</v>
      </c>
      <c r="AH193" s="52">
        <f t="shared" si="15"/>
        <v>417.38787133973165</v>
      </c>
      <c r="AI193" s="58">
        <v>651.66727333973165</v>
      </c>
      <c r="AJ193" s="36"/>
      <c r="AK193" s="57">
        <v>236.93650428975454</v>
      </c>
      <c r="AL193" s="57">
        <f>VLOOKUP(AB193,'Summary LA - 14-15'!C$12:BI$394,31,FALSE)</f>
        <v>313.42072221916902</v>
      </c>
      <c r="AM193" s="57">
        <v>1.4978981100389956</v>
      </c>
      <c r="AN193" s="57">
        <v>-0.222663</v>
      </c>
      <c r="AO193" s="52">
        <f t="shared" si="16"/>
        <v>314.695957329208</v>
      </c>
      <c r="AP193" s="52">
        <f t="shared" si="17"/>
        <v>394.78494611834526</v>
      </c>
      <c r="AQ193" s="52">
        <f>VLOOKUP(AB193,'Summary LA - 14-15'!C$12:BI$394,57,FALSE)</f>
        <v>631.72145040809983</v>
      </c>
    </row>
    <row r="194" spans="3:43" x14ac:dyDescent="0.25">
      <c r="C194" s="21" t="s">
        <v>198</v>
      </c>
      <c r="D194" s="21"/>
      <c r="E194" s="21" t="s">
        <v>200</v>
      </c>
      <c r="F194" s="22">
        <v>332781</v>
      </c>
      <c r="G194" s="23">
        <v>233.45683798053372</v>
      </c>
      <c r="H194" s="23">
        <v>665.81690251201246</v>
      </c>
      <c r="I194" s="23">
        <v>0</v>
      </c>
      <c r="J194" s="23">
        <v>665.81690251201246</v>
      </c>
      <c r="K194" s="23">
        <v>773.72606417672114</v>
      </c>
      <c r="L194" s="23">
        <v>1007.1829021572548</v>
      </c>
      <c r="M194" s="1"/>
      <c r="N194" s="23">
        <v>234.44347047073549</v>
      </c>
      <c r="O194" s="23">
        <f t="shared" si="12"/>
        <v>597.66782669278894</v>
      </c>
      <c r="P194" s="23">
        <v>2.8787049934341478</v>
      </c>
      <c r="Q194" s="23">
        <v>0</v>
      </c>
      <c r="R194" s="23">
        <f t="shared" si="13"/>
        <v>600.54653168622303</v>
      </c>
      <c r="S194" s="23">
        <v>725.93412125396856</v>
      </c>
      <c r="T194" s="23">
        <v>960.37759172470396</v>
      </c>
      <c r="W194" s="54" t="s">
        <v>688</v>
      </c>
      <c r="X194" s="63" t="s">
        <v>661</v>
      </c>
      <c r="Y194" s="54" t="s">
        <v>679</v>
      </c>
      <c r="Z194" s="54"/>
      <c r="AA194" s="54" t="s">
        <v>859</v>
      </c>
      <c r="AB194" s="55" t="s">
        <v>198</v>
      </c>
      <c r="AC194" s="55"/>
      <c r="AD194" s="57">
        <v>77.69</v>
      </c>
      <c r="AE194" s="57">
        <v>221.57121463485001</v>
      </c>
      <c r="AF194" s="57">
        <v>0</v>
      </c>
      <c r="AG194" s="52">
        <f t="shared" si="14"/>
        <v>221.57121463485001</v>
      </c>
      <c r="AH194" s="52">
        <f t="shared" si="15"/>
        <v>257.48133336279341</v>
      </c>
      <c r="AI194" s="58">
        <v>335.1713333627934</v>
      </c>
      <c r="AJ194" s="36"/>
      <c r="AK194" s="57">
        <v>78.018332546721822</v>
      </c>
      <c r="AL194" s="57">
        <f>VLOOKUP(AB194,'Summary LA - 14-15'!C$12:BI$394,31,FALSE)</f>
        <v>198.89249703465302</v>
      </c>
      <c r="AM194" s="57">
        <v>0.95797832642000913</v>
      </c>
      <c r="AN194" s="57">
        <v>0</v>
      </c>
      <c r="AO194" s="52">
        <f t="shared" si="16"/>
        <v>199.85047536107302</v>
      </c>
      <c r="AP194" s="52">
        <f t="shared" si="17"/>
        <v>241.59640337922315</v>
      </c>
      <c r="AQ194" s="52">
        <f>VLOOKUP(AB194,'Summary LA - 14-15'!C$12:BI$394,57,FALSE)</f>
        <v>319.61473592594496</v>
      </c>
    </row>
    <row r="195" spans="3:43" x14ac:dyDescent="0.25">
      <c r="C195" s="21" t="s">
        <v>199</v>
      </c>
      <c r="D195" s="21"/>
      <c r="E195" s="21"/>
      <c r="F195" s="22">
        <v>665557</v>
      </c>
      <c r="G195" s="23">
        <v>331.02673399874089</v>
      </c>
      <c r="H195" s="23">
        <v>206.93790758817499</v>
      </c>
      <c r="I195" s="23">
        <v>0</v>
      </c>
      <c r="J195" s="23">
        <v>206.93790758817499</v>
      </c>
      <c r="K195" s="23">
        <v>256.01086739086367</v>
      </c>
      <c r="L195" s="23">
        <v>587.03760138960456</v>
      </c>
      <c r="M195" s="1"/>
      <c r="N195" s="23">
        <v>333.88487079721773</v>
      </c>
      <c r="O195" s="23">
        <f t="shared" si="12"/>
        <v>189.14137003760459</v>
      </c>
      <c r="P195" s="23">
        <v>0.87894168825810037</v>
      </c>
      <c r="Q195" s="23">
        <v>0</v>
      </c>
      <c r="R195" s="23">
        <f t="shared" si="13"/>
        <v>190.02031172586268</v>
      </c>
      <c r="S195" s="23">
        <v>249.49210820241026</v>
      </c>
      <c r="T195" s="23">
        <v>583.37697899962802</v>
      </c>
      <c r="W195" s="54" t="s">
        <v>715</v>
      </c>
      <c r="X195" s="63" t="s">
        <v>667</v>
      </c>
      <c r="Y195" s="54" t="s">
        <v>662</v>
      </c>
      <c r="Z195" s="54"/>
      <c r="AA195" s="54" t="s">
        <v>860</v>
      </c>
      <c r="AB195" s="55" t="s">
        <v>199</v>
      </c>
      <c r="AC195" s="55"/>
      <c r="AD195" s="57">
        <v>220.31716</v>
      </c>
      <c r="AE195" s="57">
        <v>137.72897296066299</v>
      </c>
      <c r="AF195" s="57">
        <v>0</v>
      </c>
      <c r="AG195" s="52">
        <f t="shared" si="14"/>
        <v>137.72897296066299</v>
      </c>
      <c r="AH195" s="52">
        <f t="shared" si="15"/>
        <v>170.38982486806105</v>
      </c>
      <c r="AI195" s="58">
        <v>390.70698486806106</v>
      </c>
      <c r="AJ195" s="36"/>
      <c r="AK195" s="57">
        <v>222.21941295318388</v>
      </c>
      <c r="AL195" s="57">
        <f>VLOOKUP(AB195,'Summary LA - 14-15'!C$12:BI$394,31,FALSE)</f>
        <v>125.88436281811801</v>
      </c>
      <c r="AM195" s="57">
        <v>0.58498579321199651</v>
      </c>
      <c r="AN195" s="57">
        <v>0</v>
      </c>
      <c r="AO195" s="52">
        <f t="shared" si="16"/>
        <v>126.46934861133001</v>
      </c>
      <c r="AP195" s="52">
        <f t="shared" si="17"/>
        <v>166.06328918252561</v>
      </c>
      <c r="AQ195" s="52">
        <f>VLOOKUP(AB195,'Summary LA - 14-15'!C$12:BI$394,57,FALSE)</f>
        <v>388.28270213570948</v>
      </c>
    </row>
    <row r="196" spans="3:43" x14ac:dyDescent="0.25">
      <c r="C196" s="21" t="s">
        <v>200</v>
      </c>
      <c r="D196" s="21"/>
      <c r="E196" s="21"/>
      <c r="F196" s="22">
        <v>1036842</v>
      </c>
      <c r="G196" s="23">
        <v>15.938641567374781</v>
      </c>
      <c r="H196" s="23">
        <v>18.997111978938932</v>
      </c>
      <c r="I196" s="23">
        <v>0</v>
      </c>
      <c r="J196" s="23">
        <v>18.997111978938932</v>
      </c>
      <c r="K196" s="23">
        <v>20.185136818975238</v>
      </c>
      <c r="L196" s="23">
        <v>36.123778386350018</v>
      </c>
      <c r="M196" s="1"/>
      <c r="N196" s="23">
        <v>16.056369563003926</v>
      </c>
      <c r="O196" s="23">
        <f t="shared" si="12"/>
        <v>17.565081894041718</v>
      </c>
      <c r="P196" s="23">
        <v>8.2135315141556184E-2</v>
      </c>
      <c r="Q196" s="23">
        <v>0</v>
      </c>
      <c r="R196" s="23">
        <f t="shared" si="13"/>
        <v>17.647217209183275</v>
      </c>
      <c r="S196" s="23">
        <v>19.046716860570815</v>
      </c>
      <c r="T196" s="23">
        <v>35.103086423574737</v>
      </c>
      <c r="W196" s="54" t="s">
        <v>672</v>
      </c>
      <c r="X196" s="63" t="s">
        <v>673</v>
      </c>
      <c r="Y196" s="54" t="s">
        <v>674</v>
      </c>
      <c r="Z196" s="54"/>
      <c r="AA196" s="54" t="s">
        <v>861</v>
      </c>
      <c r="AB196" s="55" t="s">
        <v>200</v>
      </c>
      <c r="AC196" s="55"/>
      <c r="AD196" s="57">
        <v>16.525853000000001</v>
      </c>
      <c r="AE196" s="57">
        <v>19.697003578467001</v>
      </c>
      <c r="AF196" s="57">
        <v>0</v>
      </c>
      <c r="AG196" s="52">
        <f t="shared" si="14"/>
        <v>19.697003578467001</v>
      </c>
      <c r="AH196" s="52">
        <f t="shared" si="15"/>
        <v>20.928797629659922</v>
      </c>
      <c r="AI196" s="58">
        <v>37.454650629659923</v>
      </c>
      <c r="AJ196" s="36"/>
      <c r="AK196" s="57">
        <v>16.647918330444117</v>
      </c>
      <c r="AL196" s="57">
        <f>VLOOKUP(AB196,'Summary LA - 14-15'!C$12:BI$394,31,FALSE)</f>
        <v>18.212214641182001</v>
      </c>
      <c r="AM196" s="57">
        <v>8.5161344422001392E-2</v>
      </c>
      <c r="AN196" s="57">
        <v>0</v>
      </c>
      <c r="AO196" s="52">
        <f t="shared" si="16"/>
        <v>18.297375985604003</v>
      </c>
      <c r="AP196" s="52">
        <f t="shared" si="17"/>
        <v>19.750785757507959</v>
      </c>
      <c r="AQ196" s="52">
        <f>VLOOKUP(AB196,'Summary LA - 14-15'!C$12:BI$394,57,FALSE)</f>
        <v>36.398704087952076</v>
      </c>
    </row>
    <row r="197" spans="3:43" x14ac:dyDescent="0.25">
      <c r="C197" s="21" t="s">
        <v>201</v>
      </c>
      <c r="D197" s="21" t="s">
        <v>125</v>
      </c>
      <c r="E197" s="21" t="s">
        <v>126</v>
      </c>
      <c r="F197" s="22">
        <v>99972</v>
      </c>
      <c r="G197" s="23">
        <v>66.300974272796395</v>
      </c>
      <c r="H197" s="23">
        <v>49.813326236356183</v>
      </c>
      <c r="I197" s="23">
        <v>-3.2242427879806344</v>
      </c>
      <c r="J197" s="23">
        <v>46.589083448375547</v>
      </c>
      <c r="K197" s="23">
        <v>62.044730217583044</v>
      </c>
      <c r="L197" s="23">
        <v>128.34570449037943</v>
      </c>
      <c r="M197" s="1"/>
      <c r="N197" s="23">
        <v>66.883352741712201</v>
      </c>
      <c r="O197" s="23">
        <f t="shared" si="12"/>
        <v>43.245033793762254</v>
      </c>
      <c r="P197" s="23">
        <v>0.21210789339014646</v>
      </c>
      <c r="Q197" s="23">
        <v>-3.2242427879806344</v>
      </c>
      <c r="R197" s="23">
        <f t="shared" si="13"/>
        <v>40.232898899171765</v>
      </c>
      <c r="S197" s="23">
        <v>58.900307779417048</v>
      </c>
      <c r="T197" s="23">
        <v>125.78366052112925</v>
      </c>
      <c r="W197" s="54" t="s">
        <v>660</v>
      </c>
      <c r="X197" s="62" t="s">
        <v>664</v>
      </c>
      <c r="Y197" s="54" t="s">
        <v>662</v>
      </c>
      <c r="Z197" s="54"/>
      <c r="AA197" s="54" t="s">
        <v>862</v>
      </c>
      <c r="AB197" s="55" t="s">
        <v>201</v>
      </c>
      <c r="AC197" s="55"/>
      <c r="AD197" s="57">
        <v>6.628241</v>
      </c>
      <c r="AE197" s="57">
        <v>4.9799378505009999</v>
      </c>
      <c r="AF197" s="57">
        <v>-0.32233400000000001</v>
      </c>
      <c r="AG197" s="52">
        <f t="shared" si="14"/>
        <v>4.6576038505010002</v>
      </c>
      <c r="AH197" s="52">
        <f t="shared" si="15"/>
        <v>6.2027357693122118</v>
      </c>
      <c r="AI197" s="58">
        <v>12.830976769312212</v>
      </c>
      <c r="AJ197" s="36"/>
      <c r="AK197" s="57">
        <v>6.6864625402944515</v>
      </c>
      <c r="AL197" s="57">
        <f>VLOOKUP(AB197,'Summary LA - 14-15'!C$12:BI$394,31,FALSE)</f>
        <v>4.3232925184299997</v>
      </c>
      <c r="AM197" s="57">
        <v>2.1204850317999721E-2</v>
      </c>
      <c r="AN197" s="57">
        <v>-0.32233400000000001</v>
      </c>
      <c r="AO197" s="52">
        <f t="shared" si="16"/>
        <v>4.0221633687480001</v>
      </c>
      <c r="AP197" s="52">
        <f t="shared" si="17"/>
        <v>5.8888068082291891</v>
      </c>
      <c r="AQ197" s="52">
        <f>VLOOKUP(AB197,'Summary LA - 14-15'!C$12:BI$394,57,FALSE)</f>
        <v>12.575269348523641</v>
      </c>
    </row>
    <row r="198" spans="3:43" x14ac:dyDescent="0.25">
      <c r="C198" s="21" t="s">
        <v>202</v>
      </c>
      <c r="D198" s="21"/>
      <c r="E198" s="21" t="s">
        <v>401</v>
      </c>
      <c r="F198" s="22">
        <v>286331</v>
      </c>
      <c r="G198" s="23">
        <v>267.36776318316913</v>
      </c>
      <c r="H198" s="23">
        <v>726.68446239266791</v>
      </c>
      <c r="I198" s="23">
        <v>0</v>
      </c>
      <c r="J198" s="23">
        <v>726.68446239266791</v>
      </c>
      <c r="K198" s="23">
        <v>850.85145664127333</v>
      </c>
      <c r="L198" s="23">
        <v>1118.2192198244425</v>
      </c>
      <c r="M198" s="1"/>
      <c r="N198" s="23">
        <v>269.29818665359903</v>
      </c>
      <c r="O198" s="23">
        <f t="shared" si="12"/>
        <v>651.1688341606357</v>
      </c>
      <c r="P198" s="23">
        <v>3.1418700586418837</v>
      </c>
      <c r="Q198" s="23">
        <v>0</v>
      </c>
      <c r="R198" s="23">
        <f t="shared" si="13"/>
        <v>654.31070421927757</v>
      </c>
      <c r="S198" s="23">
        <v>795.82603066374713</v>
      </c>
      <c r="T198" s="23">
        <v>1065.1242173173462</v>
      </c>
      <c r="W198" s="54" t="s">
        <v>724</v>
      </c>
      <c r="X198" s="63" t="s">
        <v>661</v>
      </c>
      <c r="Y198" s="54" t="s">
        <v>679</v>
      </c>
      <c r="Z198" s="54"/>
      <c r="AA198" s="54" t="s">
        <v>863</v>
      </c>
      <c r="AB198" s="55" t="s">
        <v>202</v>
      </c>
      <c r="AC198" s="55"/>
      <c r="AD198" s="57">
        <v>76.555678999999998</v>
      </c>
      <c r="AE198" s="57">
        <v>208.072288801355</v>
      </c>
      <c r="AF198" s="57">
        <v>0</v>
      </c>
      <c r="AG198" s="52">
        <f t="shared" si="14"/>
        <v>208.072288801355</v>
      </c>
      <c r="AH198" s="52">
        <f t="shared" si="15"/>
        <v>243.62514843155242</v>
      </c>
      <c r="AI198" s="58">
        <v>320.18082743155242</v>
      </c>
      <c r="AJ198" s="36"/>
      <c r="AK198" s="57">
        <v>77.108419082711677</v>
      </c>
      <c r="AL198" s="57">
        <f>VLOOKUP(AB198,'Summary LA - 14-15'!C$12:BI$394,31,FALSE)</f>
        <v>186.44982345404898</v>
      </c>
      <c r="AM198" s="57">
        <v>0.89961479576098924</v>
      </c>
      <c r="AN198" s="57">
        <v>0</v>
      </c>
      <c r="AO198" s="52">
        <f t="shared" si="16"/>
        <v>187.34943824980996</v>
      </c>
      <c r="AP198" s="52">
        <f t="shared" si="17"/>
        <v>227.88780668039959</v>
      </c>
      <c r="AQ198" s="52">
        <f>VLOOKUP(AB198,'Summary LA - 14-15'!C$12:BI$394,57,FALSE)</f>
        <v>304.99622576311128</v>
      </c>
    </row>
    <row r="199" spans="3:43" x14ac:dyDescent="0.25">
      <c r="C199" s="21" t="s">
        <v>203</v>
      </c>
      <c r="D199" s="21" t="s">
        <v>318</v>
      </c>
      <c r="E199" s="21" t="s">
        <v>319</v>
      </c>
      <c r="F199" s="22">
        <v>102438</v>
      </c>
      <c r="G199" s="23">
        <v>51.31015833967863</v>
      </c>
      <c r="H199" s="23">
        <v>45.18552832228275</v>
      </c>
      <c r="I199" s="23">
        <v>-1.3147757668052871</v>
      </c>
      <c r="J199" s="23">
        <v>43.870752555477466</v>
      </c>
      <c r="K199" s="23">
        <v>56.332318387407184</v>
      </c>
      <c r="L199" s="23">
        <v>107.64247672708582</v>
      </c>
      <c r="M199" s="1"/>
      <c r="N199" s="23">
        <v>51.530065474570236</v>
      </c>
      <c r="O199" s="23">
        <f t="shared" si="12"/>
        <v>39.059075997188543</v>
      </c>
      <c r="P199" s="23">
        <v>0.19536272738632462</v>
      </c>
      <c r="Q199" s="23">
        <v>-1.3147757668052871</v>
      </c>
      <c r="R199" s="23">
        <f t="shared" si="13"/>
        <v>37.939662957769578</v>
      </c>
      <c r="S199" s="23">
        <v>55.202920331069926</v>
      </c>
      <c r="T199" s="23">
        <v>106.73298580564015</v>
      </c>
      <c r="W199" s="54" t="s">
        <v>660</v>
      </c>
      <c r="X199" s="62" t="s">
        <v>664</v>
      </c>
      <c r="Y199" s="54" t="s">
        <v>662</v>
      </c>
      <c r="Z199" s="54"/>
      <c r="AA199" s="54" t="s">
        <v>864</v>
      </c>
      <c r="AB199" s="55" t="s">
        <v>203</v>
      </c>
      <c r="AC199" s="55"/>
      <c r="AD199" s="57">
        <v>5.2561099999999996</v>
      </c>
      <c r="AE199" s="57">
        <v>4.6287151502780004</v>
      </c>
      <c r="AF199" s="57">
        <v>-0.134683</v>
      </c>
      <c r="AG199" s="52">
        <f t="shared" si="14"/>
        <v>4.4940321502780005</v>
      </c>
      <c r="AH199" s="52">
        <f t="shared" si="15"/>
        <v>5.7705700309692176</v>
      </c>
      <c r="AI199" s="58">
        <v>11.026680030969217</v>
      </c>
      <c r="AJ199" s="36"/>
      <c r="AK199" s="57">
        <v>5.2786368470840257</v>
      </c>
      <c r="AL199" s="57">
        <f>VLOOKUP(AB199,'Summary LA - 14-15'!C$12:BI$394,31,FALSE)</f>
        <v>4.0011336269999997</v>
      </c>
      <c r="AM199" s="57">
        <v>2.0012567068000323E-2</v>
      </c>
      <c r="AN199" s="57">
        <v>-0.134683</v>
      </c>
      <c r="AO199" s="52">
        <f t="shared" si="16"/>
        <v>3.8864631940679999</v>
      </c>
      <c r="AP199" s="52">
        <f t="shared" si="17"/>
        <v>5.6552803677333552</v>
      </c>
      <c r="AQ199" s="52">
        <f>VLOOKUP(AB199,'Summary LA - 14-15'!C$12:BI$394,57,FALSE)</f>
        <v>10.933917214817381</v>
      </c>
    </row>
    <row r="200" spans="3:43" x14ac:dyDescent="0.25">
      <c r="C200" s="21" t="s">
        <v>204</v>
      </c>
      <c r="D200" s="21" t="s">
        <v>205</v>
      </c>
      <c r="E200" s="21"/>
      <c r="F200" s="22">
        <v>93889</v>
      </c>
      <c r="G200" s="23">
        <v>56.423883522031339</v>
      </c>
      <c r="H200" s="23">
        <v>88.833720397245685</v>
      </c>
      <c r="I200" s="23">
        <v>0</v>
      </c>
      <c r="J200" s="23">
        <v>88.833720397245685</v>
      </c>
      <c r="K200" s="23">
        <v>111.2656061479037</v>
      </c>
      <c r="L200" s="23">
        <v>167.68948966993503</v>
      </c>
      <c r="M200" s="1"/>
      <c r="N200" s="23">
        <v>57.424832290512484</v>
      </c>
      <c r="O200" s="23">
        <f t="shared" si="12"/>
        <v>76.639658257836373</v>
      </c>
      <c r="P200" s="23">
        <v>0.38407867618144709</v>
      </c>
      <c r="Q200" s="23">
        <v>0</v>
      </c>
      <c r="R200" s="23">
        <f t="shared" si="13"/>
        <v>77.023736934017819</v>
      </c>
      <c r="S200" s="23">
        <v>105.56663069352996</v>
      </c>
      <c r="T200" s="23">
        <v>162.99146298404244</v>
      </c>
      <c r="W200" s="54" t="s">
        <v>660</v>
      </c>
      <c r="X200" s="62" t="s">
        <v>661</v>
      </c>
      <c r="Y200" s="54" t="s">
        <v>665</v>
      </c>
      <c r="Z200" s="54"/>
      <c r="AA200" s="54" t="s">
        <v>865</v>
      </c>
      <c r="AB200" s="55" t="s">
        <v>204</v>
      </c>
      <c r="AC200" s="55"/>
      <c r="AD200" s="57">
        <v>5.2975820000000002</v>
      </c>
      <c r="AE200" s="57">
        <v>8.3405091743770008</v>
      </c>
      <c r="AF200" s="57">
        <v>0</v>
      </c>
      <c r="AG200" s="52">
        <f t="shared" si="14"/>
        <v>8.3405091743770008</v>
      </c>
      <c r="AH200" s="52">
        <f t="shared" si="15"/>
        <v>10.44661649562053</v>
      </c>
      <c r="AI200" s="58">
        <v>15.74419849562053</v>
      </c>
      <c r="AJ200" s="36"/>
      <c r="AK200" s="57">
        <v>5.3915600789239262</v>
      </c>
      <c r="AL200" s="57">
        <f>VLOOKUP(AB200,'Summary LA - 14-15'!C$12:BI$394,31,FALSE)</f>
        <v>7.1956208741699994</v>
      </c>
      <c r="AM200" s="57">
        <v>3.6060762827999887E-2</v>
      </c>
      <c r="AN200" s="57">
        <v>0</v>
      </c>
      <c r="AO200" s="52">
        <f t="shared" si="16"/>
        <v>7.2316816369979993</v>
      </c>
      <c r="AP200" s="52">
        <f t="shared" si="17"/>
        <v>9.9122726651837283</v>
      </c>
      <c r="AQ200" s="52">
        <f>VLOOKUP(AB200,'Summary LA - 14-15'!C$12:BI$394,57,FALSE)</f>
        <v>15.303832744107654</v>
      </c>
    </row>
    <row r="201" spans="3:43" x14ac:dyDescent="0.25">
      <c r="C201" s="21" t="s">
        <v>205</v>
      </c>
      <c r="D201" s="21"/>
      <c r="E201" s="21"/>
      <c r="F201" s="22">
        <v>731723</v>
      </c>
      <c r="G201" s="23">
        <v>305.89297726052069</v>
      </c>
      <c r="H201" s="23">
        <v>337.61491444467646</v>
      </c>
      <c r="I201" s="23">
        <v>0</v>
      </c>
      <c r="J201" s="23">
        <v>337.61491444467646</v>
      </c>
      <c r="K201" s="23">
        <v>401.43435349939938</v>
      </c>
      <c r="L201" s="23">
        <v>707.32733075992007</v>
      </c>
      <c r="M201" s="1"/>
      <c r="N201" s="23">
        <v>308.35220820006987</v>
      </c>
      <c r="O201" s="23">
        <f t="shared" si="12"/>
        <v>305.91516740936527</v>
      </c>
      <c r="P201" s="23">
        <v>1.4401917186763478</v>
      </c>
      <c r="Q201" s="23">
        <v>0</v>
      </c>
      <c r="R201" s="23">
        <f t="shared" si="13"/>
        <v>307.35535912804164</v>
      </c>
      <c r="S201" s="23">
        <v>381.00745790977004</v>
      </c>
      <c r="T201" s="23">
        <v>689.35966610983996</v>
      </c>
      <c r="W201" s="54" t="s">
        <v>715</v>
      </c>
      <c r="X201" s="63" t="s">
        <v>664</v>
      </c>
      <c r="Y201" s="54" t="s">
        <v>665</v>
      </c>
      <c r="Z201" s="54"/>
      <c r="AA201" s="54" t="s">
        <v>866</v>
      </c>
      <c r="AB201" s="55" t="s">
        <v>205</v>
      </c>
      <c r="AC201" s="55"/>
      <c r="AD201" s="57">
        <v>223.82892699999999</v>
      </c>
      <c r="AE201" s="57">
        <v>247.04059804220199</v>
      </c>
      <c r="AF201" s="57">
        <v>0</v>
      </c>
      <c r="AG201" s="52">
        <f t="shared" si="14"/>
        <v>247.04059804220199</v>
      </c>
      <c r="AH201" s="52">
        <f t="shared" si="15"/>
        <v>293.73874944564102</v>
      </c>
      <c r="AI201" s="58">
        <v>517.56767644564104</v>
      </c>
      <c r="AJ201" s="36"/>
      <c r="AK201" s="57">
        <v>225.62840284077973</v>
      </c>
      <c r="AL201" s="57">
        <f>VLOOKUP(AB201,'Summary LA - 14-15'!C$12:BI$394,31,FALSE)</f>
        <v>223.84516404228299</v>
      </c>
      <c r="AM201" s="57">
        <v>1.0538214049650132</v>
      </c>
      <c r="AN201" s="57">
        <v>0</v>
      </c>
      <c r="AO201" s="52">
        <f t="shared" si="16"/>
        <v>224.89898544724801</v>
      </c>
      <c r="AP201" s="52">
        <f t="shared" si="17"/>
        <v>278.81306769053811</v>
      </c>
      <c r="AQ201" s="52">
        <f>VLOOKUP(AB201,'Summary LA - 14-15'!C$12:BI$394,57,FALSE)</f>
        <v>504.4414705313178</v>
      </c>
    </row>
    <row r="202" spans="3:43" x14ac:dyDescent="0.25">
      <c r="C202" s="21" t="s">
        <v>206</v>
      </c>
      <c r="D202" s="21"/>
      <c r="E202" s="21" t="s">
        <v>215</v>
      </c>
      <c r="F202" s="22">
        <v>464551</v>
      </c>
      <c r="G202" s="23">
        <v>254.36685746021428</v>
      </c>
      <c r="H202" s="23">
        <v>831.78336544941033</v>
      </c>
      <c r="I202" s="23">
        <v>0</v>
      </c>
      <c r="J202" s="23">
        <v>831.78336544941033</v>
      </c>
      <c r="K202" s="23">
        <v>975.53360019556078</v>
      </c>
      <c r="L202" s="23">
        <v>1229.900457655775</v>
      </c>
      <c r="M202" s="1"/>
      <c r="N202" s="23">
        <v>254.71630894136797</v>
      </c>
      <c r="O202" s="23">
        <f t="shared" si="12"/>
        <v>746.11474759445787</v>
      </c>
      <c r="P202" s="23">
        <v>3.5962723663839293</v>
      </c>
      <c r="Q202" s="23">
        <v>0</v>
      </c>
      <c r="R202" s="23">
        <f t="shared" si="13"/>
        <v>749.71101996084178</v>
      </c>
      <c r="S202" s="23">
        <v>908.102962226317</v>
      </c>
      <c r="T202" s="23">
        <v>1162.8192711676852</v>
      </c>
      <c r="W202" s="54" t="s">
        <v>682</v>
      </c>
      <c r="X202" s="63" t="s">
        <v>661</v>
      </c>
      <c r="Y202" s="54" t="s">
        <v>679</v>
      </c>
      <c r="Z202" s="54"/>
      <c r="AA202" s="54" t="s">
        <v>867</v>
      </c>
      <c r="AB202" s="55" t="s">
        <v>206</v>
      </c>
      <c r="AC202" s="55"/>
      <c r="AD202" s="57">
        <v>118.16637799999999</v>
      </c>
      <c r="AE202" s="57">
        <v>386.40579420288901</v>
      </c>
      <c r="AF202" s="57">
        <v>0</v>
      </c>
      <c r="AG202" s="52">
        <f t="shared" si="14"/>
        <v>386.40579420288901</v>
      </c>
      <c r="AH202" s="52">
        <f t="shared" si="15"/>
        <v>453.18510950444795</v>
      </c>
      <c r="AI202" s="58">
        <v>571.35148750444796</v>
      </c>
      <c r="AJ202" s="36"/>
      <c r="AK202" s="57">
        <v>118.32871603502144</v>
      </c>
      <c r="AL202" s="57">
        <f>VLOOKUP(AB202,'Summary LA - 14-15'!C$12:BI$394,31,FALSE)</f>
        <v>346.60835210975301</v>
      </c>
      <c r="AM202" s="57">
        <v>1.6706519240760207</v>
      </c>
      <c r="AN202" s="57">
        <v>0</v>
      </c>
      <c r="AO202" s="52">
        <f t="shared" si="16"/>
        <v>348.27900403382904</v>
      </c>
      <c r="AP202" s="52">
        <f t="shared" si="17"/>
        <v>421.89383303060254</v>
      </c>
      <c r="AQ202" s="52">
        <f>VLOOKUP(AB202,'Summary LA - 14-15'!C$12:BI$394,57,FALSE)</f>
        <v>540.22254906562398</v>
      </c>
    </row>
    <row r="203" spans="3:43" x14ac:dyDescent="0.25">
      <c r="C203" s="21" t="s">
        <v>207</v>
      </c>
      <c r="D203" s="21"/>
      <c r="E203" s="21" t="s">
        <v>37</v>
      </c>
      <c r="F203" s="22">
        <v>210279</v>
      </c>
      <c r="G203" s="23">
        <v>256.5516004926788</v>
      </c>
      <c r="H203" s="23">
        <v>506.797347597373</v>
      </c>
      <c r="I203" s="23">
        <v>0</v>
      </c>
      <c r="J203" s="23">
        <v>506.797347597373</v>
      </c>
      <c r="K203" s="23">
        <v>599.13623413780363</v>
      </c>
      <c r="L203" s="23">
        <v>855.68783463048248</v>
      </c>
      <c r="M203" s="1"/>
      <c r="N203" s="23">
        <v>258.32258155437381</v>
      </c>
      <c r="O203" s="23">
        <f t="shared" si="12"/>
        <v>454.36389661576294</v>
      </c>
      <c r="P203" s="23">
        <v>2.1911730532578484</v>
      </c>
      <c r="Q203" s="23">
        <v>0</v>
      </c>
      <c r="R203" s="23">
        <f t="shared" si="13"/>
        <v>456.55506966902078</v>
      </c>
      <c r="S203" s="23">
        <v>562.18755539221593</v>
      </c>
      <c r="T203" s="23">
        <v>820.5101369465898</v>
      </c>
      <c r="W203" s="54" t="s">
        <v>688</v>
      </c>
      <c r="X203" s="63" t="s">
        <v>661</v>
      </c>
      <c r="Y203" s="54" t="s">
        <v>679</v>
      </c>
      <c r="Z203" s="54"/>
      <c r="AA203" s="54" t="s">
        <v>868</v>
      </c>
      <c r="AB203" s="55" t="s">
        <v>207</v>
      </c>
      <c r="AC203" s="55"/>
      <c r="AD203" s="57">
        <v>53.947414000000002</v>
      </c>
      <c r="AE203" s="57">
        <v>106.56883945542801</v>
      </c>
      <c r="AF203" s="57">
        <v>0</v>
      </c>
      <c r="AG203" s="52">
        <f t="shared" si="14"/>
        <v>106.56883945542801</v>
      </c>
      <c r="AH203" s="52">
        <f t="shared" si="15"/>
        <v>125.98576817826321</v>
      </c>
      <c r="AI203" s="58">
        <v>179.93318217826322</v>
      </c>
      <c r="AJ203" s="36"/>
      <c r="AK203" s="57">
        <v>54.319814126672171</v>
      </c>
      <c r="AL203" s="57">
        <f>VLOOKUP(AB203,'Summary LA - 14-15'!C$12:BI$394,31,FALSE)</f>
        <v>95.543185816466007</v>
      </c>
      <c r="AM203" s="57">
        <v>0.46075767846600713</v>
      </c>
      <c r="AN203" s="57">
        <v>0</v>
      </c>
      <c r="AO203" s="52">
        <f t="shared" si="16"/>
        <v>96.003943494932017</v>
      </c>
      <c r="AP203" s="52">
        <f t="shared" si="17"/>
        <v>118.22552955355671</v>
      </c>
      <c r="AQ203" s="52">
        <f>VLOOKUP(AB203,'Summary LA - 14-15'!C$12:BI$394,57,FALSE)</f>
        <v>172.54534368022888</v>
      </c>
    </row>
    <row r="204" spans="3:43" x14ac:dyDescent="0.25">
      <c r="C204" s="21" t="s">
        <v>208</v>
      </c>
      <c r="D204" s="21" t="s">
        <v>185</v>
      </c>
      <c r="E204" s="21" t="s">
        <v>186</v>
      </c>
      <c r="F204" s="22">
        <v>159986</v>
      </c>
      <c r="G204" s="23">
        <v>78.125542234945556</v>
      </c>
      <c r="H204" s="23">
        <v>44.555693137799558</v>
      </c>
      <c r="I204" s="23">
        <v>-0.6915855137324517</v>
      </c>
      <c r="J204" s="23">
        <v>43.86410762406711</v>
      </c>
      <c r="K204" s="23">
        <v>68.242762081933563</v>
      </c>
      <c r="L204" s="23">
        <v>146.36830431687912</v>
      </c>
      <c r="M204" s="1"/>
      <c r="N204" s="23">
        <v>78.958771133580498</v>
      </c>
      <c r="O204" s="23">
        <f t="shared" si="12"/>
        <v>38.618658561611646</v>
      </c>
      <c r="P204" s="23">
        <v>0.19263959180803825</v>
      </c>
      <c r="Q204" s="23">
        <v>-0.6915855137324517</v>
      </c>
      <c r="R204" s="23">
        <f t="shared" si="13"/>
        <v>38.119712639687236</v>
      </c>
      <c r="S204" s="23">
        <v>67.910045330305579</v>
      </c>
      <c r="T204" s="23">
        <v>146.86881646388608</v>
      </c>
      <c r="W204" s="54" t="s">
        <v>660</v>
      </c>
      <c r="X204" s="62" t="s">
        <v>667</v>
      </c>
      <c r="Y204" s="54" t="s">
        <v>662</v>
      </c>
      <c r="Z204" s="54"/>
      <c r="AA204" s="54" t="s">
        <v>869</v>
      </c>
      <c r="AB204" s="55" t="s">
        <v>208</v>
      </c>
      <c r="AC204" s="55"/>
      <c r="AD204" s="57">
        <v>12.498993</v>
      </c>
      <c r="AE204" s="57">
        <v>7.1282871223440001</v>
      </c>
      <c r="AF204" s="57">
        <v>-0.11064400000000001</v>
      </c>
      <c r="AG204" s="52">
        <f t="shared" si="14"/>
        <v>7.0176431223440003</v>
      </c>
      <c r="AH204" s="52">
        <f t="shared" si="15"/>
        <v>10.917886534440223</v>
      </c>
      <c r="AI204" s="58">
        <v>23.416879534440223</v>
      </c>
      <c r="AJ204" s="36"/>
      <c r="AK204" s="57">
        <v>12.632297958577011</v>
      </c>
      <c r="AL204" s="57">
        <f>VLOOKUP(AB204,'Summary LA - 14-15'!C$12:BI$394,31,FALSE)</f>
        <v>6.1784447086380005</v>
      </c>
      <c r="AM204" s="57">
        <v>3.0819637735000811E-2</v>
      </c>
      <c r="AN204" s="57">
        <v>-0.11064400000000001</v>
      </c>
      <c r="AO204" s="52">
        <f t="shared" si="16"/>
        <v>6.0986203463730018</v>
      </c>
      <c r="AP204" s="52">
        <f t="shared" si="17"/>
        <v>10.865278084833312</v>
      </c>
      <c r="AQ204" s="52">
        <f>VLOOKUP(AB204,'Summary LA - 14-15'!C$12:BI$394,57,FALSE)</f>
        <v>23.497576043410323</v>
      </c>
    </row>
    <row r="205" spans="3:43" x14ac:dyDescent="0.25">
      <c r="C205" s="21" t="s">
        <v>209</v>
      </c>
      <c r="D205" s="21" t="s">
        <v>135</v>
      </c>
      <c r="E205" s="21" t="s">
        <v>136</v>
      </c>
      <c r="F205" s="22">
        <v>62696</v>
      </c>
      <c r="G205" s="23">
        <v>62.674285440857474</v>
      </c>
      <c r="H205" s="23">
        <v>53.496982802060735</v>
      </c>
      <c r="I205" s="23">
        <v>-1.7123420951894857</v>
      </c>
      <c r="J205" s="23">
        <v>51.784640706871251</v>
      </c>
      <c r="K205" s="23">
        <v>64.526999196387976</v>
      </c>
      <c r="L205" s="23">
        <v>127.20128463724546</v>
      </c>
      <c r="M205" s="1"/>
      <c r="N205" s="23">
        <v>62.850294279427061</v>
      </c>
      <c r="O205" s="23">
        <f t="shared" si="12"/>
        <v>46.304262869816256</v>
      </c>
      <c r="P205" s="23">
        <v>0.23109436681766343</v>
      </c>
      <c r="Q205" s="23">
        <v>-1.7123420951894857</v>
      </c>
      <c r="R205" s="23">
        <f t="shared" si="13"/>
        <v>44.823015141444436</v>
      </c>
      <c r="S205" s="23">
        <v>60.456094992426372</v>
      </c>
      <c r="T205" s="23">
        <v>123.30638927185345</v>
      </c>
      <c r="W205" s="54" t="s">
        <v>660</v>
      </c>
      <c r="X205" s="62" t="s">
        <v>664</v>
      </c>
      <c r="Y205" s="54" t="s">
        <v>662</v>
      </c>
      <c r="Z205" s="54"/>
      <c r="AA205" s="54" t="s">
        <v>870</v>
      </c>
      <c r="AB205" s="55" t="s">
        <v>209</v>
      </c>
      <c r="AC205" s="55"/>
      <c r="AD205" s="57">
        <v>3.929427</v>
      </c>
      <c r="AE205" s="57">
        <v>3.3540468337579998</v>
      </c>
      <c r="AF205" s="57">
        <v>-0.10735699999999999</v>
      </c>
      <c r="AG205" s="52">
        <f t="shared" si="14"/>
        <v>3.2466898337579999</v>
      </c>
      <c r="AH205" s="52">
        <f t="shared" si="15"/>
        <v>4.0455847416167412</v>
      </c>
      <c r="AI205" s="58">
        <v>7.9750117416167416</v>
      </c>
      <c r="AJ205" s="36"/>
      <c r="AK205" s="57">
        <v>3.9404620501429592</v>
      </c>
      <c r="AL205" s="57">
        <f>VLOOKUP(AB205,'Summary LA - 14-15'!C$12:BI$394,31,FALSE)</f>
        <v>2.9030920648860001</v>
      </c>
      <c r="AM205" s="57">
        <v>1.4488692422000226E-2</v>
      </c>
      <c r="AN205" s="57">
        <v>-0.10735699999999999</v>
      </c>
      <c r="AO205" s="52">
        <f t="shared" si="16"/>
        <v>2.8102237573080004</v>
      </c>
      <c r="AP205" s="52">
        <f t="shared" si="17"/>
        <v>3.7906474458941961</v>
      </c>
      <c r="AQ205" s="52">
        <f>VLOOKUP(AB205,'Summary LA - 14-15'!C$12:BI$394,57,FALSE)</f>
        <v>7.7311094960371554</v>
      </c>
    </row>
    <row r="206" spans="3:43" x14ac:dyDescent="0.25">
      <c r="C206" s="21" t="s">
        <v>210</v>
      </c>
      <c r="D206" s="21" t="s">
        <v>391</v>
      </c>
      <c r="E206" s="21" t="s">
        <v>169</v>
      </c>
      <c r="F206" s="22">
        <v>75509</v>
      </c>
      <c r="G206" s="23">
        <v>54.054165728588643</v>
      </c>
      <c r="H206" s="23">
        <v>53.245355644731092</v>
      </c>
      <c r="I206" s="23">
        <v>-2.14588989391993</v>
      </c>
      <c r="J206" s="23">
        <v>51.099465750811156</v>
      </c>
      <c r="K206" s="23">
        <v>71.173692012319464</v>
      </c>
      <c r="L206" s="23">
        <v>125.22785774090811</v>
      </c>
      <c r="M206" s="1"/>
      <c r="N206" s="23">
        <v>54.438255437468399</v>
      </c>
      <c r="O206" s="23">
        <f t="shared" ref="O206:O269" si="18">AL206/F206*1000000</f>
        <v>46.163274426161124</v>
      </c>
      <c r="P206" s="23">
        <v>0.2289283724456673</v>
      </c>
      <c r="Q206" s="23">
        <v>-2.14588989391993</v>
      </c>
      <c r="R206" s="23">
        <f t="shared" ref="R206:R269" si="19">SUM(O206:Q206)</f>
        <v>44.24631290468686</v>
      </c>
      <c r="S206" s="23">
        <v>68.940118956444081</v>
      </c>
      <c r="T206" s="23">
        <v>123.37837439391249</v>
      </c>
      <c r="W206" s="54" t="s">
        <v>660</v>
      </c>
      <c r="X206" s="62" t="s">
        <v>664</v>
      </c>
      <c r="Y206" s="54" t="s">
        <v>662</v>
      </c>
      <c r="Z206" s="54"/>
      <c r="AA206" s="54" t="s">
        <v>871</v>
      </c>
      <c r="AB206" s="55" t="s">
        <v>210</v>
      </c>
      <c r="AC206" s="55"/>
      <c r="AD206" s="57">
        <v>4.0815760000000001</v>
      </c>
      <c r="AE206" s="57">
        <v>4.0205035593779996</v>
      </c>
      <c r="AF206" s="57">
        <v>-0.16203400000000001</v>
      </c>
      <c r="AG206" s="52">
        <f t="shared" ref="AG206:AG269" si="20">AE206+AF206</f>
        <v>3.8584695593779994</v>
      </c>
      <c r="AH206" s="52">
        <f t="shared" ref="AH206:AH269" si="21">AI206-AD206</f>
        <v>5.3742543101582303</v>
      </c>
      <c r="AI206" s="58">
        <v>9.4558303101582304</v>
      </c>
      <c r="AJ206" s="36"/>
      <c r="AK206" s="57">
        <v>4.1105782298278015</v>
      </c>
      <c r="AL206" s="57">
        <f>VLOOKUP(AB206,'Summary LA - 14-15'!C$12:BI$394,31,FALSE)</f>
        <v>3.4857426886450003</v>
      </c>
      <c r="AM206" s="57">
        <v>1.7286152474999893E-2</v>
      </c>
      <c r="AN206" s="57">
        <v>-0.16203400000000001</v>
      </c>
      <c r="AO206" s="52">
        <f t="shared" ref="AO206:AO269" si="22">SUM(AL206:AN206)</f>
        <v>3.3409948411200006</v>
      </c>
      <c r="AP206" s="52">
        <f t="shared" ref="AP206:AP269" si="23">AQ206-AK206</f>
        <v>5.2059473522252198</v>
      </c>
      <c r="AQ206" s="52">
        <f>VLOOKUP(AB206,'Summary LA - 14-15'!C$12:BI$394,57,FALSE)</f>
        <v>9.3165255820530213</v>
      </c>
    </row>
    <row r="207" spans="3:43" x14ac:dyDescent="0.25">
      <c r="C207" s="21" t="s">
        <v>211</v>
      </c>
      <c r="D207" s="21"/>
      <c r="E207" s="21" t="s">
        <v>150</v>
      </c>
      <c r="F207" s="22">
        <v>510993</v>
      </c>
      <c r="G207" s="23">
        <v>213.12193317716682</v>
      </c>
      <c r="H207" s="23">
        <v>765.00429546080875</v>
      </c>
      <c r="I207" s="23">
        <v>0</v>
      </c>
      <c r="J207" s="23">
        <v>765.00429546080875</v>
      </c>
      <c r="K207" s="23">
        <v>895.3071275375886</v>
      </c>
      <c r="L207" s="23">
        <v>1108.4290607147555</v>
      </c>
      <c r="M207" s="1"/>
      <c r="N207" s="23">
        <v>213.76755059371322</v>
      </c>
      <c r="O207" s="23">
        <f t="shared" si="18"/>
        <v>685.95048753870606</v>
      </c>
      <c r="P207" s="23">
        <v>3.3075484822238752</v>
      </c>
      <c r="Q207" s="23">
        <v>0</v>
      </c>
      <c r="R207" s="23">
        <f t="shared" si="19"/>
        <v>689.25803602092992</v>
      </c>
      <c r="S207" s="23">
        <v>839.5695492517408</v>
      </c>
      <c r="T207" s="23">
        <v>1053.3370998454538</v>
      </c>
      <c r="W207" s="54" t="s">
        <v>682</v>
      </c>
      <c r="X207" s="63" t="s">
        <v>661</v>
      </c>
      <c r="Y207" s="54" t="s">
        <v>679</v>
      </c>
      <c r="Z207" s="54"/>
      <c r="AA207" s="54" t="s">
        <v>872</v>
      </c>
      <c r="AB207" s="55" t="s">
        <v>211</v>
      </c>
      <c r="AC207" s="55"/>
      <c r="AD207" s="57">
        <v>108.90381600000001</v>
      </c>
      <c r="AE207" s="57">
        <v>390.91183995040501</v>
      </c>
      <c r="AF207" s="57">
        <v>0</v>
      </c>
      <c r="AG207" s="52">
        <f t="shared" si="20"/>
        <v>390.91183995040501</v>
      </c>
      <c r="AH207" s="52">
        <f t="shared" si="21"/>
        <v>457.49567502181503</v>
      </c>
      <c r="AI207" s="58">
        <v>566.39949102181504</v>
      </c>
      <c r="AJ207" s="36"/>
      <c r="AK207" s="57">
        <v>109.2337219805333</v>
      </c>
      <c r="AL207" s="57">
        <f>VLOOKUP(AB207,'Summary LA - 14-15'!C$12:BI$394,31,FALSE)</f>
        <v>350.51589747886601</v>
      </c>
      <c r="AM207" s="57">
        <v>1.6901341215770245</v>
      </c>
      <c r="AN207" s="57">
        <v>0</v>
      </c>
      <c r="AO207" s="52">
        <f t="shared" si="22"/>
        <v>352.20603160044305</v>
      </c>
      <c r="AP207" s="52">
        <f t="shared" si="23"/>
        <v>429.33729139756605</v>
      </c>
      <c r="AQ207" s="52">
        <f>VLOOKUP(AB207,'Summary LA - 14-15'!C$12:BI$394,57,FALSE)</f>
        <v>538.57101337809934</v>
      </c>
    </row>
    <row r="208" spans="3:43" x14ac:dyDescent="0.25">
      <c r="C208" s="21" t="s">
        <v>212</v>
      </c>
      <c r="D208" s="21" t="s">
        <v>247</v>
      </c>
      <c r="E208" s="21" t="s">
        <v>248</v>
      </c>
      <c r="F208" s="22">
        <v>105539</v>
      </c>
      <c r="G208" s="23">
        <v>46.424174949544721</v>
      </c>
      <c r="H208" s="23">
        <v>77.880763331431979</v>
      </c>
      <c r="I208" s="23">
        <v>-0.12601976520527955</v>
      </c>
      <c r="J208" s="23">
        <v>77.754743566226708</v>
      </c>
      <c r="K208" s="23">
        <v>91.922828787446136</v>
      </c>
      <c r="L208" s="23">
        <v>138.34700373699087</v>
      </c>
      <c r="M208" s="1"/>
      <c r="N208" s="23">
        <v>46.512460139052173</v>
      </c>
      <c r="O208" s="23">
        <f t="shared" si="18"/>
        <v>67.286901438833041</v>
      </c>
      <c r="P208" s="23">
        <v>0.33432135686334574</v>
      </c>
      <c r="Q208" s="23">
        <v>-0.12601976520527955</v>
      </c>
      <c r="R208" s="23">
        <f t="shared" si="19"/>
        <v>67.495203030491098</v>
      </c>
      <c r="S208" s="23">
        <v>84.458680935814812</v>
      </c>
      <c r="T208" s="23">
        <v>130.97114107486698</v>
      </c>
      <c r="W208" s="54" t="s">
        <v>660</v>
      </c>
      <c r="X208" s="62" t="s">
        <v>661</v>
      </c>
      <c r="Y208" s="54" t="s">
        <v>662</v>
      </c>
      <c r="Z208" s="54"/>
      <c r="AA208" s="54" t="s">
        <v>873</v>
      </c>
      <c r="AB208" s="55" t="s">
        <v>212</v>
      </c>
      <c r="AC208" s="55"/>
      <c r="AD208" s="57">
        <v>4.8995610000000003</v>
      </c>
      <c r="AE208" s="57">
        <v>8.219457881236</v>
      </c>
      <c r="AF208" s="57">
        <v>-1.3299999999999999E-2</v>
      </c>
      <c r="AG208" s="52">
        <f t="shared" si="20"/>
        <v>8.2061578812360008</v>
      </c>
      <c r="AH208" s="52">
        <f t="shared" si="21"/>
        <v>9.7014434273982779</v>
      </c>
      <c r="AI208" s="58">
        <v>14.601004427398278</v>
      </c>
      <c r="AJ208" s="36"/>
      <c r="AK208" s="57">
        <v>4.9088785306154268</v>
      </c>
      <c r="AL208" s="57">
        <f>VLOOKUP(AB208,'Summary LA - 14-15'!C$12:BI$394,31,FALSE)</f>
        <v>7.1013922909530001</v>
      </c>
      <c r="AM208" s="57">
        <v>3.5283941682000643E-2</v>
      </c>
      <c r="AN208" s="57">
        <v>-1.3299999999999999E-2</v>
      </c>
      <c r="AO208" s="52">
        <f t="shared" si="22"/>
        <v>7.1233762326350005</v>
      </c>
      <c r="AP208" s="52">
        <f t="shared" si="23"/>
        <v>8.9143944547751062</v>
      </c>
      <c r="AQ208" s="52">
        <f>VLOOKUP(AB208,'Summary LA - 14-15'!C$12:BI$394,57,FALSE)</f>
        <v>13.823272985390533</v>
      </c>
    </row>
    <row r="209" spans="3:43" x14ac:dyDescent="0.25">
      <c r="C209" s="21" t="s">
        <v>402</v>
      </c>
      <c r="D209" s="21"/>
      <c r="E209" s="21" t="s">
        <v>186</v>
      </c>
      <c r="F209" s="22">
        <v>269734</v>
      </c>
      <c r="G209" s="23">
        <v>324.63406911994781</v>
      </c>
      <c r="H209" s="23">
        <v>390.86750736341725</v>
      </c>
      <c r="I209" s="23">
        <v>-0.19423951003581308</v>
      </c>
      <c r="J209" s="23">
        <v>390.67326785338145</v>
      </c>
      <c r="K209" s="23">
        <v>479.10117266515289</v>
      </c>
      <c r="L209" s="23">
        <v>803.73524178510081</v>
      </c>
      <c r="M209" s="1"/>
      <c r="N209" s="23">
        <v>326.49851247004005</v>
      </c>
      <c r="O209" s="23">
        <f t="shared" si="18"/>
        <v>353.42548076052708</v>
      </c>
      <c r="P209" s="23">
        <v>1.6899424466029525</v>
      </c>
      <c r="Q209" s="23">
        <v>-0.19423951003581308</v>
      </c>
      <c r="R209" s="23">
        <f t="shared" si="19"/>
        <v>354.92118369709425</v>
      </c>
      <c r="S209" s="23">
        <v>460.37314208117118</v>
      </c>
      <c r="T209" s="23">
        <v>786.87165455121124</v>
      </c>
      <c r="W209" s="54" t="s">
        <v>688</v>
      </c>
      <c r="X209" s="63" t="s">
        <v>661</v>
      </c>
      <c r="Y209" s="54" t="s">
        <v>679</v>
      </c>
      <c r="Z209" s="54"/>
      <c r="AA209" s="54" t="s">
        <v>874</v>
      </c>
      <c r="AB209" s="55" t="s">
        <v>402</v>
      </c>
      <c r="AC209" s="55"/>
      <c r="AD209" s="57">
        <v>87.564846000000003</v>
      </c>
      <c r="AE209" s="57">
        <v>105.43025623116399</v>
      </c>
      <c r="AF209" s="57">
        <v>-5.2393000000000002E-2</v>
      </c>
      <c r="AG209" s="52">
        <f t="shared" si="20"/>
        <v>105.377863231164</v>
      </c>
      <c r="AH209" s="52">
        <f t="shared" si="21"/>
        <v>129.22987570766236</v>
      </c>
      <c r="AI209" s="58">
        <v>216.79472170766238</v>
      </c>
      <c r="AJ209" s="36"/>
      <c r="AK209" s="57">
        <v>88.067749762593792</v>
      </c>
      <c r="AL209" s="57">
        <f>VLOOKUP(AB209,'Summary LA - 14-15'!C$12:BI$394,31,FALSE)</f>
        <v>95.330868627460006</v>
      </c>
      <c r="AM209" s="57">
        <v>0.4558349358920008</v>
      </c>
      <c r="AN209" s="57">
        <v>-5.2393000000000002E-2</v>
      </c>
      <c r="AO209" s="52">
        <f t="shared" si="22"/>
        <v>95.734310563352011</v>
      </c>
      <c r="AP209" s="52">
        <f t="shared" si="23"/>
        <v>124.18748241714255</v>
      </c>
      <c r="AQ209" s="52">
        <f>VLOOKUP(AB209,'Summary LA - 14-15'!C$12:BI$394,57,FALSE)</f>
        <v>212.25523217973634</v>
      </c>
    </row>
    <row r="210" spans="3:43" x14ac:dyDescent="0.25">
      <c r="C210" s="21" t="s">
        <v>213</v>
      </c>
      <c r="D210" s="21" t="s">
        <v>199</v>
      </c>
      <c r="E210" s="21" t="s">
        <v>200</v>
      </c>
      <c r="F210" s="22">
        <v>51039</v>
      </c>
      <c r="G210" s="23">
        <v>60.930935167225059</v>
      </c>
      <c r="H210" s="23">
        <v>57.895789224103147</v>
      </c>
      <c r="I210" s="23">
        <v>-0.71161268833637015</v>
      </c>
      <c r="J210" s="23">
        <v>57.184176535766774</v>
      </c>
      <c r="K210" s="23">
        <v>75.048089905416347</v>
      </c>
      <c r="L210" s="23">
        <v>135.97902507264141</v>
      </c>
      <c r="M210" s="1"/>
      <c r="N210" s="23">
        <v>61.687518516056556</v>
      </c>
      <c r="O210" s="23">
        <f t="shared" si="18"/>
        <v>50.322768986892378</v>
      </c>
      <c r="P210" s="23">
        <v>0.24592795399596604</v>
      </c>
      <c r="Q210" s="23">
        <v>-0.71161268833637015</v>
      </c>
      <c r="R210" s="23">
        <f t="shared" si="19"/>
        <v>49.857084252551971</v>
      </c>
      <c r="S210" s="23">
        <v>72.696229071721902</v>
      </c>
      <c r="T210" s="23">
        <v>134.38374758777846</v>
      </c>
      <c r="W210" s="54" t="s">
        <v>660</v>
      </c>
      <c r="X210" s="62" t="s">
        <v>664</v>
      </c>
      <c r="Y210" s="54" t="s">
        <v>662</v>
      </c>
      <c r="Z210" s="54"/>
      <c r="AA210" s="54" t="s">
        <v>875</v>
      </c>
      <c r="AB210" s="55" t="s">
        <v>213</v>
      </c>
      <c r="AC210" s="55"/>
      <c r="AD210" s="57">
        <v>3.1098539999999999</v>
      </c>
      <c r="AE210" s="57">
        <v>2.9549431862090003</v>
      </c>
      <c r="AF210" s="57">
        <v>-3.6319999999999998E-2</v>
      </c>
      <c r="AG210" s="52">
        <f t="shared" si="20"/>
        <v>2.9186231862090004</v>
      </c>
      <c r="AH210" s="52">
        <f t="shared" si="21"/>
        <v>3.8303794606825448</v>
      </c>
      <c r="AI210" s="58">
        <v>6.9402334606825447</v>
      </c>
      <c r="AJ210" s="36"/>
      <c r="AK210" s="57">
        <v>3.1484692575410107</v>
      </c>
      <c r="AL210" s="57">
        <f>VLOOKUP(AB210,'Summary LA - 14-15'!C$12:BI$394,31,FALSE)</f>
        <v>2.568423806322</v>
      </c>
      <c r="AM210" s="57">
        <v>1.2551916844000109E-2</v>
      </c>
      <c r="AN210" s="57">
        <v>-3.6319999999999998E-2</v>
      </c>
      <c r="AO210" s="52">
        <f t="shared" si="22"/>
        <v>2.5446557231660001</v>
      </c>
      <c r="AP210" s="52">
        <f t="shared" si="23"/>
        <v>3.7105943207484882</v>
      </c>
      <c r="AQ210" s="52">
        <f>VLOOKUP(AB210,'Summary LA - 14-15'!C$12:BI$394,57,FALSE)</f>
        <v>6.8590635782894989</v>
      </c>
    </row>
    <row r="211" spans="3:43" x14ac:dyDescent="0.25">
      <c r="C211" s="21" t="s">
        <v>214</v>
      </c>
      <c r="D211" s="21" t="s">
        <v>293</v>
      </c>
      <c r="E211" s="21" t="s">
        <v>107</v>
      </c>
      <c r="F211" s="22">
        <v>110499</v>
      </c>
      <c r="G211" s="23">
        <v>48.866288382700297</v>
      </c>
      <c r="H211" s="23">
        <v>58.275264820785708</v>
      </c>
      <c r="I211" s="23">
        <v>-2.1931510692404452</v>
      </c>
      <c r="J211" s="23">
        <v>56.082113751545265</v>
      </c>
      <c r="K211" s="23">
        <v>76.951337765989194</v>
      </c>
      <c r="L211" s="23">
        <v>125.8176261486895</v>
      </c>
      <c r="M211" s="1"/>
      <c r="N211" s="23">
        <v>49.058797904709316</v>
      </c>
      <c r="O211" s="23">
        <f t="shared" si="18"/>
        <v>50.596644634874529</v>
      </c>
      <c r="P211" s="23">
        <v>0.24867577518348635</v>
      </c>
      <c r="Q211" s="23">
        <v>-2.1931510692404452</v>
      </c>
      <c r="R211" s="23">
        <f t="shared" si="19"/>
        <v>48.652169340817572</v>
      </c>
      <c r="S211" s="23">
        <v>73.815320688925098</v>
      </c>
      <c r="T211" s="23">
        <v>122.87411859363441</v>
      </c>
      <c r="W211" s="54" t="s">
        <v>660</v>
      </c>
      <c r="X211" s="62" t="s">
        <v>664</v>
      </c>
      <c r="Y211" s="54" t="s">
        <v>665</v>
      </c>
      <c r="Z211" s="54"/>
      <c r="AA211" s="54" t="s">
        <v>876</v>
      </c>
      <c r="AB211" s="55" t="s">
        <v>214</v>
      </c>
      <c r="AC211" s="55"/>
      <c r="AD211" s="57">
        <v>5.3996760000000004</v>
      </c>
      <c r="AE211" s="57">
        <v>6.439358487432</v>
      </c>
      <c r="AF211" s="57">
        <v>-0.242341</v>
      </c>
      <c r="AG211" s="52">
        <f t="shared" si="20"/>
        <v>6.1970174874320003</v>
      </c>
      <c r="AH211" s="52">
        <f t="shared" si="21"/>
        <v>8.5030458718040407</v>
      </c>
      <c r="AI211" s="58">
        <v>13.90272187180404</v>
      </c>
      <c r="AJ211" s="36"/>
      <c r="AK211" s="57">
        <v>5.4209481096724748</v>
      </c>
      <c r="AL211" s="57">
        <f>VLOOKUP(AB211,'Summary LA - 14-15'!C$12:BI$394,31,FALSE)</f>
        <v>5.5908786355090001</v>
      </c>
      <c r="AM211" s="57">
        <v>2.7478424482000059E-2</v>
      </c>
      <c r="AN211" s="57">
        <v>-0.242341</v>
      </c>
      <c r="AO211" s="52">
        <f t="shared" si="22"/>
        <v>5.3760160599910005</v>
      </c>
      <c r="AP211" s="52">
        <f t="shared" si="23"/>
        <v>8.1570706158840043</v>
      </c>
      <c r="AQ211" s="52">
        <f>VLOOKUP(AB211,'Summary LA - 14-15'!C$12:BI$394,57,FALSE)</f>
        <v>13.578018725556479</v>
      </c>
    </row>
    <row r="212" spans="3:43" x14ac:dyDescent="0.25">
      <c r="C212" s="28" t="s">
        <v>215</v>
      </c>
      <c r="D212" s="28"/>
      <c r="E212" s="28"/>
      <c r="F212" s="22">
        <v>1382551</v>
      </c>
      <c r="G212" s="23">
        <v>16.35936757486704</v>
      </c>
      <c r="H212" s="23">
        <v>31.848021220772328</v>
      </c>
      <c r="I212" s="23">
        <v>0</v>
      </c>
      <c r="J212" s="23">
        <v>31.848021220772328</v>
      </c>
      <c r="K212" s="23">
        <v>32.726330540762177</v>
      </c>
      <c r="L212" s="23">
        <v>49.085698115629221</v>
      </c>
      <c r="M212" s="1"/>
      <c r="N212" s="23">
        <v>16.365790861944976</v>
      </c>
      <c r="O212" s="23">
        <f t="shared" si="18"/>
        <v>29.432972568428937</v>
      </c>
      <c r="P212" s="23">
        <v>0.13769710167075119</v>
      </c>
      <c r="Q212" s="23">
        <v>0</v>
      </c>
      <c r="R212" s="23">
        <f t="shared" si="19"/>
        <v>29.57066967009969</v>
      </c>
      <c r="S212" s="23">
        <v>30.679512883814503</v>
      </c>
      <c r="T212" s="23">
        <v>47.045303745759476</v>
      </c>
      <c r="W212" s="54" t="s">
        <v>808</v>
      </c>
      <c r="X212" s="63" t="s">
        <v>673</v>
      </c>
      <c r="Y212" s="54" t="s">
        <v>674</v>
      </c>
      <c r="Z212" s="54"/>
      <c r="AA212" s="54" t="s">
        <v>877</v>
      </c>
      <c r="AB212" s="55" t="s">
        <v>215</v>
      </c>
      <c r="AC212" s="55"/>
      <c r="AD212" s="57">
        <v>22.617660000000001</v>
      </c>
      <c r="AE212" s="57">
        <v>44.031513586800003</v>
      </c>
      <c r="AF212" s="57">
        <v>0</v>
      </c>
      <c r="AG212" s="52">
        <f t="shared" si="20"/>
        <v>44.031513586800003</v>
      </c>
      <c r="AH212" s="52">
        <f t="shared" si="21"/>
        <v>45.245821015461289</v>
      </c>
      <c r="AI212" s="58">
        <v>67.863481015461289</v>
      </c>
      <c r="AJ212" s="36"/>
      <c r="AK212" s="57">
        <v>22.626540521972888</v>
      </c>
      <c r="AL212" s="57">
        <f>VLOOKUP(AB212,'Summary LA - 14-15'!C$12:BI$394,31,FALSE)</f>
        <v>40.692585657453996</v>
      </c>
      <c r="AM212" s="57">
        <v>0.19037326561199874</v>
      </c>
      <c r="AN212" s="57">
        <v>0</v>
      </c>
      <c r="AO212" s="52">
        <f t="shared" si="22"/>
        <v>40.882958923065992</v>
      </c>
      <c r="AP212" s="52">
        <f t="shared" si="23"/>
        <v>42.421243957156619</v>
      </c>
      <c r="AQ212" s="52">
        <f>VLOOKUP(AB212,'Summary LA - 14-15'!C$12:BI$394,57,FALSE)</f>
        <v>65.047784479129504</v>
      </c>
    </row>
    <row r="213" spans="3:43" x14ac:dyDescent="0.25">
      <c r="C213" s="21" t="s">
        <v>216</v>
      </c>
      <c r="D213" s="21"/>
      <c r="E213" s="21" t="s">
        <v>401</v>
      </c>
      <c r="F213" s="22">
        <v>210344</v>
      </c>
      <c r="G213" s="23">
        <v>352.37040276879776</v>
      </c>
      <c r="H213" s="23">
        <v>377.87343537297471</v>
      </c>
      <c r="I213" s="23">
        <v>0</v>
      </c>
      <c r="J213" s="23">
        <v>377.87343537297471</v>
      </c>
      <c r="K213" s="23">
        <v>456.47760947013222</v>
      </c>
      <c r="L213" s="23">
        <v>808.8480122389301</v>
      </c>
      <c r="M213" s="1"/>
      <c r="N213" s="23">
        <v>356.62569379898656</v>
      </c>
      <c r="O213" s="23">
        <f t="shared" si="18"/>
        <v>341.17952136839654</v>
      </c>
      <c r="P213" s="23">
        <v>1.6163346489417973</v>
      </c>
      <c r="Q213" s="23">
        <v>0</v>
      </c>
      <c r="R213" s="23">
        <f t="shared" si="19"/>
        <v>342.79585601733834</v>
      </c>
      <c r="S213" s="23">
        <v>432.08690761496007</v>
      </c>
      <c r="T213" s="23">
        <v>788.71260141394669</v>
      </c>
      <c r="W213" s="54" t="s">
        <v>678</v>
      </c>
      <c r="X213" s="63" t="s">
        <v>661</v>
      </c>
      <c r="Y213" s="54" t="s">
        <v>679</v>
      </c>
      <c r="Z213" s="54"/>
      <c r="AA213" s="54" t="s">
        <v>878</v>
      </c>
      <c r="AB213" s="55" t="s">
        <v>216</v>
      </c>
      <c r="AC213" s="55"/>
      <c r="AD213" s="57">
        <v>74.119</v>
      </c>
      <c r="AE213" s="57">
        <v>79.483409890093</v>
      </c>
      <c r="AF213" s="57">
        <v>0</v>
      </c>
      <c r="AG213" s="52">
        <f t="shared" si="20"/>
        <v>79.483409890093</v>
      </c>
      <c r="AH213" s="52">
        <f t="shared" si="21"/>
        <v>96.017326286385497</v>
      </c>
      <c r="AI213" s="58">
        <v>170.1363262863855</v>
      </c>
      <c r="AJ213" s="36"/>
      <c r="AK213" s="57">
        <v>75.014074936454037</v>
      </c>
      <c r="AL213" s="57">
        <f>VLOOKUP(AB213,'Summary LA - 14-15'!C$12:BI$394,31,FALSE)</f>
        <v>71.765065242714002</v>
      </c>
      <c r="AM213" s="57">
        <v>0.33998629539701342</v>
      </c>
      <c r="AN213" s="57">
        <v>0</v>
      </c>
      <c r="AO213" s="52">
        <f t="shared" si="22"/>
        <v>72.105051538111013</v>
      </c>
      <c r="AP213" s="52">
        <f t="shared" si="23"/>
        <v>90.893718149913454</v>
      </c>
      <c r="AQ213" s="52">
        <f>VLOOKUP(AB213,'Summary LA - 14-15'!C$12:BI$394,57,FALSE)</f>
        <v>165.90779308636749</v>
      </c>
    </row>
    <row r="214" spans="3:43" x14ac:dyDescent="0.25">
      <c r="C214" s="21" t="s">
        <v>217</v>
      </c>
      <c r="D214" s="21" t="s">
        <v>106</v>
      </c>
      <c r="E214" s="21" t="s">
        <v>107</v>
      </c>
      <c r="F214" s="22">
        <v>79239</v>
      </c>
      <c r="G214" s="23">
        <v>60.120773861356156</v>
      </c>
      <c r="H214" s="23">
        <v>62.366370400093388</v>
      </c>
      <c r="I214" s="23">
        <v>-1.2551899948257803</v>
      </c>
      <c r="J214" s="23">
        <v>61.111180405267618</v>
      </c>
      <c r="K214" s="23">
        <v>76.518787422345383</v>
      </c>
      <c r="L214" s="23">
        <v>136.63956128370154</v>
      </c>
      <c r="M214" s="1"/>
      <c r="N214" s="23">
        <v>60.757460170272516</v>
      </c>
      <c r="O214" s="23">
        <f t="shared" si="18"/>
        <v>54.101162655990109</v>
      </c>
      <c r="P214" s="23">
        <v>0.26405233807846901</v>
      </c>
      <c r="Q214" s="23">
        <v>-1.2551899948257803</v>
      </c>
      <c r="R214" s="23">
        <f t="shared" si="19"/>
        <v>53.110024999242803</v>
      </c>
      <c r="S214" s="23">
        <v>75.94994450871107</v>
      </c>
      <c r="T214" s="23">
        <v>136.70740467898358</v>
      </c>
      <c r="W214" s="54" t="s">
        <v>660</v>
      </c>
      <c r="X214" s="62" t="s">
        <v>664</v>
      </c>
      <c r="Y214" s="54" t="s">
        <v>665</v>
      </c>
      <c r="Z214" s="54"/>
      <c r="AA214" s="54" t="s">
        <v>879</v>
      </c>
      <c r="AB214" s="55" t="s">
        <v>217</v>
      </c>
      <c r="AC214" s="55"/>
      <c r="AD214" s="57">
        <v>4.7639100000000001</v>
      </c>
      <c r="AE214" s="57">
        <v>4.9418488241330003</v>
      </c>
      <c r="AF214" s="57">
        <v>-9.9460000000000007E-2</v>
      </c>
      <c r="AG214" s="52">
        <f t="shared" si="20"/>
        <v>4.8423888241330006</v>
      </c>
      <c r="AH214" s="52">
        <f t="shared" si="21"/>
        <v>6.0632721965592262</v>
      </c>
      <c r="AI214" s="58">
        <v>10.827182196559226</v>
      </c>
      <c r="AJ214" s="36"/>
      <c r="AK214" s="57">
        <v>4.8143603864322237</v>
      </c>
      <c r="AL214" s="57">
        <f>VLOOKUP(AB214,'Summary LA - 14-15'!C$12:BI$394,31,FALSE)</f>
        <v>4.286922027698</v>
      </c>
      <c r="AM214" s="57">
        <v>2.0923243216999808E-2</v>
      </c>
      <c r="AN214" s="57">
        <v>-9.9460000000000007E-2</v>
      </c>
      <c r="AO214" s="52">
        <f t="shared" si="22"/>
        <v>4.2083852709150005</v>
      </c>
      <c r="AP214" s="52">
        <f t="shared" si="23"/>
        <v>6.0186163443278815</v>
      </c>
      <c r="AQ214" s="52">
        <f>VLOOKUP(AB214,'Summary LA - 14-15'!C$12:BI$394,57,FALSE)</f>
        <v>10.832976730760105</v>
      </c>
    </row>
    <row r="215" spans="3:43" x14ac:dyDescent="0.25">
      <c r="C215" s="21" t="s">
        <v>218</v>
      </c>
      <c r="D215" s="21" t="s">
        <v>327</v>
      </c>
      <c r="E215" s="21"/>
      <c r="F215" s="22">
        <v>98993</v>
      </c>
      <c r="G215" s="23">
        <v>51.273049609568353</v>
      </c>
      <c r="H215" s="23">
        <v>51.210806514440414</v>
      </c>
      <c r="I215" s="23">
        <v>-1.5764650025759397</v>
      </c>
      <c r="J215" s="23">
        <v>49.634341511864477</v>
      </c>
      <c r="K215" s="23">
        <v>66.325020589014471</v>
      </c>
      <c r="L215" s="23">
        <v>117.59807019858283</v>
      </c>
      <c r="M215" s="1"/>
      <c r="N215" s="23">
        <v>51.83761072790351</v>
      </c>
      <c r="O215" s="23">
        <f t="shared" si="18"/>
        <v>44.461440580980472</v>
      </c>
      <c r="P215" s="23">
        <v>0.21719830819350364</v>
      </c>
      <c r="Q215" s="23">
        <v>-1.5764650025759397</v>
      </c>
      <c r="R215" s="23">
        <f t="shared" si="19"/>
        <v>43.102173886598038</v>
      </c>
      <c r="S215" s="23">
        <v>65.296646831524001</v>
      </c>
      <c r="T215" s="23">
        <v>117.13425755942751</v>
      </c>
      <c r="W215" s="54" t="s">
        <v>660</v>
      </c>
      <c r="X215" s="62" t="s">
        <v>664</v>
      </c>
      <c r="Y215" s="54" t="s">
        <v>665</v>
      </c>
      <c r="Z215" s="54"/>
      <c r="AA215" s="54" t="s">
        <v>880</v>
      </c>
      <c r="AB215" s="55" t="s">
        <v>218</v>
      </c>
      <c r="AC215" s="55"/>
      <c r="AD215" s="57">
        <v>5.0756730000000001</v>
      </c>
      <c r="AE215" s="57">
        <v>5.0695113692840001</v>
      </c>
      <c r="AF215" s="57">
        <v>-0.156059</v>
      </c>
      <c r="AG215" s="52">
        <f t="shared" si="20"/>
        <v>4.9134523692840002</v>
      </c>
      <c r="AH215" s="52">
        <f t="shared" si="21"/>
        <v>6.5657127631683103</v>
      </c>
      <c r="AI215" s="58">
        <v>11.64138576316831</v>
      </c>
      <c r="AJ215" s="36"/>
      <c r="AK215" s="57">
        <v>5.1315605987873525</v>
      </c>
      <c r="AL215" s="57">
        <f>VLOOKUP(AB215,'Summary LA - 14-15'!C$12:BI$394,31,FALSE)</f>
        <v>4.4013713874329996</v>
      </c>
      <c r="AM215" s="57">
        <v>2.1501112122999506E-2</v>
      </c>
      <c r="AN215" s="57">
        <v>-0.156059</v>
      </c>
      <c r="AO215" s="52">
        <f t="shared" si="22"/>
        <v>4.2668134995559992</v>
      </c>
      <c r="AP215" s="52">
        <f t="shared" si="23"/>
        <v>6.4643414980536864</v>
      </c>
      <c r="AQ215" s="52">
        <f>VLOOKUP(AB215,'Summary LA - 14-15'!C$12:BI$394,57,FALSE)</f>
        <v>11.595902096841039</v>
      </c>
    </row>
    <row r="216" spans="3:43" x14ac:dyDescent="0.25">
      <c r="C216" s="21" t="s">
        <v>219</v>
      </c>
      <c r="D216" s="21" t="s">
        <v>377</v>
      </c>
      <c r="E216" s="21"/>
      <c r="F216" s="22">
        <v>141971</v>
      </c>
      <c r="G216" s="23">
        <v>58.36592684421467</v>
      </c>
      <c r="H216" s="23">
        <v>33.616841273126198</v>
      </c>
      <c r="I216" s="23">
        <v>-1.4737728127575351</v>
      </c>
      <c r="J216" s="23">
        <v>32.14306846036866</v>
      </c>
      <c r="K216" s="23">
        <v>47.742211268585287</v>
      </c>
      <c r="L216" s="23">
        <v>106.10813811279996</v>
      </c>
      <c r="M216" s="1"/>
      <c r="N216" s="23">
        <v>58.882737698537916</v>
      </c>
      <c r="O216" s="23">
        <f t="shared" si="18"/>
        <v>29.230995471314564</v>
      </c>
      <c r="P216" s="23">
        <v>0.14266185089208452</v>
      </c>
      <c r="Q216" s="23">
        <v>-1.4737728127575351</v>
      </c>
      <c r="R216" s="23">
        <f t="shared" si="19"/>
        <v>27.899884509449116</v>
      </c>
      <c r="S216" s="23">
        <v>50.20553309262047</v>
      </c>
      <c r="T216" s="23">
        <v>109.08827079115839</v>
      </c>
      <c r="W216" s="54" t="s">
        <v>660</v>
      </c>
      <c r="X216" s="62" t="s">
        <v>664</v>
      </c>
      <c r="Y216" s="54" t="s">
        <v>662</v>
      </c>
      <c r="Z216" s="54"/>
      <c r="AA216" s="54" t="s">
        <v>881</v>
      </c>
      <c r="AB216" s="55" t="s">
        <v>219</v>
      </c>
      <c r="AC216" s="55"/>
      <c r="AD216" s="57">
        <v>8.2862690000000008</v>
      </c>
      <c r="AE216" s="57">
        <v>4.7726165723869993</v>
      </c>
      <c r="AF216" s="57">
        <v>-0.209233</v>
      </c>
      <c r="AG216" s="52">
        <f t="shared" si="20"/>
        <v>4.5633835723869991</v>
      </c>
      <c r="AH216" s="52">
        <f t="shared" si="21"/>
        <v>6.778009476012322</v>
      </c>
      <c r="AI216" s="58">
        <v>15.064278476012323</v>
      </c>
      <c r="AJ216" s="36"/>
      <c r="AK216" s="57">
        <v>8.3596411537991262</v>
      </c>
      <c r="AL216" s="57">
        <f>VLOOKUP(AB216,'Summary LA - 14-15'!C$12:BI$394,31,FALSE)</f>
        <v>4.1499536580580001</v>
      </c>
      <c r="AM216" s="57">
        <v>2.0253845633000134E-2</v>
      </c>
      <c r="AN216" s="57">
        <v>-0.209233</v>
      </c>
      <c r="AO216" s="52">
        <f t="shared" si="22"/>
        <v>3.9609745036910002</v>
      </c>
      <c r="AP216" s="52">
        <f t="shared" si="23"/>
        <v>7.1281353920581925</v>
      </c>
      <c r="AQ216" s="52">
        <f>VLOOKUP(AB216,'Summary LA - 14-15'!C$12:BI$394,57,FALSE)</f>
        <v>15.487776545857319</v>
      </c>
    </row>
    <row r="217" spans="3:43" x14ac:dyDescent="0.25">
      <c r="C217" s="21" t="s">
        <v>525</v>
      </c>
      <c r="D217" s="21"/>
      <c r="E217" s="21" t="s">
        <v>87</v>
      </c>
      <c r="F217" s="22">
        <v>139855</v>
      </c>
      <c r="G217" s="23">
        <v>287.09012906224302</v>
      </c>
      <c r="H217" s="23">
        <v>719.51450304988032</v>
      </c>
      <c r="I217" s="23">
        <v>-2.4711308140574165E-2</v>
      </c>
      <c r="J217" s="23">
        <v>719.48979174173974</v>
      </c>
      <c r="K217" s="23">
        <v>886.54235939705427</v>
      </c>
      <c r="L217" s="23">
        <v>1173.6324884592973</v>
      </c>
      <c r="M217" s="1"/>
      <c r="N217" s="23">
        <v>285.75073793826249</v>
      </c>
      <c r="O217" s="23">
        <f t="shared" si="18"/>
        <v>644.15567458040823</v>
      </c>
      <c r="P217" s="23">
        <v>3.1108702482070503</v>
      </c>
      <c r="Q217" s="23">
        <v>-2.4711308140574165E-2</v>
      </c>
      <c r="R217" s="23">
        <f t="shared" si="19"/>
        <v>647.24183352047476</v>
      </c>
      <c r="S217" s="23">
        <v>826.17140924866339</v>
      </c>
      <c r="T217" s="23">
        <v>1111.9221471869262</v>
      </c>
      <c r="W217" s="54" t="s">
        <v>688</v>
      </c>
      <c r="X217" s="63" t="s">
        <v>661</v>
      </c>
      <c r="Y217" s="54" t="s">
        <v>679</v>
      </c>
      <c r="Z217" s="54"/>
      <c r="AA217" s="54" t="s">
        <v>882</v>
      </c>
      <c r="AB217" s="55" t="s">
        <v>525</v>
      </c>
      <c r="AC217" s="55"/>
      <c r="AD217" s="57">
        <v>40.15099</v>
      </c>
      <c r="AE217" s="57">
        <v>100.627700824041</v>
      </c>
      <c r="AF217" s="57">
        <v>-3.4559999999999999E-3</v>
      </c>
      <c r="AG217" s="52">
        <f t="shared" si="20"/>
        <v>100.624244824041</v>
      </c>
      <c r="AH217" s="52">
        <f t="shared" si="21"/>
        <v>123.98738167347503</v>
      </c>
      <c r="AI217" s="58">
        <v>164.13837167347504</v>
      </c>
      <c r="AJ217" s="36"/>
      <c r="AK217" s="57">
        <v>39.963669454355703</v>
      </c>
      <c r="AL217" s="57">
        <f>VLOOKUP(AB217,'Summary LA - 14-15'!C$12:BI$394,31,FALSE)</f>
        <v>90.088391868442997</v>
      </c>
      <c r="AM217" s="57">
        <v>0.43507075856299698</v>
      </c>
      <c r="AN217" s="57">
        <v>-3.4559999999999999E-3</v>
      </c>
      <c r="AO217" s="52">
        <f t="shared" si="22"/>
        <v>90.520006627005998</v>
      </c>
      <c r="AP217" s="52">
        <f t="shared" si="23"/>
        <v>115.55297697810323</v>
      </c>
      <c r="AQ217" s="52">
        <f>VLOOKUP(AB217,'Summary LA - 14-15'!C$12:BI$394,57,FALSE)</f>
        <v>155.51664643245894</v>
      </c>
    </row>
    <row r="218" spans="3:43" x14ac:dyDescent="0.25">
      <c r="C218" s="21" t="s">
        <v>220</v>
      </c>
      <c r="D218" s="21"/>
      <c r="E218" s="21" t="s">
        <v>62</v>
      </c>
      <c r="F218" s="22">
        <v>258213</v>
      </c>
      <c r="G218" s="23">
        <v>330.02043274351018</v>
      </c>
      <c r="H218" s="23">
        <v>393.54314420815371</v>
      </c>
      <c r="I218" s="23">
        <v>-2.6216611866947055</v>
      </c>
      <c r="J218" s="23">
        <v>390.92148302145898</v>
      </c>
      <c r="K218" s="23">
        <v>474.11017063506</v>
      </c>
      <c r="L218" s="23">
        <v>804.13060337857007</v>
      </c>
      <c r="M218" s="1"/>
      <c r="N218" s="23">
        <v>333.67725441850234</v>
      </c>
      <c r="O218" s="23">
        <f t="shared" si="18"/>
        <v>353.57234591109284</v>
      </c>
      <c r="P218" s="23">
        <v>1.7015107458068055</v>
      </c>
      <c r="Q218" s="23">
        <v>-2.6216611866947055</v>
      </c>
      <c r="R218" s="23">
        <f t="shared" si="19"/>
        <v>352.6521954702049</v>
      </c>
      <c r="S218" s="23">
        <v>452.54789262484996</v>
      </c>
      <c r="T218" s="23">
        <v>786.22514704335231</v>
      </c>
      <c r="W218" s="54" t="s">
        <v>688</v>
      </c>
      <c r="X218" s="63" t="s">
        <v>661</v>
      </c>
      <c r="Y218" s="54" t="s">
        <v>679</v>
      </c>
      <c r="Z218" s="54"/>
      <c r="AA218" s="54" t="s">
        <v>883</v>
      </c>
      <c r="AB218" s="55" t="s">
        <v>220</v>
      </c>
      <c r="AC218" s="55"/>
      <c r="AD218" s="57">
        <v>85.215565999999995</v>
      </c>
      <c r="AE218" s="57">
        <v>101.61795589542</v>
      </c>
      <c r="AF218" s="57">
        <v>-0.67694699999999997</v>
      </c>
      <c r="AG218" s="52">
        <f t="shared" si="20"/>
        <v>100.94100889542</v>
      </c>
      <c r="AH218" s="52">
        <f t="shared" si="21"/>
        <v>122.42140949019074</v>
      </c>
      <c r="AI218" s="58">
        <v>207.63697549019074</v>
      </c>
      <c r="AJ218" s="36"/>
      <c r="AK218" s="57">
        <v>86.15980489516474</v>
      </c>
      <c r="AL218" s="57">
        <f>VLOOKUP(AB218,'Summary LA - 14-15'!C$12:BI$394,31,FALSE)</f>
        <v>91.296976154741003</v>
      </c>
      <c r="AM218" s="57">
        <v>0.43935219420701266</v>
      </c>
      <c r="AN218" s="57">
        <v>-0.67694699999999997</v>
      </c>
      <c r="AO218" s="52">
        <f t="shared" si="22"/>
        <v>91.059381348948023</v>
      </c>
      <c r="AP218" s="52">
        <f t="shared" si="23"/>
        <v>116.86260988426699</v>
      </c>
      <c r="AQ218" s="52">
        <f>VLOOKUP(AB218,'Summary LA - 14-15'!C$12:BI$394,57,FALSE)</f>
        <v>203.02241477943173</v>
      </c>
    </row>
    <row r="219" spans="3:43" x14ac:dyDescent="0.25">
      <c r="C219" s="21" t="s">
        <v>221</v>
      </c>
      <c r="D219" s="21" t="s">
        <v>330</v>
      </c>
      <c r="E219" s="21"/>
      <c r="F219" s="22">
        <v>86741</v>
      </c>
      <c r="G219" s="23">
        <v>68.857426130664862</v>
      </c>
      <c r="H219" s="23">
        <v>32.424843797869521</v>
      </c>
      <c r="I219" s="23">
        <v>-0.10818413437705351</v>
      </c>
      <c r="J219" s="23">
        <v>32.316659663492473</v>
      </c>
      <c r="K219" s="23">
        <v>45.839409469025064</v>
      </c>
      <c r="L219" s="23">
        <v>114.69683559968992</v>
      </c>
      <c r="M219" s="1"/>
      <c r="N219" s="23">
        <v>69.320456231117035</v>
      </c>
      <c r="O219" s="23">
        <f t="shared" si="18"/>
        <v>28.153705942322542</v>
      </c>
      <c r="P219" s="23">
        <v>0.14019103360579419</v>
      </c>
      <c r="Q219" s="23">
        <v>-0.10818413437705351</v>
      </c>
      <c r="R219" s="23">
        <f t="shared" si="19"/>
        <v>28.185712841551283</v>
      </c>
      <c r="S219" s="23">
        <v>44.791168315361666</v>
      </c>
      <c r="T219" s="23">
        <v>114.11162454647869</v>
      </c>
      <c r="W219" s="54" t="s">
        <v>660</v>
      </c>
      <c r="X219" s="62" t="s">
        <v>667</v>
      </c>
      <c r="Y219" s="54" t="s">
        <v>679</v>
      </c>
      <c r="Z219" s="54"/>
      <c r="AA219" s="54" t="s">
        <v>884</v>
      </c>
      <c r="AB219" s="55" t="s">
        <v>221</v>
      </c>
      <c r="AC219" s="55"/>
      <c r="AD219" s="57">
        <v>5.9727620000000003</v>
      </c>
      <c r="AE219" s="57">
        <v>2.812563375871</v>
      </c>
      <c r="AF219" s="57">
        <v>-9.384E-3</v>
      </c>
      <c r="AG219" s="52">
        <f t="shared" si="20"/>
        <v>2.8031793758710002</v>
      </c>
      <c r="AH219" s="52">
        <f t="shared" si="21"/>
        <v>3.9761562167527034</v>
      </c>
      <c r="AI219" s="58">
        <v>9.9489182167527037</v>
      </c>
      <c r="AJ219" s="36"/>
      <c r="AK219" s="57">
        <v>6.0129256939433224</v>
      </c>
      <c r="AL219" s="57">
        <f>VLOOKUP(AB219,'Summary LA - 14-15'!C$12:BI$394,31,FALSE)</f>
        <v>2.4420806071429997</v>
      </c>
      <c r="AM219" s="57">
        <v>1.2160310446000192E-2</v>
      </c>
      <c r="AN219" s="57">
        <v>-9.384E-3</v>
      </c>
      <c r="AO219" s="52">
        <f t="shared" si="22"/>
        <v>2.444856917589</v>
      </c>
      <c r="AP219" s="52">
        <f t="shared" si="23"/>
        <v>3.8854759808379589</v>
      </c>
      <c r="AQ219" s="52">
        <f>VLOOKUP(AB219,'Summary LA - 14-15'!C$12:BI$394,57,FALSE)</f>
        <v>9.8984016747812813</v>
      </c>
    </row>
    <row r="220" spans="3:43" x14ac:dyDescent="0.25">
      <c r="C220" s="21" t="s">
        <v>222</v>
      </c>
      <c r="D220" s="21" t="s">
        <v>157</v>
      </c>
      <c r="E220" s="21" t="s">
        <v>158</v>
      </c>
      <c r="F220" s="22">
        <v>179687</v>
      </c>
      <c r="G220" s="23">
        <v>58.687439825919519</v>
      </c>
      <c r="H220" s="23">
        <v>49.290625842286858</v>
      </c>
      <c r="I220" s="23">
        <v>-2.1829069437410609</v>
      </c>
      <c r="J220" s="23">
        <v>47.107718898545805</v>
      </c>
      <c r="K220" s="23">
        <v>57.980638101597478</v>
      </c>
      <c r="L220" s="23">
        <v>116.66807792751699</v>
      </c>
      <c r="M220" s="1"/>
      <c r="N220" s="23">
        <v>59.081455347473494</v>
      </c>
      <c r="O220" s="23">
        <f t="shared" si="18"/>
        <v>42.678062065358098</v>
      </c>
      <c r="P220" s="23">
        <v>0.21032623589352983</v>
      </c>
      <c r="Q220" s="23">
        <v>-2.1829069437410609</v>
      </c>
      <c r="R220" s="23">
        <f t="shared" si="19"/>
        <v>40.705481357510571</v>
      </c>
      <c r="S220" s="23">
        <v>54.902318433058966</v>
      </c>
      <c r="T220" s="23">
        <v>113.98377378053246</v>
      </c>
      <c r="W220" s="54" t="s">
        <v>660</v>
      </c>
      <c r="X220" s="62" t="s">
        <v>667</v>
      </c>
      <c r="Y220" s="54" t="s">
        <v>662</v>
      </c>
      <c r="Z220" s="54"/>
      <c r="AA220" s="54" t="s">
        <v>885</v>
      </c>
      <c r="AB220" s="55" t="s">
        <v>222</v>
      </c>
      <c r="AC220" s="55"/>
      <c r="AD220" s="57">
        <v>10.54537</v>
      </c>
      <c r="AE220" s="57">
        <v>8.8568846857229993</v>
      </c>
      <c r="AF220" s="57">
        <v>-0.39223999999999998</v>
      </c>
      <c r="AG220" s="52">
        <f t="shared" si="20"/>
        <v>8.464644685723</v>
      </c>
      <c r="AH220" s="52">
        <f t="shared" si="21"/>
        <v>10.418366918561746</v>
      </c>
      <c r="AI220" s="58">
        <v>20.963736918561747</v>
      </c>
      <c r="AJ220" s="36"/>
      <c r="AK220" s="57">
        <v>10.61616946702147</v>
      </c>
      <c r="AL220" s="57">
        <f>VLOOKUP(AB220,'Summary LA - 14-15'!C$12:BI$394,31,FALSE)</f>
        <v>7.6686929383380003</v>
      </c>
      <c r="AM220" s="57">
        <v>3.7792890349000692E-2</v>
      </c>
      <c r="AN220" s="57">
        <v>-0.39223999999999998</v>
      </c>
      <c r="AO220" s="52">
        <f t="shared" si="22"/>
        <v>7.3142458286870005</v>
      </c>
      <c r="AP220" s="52">
        <f t="shared" si="23"/>
        <v>9.8659913866911371</v>
      </c>
      <c r="AQ220" s="52">
        <f>VLOOKUP(AB220,'Summary LA - 14-15'!C$12:BI$394,57,FALSE)</f>
        <v>20.482160853712607</v>
      </c>
    </row>
    <row r="221" spans="3:43" x14ac:dyDescent="0.25">
      <c r="C221" s="21" t="s">
        <v>223</v>
      </c>
      <c r="D221" s="21" t="s">
        <v>247</v>
      </c>
      <c r="E221" s="21" t="s">
        <v>248</v>
      </c>
      <c r="F221" s="22">
        <v>116751</v>
      </c>
      <c r="G221" s="23">
        <v>49.581673818639672</v>
      </c>
      <c r="H221" s="23">
        <v>69.445219217000286</v>
      </c>
      <c r="I221" s="23">
        <v>-2.4059494137095183</v>
      </c>
      <c r="J221" s="23">
        <v>67.039269803290779</v>
      </c>
      <c r="K221" s="23">
        <v>83.286967148352346</v>
      </c>
      <c r="L221" s="23">
        <v>132.86864096699202</v>
      </c>
      <c r="M221" s="1"/>
      <c r="N221" s="23">
        <v>49.875171845199745</v>
      </c>
      <c r="O221" s="23">
        <f t="shared" si="18"/>
        <v>59.990250247141354</v>
      </c>
      <c r="P221" s="23">
        <v>0.29781920894896163</v>
      </c>
      <c r="Q221" s="23">
        <v>-2.4059494137095183</v>
      </c>
      <c r="R221" s="23">
        <f t="shared" si="19"/>
        <v>57.882120042380791</v>
      </c>
      <c r="S221" s="23">
        <v>77.611892323369702</v>
      </c>
      <c r="T221" s="23">
        <v>127.48706416856946</v>
      </c>
      <c r="W221" s="54" t="s">
        <v>660</v>
      </c>
      <c r="X221" s="62" t="s">
        <v>664</v>
      </c>
      <c r="Y221" s="54" t="s">
        <v>662</v>
      </c>
      <c r="Z221" s="54"/>
      <c r="AA221" s="54" t="s">
        <v>886</v>
      </c>
      <c r="AB221" s="55" t="s">
        <v>223</v>
      </c>
      <c r="AC221" s="55"/>
      <c r="AD221" s="57">
        <v>5.78871</v>
      </c>
      <c r="AE221" s="57">
        <v>8.1077987888040006</v>
      </c>
      <c r="AF221" s="57">
        <v>-0.28089700000000001</v>
      </c>
      <c r="AG221" s="52">
        <f t="shared" si="20"/>
        <v>7.8269017888040002</v>
      </c>
      <c r="AH221" s="52">
        <f t="shared" si="21"/>
        <v>9.7238367015372855</v>
      </c>
      <c r="AI221" s="58">
        <v>15.512546701537286</v>
      </c>
      <c r="AJ221" s="36"/>
      <c r="AK221" s="57">
        <v>5.8229761880989157</v>
      </c>
      <c r="AL221" s="57">
        <f>VLOOKUP(AB221,'Summary LA - 14-15'!C$12:BI$394,31,FALSE)</f>
        <v>7.0039217066040003</v>
      </c>
      <c r="AM221" s="57">
        <v>3.477069046400022E-2</v>
      </c>
      <c r="AN221" s="57">
        <v>-0.28089700000000001</v>
      </c>
      <c r="AO221" s="52">
        <f t="shared" si="22"/>
        <v>6.7577953970680005</v>
      </c>
      <c r="AP221" s="52">
        <f t="shared" si="23"/>
        <v>9.0619651905328382</v>
      </c>
      <c r="AQ221" s="52">
        <f>VLOOKUP(AB221,'Summary LA - 14-15'!C$12:BI$394,57,FALSE)</f>
        <v>14.884941378631753</v>
      </c>
    </row>
    <row r="222" spans="3:43" x14ac:dyDescent="0.25">
      <c r="C222" s="21" t="s">
        <v>224</v>
      </c>
      <c r="D222" s="21"/>
      <c r="E222" s="21" t="s">
        <v>353</v>
      </c>
      <c r="F222" s="22">
        <v>285381</v>
      </c>
      <c r="G222" s="23">
        <v>290.84476541886113</v>
      </c>
      <c r="H222" s="23">
        <v>696.28720531216527</v>
      </c>
      <c r="I222" s="23">
        <v>-5.6163514739944152E-2</v>
      </c>
      <c r="J222" s="23">
        <v>696.23104179742529</v>
      </c>
      <c r="K222" s="23">
        <v>813.40943093144836</v>
      </c>
      <c r="L222" s="23">
        <v>1104.2541963503095</v>
      </c>
      <c r="M222" s="1"/>
      <c r="N222" s="23">
        <v>291.29019407568563</v>
      </c>
      <c r="O222" s="23">
        <f t="shared" si="18"/>
        <v>626.82338186301467</v>
      </c>
      <c r="P222" s="23">
        <v>2.9945874873835447</v>
      </c>
      <c r="Q222" s="23">
        <v>-5.6163514739944152E-2</v>
      </c>
      <c r="R222" s="23">
        <f t="shared" si="19"/>
        <v>629.76180583565827</v>
      </c>
      <c r="S222" s="23">
        <v>761.6447786887876</v>
      </c>
      <c r="T222" s="23">
        <v>1052.9349727644733</v>
      </c>
      <c r="W222" s="54" t="s">
        <v>682</v>
      </c>
      <c r="X222" s="63" t="s">
        <v>661</v>
      </c>
      <c r="Y222" s="54" t="s">
        <v>679</v>
      </c>
      <c r="Z222" s="54"/>
      <c r="AA222" s="54" t="s">
        <v>887</v>
      </c>
      <c r="AB222" s="55" t="s">
        <v>224</v>
      </c>
      <c r="AC222" s="55"/>
      <c r="AD222" s="57">
        <v>83.001570000000001</v>
      </c>
      <c r="AE222" s="57">
        <v>198.70713893919103</v>
      </c>
      <c r="AF222" s="57">
        <v>-1.6028000000000001E-2</v>
      </c>
      <c r="AG222" s="52">
        <f t="shared" si="20"/>
        <v>198.69111093919102</v>
      </c>
      <c r="AH222" s="52">
        <f t="shared" si="21"/>
        <v>232.13159680864766</v>
      </c>
      <c r="AI222" s="58">
        <v>315.13316680864767</v>
      </c>
      <c r="AJ222" s="36"/>
      <c r="AK222" s="57">
        <v>83.128686875513239</v>
      </c>
      <c r="AL222" s="57">
        <f>VLOOKUP(AB222,'Summary LA - 14-15'!C$12:BI$394,31,FALSE)</f>
        <v>178.883483539449</v>
      </c>
      <c r="AM222" s="57">
        <v>0.85459837173700337</v>
      </c>
      <c r="AN222" s="57">
        <v>-1.6028000000000001E-2</v>
      </c>
      <c r="AO222" s="52">
        <f t="shared" si="22"/>
        <v>179.72205391118601</v>
      </c>
      <c r="AP222" s="52">
        <f t="shared" si="23"/>
        <v>217.37615059051066</v>
      </c>
      <c r="AQ222" s="52">
        <f>VLOOKUP(AB222,'Summary LA - 14-15'!C$12:BI$394,57,FALSE)</f>
        <v>300.5048374660239</v>
      </c>
    </row>
    <row r="223" spans="3:43" x14ac:dyDescent="0.25">
      <c r="C223" s="21" t="s">
        <v>225</v>
      </c>
      <c r="D223" s="21" t="s">
        <v>318</v>
      </c>
      <c r="E223" s="21" t="s">
        <v>319</v>
      </c>
      <c r="F223" s="22">
        <v>125516</v>
      </c>
      <c r="G223" s="23">
        <v>48.435546065840214</v>
      </c>
      <c r="H223" s="23">
        <v>65.642460470107409</v>
      </c>
      <c r="I223" s="23">
        <v>-0.34548583447528597</v>
      </c>
      <c r="J223" s="23">
        <v>65.296974635632111</v>
      </c>
      <c r="K223" s="23">
        <v>79.950587667685284</v>
      </c>
      <c r="L223" s="23">
        <v>128.3861337335255</v>
      </c>
      <c r="M223" s="1"/>
      <c r="N223" s="23">
        <v>48.68436407434347</v>
      </c>
      <c r="O223" s="23">
        <f t="shared" si="18"/>
        <v>56.747252961678193</v>
      </c>
      <c r="P223" s="23">
        <v>0.28141200215112133</v>
      </c>
      <c r="Q223" s="23">
        <v>-0.34548583447528597</v>
      </c>
      <c r="R223" s="23">
        <f t="shared" si="19"/>
        <v>56.683179129354031</v>
      </c>
      <c r="S223" s="23">
        <v>74.025657783993665</v>
      </c>
      <c r="T223" s="23">
        <v>122.71002185833713</v>
      </c>
      <c r="W223" s="54" t="s">
        <v>660</v>
      </c>
      <c r="X223" s="62" t="s">
        <v>661</v>
      </c>
      <c r="Y223" s="54" t="s">
        <v>662</v>
      </c>
      <c r="Z223" s="54"/>
      <c r="AA223" s="54" t="s">
        <v>888</v>
      </c>
      <c r="AB223" s="55" t="s">
        <v>225</v>
      </c>
      <c r="AC223" s="55"/>
      <c r="AD223" s="57">
        <v>6.0794360000000003</v>
      </c>
      <c r="AE223" s="57">
        <v>8.2391790683660009</v>
      </c>
      <c r="AF223" s="57">
        <v>-4.3364E-2</v>
      </c>
      <c r="AG223" s="52">
        <f t="shared" si="20"/>
        <v>8.1958150683660005</v>
      </c>
      <c r="AH223" s="52">
        <f t="shared" si="21"/>
        <v>10.035077961697187</v>
      </c>
      <c r="AI223" s="58">
        <v>16.114513961697188</v>
      </c>
      <c r="AJ223" s="36"/>
      <c r="AK223" s="57">
        <v>6.1106666411552952</v>
      </c>
      <c r="AL223" s="57">
        <f>VLOOKUP(AB223,'Summary LA - 14-15'!C$12:BI$394,31,FALSE)</f>
        <v>7.1226882027379999</v>
      </c>
      <c r="AM223" s="57">
        <v>3.5321708862000145E-2</v>
      </c>
      <c r="AN223" s="57">
        <v>-4.3364E-2</v>
      </c>
      <c r="AO223" s="52">
        <f t="shared" si="22"/>
        <v>7.1146459115999994</v>
      </c>
      <c r="AP223" s="52">
        <f t="shared" si="23"/>
        <v>9.2921145989792926</v>
      </c>
      <c r="AQ223" s="52">
        <f>VLOOKUP(AB223,'Summary LA - 14-15'!C$12:BI$394,57,FALSE)</f>
        <v>15.402781240134587</v>
      </c>
    </row>
    <row r="224" spans="3:43" x14ac:dyDescent="0.25">
      <c r="C224" s="21" t="s">
        <v>226</v>
      </c>
      <c r="D224" s="21"/>
      <c r="E224" s="21" t="s">
        <v>401</v>
      </c>
      <c r="F224" s="22">
        <v>318369</v>
      </c>
      <c r="G224" s="23">
        <v>176.1967685295993</v>
      </c>
      <c r="H224" s="23">
        <v>767.95753911959707</v>
      </c>
      <c r="I224" s="23">
        <v>0</v>
      </c>
      <c r="J224" s="23">
        <v>767.95753911959707</v>
      </c>
      <c r="K224" s="23">
        <v>893.84055793293896</v>
      </c>
      <c r="L224" s="23">
        <v>1070.0373264625382</v>
      </c>
      <c r="M224" s="1"/>
      <c r="N224" s="23">
        <v>178.20076443541748</v>
      </c>
      <c r="O224" s="23">
        <f t="shared" si="18"/>
        <v>686.50904407577684</v>
      </c>
      <c r="P224" s="23">
        <v>3.3102596973856628</v>
      </c>
      <c r="Q224" s="23">
        <v>0</v>
      </c>
      <c r="R224" s="23">
        <f t="shared" si="19"/>
        <v>689.81930377316246</v>
      </c>
      <c r="S224" s="23">
        <v>833.43773471678264</v>
      </c>
      <c r="T224" s="23">
        <v>1011.6384991522001</v>
      </c>
      <c r="W224" s="54" t="s">
        <v>678</v>
      </c>
      <c r="X224" s="63" t="s">
        <v>661</v>
      </c>
      <c r="Y224" s="54" t="s">
        <v>679</v>
      </c>
      <c r="Z224" s="54"/>
      <c r="AA224" s="54" t="s">
        <v>889</v>
      </c>
      <c r="AB224" s="55" t="s">
        <v>226</v>
      </c>
      <c r="AC224" s="55"/>
      <c r="AD224" s="57">
        <v>56.095588999999997</v>
      </c>
      <c r="AE224" s="57">
        <v>244.493873771967</v>
      </c>
      <c r="AF224" s="57">
        <v>0</v>
      </c>
      <c r="AG224" s="52">
        <f t="shared" si="20"/>
        <v>244.493873771967</v>
      </c>
      <c r="AH224" s="52">
        <f t="shared" si="21"/>
        <v>284.57112458855181</v>
      </c>
      <c r="AI224" s="58">
        <v>340.66671358855183</v>
      </c>
      <c r="AJ224" s="36"/>
      <c r="AK224" s="57">
        <v>56.733599172539435</v>
      </c>
      <c r="AL224" s="57">
        <f>VLOOKUP(AB224,'Summary LA - 14-15'!C$12:BI$394,31,FALSE)</f>
        <v>218.563197853361</v>
      </c>
      <c r="AM224" s="57">
        <v>1.053884069596976</v>
      </c>
      <c r="AN224" s="57">
        <v>0</v>
      </c>
      <c r="AO224" s="52">
        <f t="shared" si="22"/>
        <v>219.61708192295799</v>
      </c>
      <c r="AP224" s="52">
        <f t="shared" si="23"/>
        <v>265.36196920166947</v>
      </c>
      <c r="AQ224" s="52">
        <f>VLOOKUP(AB224,'Summary LA - 14-15'!C$12:BI$394,57,FALSE)</f>
        <v>322.09556837420888</v>
      </c>
    </row>
    <row r="225" spans="3:43" x14ac:dyDescent="0.25">
      <c r="C225" s="21" t="s">
        <v>227</v>
      </c>
      <c r="D225" s="21"/>
      <c r="E225" s="21"/>
      <c r="F225" s="22">
        <v>874729</v>
      </c>
      <c r="G225" s="23">
        <v>343.19805562637117</v>
      </c>
      <c r="H225" s="23">
        <v>391.98801934534583</v>
      </c>
      <c r="I225" s="23">
        <v>0</v>
      </c>
      <c r="J225" s="23">
        <v>391.98801934534583</v>
      </c>
      <c r="K225" s="23">
        <v>452.34481743251274</v>
      </c>
      <c r="L225" s="23">
        <v>795.54287305888386</v>
      </c>
      <c r="M225" s="1"/>
      <c r="N225" s="23">
        <v>346.43912916612726</v>
      </c>
      <c r="O225" s="23">
        <f t="shared" si="18"/>
        <v>359.19110346805013</v>
      </c>
      <c r="P225" s="23">
        <v>1.6754940476547298</v>
      </c>
      <c r="Q225" s="23">
        <v>0</v>
      </c>
      <c r="R225" s="23">
        <f t="shared" si="19"/>
        <v>360.86659751570488</v>
      </c>
      <c r="S225" s="23">
        <v>431.25268256973555</v>
      </c>
      <c r="T225" s="23">
        <v>777.69181173586287</v>
      </c>
      <c r="W225" s="54" t="s">
        <v>715</v>
      </c>
      <c r="X225" s="63" t="s">
        <v>664</v>
      </c>
      <c r="Y225" s="54" t="s">
        <v>665</v>
      </c>
      <c r="Z225" s="54"/>
      <c r="AA225" s="54" t="s">
        <v>890</v>
      </c>
      <c r="AB225" s="55" t="s">
        <v>227</v>
      </c>
      <c r="AC225" s="55"/>
      <c r="AD225" s="57">
        <v>300.20529199999999</v>
      </c>
      <c r="AE225" s="57">
        <v>342.883288173935</v>
      </c>
      <c r="AF225" s="57">
        <v>0</v>
      </c>
      <c r="AG225" s="52">
        <f t="shared" si="20"/>
        <v>342.883288173935</v>
      </c>
      <c r="AH225" s="52">
        <f t="shared" si="21"/>
        <v>395.67912980792448</v>
      </c>
      <c r="AI225" s="58">
        <v>695.88442180792447</v>
      </c>
      <c r="AJ225" s="36"/>
      <c r="AK225" s="57">
        <v>303.04035301635736</v>
      </c>
      <c r="AL225" s="57">
        <f>VLOOKUP(AB225,'Summary LA - 14-15'!C$12:BI$394,31,FALSE)</f>
        <v>314.19487474550402</v>
      </c>
      <c r="AM225" s="57">
        <v>1.465603232810974</v>
      </c>
      <c r="AN225" s="57">
        <v>0</v>
      </c>
      <c r="AO225" s="52">
        <f t="shared" si="22"/>
        <v>315.66047797831499</v>
      </c>
      <c r="AP225" s="52">
        <f t="shared" si="23"/>
        <v>377.25754087660505</v>
      </c>
      <c r="AQ225" s="52">
        <f>VLOOKUP(AB225,'Summary LA - 14-15'!C$12:BI$394,57,FALSE)</f>
        <v>680.29789389296241</v>
      </c>
    </row>
    <row r="226" spans="3:43" x14ac:dyDescent="0.25">
      <c r="C226" s="21" t="s">
        <v>228</v>
      </c>
      <c r="D226" s="21" t="s">
        <v>106</v>
      </c>
      <c r="E226" s="21" t="s">
        <v>107</v>
      </c>
      <c r="F226" s="22">
        <v>94558</v>
      </c>
      <c r="G226" s="23">
        <v>53.676790964275895</v>
      </c>
      <c r="H226" s="23">
        <v>70.109683023995842</v>
      </c>
      <c r="I226" s="23">
        <v>-2.0553945726432454</v>
      </c>
      <c r="J226" s="23">
        <v>68.054288451352605</v>
      </c>
      <c r="K226" s="23">
        <v>82.753897286310803</v>
      </c>
      <c r="L226" s="23">
        <v>136.43068825058668</v>
      </c>
      <c r="M226" s="1"/>
      <c r="N226" s="23">
        <v>53.853208073238541</v>
      </c>
      <c r="O226" s="23">
        <f t="shared" si="18"/>
        <v>60.734468792465997</v>
      </c>
      <c r="P226" s="23">
        <v>0.2990292063812694</v>
      </c>
      <c r="Q226" s="23">
        <v>-2.0553945726432454</v>
      </c>
      <c r="R226" s="23">
        <f t="shared" si="19"/>
        <v>58.978103426204022</v>
      </c>
      <c r="S226" s="23">
        <v>74.506287308031176</v>
      </c>
      <c r="T226" s="23">
        <v>128.35949538126971</v>
      </c>
      <c r="W226" s="54" t="s">
        <v>660</v>
      </c>
      <c r="X226" s="62" t="s">
        <v>664</v>
      </c>
      <c r="Y226" s="54" t="s">
        <v>665</v>
      </c>
      <c r="Z226" s="54"/>
      <c r="AA226" s="54" t="s">
        <v>891</v>
      </c>
      <c r="AB226" s="55" t="s">
        <v>228</v>
      </c>
      <c r="AC226" s="55"/>
      <c r="AD226" s="57">
        <v>5.0755699999999999</v>
      </c>
      <c r="AE226" s="57">
        <v>6.6294314073829996</v>
      </c>
      <c r="AF226" s="57">
        <v>-0.194354</v>
      </c>
      <c r="AG226" s="52">
        <f t="shared" si="20"/>
        <v>6.4350774073829999</v>
      </c>
      <c r="AH226" s="52">
        <f t="shared" si="21"/>
        <v>7.8250430195989766</v>
      </c>
      <c r="AI226" s="58">
        <v>12.900613019598977</v>
      </c>
      <c r="AJ226" s="36"/>
      <c r="AK226" s="57">
        <v>5.0922516489892899</v>
      </c>
      <c r="AL226" s="57">
        <f>VLOOKUP(AB226,'Summary LA - 14-15'!C$12:BI$394,31,FALSE)</f>
        <v>5.7429299000779999</v>
      </c>
      <c r="AM226" s="57">
        <v>2.8275603697000072E-2</v>
      </c>
      <c r="AN226" s="57">
        <v>-0.194354</v>
      </c>
      <c r="AO226" s="52">
        <f t="shared" si="22"/>
        <v>5.5768515037749999</v>
      </c>
      <c r="AP226" s="52">
        <f t="shared" si="23"/>
        <v>7.045732905190075</v>
      </c>
      <c r="AQ226" s="52">
        <f>VLOOKUP(AB226,'Summary LA - 14-15'!C$12:BI$394,57,FALSE)</f>
        <v>12.137984554179365</v>
      </c>
    </row>
    <row r="227" spans="3:43" x14ac:dyDescent="0.25">
      <c r="C227" s="21" t="s">
        <v>229</v>
      </c>
      <c r="D227" s="21" t="s">
        <v>109</v>
      </c>
      <c r="E227" s="21" t="s">
        <v>110</v>
      </c>
      <c r="F227" s="22">
        <v>69341</v>
      </c>
      <c r="G227" s="23">
        <v>40.297515178610055</v>
      </c>
      <c r="H227" s="23">
        <v>52.71819667639636</v>
      </c>
      <c r="I227" s="23">
        <v>-2.6161434072193939</v>
      </c>
      <c r="J227" s="23">
        <v>50.10205326917697</v>
      </c>
      <c r="K227" s="23">
        <v>71.166098663368899</v>
      </c>
      <c r="L227" s="23">
        <v>111.46361384197895</v>
      </c>
      <c r="M227" s="1"/>
      <c r="N227" s="23">
        <v>40.636490828983298</v>
      </c>
      <c r="O227" s="23">
        <f t="shared" si="18"/>
        <v>45.669768520240545</v>
      </c>
      <c r="P227" s="23">
        <v>0.22624260981237165</v>
      </c>
      <c r="Q227" s="23">
        <v>-2.6161434072193939</v>
      </c>
      <c r="R227" s="23">
        <f t="shared" si="19"/>
        <v>43.279867722833522</v>
      </c>
      <c r="S227" s="23">
        <v>67.659542036723607</v>
      </c>
      <c r="T227" s="23">
        <v>108.29603286570691</v>
      </c>
      <c r="W227" s="54" t="s">
        <v>660</v>
      </c>
      <c r="X227" s="62" t="s">
        <v>664</v>
      </c>
      <c r="Y227" s="54" t="s">
        <v>665</v>
      </c>
      <c r="Z227" s="54"/>
      <c r="AA227" s="54" t="s">
        <v>892</v>
      </c>
      <c r="AB227" s="55" t="s">
        <v>229</v>
      </c>
      <c r="AC227" s="55"/>
      <c r="AD227" s="57">
        <v>2.79427</v>
      </c>
      <c r="AE227" s="57">
        <v>3.6555324757380001</v>
      </c>
      <c r="AF227" s="57">
        <v>-0.18140600000000001</v>
      </c>
      <c r="AG227" s="52">
        <f t="shared" si="20"/>
        <v>3.4741264757380002</v>
      </c>
      <c r="AH227" s="52">
        <f t="shared" si="21"/>
        <v>4.9347284474166626</v>
      </c>
      <c r="AI227" s="58">
        <v>7.7289984474166626</v>
      </c>
      <c r="AJ227" s="36"/>
      <c r="AK227" s="57">
        <v>2.8177749105725312</v>
      </c>
      <c r="AL227" s="57">
        <f>VLOOKUP(AB227,'Summary LA - 14-15'!C$12:BI$394,31,FALSE)</f>
        <v>3.166787418962</v>
      </c>
      <c r="AM227" s="57">
        <v>1.5687888806999662E-2</v>
      </c>
      <c r="AN227" s="57">
        <v>-0.18140600000000001</v>
      </c>
      <c r="AO227" s="52">
        <f t="shared" si="22"/>
        <v>3.0010693077689998</v>
      </c>
      <c r="AP227" s="52">
        <f t="shared" si="23"/>
        <v>4.6918958298190674</v>
      </c>
      <c r="AQ227" s="52">
        <f>VLOOKUP(AB227,'Summary LA - 14-15'!C$12:BI$394,57,FALSE)</f>
        <v>7.5096707403915985</v>
      </c>
    </row>
    <row r="228" spans="3:43" x14ac:dyDescent="0.25">
      <c r="C228" s="21" t="s">
        <v>230</v>
      </c>
      <c r="D228" s="21" t="s">
        <v>103</v>
      </c>
      <c r="E228" s="21" t="s">
        <v>105</v>
      </c>
      <c r="F228" s="22">
        <v>99767</v>
      </c>
      <c r="G228" s="23">
        <v>50.354906933154247</v>
      </c>
      <c r="H228" s="23">
        <v>61.412722001443363</v>
      </c>
      <c r="I228" s="23">
        <v>-3.8740264817023666</v>
      </c>
      <c r="J228" s="23">
        <v>57.538695519740997</v>
      </c>
      <c r="K228" s="23">
        <v>68.846486441628599</v>
      </c>
      <c r="L228" s="23">
        <v>119.20139337478284</v>
      </c>
      <c r="M228" s="1"/>
      <c r="N228" s="23">
        <v>50.328107640141504</v>
      </c>
      <c r="O228" s="23">
        <f t="shared" si="18"/>
        <v>53.049488450750253</v>
      </c>
      <c r="P228" s="23">
        <v>0.26552211098860301</v>
      </c>
      <c r="Q228" s="23">
        <v>-3.8740264817023666</v>
      </c>
      <c r="R228" s="23">
        <f t="shared" si="19"/>
        <v>49.440984080036493</v>
      </c>
      <c r="S228" s="23">
        <v>61.832905123343764</v>
      </c>
      <c r="T228" s="23">
        <v>112.16101276348526</v>
      </c>
      <c r="W228" s="54" t="s">
        <v>660</v>
      </c>
      <c r="X228" s="62" t="s">
        <v>664</v>
      </c>
      <c r="Y228" s="54" t="s">
        <v>662</v>
      </c>
      <c r="Z228" s="54"/>
      <c r="AA228" s="54" t="s">
        <v>893</v>
      </c>
      <c r="AB228" s="55" t="s">
        <v>230</v>
      </c>
      <c r="AC228" s="55"/>
      <c r="AD228" s="57">
        <v>5.0237579999999999</v>
      </c>
      <c r="AE228" s="57">
        <v>6.1269630359180001</v>
      </c>
      <c r="AF228" s="57">
        <v>-0.38650000000000001</v>
      </c>
      <c r="AG228" s="52">
        <f t="shared" si="20"/>
        <v>5.7404630359180002</v>
      </c>
      <c r="AH228" s="52">
        <f t="shared" si="21"/>
        <v>6.8686074128219596</v>
      </c>
      <c r="AI228" s="58">
        <v>11.89236541282196</v>
      </c>
      <c r="AJ228" s="36"/>
      <c r="AK228" s="57">
        <v>5.0210843149339972</v>
      </c>
      <c r="AL228" s="57">
        <f>VLOOKUP(AB228,'Summary LA - 14-15'!C$12:BI$394,31,FALSE)</f>
        <v>5.2925883142660002</v>
      </c>
      <c r="AM228" s="57">
        <v>2.6490344446999953E-2</v>
      </c>
      <c r="AN228" s="57">
        <v>-0.38650000000000001</v>
      </c>
      <c r="AO228" s="52">
        <f t="shared" si="22"/>
        <v>4.9325786587130001</v>
      </c>
      <c r="AP228" s="52">
        <f t="shared" si="23"/>
        <v>6.1694177045684881</v>
      </c>
      <c r="AQ228" s="52">
        <f>VLOOKUP(AB228,'Summary LA - 14-15'!C$12:BI$394,57,FALSE)</f>
        <v>11.190502019502485</v>
      </c>
    </row>
    <row r="229" spans="3:43" x14ac:dyDescent="0.25">
      <c r="C229" s="21" t="s">
        <v>231</v>
      </c>
      <c r="D229" s="21"/>
      <c r="E229" s="21" t="s">
        <v>177</v>
      </c>
      <c r="F229" s="22">
        <v>159921</v>
      </c>
      <c r="G229" s="23">
        <v>304.53892859599426</v>
      </c>
      <c r="H229" s="23">
        <v>547.10679936820668</v>
      </c>
      <c r="I229" s="23">
        <v>-0.64980208978182985</v>
      </c>
      <c r="J229" s="23">
        <v>546.45699727842498</v>
      </c>
      <c r="K229" s="23">
        <v>652.31164527651595</v>
      </c>
      <c r="L229" s="23">
        <v>956.85057387251027</v>
      </c>
      <c r="M229" s="1"/>
      <c r="N229" s="23">
        <v>307.78817531619177</v>
      </c>
      <c r="O229" s="23">
        <f t="shared" si="18"/>
        <v>492.13261374272923</v>
      </c>
      <c r="P229" s="23">
        <v>2.3488984210454236</v>
      </c>
      <c r="Q229" s="23">
        <v>-0.64980208978182985</v>
      </c>
      <c r="R229" s="23">
        <f t="shared" si="19"/>
        <v>493.83171007399284</v>
      </c>
      <c r="S229" s="23">
        <v>611.27639324488882</v>
      </c>
      <c r="T229" s="23">
        <v>919.06456856108059</v>
      </c>
      <c r="W229" s="54" t="s">
        <v>688</v>
      </c>
      <c r="X229" s="63" t="s">
        <v>661</v>
      </c>
      <c r="Y229" s="54" t="s">
        <v>679</v>
      </c>
      <c r="Z229" s="54"/>
      <c r="AA229" s="54" t="s">
        <v>894</v>
      </c>
      <c r="AB229" s="55" t="s">
        <v>231</v>
      </c>
      <c r="AC229" s="55"/>
      <c r="AD229" s="57">
        <v>48.702170000000002</v>
      </c>
      <c r="AE229" s="57">
        <v>87.493866461762991</v>
      </c>
      <c r="AF229" s="57">
        <v>-0.103917</v>
      </c>
      <c r="AG229" s="52">
        <f t="shared" si="20"/>
        <v>87.389949461762995</v>
      </c>
      <c r="AH229" s="52">
        <f t="shared" si="21"/>
        <v>104.31833062426571</v>
      </c>
      <c r="AI229" s="58">
        <v>153.02050062426571</v>
      </c>
      <c r="AJ229" s="36"/>
      <c r="AK229" s="57">
        <v>49.221792784740707</v>
      </c>
      <c r="AL229" s="57">
        <f>VLOOKUP(AB229,'Summary LA - 14-15'!C$12:BI$394,31,FALSE)</f>
        <v>78.702339722350999</v>
      </c>
      <c r="AM229" s="57">
        <v>0.37563818439200519</v>
      </c>
      <c r="AN229" s="57">
        <v>-0.103917</v>
      </c>
      <c r="AO229" s="52">
        <f t="shared" si="22"/>
        <v>78.974060906743006</v>
      </c>
      <c r="AP229" s="52">
        <f t="shared" si="23"/>
        <v>97.763488326796704</v>
      </c>
      <c r="AQ229" s="52">
        <f>VLOOKUP(AB229,'Summary LA - 14-15'!C$12:BI$394,57,FALSE)</f>
        <v>146.9852811115374</v>
      </c>
    </row>
    <row r="230" spans="3:43" x14ac:dyDescent="0.25">
      <c r="C230" s="21" t="s">
        <v>232</v>
      </c>
      <c r="D230" s="21" t="s">
        <v>170</v>
      </c>
      <c r="E230" s="21"/>
      <c r="F230" s="22">
        <v>129778</v>
      </c>
      <c r="G230" s="23">
        <v>72.091879979657563</v>
      </c>
      <c r="H230" s="23">
        <v>45.931172988757723</v>
      </c>
      <c r="I230" s="23">
        <v>-0.69997996578772992</v>
      </c>
      <c r="J230" s="23">
        <v>45.23119302296999</v>
      </c>
      <c r="K230" s="23">
        <v>63.854735504451469</v>
      </c>
      <c r="L230" s="23">
        <v>135.94661548410903</v>
      </c>
      <c r="M230" s="1"/>
      <c r="N230" s="23">
        <v>72.641922595719294</v>
      </c>
      <c r="O230" s="23">
        <f t="shared" si="18"/>
        <v>39.778375077270418</v>
      </c>
      <c r="P230" s="23">
        <v>0.19858657318652373</v>
      </c>
      <c r="Q230" s="23">
        <v>-0.69997996578772992</v>
      </c>
      <c r="R230" s="23">
        <f t="shared" si="19"/>
        <v>39.276981684669209</v>
      </c>
      <c r="S230" s="23">
        <v>61.76907645173624</v>
      </c>
      <c r="T230" s="23">
        <v>134.41099904745553</v>
      </c>
      <c r="W230" s="54" t="s">
        <v>660</v>
      </c>
      <c r="X230" s="62" t="s">
        <v>667</v>
      </c>
      <c r="Y230" s="54" t="s">
        <v>679</v>
      </c>
      <c r="Z230" s="54"/>
      <c r="AA230" s="54" t="s">
        <v>895</v>
      </c>
      <c r="AB230" s="55" t="s">
        <v>232</v>
      </c>
      <c r="AC230" s="55"/>
      <c r="AD230" s="57">
        <v>9.3559400000000004</v>
      </c>
      <c r="AE230" s="57">
        <v>5.9608557681349996</v>
      </c>
      <c r="AF230" s="57">
        <v>-9.0842000000000006E-2</v>
      </c>
      <c r="AG230" s="52">
        <f t="shared" si="20"/>
        <v>5.8700137681349993</v>
      </c>
      <c r="AH230" s="52">
        <f t="shared" si="21"/>
        <v>8.286939864296702</v>
      </c>
      <c r="AI230" s="58">
        <v>17.642879864296702</v>
      </c>
      <c r="AJ230" s="36"/>
      <c r="AK230" s="57">
        <v>9.4273234306272577</v>
      </c>
      <c r="AL230" s="57">
        <f>VLOOKUP(AB230,'Summary LA - 14-15'!C$12:BI$394,31,FALSE)</f>
        <v>5.1623579607779995</v>
      </c>
      <c r="AM230" s="57">
        <v>2.5772168295000678E-2</v>
      </c>
      <c r="AN230" s="57">
        <v>-9.0842000000000006E-2</v>
      </c>
      <c r="AO230" s="52">
        <f t="shared" si="22"/>
        <v>5.0972881290730001</v>
      </c>
      <c r="AP230" s="52">
        <f t="shared" si="23"/>
        <v>8.016786978655368</v>
      </c>
      <c r="AQ230" s="52">
        <f>VLOOKUP(AB230,'Summary LA - 14-15'!C$12:BI$394,57,FALSE)</f>
        <v>17.444110409282626</v>
      </c>
    </row>
    <row r="231" spans="3:43" x14ac:dyDescent="0.25">
      <c r="C231" s="21" t="s">
        <v>233</v>
      </c>
      <c r="D231" s="21" t="s">
        <v>205</v>
      </c>
      <c r="E231" s="21"/>
      <c r="F231" s="22">
        <v>111255</v>
      </c>
      <c r="G231" s="23">
        <v>43.712642128443662</v>
      </c>
      <c r="H231" s="23">
        <v>61.542207505316611</v>
      </c>
      <c r="I231" s="23">
        <v>-1.9991371174329244</v>
      </c>
      <c r="J231" s="23">
        <v>59.543070387883695</v>
      </c>
      <c r="K231" s="23">
        <v>78.738826827076963</v>
      </c>
      <c r="L231" s="23">
        <v>122.45146895552064</v>
      </c>
      <c r="M231" s="1"/>
      <c r="N231" s="23">
        <v>44.234912897106312</v>
      </c>
      <c r="O231" s="23">
        <f t="shared" si="18"/>
        <v>53.163052711914069</v>
      </c>
      <c r="P231" s="23">
        <v>0.26460174369691003</v>
      </c>
      <c r="Q231" s="23">
        <v>-1.9991371174329244</v>
      </c>
      <c r="R231" s="23">
        <f t="shared" si="19"/>
        <v>51.428517338178054</v>
      </c>
      <c r="S231" s="23">
        <v>75.117569876131483</v>
      </c>
      <c r="T231" s="23">
        <v>119.35248277323778</v>
      </c>
      <c r="W231" s="54" t="s">
        <v>660</v>
      </c>
      <c r="X231" s="62" t="s">
        <v>664</v>
      </c>
      <c r="Y231" s="54" t="s">
        <v>665</v>
      </c>
      <c r="Z231" s="54"/>
      <c r="AA231" s="54" t="s">
        <v>896</v>
      </c>
      <c r="AB231" s="55" t="s">
        <v>233</v>
      </c>
      <c r="AC231" s="55"/>
      <c r="AD231" s="57">
        <v>4.8632499999999999</v>
      </c>
      <c r="AE231" s="57">
        <v>6.8468782960040002</v>
      </c>
      <c r="AF231" s="57">
        <v>-0.222414</v>
      </c>
      <c r="AG231" s="52">
        <f t="shared" si="20"/>
        <v>6.6244642960040006</v>
      </c>
      <c r="AH231" s="52">
        <f t="shared" si="21"/>
        <v>8.7600881786464484</v>
      </c>
      <c r="AI231" s="58">
        <v>13.623338178646447</v>
      </c>
      <c r="AJ231" s="36"/>
      <c r="AK231" s="57">
        <v>4.9213552343675628</v>
      </c>
      <c r="AL231" s="57">
        <f>VLOOKUP(AB231,'Summary LA - 14-15'!C$12:BI$394,31,FALSE)</f>
        <v>5.9146554294640001</v>
      </c>
      <c r="AM231" s="57">
        <v>2.9438266994999723E-2</v>
      </c>
      <c r="AN231" s="57">
        <v>-0.222414</v>
      </c>
      <c r="AO231" s="52">
        <f t="shared" si="22"/>
        <v>5.7216796964589998</v>
      </c>
      <c r="AP231" s="52">
        <f t="shared" si="23"/>
        <v>8.3577977270642592</v>
      </c>
      <c r="AQ231" s="52">
        <f>VLOOKUP(AB231,'Summary LA - 14-15'!C$12:BI$394,57,FALSE)</f>
        <v>13.279152961431823</v>
      </c>
    </row>
    <row r="232" spans="3:43" x14ac:dyDescent="0.25">
      <c r="C232" s="21" t="s">
        <v>234</v>
      </c>
      <c r="D232" s="21"/>
      <c r="E232" s="21" t="s">
        <v>177</v>
      </c>
      <c r="F232" s="22">
        <v>169789</v>
      </c>
      <c r="G232" s="23">
        <v>332.99522348326451</v>
      </c>
      <c r="H232" s="23">
        <v>431.34520194503182</v>
      </c>
      <c r="I232" s="23">
        <v>-1.1517942858489065</v>
      </c>
      <c r="J232" s="23">
        <v>430.19340765918292</v>
      </c>
      <c r="K232" s="23">
        <v>518.38262002351223</v>
      </c>
      <c r="L232" s="23">
        <v>851.3778435067768</v>
      </c>
      <c r="M232" s="1"/>
      <c r="N232" s="23">
        <v>335.67631432764739</v>
      </c>
      <c r="O232" s="23">
        <f t="shared" si="18"/>
        <v>387.10933142347267</v>
      </c>
      <c r="P232" s="23">
        <v>1.8470636516028724</v>
      </c>
      <c r="Q232" s="23">
        <v>-1.1517942858489065</v>
      </c>
      <c r="R232" s="23">
        <f t="shared" si="19"/>
        <v>387.80460078922664</v>
      </c>
      <c r="S232" s="23">
        <v>487.95641658607246</v>
      </c>
      <c r="T232" s="23">
        <v>823.6327309137198</v>
      </c>
      <c r="W232" s="54" t="s">
        <v>688</v>
      </c>
      <c r="X232" s="63" t="s">
        <v>664</v>
      </c>
      <c r="Y232" s="54" t="s">
        <v>665</v>
      </c>
      <c r="Z232" s="54"/>
      <c r="AA232" s="54" t="s">
        <v>897</v>
      </c>
      <c r="AB232" s="55" t="s">
        <v>234</v>
      </c>
      <c r="AC232" s="55"/>
      <c r="AD232" s="57">
        <v>56.538925999999996</v>
      </c>
      <c r="AE232" s="57">
        <v>73.237670493045002</v>
      </c>
      <c r="AF232" s="57">
        <v>-0.19556200000000001</v>
      </c>
      <c r="AG232" s="52">
        <f t="shared" si="20"/>
        <v>73.042108493045006</v>
      </c>
      <c r="AH232" s="52">
        <f t="shared" si="21"/>
        <v>88.015666671172113</v>
      </c>
      <c r="AI232" s="58">
        <v>144.55459267117212</v>
      </c>
      <c r="AJ232" s="36"/>
      <c r="AK232" s="57">
        <v>56.994145733376918</v>
      </c>
      <c r="AL232" s="57">
        <f>VLOOKUP(AB232,'Summary LA - 14-15'!C$12:BI$394,31,FALSE)</f>
        <v>65.726906273059996</v>
      </c>
      <c r="AM232" s="57">
        <v>0.31361109034200013</v>
      </c>
      <c r="AN232" s="57">
        <v>-0.19556200000000001</v>
      </c>
      <c r="AO232" s="52">
        <f t="shared" si="22"/>
        <v>65.844955363401994</v>
      </c>
      <c r="AP232" s="52">
        <f t="shared" si="23"/>
        <v>82.85593440042183</v>
      </c>
      <c r="AQ232" s="52">
        <f>VLOOKUP(AB232,'Summary LA - 14-15'!C$12:BI$394,57,FALSE)</f>
        <v>139.85008013379874</v>
      </c>
    </row>
    <row r="233" spans="3:43" x14ac:dyDescent="0.25">
      <c r="C233" s="21" t="s">
        <v>235</v>
      </c>
      <c r="D233" s="21" t="s">
        <v>227</v>
      </c>
      <c r="E233" s="21"/>
      <c r="F233" s="22">
        <v>102851</v>
      </c>
      <c r="G233" s="23">
        <v>49.162322194242158</v>
      </c>
      <c r="H233" s="23">
        <v>69.56591793067642</v>
      </c>
      <c r="I233" s="23">
        <v>-1.7309019844240696</v>
      </c>
      <c r="J233" s="23">
        <v>67.835015946252355</v>
      </c>
      <c r="K233" s="23">
        <v>82.098792659530233</v>
      </c>
      <c r="L233" s="23">
        <v>131.26111485377237</v>
      </c>
      <c r="M233" s="1"/>
      <c r="N233" s="23">
        <v>49.339478162319026</v>
      </c>
      <c r="O233" s="23">
        <f t="shared" si="18"/>
        <v>60.318015166075192</v>
      </c>
      <c r="P233" s="23">
        <v>0.29647243801226958</v>
      </c>
      <c r="Q233" s="23">
        <v>-1.7309019844240696</v>
      </c>
      <c r="R233" s="23">
        <f t="shared" si="19"/>
        <v>58.883585619663386</v>
      </c>
      <c r="S233" s="23">
        <v>78.400348348861698</v>
      </c>
      <c r="T233" s="23">
        <v>127.73982651118074</v>
      </c>
      <c r="W233" s="54" t="s">
        <v>660</v>
      </c>
      <c r="X233" s="62" t="s">
        <v>664</v>
      </c>
      <c r="Y233" s="54" t="s">
        <v>665</v>
      </c>
      <c r="Z233" s="54"/>
      <c r="AA233" s="54" t="s">
        <v>898</v>
      </c>
      <c r="AB233" s="55" t="s">
        <v>235</v>
      </c>
      <c r="AC233" s="55"/>
      <c r="AD233" s="57">
        <v>5.0563940000000001</v>
      </c>
      <c r="AE233" s="57">
        <v>7.1549242250880001</v>
      </c>
      <c r="AF233" s="57">
        <v>-0.17802499999999999</v>
      </c>
      <c r="AG233" s="52">
        <f t="shared" si="20"/>
        <v>6.9768992250880002</v>
      </c>
      <c r="AH233" s="52">
        <f t="shared" si="21"/>
        <v>8.4439429238253432</v>
      </c>
      <c r="AI233" s="58">
        <v>13.500336923825344</v>
      </c>
      <c r="AJ233" s="36"/>
      <c r="AK233" s="57">
        <v>5.0746146684726741</v>
      </c>
      <c r="AL233" s="57">
        <f>VLOOKUP(AB233,'Summary LA - 14-15'!C$12:BI$394,31,FALSE)</f>
        <v>6.2037681778459994</v>
      </c>
      <c r="AM233" s="57">
        <v>3.0492486721999942E-2</v>
      </c>
      <c r="AN233" s="57">
        <v>-0.17802499999999999</v>
      </c>
      <c r="AO233" s="52">
        <f t="shared" si="22"/>
        <v>6.0562356645679998</v>
      </c>
      <c r="AP233" s="52">
        <f t="shared" si="23"/>
        <v>8.066685918994196</v>
      </c>
      <c r="AQ233" s="52">
        <f>VLOOKUP(AB233,'Summary LA - 14-15'!C$12:BI$394,57,FALSE)</f>
        <v>13.141300587466869</v>
      </c>
    </row>
    <row r="234" spans="3:43" x14ac:dyDescent="0.25">
      <c r="C234" s="21" t="s">
        <v>236</v>
      </c>
      <c r="D234" s="21"/>
      <c r="E234" s="21" t="s">
        <v>25</v>
      </c>
      <c r="F234" s="22">
        <v>209333</v>
      </c>
      <c r="G234" s="23">
        <v>394.37494327220264</v>
      </c>
      <c r="H234" s="23">
        <v>332.00772317069453</v>
      </c>
      <c r="I234" s="23">
        <v>-1.9149632403873256</v>
      </c>
      <c r="J234" s="23">
        <v>330.09275993030724</v>
      </c>
      <c r="K234" s="23">
        <v>408.1968750081669</v>
      </c>
      <c r="L234" s="23">
        <v>802.57181828036948</v>
      </c>
      <c r="M234" s="1"/>
      <c r="N234" s="23">
        <v>398.1402094205983</v>
      </c>
      <c r="O234" s="23">
        <f t="shared" si="18"/>
        <v>300.67121711839991</v>
      </c>
      <c r="P234" s="23">
        <v>1.4354581371308013</v>
      </c>
      <c r="Q234" s="23">
        <v>-1.9149632403873256</v>
      </c>
      <c r="R234" s="23">
        <f t="shared" si="19"/>
        <v>300.19171201514337</v>
      </c>
      <c r="S234" s="23">
        <v>391.7240289768838</v>
      </c>
      <c r="T234" s="23">
        <v>789.86423839748204</v>
      </c>
      <c r="W234" s="54" t="s">
        <v>688</v>
      </c>
      <c r="X234" s="63" t="s">
        <v>664</v>
      </c>
      <c r="Y234" s="54" t="s">
        <v>665</v>
      </c>
      <c r="Z234" s="54"/>
      <c r="AA234" s="54" t="s">
        <v>899</v>
      </c>
      <c r="AB234" s="55" t="s">
        <v>236</v>
      </c>
      <c r="AC234" s="55"/>
      <c r="AD234" s="57">
        <v>82.555689999999998</v>
      </c>
      <c r="AE234" s="57">
        <v>69.500172714491001</v>
      </c>
      <c r="AF234" s="57">
        <v>-0.40086500000000003</v>
      </c>
      <c r="AG234" s="52">
        <f t="shared" si="20"/>
        <v>69.099307714491005</v>
      </c>
      <c r="AH234" s="52">
        <f t="shared" si="21"/>
        <v>85.449076436084596</v>
      </c>
      <c r="AI234" s="58">
        <v>168.00476643608459</v>
      </c>
      <c r="AJ234" s="36"/>
      <c r="AK234" s="57">
        <v>83.343884458642094</v>
      </c>
      <c r="AL234" s="57">
        <f>VLOOKUP(AB234,'Summary LA - 14-15'!C$12:BI$394,31,FALSE)</f>
        <v>62.940407893046</v>
      </c>
      <c r="AM234" s="57">
        <v>0.30048875822000204</v>
      </c>
      <c r="AN234" s="57">
        <v>-0.40086500000000003</v>
      </c>
      <c r="AO234" s="52">
        <f t="shared" si="22"/>
        <v>62.840031651266003</v>
      </c>
      <c r="AP234" s="52">
        <f t="shared" si="23"/>
        <v>82.006826436209508</v>
      </c>
      <c r="AQ234" s="52">
        <f>VLOOKUP(AB234,'Summary LA - 14-15'!C$12:BI$394,57,FALSE)</f>
        <v>165.3507108948516</v>
      </c>
    </row>
    <row r="235" spans="3:43" x14ac:dyDescent="0.25">
      <c r="C235" s="21" t="s">
        <v>237</v>
      </c>
      <c r="D235" s="21"/>
      <c r="E235" s="21" t="s">
        <v>353</v>
      </c>
      <c r="F235" s="22">
        <v>204007</v>
      </c>
      <c r="G235" s="23">
        <v>345.05744410731</v>
      </c>
      <c r="H235" s="23">
        <v>521.93898435408096</v>
      </c>
      <c r="I235" s="23">
        <v>0</v>
      </c>
      <c r="J235" s="23">
        <v>521.93898435408096</v>
      </c>
      <c r="K235" s="23">
        <v>613.97354248594991</v>
      </c>
      <c r="L235" s="23">
        <v>959.03098659325997</v>
      </c>
      <c r="M235" s="1"/>
      <c r="N235" s="23">
        <v>346.95685111488325</v>
      </c>
      <c r="O235" s="23">
        <f t="shared" si="18"/>
        <v>471.11629092606626</v>
      </c>
      <c r="P235" s="23">
        <v>2.238446280622663</v>
      </c>
      <c r="Q235" s="23">
        <v>0</v>
      </c>
      <c r="R235" s="23">
        <f t="shared" si="19"/>
        <v>473.35473720668892</v>
      </c>
      <c r="S235" s="23">
        <v>577.75269506821621</v>
      </c>
      <c r="T235" s="23">
        <v>924.70954618309952</v>
      </c>
      <c r="W235" s="54" t="s">
        <v>682</v>
      </c>
      <c r="X235" s="63" t="s">
        <v>661</v>
      </c>
      <c r="Y235" s="54" t="s">
        <v>679</v>
      </c>
      <c r="Z235" s="54"/>
      <c r="AA235" s="54" t="s">
        <v>900</v>
      </c>
      <c r="AB235" s="55" t="s">
        <v>237</v>
      </c>
      <c r="AC235" s="55"/>
      <c r="AD235" s="57">
        <v>70.394133999999994</v>
      </c>
      <c r="AE235" s="57">
        <v>106.47920638112301</v>
      </c>
      <c r="AF235" s="57">
        <v>0</v>
      </c>
      <c r="AG235" s="52">
        <f t="shared" si="20"/>
        <v>106.47920638112301</v>
      </c>
      <c r="AH235" s="52">
        <f t="shared" si="21"/>
        <v>125.25490048193119</v>
      </c>
      <c r="AI235" s="58">
        <v>195.64903448193118</v>
      </c>
      <c r="AJ235" s="36"/>
      <c r="AK235" s="57">
        <v>70.781626325393987</v>
      </c>
      <c r="AL235" s="57">
        <f>VLOOKUP(AB235,'Summary LA - 14-15'!C$12:BI$394,31,FALSE)</f>
        <v>96.111021162954003</v>
      </c>
      <c r="AM235" s="57">
        <v>0.45665871037098765</v>
      </c>
      <c r="AN235" s="57">
        <v>0</v>
      </c>
      <c r="AO235" s="52">
        <f t="shared" si="22"/>
        <v>96.567679873324991</v>
      </c>
      <c r="AP235" s="52">
        <f t="shared" si="23"/>
        <v>117.87477643508275</v>
      </c>
      <c r="AQ235" s="52">
        <f>VLOOKUP(AB235,'Summary LA - 14-15'!C$12:BI$394,57,FALSE)</f>
        <v>188.65640276047674</v>
      </c>
    </row>
    <row r="236" spans="3:43" x14ac:dyDescent="0.25">
      <c r="C236" s="21" t="s">
        <v>238</v>
      </c>
      <c r="D236" s="21" t="s">
        <v>362</v>
      </c>
      <c r="E236" s="21"/>
      <c r="F236" s="22">
        <v>62491</v>
      </c>
      <c r="G236" s="23">
        <v>63.431054071786335</v>
      </c>
      <c r="H236" s="23">
        <v>67.95780231218896</v>
      </c>
      <c r="I236" s="23">
        <v>-1.7896977164711718</v>
      </c>
      <c r="J236" s="23">
        <v>66.168104595717779</v>
      </c>
      <c r="K236" s="23">
        <v>79.212839708369586</v>
      </c>
      <c r="L236" s="23">
        <v>142.64389378015593</v>
      </c>
      <c r="M236" s="1"/>
      <c r="N236" s="23">
        <v>63.706007459198908</v>
      </c>
      <c r="O236" s="23">
        <f t="shared" si="18"/>
        <v>58.80220316735209</v>
      </c>
      <c r="P236" s="23">
        <v>0.29073066599990327</v>
      </c>
      <c r="Q236" s="23">
        <v>-1.7896977164711718</v>
      </c>
      <c r="R236" s="23">
        <f t="shared" si="19"/>
        <v>57.303236116880818</v>
      </c>
      <c r="S236" s="23">
        <v>72.666693701555417</v>
      </c>
      <c r="T236" s="23">
        <v>136.37270116075433</v>
      </c>
      <c r="W236" s="54" t="s">
        <v>660</v>
      </c>
      <c r="X236" s="62" t="s">
        <v>664</v>
      </c>
      <c r="Y236" s="54" t="s">
        <v>662</v>
      </c>
      <c r="Z236" s="54"/>
      <c r="AA236" s="54" t="s">
        <v>901</v>
      </c>
      <c r="AB236" s="55" t="s">
        <v>238</v>
      </c>
      <c r="AC236" s="55"/>
      <c r="AD236" s="57">
        <v>3.96387</v>
      </c>
      <c r="AE236" s="57">
        <v>4.246751024291</v>
      </c>
      <c r="AF236" s="57">
        <v>-0.11183999999999999</v>
      </c>
      <c r="AG236" s="52">
        <f t="shared" si="20"/>
        <v>4.1349110242910001</v>
      </c>
      <c r="AH236" s="52">
        <f t="shared" si="21"/>
        <v>4.9500895662157234</v>
      </c>
      <c r="AI236" s="58">
        <v>8.9139595662157234</v>
      </c>
      <c r="AJ236" s="36"/>
      <c r="AK236" s="57">
        <v>3.9810521121327995</v>
      </c>
      <c r="AL236" s="57">
        <f>VLOOKUP(AB236,'Summary LA - 14-15'!C$12:BI$394,31,FALSE)</f>
        <v>3.6746084781309998</v>
      </c>
      <c r="AM236" s="57">
        <v>1.8168050048999955E-2</v>
      </c>
      <c r="AN236" s="57">
        <v>-0.11183999999999999</v>
      </c>
      <c r="AO236" s="52">
        <f t="shared" si="22"/>
        <v>3.5809365281799996</v>
      </c>
      <c r="AP236" s="52">
        <f t="shared" si="23"/>
        <v>4.5413793373230309</v>
      </c>
      <c r="AQ236" s="52">
        <f>VLOOKUP(AB236,'Summary LA - 14-15'!C$12:BI$394,57,FALSE)</f>
        <v>8.52243144945583</v>
      </c>
    </row>
    <row r="237" spans="3:43" x14ac:dyDescent="0.25">
      <c r="C237" s="21" t="s">
        <v>239</v>
      </c>
      <c r="D237" s="21" t="s">
        <v>199</v>
      </c>
      <c r="E237" s="21" t="s">
        <v>200</v>
      </c>
      <c r="F237" s="22">
        <v>94794</v>
      </c>
      <c r="G237" s="23">
        <v>53.620556153343038</v>
      </c>
      <c r="H237" s="23">
        <v>56.03793905760913</v>
      </c>
      <c r="I237" s="23">
        <v>-1.477393083950461</v>
      </c>
      <c r="J237" s="23">
        <v>54.56054597365867</v>
      </c>
      <c r="K237" s="23">
        <v>70.371661528427552</v>
      </c>
      <c r="L237" s="23">
        <v>123.9922176817706</v>
      </c>
      <c r="M237" s="1"/>
      <c r="N237" s="23">
        <v>53.681187936321983</v>
      </c>
      <c r="O237" s="23">
        <f t="shared" si="18"/>
        <v>48.462237681446084</v>
      </c>
      <c r="P237" s="23">
        <v>0.23972714615904284</v>
      </c>
      <c r="Q237" s="23">
        <v>-1.477393083950461</v>
      </c>
      <c r="R237" s="23">
        <f t="shared" si="19"/>
        <v>47.224571743654664</v>
      </c>
      <c r="S237" s="23">
        <v>68.135038981156441</v>
      </c>
      <c r="T237" s="23">
        <v>121.81622691747842</v>
      </c>
      <c r="W237" s="54" t="s">
        <v>660</v>
      </c>
      <c r="X237" s="62" t="s">
        <v>664</v>
      </c>
      <c r="Y237" s="54" t="s">
        <v>662</v>
      </c>
      <c r="Z237" s="54"/>
      <c r="AA237" s="54" t="s">
        <v>902</v>
      </c>
      <c r="AB237" s="55" t="s">
        <v>239</v>
      </c>
      <c r="AC237" s="55"/>
      <c r="AD237" s="57">
        <v>5.0829069999999996</v>
      </c>
      <c r="AE237" s="57">
        <v>5.3120603950270002</v>
      </c>
      <c r="AF237" s="57">
        <v>-0.14004800000000001</v>
      </c>
      <c r="AG237" s="52">
        <f t="shared" si="20"/>
        <v>5.1720123950270001</v>
      </c>
      <c r="AH237" s="52">
        <f t="shared" si="21"/>
        <v>6.6708112829257624</v>
      </c>
      <c r="AI237" s="58">
        <v>11.753718282925762</v>
      </c>
      <c r="AJ237" s="36"/>
      <c r="AK237" s="57">
        <v>5.0886545292357059</v>
      </c>
      <c r="AL237" s="57">
        <f>VLOOKUP(AB237,'Summary LA - 14-15'!C$12:BI$394,31,FALSE)</f>
        <v>4.5939293587750001</v>
      </c>
      <c r="AM237" s="57">
        <v>2.2724695093000308E-2</v>
      </c>
      <c r="AN237" s="57">
        <v>-0.14004800000000001</v>
      </c>
      <c r="AO237" s="52">
        <f t="shared" si="22"/>
        <v>4.4766060538680001</v>
      </c>
      <c r="AP237" s="52">
        <f t="shared" si="23"/>
        <v>6.4592493991985069</v>
      </c>
      <c r="AQ237" s="52">
        <f>VLOOKUP(AB237,'Summary LA - 14-15'!C$12:BI$394,57,FALSE)</f>
        <v>11.547903928434213</v>
      </c>
    </row>
    <row r="238" spans="3:43" x14ac:dyDescent="0.25">
      <c r="C238" s="21" t="s">
        <v>240</v>
      </c>
      <c r="D238" s="21"/>
      <c r="E238" s="21"/>
      <c r="F238" s="22">
        <v>605503</v>
      </c>
      <c r="G238" s="23">
        <v>371.9106263717934</v>
      </c>
      <c r="H238" s="23">
        <v>250.08773250483978</v>
      </c>
      <c r="I238" s="23">
        <v>0</v>
      </c>
      <c r="J238" s="23">
        <v>250.08773250483978</v>
      </c>
      <c r="K238" s="23">
        <v>301.46188708325968</v>
      </c>
      <c r="L238" s="23">
        <v>673.37251345505308</v>
      </c>
      <c r="M238" s="1"/>
      <c r="N238" s="23">
        <v>374.00337619100469</v>
      </c>
      <c r="O238" s="23">
        <f t="shared" si="18"/>
        <v>228.18963429225121</v>
      </c>
      <c r="P238" s="23">
        <v>1.0573297192053448</v>
      </c>
      <c r="Q238" s="23">
        <v>0</v>
      </c>
      <c r="R238" s="23">
        <f t="shared" si="19"/>
        <v>229.24696401145655</v>
      </c>
      <c r="S238" s="23">
        <v>290.3288669058291</v>
      </c>
      <c r="T238" s="23">
        <v>664.33224309683385</v>
      </c>
      <c r="W238" s="54" t="s">
        <v>715</v>
      </c>
      <c r="X238" s="63" t="s">
        <v>664</v>
      </c>
      <c r="Y238" s="54" t="s">
        <v>665</v>
      </c>
      <c r="Z238" s="54"/>
      <c r="AA238" s="54" t="s">
        <v>903</v>
      </c>
      <c r="AB238" s="55" t="s">
        <v>240</v>
      </c>
      <c r="AC238" s="55"/>
      <c r="AD238" s="57">
        <v>225.19300000000001</v>
      </c>
      <c r="AE238" s="57">
        <v>151.428872294878</v>
      </c>
      <c r="AF238" s="57">
        <v>0</v>
      </c>
      <c r="AG238" s="52">
        <f t="shared" si="20"/>
        <v>151.428872294878</v>
      </c>
      <c r="AH238" s="52">
        <f t="shared" si="21"/>
        <v>182.536077014575</v>
      </c>
      <c r="AI238" s="58">
        <v>407.72907701457501</v>
      </c>
      <c r="AJ238" s="36"/>
      <c r="AK238" s="57">
        <v>226.46016629378192</v>
      </c>
      <c r="AL238" s="57">
        <f>VLOOKUP(AB238,'Summary LA - 14-15'!C$12:BI$394,31,FALSE)</f>
        <v>138.16950813286098</v>
      </c>
      <c r="AM238" s="57">
        <v>0.64021631696799397</v>
      </c>
      <c r="AN238" s="57">
        <v>0</v>
      </c>
      <c r="AO238" s="52">
        <f t="shared" si="22"/>
        <v>138.80972444982899</v>
      </c>
      <c r="AP238" s="52">
        <f t="shared" si="23"/>
        <v>175.80780420559427</v>
      </c>
      <c r="AQ238" s="52">
        <f>VLOOKUP(AB238,'Summary LA - 14-15'!C$12:BI$394,57,FALSE)</f>
        <v>402.26797049937619</v>
      </c>
    </row>
    <row r="239" spans="3:43" x14ac:dyDescent="0.25">
      <c r="C239" s="21" t="s">
        <v>241</v>
      </c>
      <c r="D239" s="21"/>
      <c r="E239" s="21"/>
      <c r="F239" s="22">
        <v>807062</v>
      </c>
      <c r="G239" s="23">
        <v>21.073460279383738</v>
      </c>
      <c r="H239" s="23">
        <v>16.977517911042767</v>
      </c>
      <c r="I239" s="23">
        <v>0</v>
      </c>
      <c r="J239" s="23">
        <v>16.977517911042767</v>
      </c>
      <c r="K239" s="23">
        <v>17.253857090849543</v>
      </c>
      <c r="L239" s="23">
        <v>38.327317370233281</v>
      </c>
      <c r="M239" s="1"/>
      <c r="N239" s="23">
        <v>21.186460932315821</v>
      </c>
      <c r="O239" s="23">
        <f t="shared" si="18"/>
        <v>15.742754655891369</v>
      </c>
      <c r="P239" s="23">
        <v>7.2099751595291348E-2</v>
      </c>
      <c r="Q239" s="23">
        <v>0</v>
      </c>
      <c r="R239" s="23">
        <f t="shared" si="19"/>
        <v>15.81485440748666</v>
      </c>
      <c r="S239" s="23">
        <v>16.362963445326876</v>
      </c>
      <c r="T239" s="23">
        <v>37.549424377642694</v>
      </c>
      <c r="W239" s="54" t="s">
        <v>672</v>
      </c>
      <c r="X239" s="63" t="s">
        <v>673</v>
      </c>
      <c r="Y239" s="54" t="s">
        <v>674</v>
      </c>
      <c r="Z239" s="54"/>
      <c r="AA239" s="54" t="s">
        <v>904</v>
      </c>
      <c r="AB239" s="55" t="s">
        <v>241</v>
      </c>
      <c r="AC239" s="55"/>
      <c r="AD239" s="57">
        <v>17.007588999999999</v>
      </c>
      <c r="AE239" s="57">
        <v>13.701909560321999</v>
      </c>
      <c r="AF239" s="57">
        <v>0</v>
      </c>
      <c r="AG239" s="52">
        <f t="shared" si="20"/>
        <v>13.701909560321999</v>
      </c>
      <c r="AH239" s="52">
        <f t="shared" si="21"/>
        <v>13.924932411455213</v>
      </c>
      <c r="AI239" s="58">
        <v>30.932521411455213</v>
      </c>
      <c r="AJ239" s="36"/>
      <c r="AK239" s="57">
        <v>17.098787532956671</v>
      </c>
      <c r="AL239" s="57">
        <f>VLOOKUP(AB239,'Summary LA - 14-15'!C$12:BI$394,31,FALSE)</f>
        <v>12.705379058093</v>
      </c>
      <c r="AM239" s="57">
        <v>5.8188969721999016E-2</v>
      </c>
      <c r="AN239" s="57">
        <v>0</v>
      </c>
      <c r="AO239" s="52">
        <f t="shared" si="22"/>
        <v>12.763568027814998</v>
      </c>
      <c r="AP239" s="52">
        <f t="shared" si="23"/>
        <v>13.207531542238399</v>
      </c>
      <c r="AQ239" s="52">
        <f>VLOOKUP(AB239,'Summary LA - 14-15'!C$12:BI$394,57,FALSE)</f>
        <v>30.30631907519507</v>
      </c>
    </row>
    <row r="240" spans="3:43" x14ac:dyDescent="0.25">
      <c r="C240" s="21" t="s">
        <v>242</v>
      </c>
      <c r="D240" s="21" t="s">
        <v>243</v>
      </c>
      <c r="E240" s="21"/>
      <c r="F240" s="22">
        <v>219280</v>
      </c>
      <c r="G240" s="23">
        <v>55.502923203210507</v>
      </c>
      <c r="H240" s="23">
        <v>68.79397028753192</v>
      </c>
      <c r="I240" s="23">
        <v>-0.60976377234585921</v>
      </c>
      <c r="J240" s="23">
        <v>68.184206515186062</v>
      </c>
      <c r="K240" s="23">
        <v>85.234764071691529</v>
      </c>
      <c r="L240" s="23">
        <v>140.73768727490204</v>
      </c>
      <c r="M240" s="1"/>
      <c r="N240" s="23">
        <v>56.245543027251344</v>
      </c>
      <c r="O240" s="23">
        <f t="shared" si="18"/>
        <v>59.476536859234763</v>
      </c>
      <c r="P240" s="23">
        <v>0.29455209192356946</v>
      </c>
      <c r="Q240" s="23">
        <v>-0.60976377234585921</v>
      </c>
      <c r="R240" s="23">
        <f t="shared" si="19"/>
        <v>59.161325178812476</v>
      </c>
      <c r="S240" s="23">
        <v>79.707885950372841</v>
      </c>
      <c r="T240" s="23">
        <v>135.95342897762418</v>
      </c>
      <c r="W240" s="54" t="s">
        <v>660</v>
      </c>
      <c r="X240" s="62" t="s">
        <v>661</v>
      </c>
      <c r="Y240" s="54" t="s">
        <v>662</v>
      </c>
      <c r="Z240" s="54"/>
      <c r="AA240" s="54" t="s">
        <v>905</v>
      </c>
      <c r="AB240" s="55" t="s">
        <v>242</v>
      </c>
      <c r="AC240" s="55"/>
      <c r="AD240" s="57">
        <v>12.170681</v>
      </c>
      <c r="AE240" s="57">
        <v>15.08514180465</v>
      </c>
      <c r="AF240" s="57">
        <v>-0.13370899999999999</v>
      </c>
      <c r="AG240" s="52">
        <f t="shared" si="20"/>
        <v>14.95143280465</v>
      </c>
      <c r="AH240" s="52">
        <f t="shared" si="21"/>
        <v>18.690279065640517</v>
      </c>
      <c r="AI240" s="58">
        <v>30.860960065640519</v>
      </c>
      <c r="AJ240" s="36"/>
      <c r="AK240" s="57">
        <v>12.333522675015676</v>
      </c>
      <c r="AL240" s="57">
        <f>VLOOKUP(AB240,'Summary LA - 14-15'!C$12:BI$394,31,FALSE)</f>
        <v>13.042015002492999</v>
      </c>
      <c r="AM240" s="57">
        <v>6.4589382717000321E-2</v>
      </c>
      <c r="AN240" s="57">
        <v>-0.13370899999999999</v>
      </c>
      <c r="AO240" s="52">
        <f t="shared" si="22"/>
        <v>12.97289538521</v>
      </c>
      <c r="AP240" s="52">
        <f t="shared" si="23"/>
        <v>17.479643180672262</v>
      </c>
      <c r="AQ240" s="52">
        <f>VLOOKUP(AB240,'Summary LA - 14-15'!C$12:BI$394,57,FALSE)</f>
        <v>29.813165855687938</v>
      </c>
    </row>
    <row r="241" spans="3:43" x14ac:dyDescent="0.25">
      <c r="C241" s="21" t="s">
        <v>243</v>
      </c>
      <c r="D241" s="21"/>
      <c r="E241" s="21"/>
      <c r="F241" s="22">
        <v>710407</v>
      </c>
      <c r="G241" s="23">
        <v>305.99705098626561</v>
      </c>
      <c r="H241" s="23">
        <v>286.68160677351574</v>
      </c>
      <c r="I241" s="23">
        <v>0</v>
      </c>
      <c r="J241" s="23">
        <v>286.68160677351574</v>
      </c>
      <c r="K241" s="23">
        <v>346.13527670432302</v>
      </c>
      <c r="L241" s="23">
        <v>652.13232769058868</v>
      </c>
      <c r="M241" s="1"/>
      <c r="N241" s="23">
        <v>308.23835231635525</v>
      </c>
      <c r="O241" s="23">
        <f t="shared" si="18"/>
        <v>261.19782604188305</v>
      </c>
      <c r="P241" s="23">
        <v>1.2246050590168795</v>
      </c>
      <c r="Q241" s="23">
        <v>0</v>
      </c>
      <c r="R241" s="23">
        <f t="shared" si="19"/>
        <v>262.42243110089993</v>
      </c>
      <c r="S241" s="23">
        <v>333.3100512280588</v>
      </c>
      <c r="T241" s="23">
        <v>641.5484035444141</v>
      </c>
      <c r="W241" s="54" t="s">
        <v>715</v>
      </c>
      <c r="X241" s="63" t="s">
        <v>667</v>
      </c>
      <c r="Y241" s="54" t="s">
        <v>662</v>
      </c>
      <c r="Z241" s="54"/>
      <c r="AA241" s="54" t="s">
        <v>906</v>
      </c>
      <c r="AB241" s="55" t="s">
        <v>243</v>
      </c>
      <c r="AC241" s="55"/>
      <c r="AD241" s="57">
        <v>217.38244700000001</v>
      </c>
      <c r="AE241" s="57">
        <v>203.66062022315299</v>
      </c>
      <c r="AF241" s="57">
        <v>0</v>
      </c>
      <c r="AG241" s="52">
        <f t="shared" si="20"/>
        <v>203.66062022315299</v>
      </c>
      <c r="AH241" s="52">
        <f t="shared" si="21"/>
        <v>245.89692351768798</v>
      </c>
      <c r="AI241" s="58">
        <v>463.27937051768799</v>
      </c>
      <c r="AJ241" s="36"/>
      <c r="AK241" s="57">
        <v>218.97468315400499</v>
      </c>
      <c r="AL241" s="57">
        <f>VLOOKUP(AB241,'Summary LA - 14-15'!C$12:BI$394,31,FALSE)</f>
        <v>185.55676400493601</v>
      </c>
      <c r="AM241" s="57">
        <v>0.86996800616100434</v>
      </c>
      <c r="AN241" s="57">
        <v>0</v>
      </c>
      <c r="AO241" s="52">
        <f t="shared" si="22"/>
        <v>186.42673201109702</v>
      </c>
      <c r="AP241" s="52">
        <f t="shared" si="23"/>
        <v>236.80326065029755</v>
      </c>
      <c r="AQ241" s="52">
        <f>VLOOKUP(AB241,'Summary LA - 14-15'!C$12:BI$394,57,FALSE)</f>
        <v>455.77794380430254</v>
      </c>
    </row>
    <row r="242" spans="3:43" x14ac:dyDescent="0.25">
      <c r="C242" s="21" t="s">
        <v>244</v>
      </c>
      <c r="D242" s="21"/>
      <c r="E242" s="21"/>
      <c r="F242" s="22">
        <v>318152</v>
      </c>
      <c r="G242" s="23">
        <v>415.83558173451689</v>
      </c>
      <c r="H242" s="23">
        <v>479.298295316946</v>
      </c>
      <c r="I242" s="23">
        <v>-2.0748321556991627</v>
      </c>
      <c r="J242" s="23">
        <v>477.2234631612468</v>
      </c>
      <c r="K242" s="23">
        <v>558.5182442070751</v>
      </c>
      <c r="L242" s="23">
        <v>974.35382594159194</v>
      </c>
      <c r="M242" s="1"/>
      <c r="N242" s="23">
        <v>419.45785306930208</v>
      </c>
      <c r="O242" s="23">
        <f t="shared" si="18"/>
        <v>433.48650530151946</v>
      </c>
      <c r="P242" s="23">
        <v>2.047900753077152</v>
      </c>
      <c r="Q242" s="23">
        <v>-2.0748321556991627</v>
      </c>
      <c r="R242" s="23">
        <f t="shared" si="19"/>
        <v>433.45957389889747</v>
      </c>
      <c r="S242" s="23">
        <v>526.66621693734646</v>
      </c>
      <c r="T242" s="23">
        <v>946.12407000664848</v>
      </c>
      <c r="W242" s="54" t="s">
        <v>688</v>
      </c>
      <c r="X242" s="63" t="s">
        <v>664</v>
      </c>
      <c r="Y242" s="54" t="s">
        <v>665</v>
      </c>
      <c r="Z242" s="54"/>
      <c r="AA242" s="54" t="s">
        <v>907</v>
      </c>
      <c r="AB242" s="55" t="s">
        <v>244</v>
      </c>
      <c r="AC242" s="55"/>
      <c r="AD242" s="57">
        <v>132.298922</v>
      </c>
      <c r="AE242" s="57">
        <v>152.48971125167699</v>
      </c>
      <c r="AF242" s="57">
        <v>-0.66011200000000003</v>
      </c>
      <c r="AG242" s="52">
        <f t="shared" si="20"/>
        <v>151.829599251677</v>
      </c>
      <c r="AH242" s="52">
        <f t="shared" si="21"/>
        <v>177.69369643096934</v>
      </c>
      <c r="AI242" s="58">
        <v>309.99261843096934</v>
      </c>
      <c r="AJ242" s="36"/>
      <c r="AK242" s="57">
        <v>133.4513548697046</v>
      </c>
      <c r="AL242" s="57">
        <f>VLOOKUP(AB242,'Summary LA - 14-15'!C$12:BI$394,31,FALSE)</f>
        <v>137.91459863468901</v>
      </c>
      <c r="AM242" s="57">
        <v>0.65154372039300201</v>
      </c>
      <c r="AN242" s="57">
        <v>-0.66011200000000003</v>
      </c>
      <c r="AO242" s="52">
        <f t="shared" si="22"/>
        <v>137.90603035508201</v>
      </c>
      <c r="AP242" s="52">
        <f t="shared" si="23"/>
        <v>167.57299305222918</v>
      </c>
      <c r="AQ242" s="52">
        <f>VLOOKUP(AB242,'Summary LA - 14-15'!C$12:BI$394,57,FALSE)</f>
        <v>301.02434792193378</v>
      </c>
    </row>
    <row r="243" spans="3:43" x14ac:dyDescent="0.25">
      <c r="C243" s="21" t="s">
        <v>245</v>
      </c>
      <c r="D243" s="21" t="s">
        <v>227</v>
      </c>
      <c r="E243" s="21"/>
      <c r="F243" s="22">
        <v>136074</v>
      </c>
      <c r="G243" s="23">
        <v>54.951673354204331</v>
      </c>
      <c r="H243" s="23">
        <v>96.204247589076545</v>
      </c>
      <c r="I243" s="23">
        <v>0</v>
      </c>
      <c r="J243" s="23">
        <v>96.204247589076545</v>
      </c>
      <c r="K243" s="23">
        <v>118.91654747359533</v>
      </c>
      <c r="L243" s="23">
        <v>173.86822082779966</v>
      </c>
      <c r="M243" s="1"/>
      <c r="N243" s="23">
        <v>55.612004530087219</v>
      </c>
      <c r="O243" s="23">
        <f t="shared" si="18"/>
        <v>83.133526545879434</v>
      </c>
      <c r="P243" s="23">
        <v>0.4159456554521766</v>
      </c>
      <c r="Q243" s="23">
        <v>0</v>
      </c>
      <c r="R243" s="23">
        <f t="shared" si="19"/>
        <v>83.549472201331611</v>
      </c>
      <c r="S243" s="23">
        <v>109.72811797651644</v>
      </c>
      <c r="T243" s="23">
        <v>165.34012250660368</v>
      </c>
      <c r="W243" s="54" t="s">
        <v>660</v>
      </c>
      <c r="X243" s="62" t="s">
        <v>661</v>
      </c>
      <c r="Y243" s="54" t="s">
        <v>665</v>
      </c>
      <c r="Z243" s="54"/>
      <c r="AA243" s="54" t="s">
        <v>908</v>
      </c>
      <c r="AB243" s="55" t="s">
        <v>245</v>
      </c>
      <c r="AC243" s="55"/>
      <c r="AD243" s="57">
        <v>7.4774940000000001</v>
      </c>
      <c r="AE243" s="57">
        <v>13.090896786436002</v>
      </c>
      <c r="AF243" s="57">
        <v>0</v>
      </c>
      <c r="AG243" s="52">
        <f t="shared" si="20"/>
        <v>13.090896786436002</v>
      </c>
      <c r="AH243" s="52">
        <f t="shared" si="21"/>
        <v>16.181450280922011</v>
      </c>
      <c r="AI243" s="58">
        <v>23.658944280922011</v>
      </c>
      <c r="AJ243" s="36"/>
      <c r="AK243" s="57">
        <v>7.5673479044270877</v>
      </c>
      <c r="AL243" s="57">
        <f>VLOOKUP(AB243,'Summary LA - 14-15'!C$12:BI$394,31,FALSE)</f>
        <v>11.312311491203999</v>
      </c>
      <c r="AM243" s="57">
        <v>5.6599389119999483E-2</v>
      </c>
      <c r="AN243" s="57">
        <v>0</v>
      </c>
      <c r="AO243" s="52">
        <f t="shared" si="22"/>
        <v>11.368910880323998</v>
      </c>
      <c r="AP243" s="52">
        <f t="shared" si="23"/>
        <v>14.932285425993719</v>
      </c>
      <c r="AQ243" s="52">
        <f>VLOOKUP(AB243,'Summary LA - 14-15'!C$12:BI$394,57,FALSE)</f>
        <v>22.499633330420806</v>
      </c>
    </row>
    <row r="244" spans="3:43" x14ac:dyDescent="0.25">
      <c r="C244" s="21" t="s">
        <v>246</v>
      </c>
      <c r="D244" s="21"/>
      <c r="E244" s="21" t="s">
        <v>248</v>
      </c>
      <c r="F244" s="22">
        <v>310877</v>
      </c>
      <c r="G244" s="23">
        <v>256.53594508439033</v>
      </c>
      <c r="H244" s="23">
        <v>679.33281475140643</v>
      </c>
      <c r="I244" s="23">
        <v>0</v>
      </c>
      <c r="J244" s="23">
        <v>679.33281475140643</v>
      </c>
      <c r="K244" s="23">
        <v>816.09448938425601</v>
      </c>
      <c r="L244" s="23">
        <v>1072.6304344686464</v>
      </c>
      <c r="M244" s="1"/>
      <c r="N244" s="23">
        <v>257.61586872557444</v>
      </c>
      <c r="O244" s="23">
        <f t="shared" si="18"/>
        <v>608.85029925682829</v>
      </c>
      <c r="P244" s="23">
        <v>2.9371419659832614</v>
      </c>
      <c r="Q244" s="23">
        <v>0</v>
      </c>
      <c r="R244" s="23">
        <f t="shared" si="19"/>
        <v>611.78744122281159</v>
      </c>
      <c r="S244" s="23">
        <v>760.61332473142363</v>
      </c>
      <c r="T244" s="23">
        <v>1018.2291934569981</v>
      </c>
      <c r="W244" s="54" t="s">
        <v>688</v>
      </c>
      <c r="X244" s="63" t="s">
        <v>661</v>
      </c>
      <c r="Y244" s="54" t="s">
        <v>679</v>
      </c>
      <c r="Z244" s="54"/>
      <c r="AA244" s="54" t="s">
        <v>909</v>
      </c>
      <c r="AB244" s="55" t="s">
        <v>246</v>
      </c>
      <c r="AC244" s="55"/>
      <c r="AD244" s="57">
        <v>79.751125000000002</v>
      </c>
      <c r="AE244" s="57">
        <v>211.18894745147298</v>
      </c>
      <c r="AF244" s="57">
        <v>0</v>
      </c>
      <c r="AG244" s="52">
        <f t="shared" si="20"/>
        <v>211.18894745147298</v>
      </c>
      <c r="AH244" s="52">
        <f t="shared" si="21"/>
        <v>253.70500657630936</v>
      </c>
      <c r="AI244" s="58">
        <v>333.45613157630936</v>
      </c>
      <c r="AJ244" s="36"/>
      <c r="AK244" s="57">
        <v>80.086848421800411</v>
      </c>
      <c r="AL244" s="57">
        <f>VLOOKUP(AB244,'Summary LA - 14-15'!C$12:BI$394,31,FALSE)</f>
        <v>189.277554482065</v>
      </c>
      <c r="AM244" s="57">
        <v>0.91308988295897842</v>
      </c>
      <c r="AN244" s="57">
        <v>0</v>
      </c>
      <c r="AO244" s="52">
        <f t="shared" si="22"/>
        <v>190.19064436502399</v>
      </c>
      <c r="AP244" s="52">
        <f t="shared" si="23"/>
        <v>236.48207314678785</v>
      </c>
      <c r="AQ244" s="52">
        <f>VLOOKUP(AB244,'Summary LA - 14-15'!C$12:BI$394,57,FALSE)</f>
        <v>316.56892156858828</v>
      </c>
    </row>
    <row r="245" spans="3:43" x14ac:dyDescent="0.25">
      <c r="C245" s="21" t="s">
        <v>247</v>
      </c>
      <c r="D245" s="21"/>
      <c r="E245" s="21"/>
      <c r="F245" s="22">
        <v>797234</v>
      </c>
      <c r="G245" s="23">
        <v>342.83947122174919</v>
      </c>
      <c r="H245" s="23">
        <v>302.61269637411476</v>
      </c>
      <c r="I245" s="23">
        <v>0</v>
      </c>
      <c r="J245" s="23">
        <v>302.61269637411476</v>
      </c>
      <c r="K245" s="23">
        <v>369.38926634556191</v>
      </c>
      <c r="L245" s="23">
        <v>712.2287375673111</v>
      </c>
      <c r="M245" s="1"/>
      <c r="N245" s="23">
        <v>345.39688284444043</v>
      </c>
      <c r="O245" s="23">
        <f t="shared" si="18"/>
        <v>274.72634360768103</v>
      </c>
      <c r="P245" s="23">
        <v>1.2914250029928498</v>
      </c>
      <c r="Q245" s="23">
        <v>0</v>
      </c>
      <c r="R245" s="23">
        <f t="shared" si="19"/>
        <v>276.0177686106739</v>
      </c>
      <c r="S245" s="23">
        <v>352.59224215209622</v>
      </c>
      <c r="T245" s="23">
        <v>697.9891249965367</v>
      </c>
      <c r="W245" s="54" t="s">
        <v>715</v>
      </c>
      <c r="X245" s="63" t="s">
        <v>667</v>
      </c>
      <c r="Y245" s="54" t="s">
        <v>662</v>
      </c>
      <c r="Z245" s="54"/>
      <c r="AA245" s="54" t="s">
        <v>910</v>
      </c>
      <c r="AB245" s="55" t="s">
        <v>247</v>
      </c>
      <c r="AC245" s="55"/>
      <c r="AD245" s="57">
        <v>273.323283</v>
      </c>
      <c r="AE245" s="57">
        <v>241.253130381121</v>
      </c>
      <c r="AF245" s="57">
        <v>0</v>
      </c>
      <c r="AG245" s="52">
        <f t="shared" si="20"/>
        <v>241.253130381121</v>
      </c>
      <c r="AH245" s="52">
        <f t="shared" si="21"/>
        <v>294.48968236573768</v>
      </c>
      <c r="AI245" s="58">
        <v>567.81296536573768</v>
      </c>
      <c r="AJ245" s="36"/>
      <c r="AK245" s="57">
        <v>275.36213849760463</v>
      </c>
      <c r="AL245" s="57">
        <f>VLOOKUP(AB245,'Summary LA - 14-15'!C$12:BI$394,31,FALSE)</f>
        <v>219.021181819726</v>
      </c>
      <c r="AM245" s="57">
        <v>1.0295679208360016</v>
      </c>
      <c r="AN245" s="57">
        <v>0</v>
      </c>
      <c r="AO245" s="52">
        <f t="shared" si="22"/>
        <v>220.050749740562</v>
      </c>
      <c r="AP245" s="52">
        <f t="shared" si="23"/>
        <v>281.1191877093986</v>
      </c>
      <c r="AQ245" s="52">
        <f>VLOOKUP(AB245,'Summary LA - 14-15'!C$12:BI$394,57,FALSE)</f>
        <v>556.48132620700324</v>
      </c>
    </row>
    <row r="246" spans="3:43" x14ac:dyDescent="0.25">
      <c r="C246" s="21" t="s">
        <v>248</v>
      </c>
      <c r="D246" s="21"/>
      <c r="E246" s="21"/>
      <c r="F246" s="22">
        <v>1108111</v>
      </c>
      <c r="G246" s="23">
        <v>17.977796448189757</v>
      </c>
      <c r="H246" s="23">
        <v>21.616726405048773</v>
      </c>
      <c r="I246" s="23">
        <v>0</v>
      </c>
      <c r="J246" s="23">
        <v>21.616726405048773</v>
      </c>
      <c r="K246" s="23">
        <v>21.942144171359718</v>
      </c>
      <c r="L246" s="23">
        <v>39.919940619549479</v>
      </c>
      <c r="M246" s="1"/>
      <c r="N246" s="23">
        <v>18.098600315936778</v>
      </c>
      <c r="O246" s="23">
        <f t="shared" si="18"/>
        <v>20.007820810491008</v>
      </c>
      <c r="P246" s="23">
        <v>9.2541322778134247E-2</v>
      </c>
      <c r="Q246" s="23">
        <v>0</v>
      </c>
      <c r="R246" s="23">
        <f t="shared" si="19"/>
        <v>20.100362133269144</v>
      </c>
      <c r="S246" s="23">
        <v>20.667407531770259</v>
      </c>
      <c r="T246" s="23">
        <v>38.766007847707037</v>
      </c>
      <c r="W246" s="54" t="s">
        <v>672</v>
      </c>
      <c r="X246" s="63" t="s">
        <v>673</v>
      </c>
      <c r="Y246" s="54" t="s">
        <v>674</v>
      </c>
      <c r="Z246" s="54"/>
      <c r="AA246" s="54" t="s">
        <v>911</v>
      </c>
      <c r="AB246" s="55" t="s">
        <v>248</v>
      </c>
      <c r="AC246" s="55"/>
      <c r="AD246" s="57">
        <v>19.921393999999999</v>
      </c>
      <c r="AE246" s="57">
        <v>23.953732313425</v>
      </c>
      <c r="AF246" s="57">
        <v>0</v>
      </c>
      <c r="AG246" s="52">
        <f t="shared" si="20"/>
        <v>23.953732313425</v>
      </c>
      <c r="AH246" s="52">
        <f t="shared" si="21"/>
        <v>24.314331319869588</v>
      </c>
      <c r="AI246" s="58">
        <v>44.235725319869587</v>
      </c>
      <c r="AJ246" s="36"/>
      <c r="AK246" s="57">
        <v>20.05525809469302</v>
      </c>
      <c r="AL246" s="57">
        <f>VLOOKUP(AB246,'Summary LA - 14-15'!C$12:BI$394,31,FALSE)</f>
        <v>22.170886326133999</v>
      </c>
      <c r="AM246" s="57">
        <v>0.10254605772500112</v>
      </c>
      <c r="AN246" s="57">
        <v>0</v>
      </c>
      <c r="AO246" s="52">
        <f t="shared" si="22"/>
        <v>22.273432383858999</v>
      </c>
      <c r="AP246" s="52">
        <f t="shared" si="23"/>
        <v>22.904611057244477</v>
      </c>
      <c r="AQ246" s="52">
        <f>VLOOKUP(AB246,'Summary LA - 14-15'!C$12:BI$394,57,FALSE)</f>
        <v>42.959869151937497</v>
      </c>
    </row>
    <row r="247" spans="3:43" x14ac:dyDescent="0.25">
      <c r="C247" s="21" t="s">
        <v>249</v>
      </c>
      <c r="D247" s="21" t="s">
        <v>362</v>
      </c>
      <c r="E247" s="21"/>
      <c r="F247" s="22">
        <v>126965</v>
      </c>
      <c r="G247" s="23">
        <v>53.988705312487696</v>
      </c>
      <c r="H247" s="23">
        <v>64.212739785956771</v>
      </c>
      <c r="I247" s="23">
        <v>0</v>
      </c>
      <c r="J247" s="23">
        <v>64.212739785956771</v>
      </c>
      <c r="K247" s="23">
        <v>79.036918072760812</v>
      </c>
      <c r="L247" s="23">
        <v>133.02562338524851</v>
      </c>
      <c r="M247" s="1"/>
      <c r="N247" s="23">
        <v>54.132379654536777</v>
      </c>
      <c r="O247" s="23">
        <f t="shared" si="18"/>
        <v>55.508434327098016</v>
      </c>
      <c r="P247" s="23">
        <v>0.27490194611901553</v>
      </c>
      <c r="Q247" s="23">
        <v>0</v>
      </c>
      <c r="R247" s="23">
        <f t="shared" si="19"/>
        <v>55.783336273217031</v>
      </c>
      <c r="S247" s="23">
        <v>73.513341064512332</v>
      </c>
      <c r="T247" s="23">
        <v>127.64572071904909</v>
      </c>
      <c r="W247" s="54" t="s">
        <v>660</v>
      </c>
      <c r="X247" s="62" t="s">
        <v>661</v>
      </c>
      <c r="Y247" s="54" t="s">
        <v>662</v>
      </c>
      <c r="Z247" s="54"/>
      <c r="AA247" s="54" t="s">
        <v>912</v>
      </c>
      <c r="AB247" s="55" t="s">
        <v>249</v>
      </c>
      <c r="AC247" s="55"/>
      <c r="AD247" s="57">
        <v>6.8546759699999997</v>
      </c>
      <c r="AE247" s="57">
        <v>8.152770506924</v>
      </c>
      <c r="AF247" s="57">
        <v>0</v>
      </c>
      <c r="AG247" s="52">
        <f t="shared" si="20"/>
        <v>8.152770506924</v>
      </c>
      <c r="AH247" s="52">
        <f t="shared" si="21"/>
        <v>10.034922303108075</v>
      </c>
      <c r="AI247" s="58">
        <v>16.889598273108074</v>
      </c>
      <c r="AJ247" s="36"/>
      <c r="AK247" s="57">
        <v>6.8729175828382614</v>
      </c>
      <c r="AL247" s="57">
        <f>VLOOKUP(AB247,'Summary LA - 14-15'!C$12:BI$394,31,FALSE)</f>
        <v>7.0476283643399995</v>
      </c>
      <c r="AM247" s="57">
        <v>3.4902925589000808E-2</v>
      </c>
      <c r="AN247" s="57">
        <v>0</v>
      </c>
      <c r="AO247" s="52">
        <f t="shared" si="22"/>
        <v>7.0825312899290003</v>
      </c>
      <c r="AP247" s="52">
        <f t="shared" si="23"/>
        <v>9.3343227032914484</v>
      </c>
      <c r="AQ247" s="52">
        <f>VLOOKUP(AB247,'Summary LA - 14-15'!C$12:BI$394,57,FALSE)</f>
        <v>16.207240286129711</v>
      </c>
    </row>
    <row r="248" spans="3:43" x14ac:dyDescent="0.25">
      <c r="C248" s="21" t="s">
        <v>250</v>
      </c>
      <c r="D248" s="21" t="s">
        <v>199</v>
      </c>
      <c r="E248" s="21" t="s">
        <v>200</v>
      </c>
      <c r="F248" s="22">
        <v>57875</v>
      </c>
      <c r="G248" s="23">
        <v>56.439896328293734</v>
      </c>
      <c r="H248" s="23">
        <v>58.922339596976244</v>
      </c>
      <c r="I248" s="23">
        <v>0</v>
      </c>
      <c r="J248" s="23">
        <v>58.922339596976244</v>
      </c>
      <c r="K248" s="23">
        <v>67.274749698158104</v>
      </c>
      <c r="L248" s="23">
        <v>123.71464602645185</v>
      </c>
      <c r="M248" s="1"/>
      <c r="N248" s="23">
        <v>56.978449720791751</v>
      </c>
      <c r="O248" s="23">
        <f t="shared" si="18"/>
        <v>51.000205114332616</v>
      </c>
      <c r="P248" s="23">
        <v>0.25194331326133718</v>
      </c>
      <c r="Q248" s="23">
        <v>0</v>
      </c>
      <c r="R248" s="23">
        <f t="shared" si="19"/>
        <v>51.252148427593951</v>
      </c>
      <c r="S248" s="23">
        <v>61.154075878846449</v>
      </c>
      <c r="T248" s="23">
        <v>118.1325255996382</v>
      </c>
      <c r="W248" s="54" t="s">
        <v>660</v>
      </c>
      <c r="X248" s="62" t="s">
        <v>661</v>
      </c>
      <c r="Y248" s="54" t="s">
        <v>662</v>
      </c>
      <c r="Z248" s="54"/>
      <c r="AA248" s="54" t="s">
        <v>913</v>
      </c>
      <c r="AB248" s="55" t="s">
        <v>250</v>
      </c>
      <c r="AC248" s="55"/>
      <c r="AD248" s="57">
        <v>3.2664589999999998</v>
      </c>
      <c r="AE248" s="57">
        <v>3.4101304041749998</v>
      </c>
      <c r="AF248" s="57">
        <v>0</v>
      </c>
      <c r="AG248" s="52">
        <f t="shared" si="20"/>
        <v>3.4101304041749998</v>
      </c>
      <c r="AH248" s="52">
        <f t="shared" si="21"/>
        <v>3.8935261387809006</v>
      </c>
      <c r="AI248" s="58">
        <v>7.1599851387809004</v>
      </c>
      <c r="AJ248" s="36"/>
      <c r="AK248" s="57">
        <v>3.2976277775908227</v>
      </c>
      <c r="AL248" s="57">
        <f>VLOOKUP(AB248,'Summary LA - 14-15'!C$12:BI$394,31,FALSE)</f>
        <v>2.951636870992</v>
      </c>
      <c r="AM248" s="57">
        <v>1.4581219254999887E-2</v>
      </c>
      <c r="AN248" s="57">
        <v>0</v>
      </c>
      <c r="AO248" s="52">
        <f t="shared" si="22"/>
        <v>2.9662180902469997</v>
      </c>
      <c r="AP248" s="52">
        <f t="shared" si="23"/>
        <v>3.5395850086058851</v>
      </c>
      <c r="AQ248" s="52">
        <f>VLOOKUP(AB248,'Summary LA - 14-15'!C$12:BI$394,57,FALSE)</f>
        <v>6.8372127861967078</v>
      </c>
    </row>
    <row r="249" spans="3:43" x14ac:dyDescent="0.25">
      <c r="C249" s="21" t="s">
        <v>251</v>
      </c>
      <c r="D249" s="21"/>
      <c r="E249" s="21" t="s">
        <v>150</v>
      </c>
      <c r="F249" s="22">
        <v>227495</v>
      </c>
      <c r="G249" s="23">
        <v>307.86402338512937</v>
      </c>
      <c r="H249" s="23">
        <v>622.7897560433064</v>
      </c>
      <c r="I249" s="23">
        <v>-0.25854194597683466</v>
      </c>
      <c r="J249" s="23">
        <v>622.53121409732955</v>
      </c>
      <c r="K249" s="23">
        <v>720.25604981538731</v>
      </c>
      <c r="L249" s="23">
        <v>1028.1200732005166</v>
      </c>
      <c r="M249" s="1"/>
      <c r="N249" s="23">
        <v>307.61724634991242</v>
      </c>
      <c r="O249" s="23">
        <f t="shared" si="18"/>
        <v>559.30124360160448</v>
      </c>
      <c r="P249" s="23">
        <v>2.6926741778676977</v>
      </c>
      <c r="Q249" s="23">
        <v>-0.25854194597683466</v>
      </c>
      <c r="R249" s="23">
        <f t="shared" si="19"/>
        <v>561.73537583349537</v>
      </c>
      <c r="S249" s="23">
        <v>675.29901396562479</v>
      </c>
      <c r="T249" s="23">
        <v>982.91626031553722</v>
      </c>
      <c r="W249" s="54" t="s">
        <v>682</v>
      </c>
      <c r="X249" s="63" t="s">
        <v>661</v>
      </c>
      <c r="Y249" s="54" t="s">
        <v>679</v>
      </c>
      <c r="Z249" s="54"/>
      <c r="AA249" s="54" t="s">
        <v>914</v>
      </c>
      <c r="AB249" s="55" t="s">
        <v>251</v>
      </c>
      <c r="AC249" s="55"/>
      <c r="AD249" s="57">
        <v>70.037526</v>
      </c>
      <c r="AE249" s="57">
        <v>141.68155555107199</v>
      </c>
      <c r="AF249" s="57">
        <v>-5.8817000000000001E-2</v>
      </c>
      <c r="AG249" s="52">
        <f t="shared" si="20"/>
        <v>141.62273855107199</v>
      </c>
      <c r="AH249" s="52">
        <f t="shared" si="21"/>
        <v>163.85465005275154</v>
      </c>
      <c r="AI249" s="58">
        <v>233.89217605275152</v>
      </c>
      <c r="AJ249" s="36"/>
      <c r="AK249" s="57">
        <v>69.981385458373325</v>
      </c>
      <c r="AL249" s="57">
        <f>VLOOKUP(AB249,'Summary LA - 14-15'!C$12:BI$394,31,FALSE)</f>
        <v>127.23823641314701</v>
      </c>
      <c r="AM249" s="57">
        <v>0.6125699120940119</v>
      </c>
      <c r="AN249" s="57">
        <v>-5.8817000000000001E-2</v>
      </c>
      <c r="AO249" s="52">
        <f t="shared" si="22"/>
        <v>127.79198932524102</v>
      </c>
      <c r="AP249" s="52">
        <f t="shared" si="23"/>
        <v>153.63950353514312</v>
      </c>
      <c r="AQ249" s="52">
        <f>VLOOKUP(AB249,'Summary LA - 14-15'!C$12:BI$394,57,FALSE)</f>
        <v>223.62088899351644</v>
      </c>
    </row>
    <row r="250" spans="3:43" x14ac:dyDescent="0.25">
      <c r="C250" s="21" t="s">
        <v>252</v>
      </c>
      <c r="D250" s="21" t="s">
        <v>253</v>
      </c>
      <c r="E250" s="21"/>
      <c r="F250" s="22">
        <v>150498</v>
      </c>
      <c r="G250" s="23">
        <v>73.581695437813124</v>
      </c>
      <c r="H250" s="23">
        <v>90.954014037276238</v>
      </c>
      <c r="I250" s="23">
        <v>-0.15980943268349079</v>
      </c>
      <c r="J250" s="23">
        <v>90.79420460459275</v>
      </c>
      <c r="K250" s="23">
        <v>109.87152403947346</v>
      </c>
      <c r="L250" s="23">
        <v>183.45321947728658</v>
      </c>
      <c r="M250" s="1"/>
      <c r="N250" s="23">
        <v>74.132564189629178</v>
      </c>
      <c r="O250" s="23">
        <f t="shared" si="18"/>
        <v>79.174012271558425</v>
      </c>
      <c r="P250" s="23">
        <v>0.39324591098885137</v>
      </c>
      <c r="Q250" s="23">
        <v>-0.15980943268349079</v>
      </c>
      <c r="R250" s="23">
        <f t="shared" si="19"/>
        <v>79.407448749863789</v>
      </c>
      <c r="S250" s="23">
        <v>101.41144336343716</v>
      </c>
      <c r="T250" s="23">
        <v>175.54400755306634</v>
      </c>
      <c r="W250" s="54" t="s">
        <v>660</v>
      </c>
      <c r="X250" s="62" t="s">
        <v>661</v>
      </c>
      <c r="Y250" s="54" t="s">
        <v>665</v>
      </c>
      <c r="Z250" s="54"/>
      <c r="AA250" s="54" t="s">
        <v>915</v>
      </c>
      <c r="AB250" s="55" t="s">
        <v>252</v>
      </c>
      <c r="AC250" s="55"/>
      <c r="AD250" s="57">
        <v>11.073898</v>
      </c>
      <c r="AE250" s="57">
        <v>13.688397204581999</v>
      </c>
      <c r="AF250" s="57">
        <v>-2.4050999999999999E-2</v>
      </c>
      <c r="AG250" s="52">
        <f t="shared" si="20"/>
        <v>13.664346204581999</v>
      </c>
      <c r="AH250" s="52">
        <f t="shared" si="21"/>
        <v>16.535444624892676</v>
      </c>
      <c r="AI250" s="58">
        <v>27.609342624892676</v>
      </c>
      <c r="AJ250" s="36"/>
      <c r="AK250" s="57">
        <v>11.156802645410812</v>
      </c>
      <c r="AL250" s="57">
        <f>VLOOKUP(AB250,'Summary LA - 14-15'!C$12:BI$394,31,FALSE)</f>
        <v>11.915530498844999</v>
      </c>
      <c r="AM250" s="57">
        <v>5.9182723112000152E-2</v>
      </c>
      <c r="AN250" s="57">
        <v>-2.4050999999999999E-2</v>
      </c>
      <c r="AO250" s="52">
        <f t="shared" si="22"/>
        <v>11.950662221957</v>
      </c>
      <c r="AP250" s="52">
        <f t="shared" si="23"/>
        <v>15.263413004629234</v>
      </c>
      <c r="AQ250" s="52">
        <f>VLOOKUP(AB250,'Summary LA - 14-15'!C$12:BI$394,57,FALSE)</f>
        <v>26.420215650040046</v>
      </c>
    </row>
    <row r="251" spans="3:43" x14ac:dyDescent="0.25">
      <c r="C251" s="21" t="s">
        <v>253</v>
      </c>
      <c r="D251" s="21"/>
      <c r="E251" s="21"/>
      <c r="F251" s="22">
        <v>663236</v>
      </c>
      <c r="G251" s="23">
        <v>404.75668992636105</v>
      </c>
      <c r="H251" s="23">
        <v>237.24032637888624</v>
      </c>
      <c r="I251" s="23">
        <v>0</v>
      </c>
      <c r="J251" s="23">
        <v>237.24032637888624</v>
      </c>
      <c r="K251" s="23">
        <v>293.69518595540848</v>
      </c>
      <c r="L251" s="23">
        <v>698.45187588176952</v>
      </c>
      <c r="M251" s="1"/>
      <c r="N251" s="23">
        <v>407.57021505867385</v>
      </c>
      <c r="O251" s="23">
        <f t="shared" si="18"/>
        <v>218.18374185210246</v>
      </c>
      <c r="P251" s="23">
        <v>1.0257248045432028</v>
      </c>
      <c r="Q251" s="23">
        <v>0</v>
      </c>
      <c r="R251" s="23">
        <f t="shared" si="19"/>
        <v>219.20946665664567</v>
      </c>
      <c r="S251" s="23">
        <v>285.45372865861322</v>
      </c>
      <c r="T251" s="23">
        <v>693.02394371728712</v>
      </c>
      <c r="W251" s="54" t="s">
        <v>715</v>
      </c>
      <c r="X251" s="63" t="s">
        <v>664</v>
      </c>
      <c r="Y251" s="54" t="s">
        <v>665</v>
      </c>
      <c r="Z251" s="54"/>
      <c r="AA251" s="54" t="s">
        <v>916</v>
      </c>
      <c r="AB251" s="55" t="s">
        <v>253</v>
      </c>
      <c r="AC251" s="55"/>
      <c r="AD251" s="57">
        <v>268.449208</v>
      </c>
      <c r="AE251" s="57">
        <v>157.346325106227</v>
      </c>
      <c r="AF251" s="57">
        <v>0</v>
      </c>
      <c r="AG251" s="52">
        <f t="shared" si="20"/>
        <v>157.346325106227</v>
      </c>
      <c r="AH251" s="52">
        <f t="shared" si="21"/>
        <v>194.78922035232131</v>
      </c>
      <c r="AI251" s="58">
        <v>463.23842835232131</v>
      </c>
      <c r="AJ251" s="36"/>
      <c r="AK251" s="57">
        <v>270.31523915465459</v>
      </c>
      <c r="AL251" s="57">
        <f>VLOOKUP(AB251,'Summary LA - 14-15'!C$12:BI$394,31,FALSE)</f>
        <v>144.70731221102102</v>
      </c>
      <c r="AM251" s="57">
        <v>0.68029761646601561</v>
      </c>
      <c r="AN251" s="57">
        <v>0</v>
      </c>
      <c r="AO251" s="52">
        <f t="shared" si="22"/>
        <v>145.38760982748704</v>
      </c>
      <c r="AP251" s="52">
        <f t="shared" si="23"/>
        <v>189.33753947075792</v>
      </c>
      <c r="AQ251" s="52">
        <f>VLOOKUP(AB251,'Summary LA - 14-15'!C$12:BI$394,57,FALSE)</f>
        <v>459.65277862541251</v>
      </c>
    </row>
    <row r="252" spans="3:43" x14ac:dyDescent="0.25">
      <c r="C252" s="21" t="s">
        <v>254</v>
      </c>
      <c r="D252" s="21" t="s">
        <v>194</v>
      </c>
      <c r="E252" s="21" t="s">
        <v>195</v>
      </c>
      <c r="F252" s="22">
        <v>90740</v>
      </c>
      <c r="G252" s="23">
        <v>57.670487106017191</v>
      </c>
      <c r="H252" s="23">
        <v>98.801065071589136</v>
      </c>
      <c r="I252" s="23">
        <v>-0.76548379986775394</v>
      </c>
      <c r="J252" s="23">
        <v>98.035581271721398</v>
      </c>
      <c r="K252" s="23">
        <v>123.53532720726814</v>
      </c>
      <c r="L252" s="23">
        <v>181.20581431328532</v>
      </c>
      <c r="M252" s="1"/>
      <c r="N252" s="23">
        <v>57.573270468951179</v>
      </c>
      <c r="O252" s="23">
        <f t="shared" si="18"/>
        <v>85.290244686158246</v>
      </c>
      <c r="P252" s="23">
        <v>0.42420571150539615</v>
      </c>
      <c r="Q252" s="23">
        <v>-0.76548379986775394</v>
      </c>
      <c r="R252" s="23">
        <f t="shared" si="19"/>
        <v>84.948966597795888</v>
      </c>
      <c r="S252" s="23">
        <v>113.78931873953559</v>
      </c>
      <c r="T252" s="23">
        <v>171.36258920848675</v>
      </c>
      <c r="W252" s="54" t="s">
        <v>660</v>
      </c>
      <c r="X252" s="62" t="s">
        <v>661</v>
      </c>
      <c r="Y252" s="54" t="s">
        <v>662</v>
      </c>
      <c r="Z252" s="54"/>
      <c r="AA252" s="54" t="s">
        <v>917</v>
      </c>
      <c r="AB252" s="55" t="s">
        <v>254</v>
      </c>
      <c r="AC252" s="55"/>
      <c r="AD252" s="57">
        <v>5.2330199999999998</v>
      </c>
      <c r="AE252" s="57">
        <v>8.9652086445959984</v>
      </c>
      <c r="AF252" s="57">
        <v>-6.9459999999999994E-2</v>
      </c>
      <c r="AG252" s="52">
        <f t="shared" si="20"/>
        <v>8.895748644595999</v>
      </c>
      <c r="AH252" s="52">
        <f t="shared" si="21"/>
        <v>11.209595590787512</v>
      </c>
      <c r="AI252" s="58">
        <v>16.442615590787511</v>
      </c>
      <c r="AJ252" s="36"/>
      <c r="AK252" s="57">
        <v>5.2241985623526297</v>
      </c>
      <c r="AL252" s="57">
        <f>VLOOKUP(AB252,'Summary LA - 14-15'!C$12:BI$394,31,FALSE)</f>
        <v>7.739236802822</v>
      </c>
      <c r="AM252" s="57">
        <v>3.8492426261999647E-2</v>
      </c>
      <c r="AN252" s="57">
        <v>-6.9459999999999994E-2</v>
      </c>
      <c r="AO252" s="52">
        <f t="shared" si="22"/>
        <v>7.7082692290839994</v>
      </c>
      <c r="AP252" s="52">
        <f t="shared" si="23"/>
        <v>10.326017101415303</v>
      </c>
      <c r="AQ252" s="52">
        <f>VLOOKUP(AB252,'Summary LA - 14-15'!C$12:BI$394,57,FALSE)</f>
        <v>15.550215663767933</v>
      </c>
    </row>
    <row r="253" spans="3:43" x14ac:dyDescent="0.25">
      <c r="C253" s="21" t="s">
        <v>255</v>
      </c>
      <c r="D253" s="21"/>
      <c r="E253" s="21" t="s">
        <v>68</v>
      </c>
      <c r="F253" s="22">
        <v>189458</v>
      </c>
      <c r="G253" s="23">
        <v>298.64061163951908</v>
      </c>
      <c r="H253" s="23">
        <v>488.31553959882928</v>
      </c>
      <c r="I253" s="23">
        <v>-0.32134298894741842</v>
      </c>
      <c r="J253" s="23">
        <v>487.99419660988184</v>
      </c>
      <c r="K253" s="23">
        <v>581.79880898990302</v>
      </c>
      <c r="L253" s="23">
        <v>880.43942062942199</v>
      </c>
      <c r="M253" s="1"/>
      <c r="N253" s="23">
        <v>302.28084214825412</v>
      </c>
      <c r="O253" s="23">
        <f t="shared" si="18"/>
        <v>440.14242102966347</v>
      </c>
      <c r="P253" s="23">
        <v>2.0964488794508607</v>
      </c>
      <c r="Q253" s="23">
        <v>-0.32134298894741842</v>
      </c>
      <c r="R253" s="23">
        <f t="shared" si="19"/>
        <v>441.91752692016689</v>
      </c>
      <c r="S253" s="23">
        <v>553.33051559497062</v>
      </c>
      <c r="T253" s="23">
        <v>855.61135774322463</v>
      </c>
      <c r="W253" s="54" t="s">
        <v>688</v>
      </c>
      <c r="X253" s="63" t="s">
        <v>661</v>
      </c>
      <c r="Y253" s="54" t="s">
        <v>679</v>
      </c>
      <c r="Z253" s="54"/>
      <c r="AA253" s="54" t="s">
        <v>918</v>
      </c>
      <c r="AB253" s="55" t="s">
        <v>255</v>
      </c>
      <c r="AC253" s="55"/>
      <c r="AD253" s="57">
        <v>56.579853</v>
      </c>
      <c r="AE253" s="57">
        <v>92.515285501314992</v>
      </c>
      <c r="AF253" s="57">
        <v>-6.0880999999999998E-2</v>
      </c>
      <c r="AG253" s="52">
        <f t="shared" si="20"/>
        <v>92.454404501314997</v>
      </c>
      <c r="AH253" s="52">
        <f t="shared" si="21"/>
        <v>110.22643875360903</v>
      </c>
      <c r="AI253" s="58">
        <v>166.80629175360903</v>
      </c>
      <c r="AJ253" s="36"/>
      <c r="AK253" s="57">
        <v>57.269523791723927</v>
      </c>
      <c r="AL253" s="57">
        <f>VLOOKUP(AB253,'Summary LA - 14-15'!C$12:BI$394,31,FALSE)</f>
        <v>83.388502803437987</v>
      </c>
      <c r="AM253" s="57">
        <v>0.39718901180300115</v>
      </c>
      <c r="AN253" s="57">
        <v>-6.0880999999999998E-2</v>
      </c>
      <c r="AO253" s="52">
        <f t="shared" si="22"/>
        <v>83.724810815241</v>
      </c>
      <c r="AP253" s="52">
        <f t="shared" si="23"/>
        <v>104.84088251988503</v>
      </c>
      <c r="AQ253" s="52">
        <f>VLOOKUP(AB253,'Summary LA - 14-15'!C$12:BI$394,57,FALSE)</f>
        <v>162.11040631160895</v>
      </c>
    </row>
    <row r="254" spans="3:43" x14ac:dyDescent="0.25">
      <c r="C254" s="21" t="s">
        <v>256</v>
      </c>
      <c r="D254" s="21"/>
      <c r="E254" s="21" t="s">
        <v>107</v>
      </c>
      <c r="F254" s="22">
        <v>261024</v>
      </c>
      <c r="G254" s="23">
        <v>325.66556715091332</v>
      </c>
      <c r="H254" s="23">
        <v>488.69490194498593</v>
      </c>
      <c r="I254" s="23">
        <v>0</v>
      </c>
      <c r="J254" s="23">
        <v>488.69490194498593</v>
      </c>
      <c r="K254" s="23">
        <v>574.81898820634683</v>
      </c>
      <c r="L254" s="23">
        <v>900.48455535726032</v>
      </c>
      <c r="M254" s="1"/>
      <c r="N254" s="23">
        <v>325.83497725813083</v>
      </c>
      <c r="O254" s="23">
        <f t="shared" si="18"/>
        <v>437.97526362658601</v>
      </c>
      <c r="P254" s="23">
        <v>2.1129058892707353</v>
      </c>
      <c r="Q254" s="23">
        <v>0</v>
      </c>
      <c r="R254" s="23">
        <f t="shared" si="19"/>
        <v>440.08816951585675</v>
      </c>
      <c r="S254" s="23">
        <v>542.07498949735736</v>
      </c>
      <c r="T254" s="23">
        <v>867.90996675548809</v>
      </c>
      <c r="W254" s="54" t="s">
        <v>688</v>
      </c>
      <c r="X254" s="63" t="s">
        <v>661</v>
      </c>
      <c r="Y254" s="54" t="s">
        <v>679</v>
      </c>
      <c r="Z254" s="54"/>
      <c r="AA254" s="54" t="s">
        <v>919</v>
      </c>
      <c r="AB254" s="55" t="s">
        <v>256</v>
      </c>
      <c r="AC254" s="55"/>
      <c r="AD254" s="57">
        <v>85.006529</v>
      </c>
      <c r="AE254" s="57">
        <v>127.56109808528801</v>
      </c>
      <c r="AF254" s="57">
        <v>0</v>
      </c>
      <c r="AG254" s="52">
        <f t="shared" si="20"/>
        <v>127.56109808528801</v>
      </c>
      <c r="AH254" s="52">
        <f t="shared" si="21"/>
        <v>150.0415515775735</v>
      </c>
      <c r="AI254" s="58">
        <v>235.0480805775735</v>
      </c>
      <c r="AJ254" s="36"/>
      <c r="AK254" s="57">
        <v>85.050749103826334</v>
      </c>
      <c r="AL254" s="57">
        <f>VLOOKUP(AB254,'Summary LA - 14-15'!C$12:BI$394,31,FALSE)</f>
        <v>114.32205521286599</v>
      </c>
      <c r="AM254" s="57">
        <v>0.55151914684100445</v>
      </c>
      <c r="AN254" s="57">
        <v>0</v>
      </c>
      <c r="AO254" s="52">
        <f t="shared" si="22"/>
        <v>114.87357435970699</v>
      </c>
      <c r="AP254" s="52">
        <f t="shared" si="23"/>
        <v>141.50570513546751</v>
      </c>
      <c r="AQ254" s="52">
        <f>VLOOKUP(AB254,'Summary LA - 14-15'!C$12:BI$394,57,FALSE)</f>
        <v>226.55645423929383</v>
      </c>
    </row>
    <row r="255" spans="3:43" x14ac:dyDescent="0.25">
      <c r="C255" s="21" t="s">
        <v>257</v>
      </c>
      <c r="D255" s="21"/>
      <c r="E255" s="21" t="s">
        <v>110</v>
      </c>
      <c r="F255" s="22">
        <v>151184</v>
      </c>
      <c r="G255" s="23">
        <v>425.32500793734783</v>
      </c>
      <c r="H255" s="23">
        <v>255.79230784406417</v>
      </c>
      <c r="I255" s="23">
        <v>0</v>
      </c>
      <c r="J255" s="23">
        <v>255.79230784406417</v>
      </c>
      <c r="K255" s="23">
        <v>329.51113949729978</v>
      </c>
      <c r="L255" s="23">
        <v>754.83614743464761</v>
      </c>
      <c r="M255" s="1"/>
      <c r="N255" s="23">
        <v>429.66663836351432</v>
      </c>
      <c r="O255" s="23">
        <f t="shared" si="18"/>
        <v>230.11619116678355</v>
      </c>
      <c r="P255" s="23">
        <v>1.0850395111982929</v>
      </c>
      <c r="Q255" s="23">
        <v>0</v>
      </c>
      <c r="R255" s="23">
        <f t="shared" si="19"/>
        <v>231.20123067798184</v>
      </c>
      <c r="S255" s="23">
        <v>317.13127387067402</v>
      </c>
      <c r="T255" s="23">
        <v>746.7979122341884</v>
      </c>
      <c r="W255" s="54" t="s">
        <v>688</v>
      </c>
      <c r="X255" s="63" t="s">
        <v>661</v>
      </c>
      <c r="Y255" s="54" t="s">
        <v>679</v>
      </c>
      <c r="Z255" s="54"/>
      <c r="AA255" s="54" t="s">
        <v>920</v>
      </c>
      <c r="AB255" s="55" t="s">
        <v>257</v>
      </c>
      <c r="AC255" s="55"/>
      <c r="AD255" s="57">
        <v>64.302335999999997</v>
      </c>
      <c r="AE255" s="57">
        <v>38.671704269096999</v>
      </c>
      <c r="AF255" s="57">
        <v>0</v>
      </c>
      <c r="AG255" s="52">
        <f t="shared" si="20"/>
        <v>38.671704269096999</v>
      </c>
      <c r="AH255" s="52">
        <f t="shared" si="21"/>
        <v>49.816812113759767</v>
      </c>
      <c r="AI255" s="58">
        <v>114.11914811375976</v>
      </c>
      <c r="AJ255" s="36"/>
      <c r="AK255" s="57">
        <v>64.958721054349553</v>
      </c>
      <c r="AL255" s="57">
        <f>VLOOKUP(AB255,'Summary LA - 14-15'!C$12:BI$394,31,FALSE)</f>
        <v>34.789886245359007</v>
      </c>
      <c r="AM255" s="57">
        <v>0.16404061346100271</v>
      </c>
      <c r="AN255" s="57">
        <v>0</v>
      </c>
      <c r="AO255" s="52">
        <f t="shared" si="22"/>
        <v>34.953926858820012</v>
      </c>
      <c r="AP255" s="52">
        <f t="shared" si="23"/>
        <v>47.948459438828749</v>
      </c>
      <c r="AQ255" s="52">
        <f>VLOOKUP(AB255,'Summary LA - 14-15'!C$12:BI$394,57,FALSE)</f>
        <v>112.9071804931783</v>
      </c>
    </row>
    <row r="256" spans="3:43" x14ac:dyDescent="0.25">
      <c r="C256" s="21" t="s">
        <v>258</v>
      </c>
      <c r="D256" s="21"/>
      <c r="E256" s="21" t="s">
        <v>158</v>
      </c>
      <c r="F256" s="22">
        <v>208889</v>
      </c>
      <c r="G256" s="23">
        <v>283.22738392160431</v>
      </c>
      <c r="H256" s="23">
        <v>507.93049114500997</v>
      </c>
      <c r="I256" s="23">
        <v>0</v>
      </c>
      <c r="J256" s="23">
        <v>507.93049114500997</v>
      </c>
      <c r="K256" s="23">
        <v>623.35326658091492</v>
      </c>
      <c r="L256" s="23">
        <v>906.58065050251923</v>
      </c>
      <c r="M256" s="1"/>
      <c r="N256" s="23">
        <v>284.22054284144554</v>
      </c>
      <c r="O256" s="23">
        <f t="shared" si="18"/>
        <v>456.1093959520702</v>
      </c>
      <c r="P256" s="23">
        <v>2.1960722770179539</v>
      </c>
      <c r="Q256" s="23">
        <v>0</v>
      </c>
      <c r="R256" s="23">
        <f t="shared" si="19"/>
        <v>458.30546822908815</v>
      </c>
      <c r="S256" s="23">
        <v>583.15677023069486</v>
      </c>
      <c r="T256" s="23">
        <v>867.3773130721404</v>
      </c>
      <c r="W256" s="54" t="s">
        <v>688</v>
      </c>
      <c r="X256" s="63" t="s">
        <v>661</v>
      </c>
      <c r="Y256" s="54" t="s">
        <v>679</v>
      </c>
      <c r="Z256" s="54"/>
      <c r="AA256" s="54" t="s">
        <v>921</v>
      </c>
      <c r="AB256" s="55" t="s">
        <v>258</v>
      </c>
      <c r="AC256" s="55"/>
      <c r="AD256" s="57">
        <v>59.163085000000002</v>
      </c>
      <c r="AE256" s="57">
        <v>106.10109236478999</v>
      </c>
      <c r="AF256" s="57">
        <v>0</v>
      </c>
      <c r="AG256" s="52">
        <f t="shared" si="20"/>
        <v>106.10109236478999</v>
      </c>
      <c r="AH256" s="52">
        <f t="shared" si="21"/>
        <v>130.21164050282073</v>
      </c>
      <c r="AI256" s="58">
        <v>189.37472550282072</v>
      </c>
      <c r="AJ256" s="36"/>
      <c r="AK256" s="57">
        <v>59.370544973606712</v>
      </c>
      <c r="AL256" s="57">
        <f>VLOOKUP(AB256,'Summary LA - 14-15'!C$12:BI$394,31,FALSE)</f>
        <v>95.276235611031993</v>
      </c>
      <c r="AM256" s="57">
        <v>0.45873534187400339</v>
      </c>
      <c r="AN256" s="57">
        <v>0</v>
      </c>
      <c r="AO256" s="52">
        <f t="shared" si="22"/>
        <v>95.734970952905996</v>
      </c>
      <c r="AP256" s="52">
        <f t="shared" si="23"/>
        <v>121.82428638332976</v>
      </c>
      <c r="AQ256" s="52">
        <f>VLOOKUP(AB256,'Summary LA - 14-15'!C$12:BI$394,57,FALSE)</f>
        <v>181.19483135693648</v>
      </c>
    </row>
    <row r="257" spans="3:43" x14ac:dyDescent="0.25">
      <c r="C257" s="21" t="s">
        <v>259</v>
      </c>
      <c r="D257" s="21" t="s">
        <v>194</v>
      </c>
      <c r="E257" s="21" t="s">
        <v>195</v>
      </c>
      <c r="F257" s="22">
        <v>141552</v>
      </c>
      <c r="G257" s="23">
        <v>66.242497456765008</v>
      </c>
      <c r="H257" s="23">
        <v>85.884888280843782</v>
      </c>
      <c r="I257" s="23">
        <v>-0.16940770882785125</v>
      </c>
      <c r="J257" s="23">
        <v>85.715480572015935</v>
      </c>
      <c r="K257" s="23">
        <v>97.321249150064816</v>
      </c>
      <c r="L257" s="23">
        <v>163.56374660682982</v>
      </c>
      <c r="M257" s="1"/>
      <c r="N257" s="23">
        <v>66.513851641994123</v>
      </c>
      <c r="O257" s="23">
        <f t="shared" si="18"/>
        <v>74.129238967467785</v>
      </c>
      <c r="P257" s="23">
        <v>0.37132919849241797</v>
      </c>
      <c r="Q257" s="23">
        <v>-0.16940770882785125</v>
      </c>
      <c r="R257" s="23">
        <f t="shared" si="19"/>
        <v>74.331160457132356</v>
      </c>
      <c r="S257" s="23">
        <v>89.339972729042344</v>
      </c>
      <c r="T257" s="23">
        <v>155.85382437103647</v>
      </c>
      <c r="W257" s="54" t="s">
        <v>660</v>
      </c>
      <c r="X257" s="62" t="s">
        <v>661</v>
      </c>
      <c r="Y257" s="54" t="s">
        <v>662</v>
      </c>
      <c r="Z257" s="54"/>
      <c r="AA257" s="54" t="s">
        <v>922</v>
      </c>
      <c r="AB257" s="55" t="s">
        <v>259</v>
      </c>
      <c r="AC257" s="55"/>
      <c r="AD257" s="57">
        <v>9.3767580000000006</v>
      </c>
      <c r="AE257" s="57">
        <v>12.15717770593</v>
      </c>
      <c r="AF257" s="57">
        <v>-2.3980000000000001E-2</v>
      </c>
      <c r="AG257" s="52">
        <f t="shared" si="20"/>
        <v>12.13319770593</v>
      </c>
      <c r="AH257" s="52">
        <f t="shared" si="21"/>
        <v>13.776017459689976</v>
      </c>
      <c r="AI257" s="58">
        <v>23.152775459689977</v>
      </c>
      <c r="AJ257" s="36"/>
      <c r="AK257" s="57">
        <v>9.4151687276275524</v>
      </c>
      <c r="AL257" s="57">
        <f>VLOOKUP(AB257,'Summary LA - 14-15'!C$12:BI$394,31,FALSE)</f>
        <v>10.493142034323</v>
      </c>
      <c r="AM257" s="57">
        <v>5.2562390704998747E-2</v>
      </c>
      <c r="AN257" s="57">
        <v>-2.3980000000000001E-2</v>
      </c>
      <c r="AO257" s="52">
        <f t="shared" si="22"/>
        <v>10.521724425027999</v>
      </c>
      <c r="AP257" s="52">
        <f t="shared" si="23"/>
        <v>12.647311901730724</v>
      </c>
      <c r="AQ257" s="52">
        <f>VLOOKUP(AB257,'Summary LA - 14-15'!C$12:BI$394,57,FALSE)</f>
        <v>22.062480629358276</v>
      </c>
    </row>
    <row r="258" spans="3:43" x14ac:dyDescent="0.25">
      <c r="C258" s="21" t="s">
        <v>260</v>
      </c>
      <c r="D258" s="21" t="s">
        <v>109</v>
      </c>
      <c r="E258" s="21" t="s">
        <v>110</v>
      </c>
      <c r="F258" s="22">
        <v>45640</v>
      </c>
      <c r="G258" s="23">
        <v>66.646494303242775</v>
      </c>
      <c r="H258" s="23">
        <v>55.523986484443476</v>
      </c>
      <c r="I258" s="23">
        <v>-2.4544259421560031</v>
      </c>
      <c r="J258" s="23">
        <v>53.069560542287469</v>
      </c>
      <c r="K258" s="23">
        <v>65.688766143021468</v>
      </c>
      <c r="L258" s="23">
        <v>132.33526044626424</v>
      </c>
      <c r="M258" s="1"/>
      <c r="N258" s="23">
        <v>67.171305593730636</v>
      </c>
      <c r="O258" s="23">
        <f t="shared" si="18"/>
        <v>48.049175956441715</v>
      </c>
      <c r="P258" s="23">
        <v>0.23941009811569119</v>
      </c>
      <c r="Q258" s="23">
        <v>-2.4544259421560031</v>
      </c>
      <c r="R258" s="23">
        <f t="shared" si="19"/>
        <v>45.834160112401406</v>
      </c>
      <c r="S258" s="23">
        <v>60.812562536447857</v>
      </c>
      <c r="T258" s="23">
        <v>127.98386813017849</v>
      </c>
      <c r="W258" s="54" t="s">
        <v>660</v>
      </c>
      <c r="X258" s="62" t="s">
        <v>664</v>
      </c>
      <c r="Y258" s="54" t="s">
        <v>665</v>
      </c>
      <c r="Z258" s="54"/>
      <c r="AA258" s="54" t="s">
        <v>923</v>
      </c>
      <c r="AB258" s="55" t="s">
        <v>260</v>
      </c>
      <c r="AC258" s="55"/>
      <c r="AD258" s="57">
        <v>3.0417459999999998</v>
      </c>
      <c r="AE258" s="57">
        <v>2.53411474315</v>
      </c>
      <c r="AF258" s="57">
        <v>-0.11201999999999999</v>
      </c>
      <c r="AG258" s="52">
        <f t="shared" si="20"/>
        <v>2.4220947431500002</v>
      </c>
      <c r="AH258" s="52">
        <f t="shared" si="21"/>
        <v>2.9980352867675002</v>
      </c>
      <c r="AI258" s="58">
        <v>6.0397812867675</v>
      </c>
      <c r="AJ258" s="36"/>
      <c r="AK258" s="57">
        <v>3.0656983872978665</v>
      </c>
      <c r="AL258" s="57">
        <f>VLOOKUP(AB258,'Summary LA - 14-15'!C$12:BI$394,31,FALSE)</f>
        <v>2.192964390652</v>
      </c>
      <c r="AM258" s="57">
        <v>1.0926676878000145E-2</v>
      </c>
      <c r="AN258" s="57">
        <v>-0.11201999999999999</v>
      </c>
      <c r="AO258" s="52">
        <f t="shared" si="22"/>
        <v>2.0918710675300005</v>
      </c>
      <c r="AP258" s="52">
        <f t="shared" si="23"/>
        <v>2.7757055033555829</v>
      </c>
      <c r="AQ258" s="52">
        <f>VLOOKUP(AB258,'Summary LA - 14-15'!C$12:BI$394,57,FALSE)</f>
        <v>5.8414038906534493</v>
      </c>
    </row>
    <row r="259" spans="3:43" x14ac:dyDescent="0.25">
      <c r="C259" s="21" t="s">
        <v>261</v>
      </c>
      <c r="D259" s="21"/>
      <c r="E259" s="21" t="s">
        <v>38</v>
      </c>
      <c r="F259" s="22">
        <v>157319</v>
      </c>
      <c r="G259" s="23">
        <v>397.44857900190055</v>
      </c>
      <c r="H259" s="23">
        <v>426.65481186208916</v>
      </c>
      <c r="I259" s="23">
        <v>0</v>
      </c>
      <c r="J259" s="23">
        <v>426.65481186208916</v>
      </c>
      <c r="K259" s="23">
        <v>514.07093412977792</v>
      </c>
      <c r="L259" s="23">
        <v>911.51951313167854</v>
      </c>
      <c r="M259" s="1"/>
      <c r="N259" s="23">
        <v>399.67065616060137</v>
      </c>
      <c r="O259" s="23">
        <f t="shared" si="18"/>
        <v>384.67207858596225</v>
      </c>
      <c r="P259" s="23">
        <v>1.8446713094031968</v>
      </c>
      <c r="Q259" s="23">
        <v>0</v>
      </c>
      <c r="R259" s="23">
        <f t="shared" si="19"/>
        <v>386.51674989536548</v>
      </c>
      <c r="S259" s="23">
        <v>491.01836041769729</v>
      </c>
      <c r="T259" s="23">
        <v>890.68901657829872</v>
      </c>
      <c r="W259" s="54" t="s">
        <v>688</v>
      </c>
      <c r="X259" s="63" t="s">
        <v>661</v>
      </c>
      <c r="Y259" s="54" t="s">
        <v>679</v>
      </c>
      <c r="Z259" s="54"/>
      <c r="AA259" s="54" t="s">
        <v>924</v>
      </c>
      <c r="AB259" s="55" t="s">
        <v>261</v>
      </c>
      <c r="AC259" s="55"/>
      <c r="AD259" s="57">
        <v>62.526212999999998</v>
      </c>
      <c r="AE259" s="57">
        <v>67.120908347332005</v>
      </c>
      <c r="AF259" s="57">
        <v>0</v>
      </c>
      <c r="AG259" s="52">
        <f t="shared" si="20"/>
        <v>67.120908347332005</v>
      </c>
      <c r="AH259" s="52">
        <f t="shared" si="21"/>
        <v>80.873125286362537</v>
      </c>
      <c r="AI259" s="58">
        <v>143.39933828636254</v>
      </c>
      <c r="AJ259" s="36"/>
      <c r="AK259" s="57">
        <v>62.875787956529642</v>
      </c>
      <c r="AL259" s="57">
        <f>VLOOKUP(AB259,'Summary LA - 14-15'!C$12:BI$394,31,FALSE)</f>
        <v>60.516226731064997</v>
      </c>
      <c r="AM259" s="57">
        <v>0.29020184572400154</v>
      </c>
      <c r="AN259" s="57">
        <v>0</v>
      </c>
      <c r="AO259" s="52">
        <f t="shared" si="22"/>
        <v>60.806428576788996</v>
      </c>
      <c r="AP259" s="52">
        <f t="shared" si="23"/>
        <v>77.2523702537693</v>
      </c>
      <c r="AQ259" s="52">
        <f>VLOOKUP(AB259,'Summary LA - 14-15'!C$12:BI$394,57,FALSE)</f>
        <v>140.12815821029895</v>
      </c>
    </row>
    <row r="260" spans="3:43" x14ac:dyDescent="0.25">
      <c r="C260" s="21" t="s">
        <v>262</v>
      </c>
      <c r="D260" s="21"/>
      <c r="E260" s="21" t="s">
        <v>401</v>
      </c>
      <c r="F260" s="22">
        <v>293541</v>
      </c>
      <c r="G260" s="23">
        <v>289.69455374206672</v>
      </c>
      <c r="H260" s="23">
        <v>401.57847364268707</v>
      </c>
      <c r="I260" s="23">
        <v>0</v>
      </c>
      <c r="J260" s="23">
        <v>401.57847364268707</v>
      </c>
      <c r="K260" s="23">
        <v>471.48800872814854</v>
      </c>
      <c r="L260" s="23">
        <v>761.18256247021532</v>
      </c>
      <c r="M260" s="1"/>
      <c r="N260" s="23">
        <v>293.04340850468054</v>
      </c>
      <c r="O260" s="23">
        <f t="shared" si="18"/>
        <v>359.91034071827789</v>
      </c>
      <c r="P260" s="23">
        <v>1.7211965197774739</v>
      </c>
      <c r="Q260" s="23">
        <v>0</v>
      </c>
      <c r="R260" s="23">
        <f t="shared" si="19"/>
        <v>361.63153723805539</v>
      </c>
      <c r="S260" s="23">
        <v>442.78892191907454</v>
      </c>
      <c r="T260" s="23">
        <v>735.83233042375514</v>
      </c>
      <c r="W260" s="54" t="s">
        <v>678</v>
      </c>
      <c r="X260" s="63" t="s">
        <v>661</v>
      </c>
      <c r="Y260" s="54" t="s">
        <v>679</v>
      </c>
      <c r="Z260" s="54"/>
      <c r="AA260" s="54" t="s">
        <v>925</v>
      </c>
      <c r="AB260" s="55" t="s">
        <v>262</v>
      </c>
      <c r="AC260" s="55"/>
      <c r="AD260" s="57">
        <v>85.037228999999996</v>
      </c>
      <c r="AE260" s="57">
        <v>117.879746731548</v>
      </c>
      <c r="AF260" s="57">
        <v>0</v>
      </c>
      <c r="AG260" s="52">
        <f t="shared" si="20"/>
        <v>117.879746731548</v>
      </c>
      <c r="AH260" s="52">
        <f t="shared" si="21"/>
        <v>138.40106157006946</v>
      </c>
      <c r="AI260" s="58">
        <v>223.43829057006946</v>
      </c>
      <c r="AJ260" s="36"/>
      <c r="AK260" s="57">
        <v>86.020255175872435</v>
      </c>
      <c r="AL260" s="57">
        <f>VLOOKUP(AB260,'Summary LA - 14-15'!C$12:BI$394,31,FALSE)</f>
        <v>105.648441324784</v>
      </c>
      <c r="AM260" s="57">
        <v>0.50524174761199947</v>
      </c>
      <c r="AN260" s="57">
        <v>0</v>
      </c>
      <c r="AO260" s="52">
        <f t="shared" si="22"/>
        <v>106.15368307239601</v>
      </c>
      <c r="AP260" s="52">
        <f t="shared" si="23"/>
        <v>129.98685987160763</v>
      </c>
      <c r="AQ260" s="52">
        <f>VLOOKUP(AB260,'Summary LA - 14-15'!C$12:BI$394,57,FALSE)</f>
        <v>216.00711504748006</v>
      </c>
    </row>
    <row r="261" spans="3:43" x14ac:dyDescent="0.25">
      <c r="C261" s="21" t="s">
        <v>263</v>
      </c>
      <c r="D261" s="21"/>
      <c r="E261" s="21" t="s">
        <v>87</v>
      </c>
      <c r="F261" s="22">
        <v>135065</v>
      </c>
      <c r="G261" s="23">
        <v>358.94419723836671</v>
      </c>
      <c r="H261" s="23">
        <v>583.7431571595381</v>
      </c>
      <c r="I261" s="23">
        <v>-0.74285714285714288</v>
      </c>
      <c r="J261" s="23">
        <v>583.00030001668085</v>
      </c>
      <c r="K261" s="23">
        <v>707.35341204821839</v>
      </c>
      <c r="L261" s="23">
        <v>1066.2976092865852</v>
      </c>
      <c r="M261" s="1"/>
      <c r="N261" s="23">
        <v>360.68172879038821</v>
      </c>
      <c r="O261" s="23">
        <f t="shared" si="18"/>
        <v>523.79492332554696</v>
      </c>
      <c r="P261" s="23">
        <v>2.5238535324992464</v>
      </c>
      <c r="Q261" s="23">
        <v>-0.74285714285714288</v>
      </c>
      <c r="R261" s="23">
        <f t="shared" si="19"/>
        <v>525.57591971518912</v>
      </c>
      <c r="S261" s="23">
        <v>662.78547178450276</v>
      </c>
      <c r="T261" s="23">
        <v>1023.4672005748909</v>
      </c>
      <c r="W261" s="54" t="s">
        <v>688</v>
      </c>
      <c r="X261" s="63" t="s">
        <v>667</v>
      </c>
      <c r="Y261" s="54" t="s">
        <v>662</v>
      </c>
      <c r="Z261" s="54"/>
      <c r="AA261" s="54" t="s">
        <v>926</v>
      </c>
      <c r="AB261" s="55" t="s">
        <v>263</v>
      </c>
      <c r="AC261" s="55"/>
      <c r="AD261" s="57">
        <v>48.480798</v>
      </c>
      <c r="AE261" s="57">
        <v>78.843269521753001</v>
      </c>
      <c r="AF261" s="57">
        <v>-0.10033400000000001</v>
      </c>
      <c r="AG261" s="52">
        <f t="shared" si="20"/>
        <v>78.742935521752997</v>
      </c>
      <c r="AH261" s="52">
        <f t="shared" si="21"/>
        <v>95.538688598292623</v>
      </c>
      <c r="AI261" s="58">
        <v>144.01948659829262</v>
      </c>
      <c r="AJ261" s="36"/>
      <c r="AK261" s="57">
        <v>48.71547769907378</v>
      </c>
      <c r="AL261" s="57">
        <f>VLOOKUP(AB261,'Summary LA - 14-15'!C$12:BI$394,31,FALSE)</f>
        <v>70.746361318965</v>
      </c>
      <c r="AM261" s="57">
        <v>0.34088427736701071</v>
      </c>
      <c r="AN261" s="57">
        <v>-0.10033400000000001</v>
      </c>
      <c r="AO261" s="52">
        <f t="shared" si="22"/>
        <v>70.986911596332007</v>
      </c>
      <c r="AP261" s="52">
        <f t="shared" si="23"/>
        <v>89.525994724634444</v>
      </c>
      <c r="AQ261" s="52">
        <f>VLOOKUP(AB261,'Summary LA - 14-15'!C$12:BI$394,57,FALSE)</f>
        <v>138.24147242370822</v>
      </c>
    </row>
    <row r="262" spans="3:43" x14ac:dyDescent="0.25">
      <c r="C262" s="21" t="s">
        <v>264</v>
      </c>
      <c r="D262" s="21" t="s">
        <v>391</v>
      </c>
      <c r="E262" s="21" t="s">
        <v>169</v>
      </c>
      <c r="F262" s="22">
        <v>85044</v>
      </c>
      <c r="G262" s="23">
        <v>58.510441653732187</v>
      </c>
      <c r="H262" s="23">
        <v>57.416155043495124</v>
      </c>
      <c r="I262" s="23">
        <v>-1.3581205023282066E-2</v>
      </c>
      <c r="J262" s="23">
        <v>57.402573838471845</v>
      </c>
      <c r="K262" s="23">
        <v>70.114271322154437</v>
      </c>
      <c r="L262" s="23">
        <v>128.62471297588664</v>
      </c>
      <c r="M262" s="1"/>
      <c r="N262" s="23">
        <v>58.802359645977212</v>
      </c>
      <c r="O262" s="23">
        <f t="shared" si="18"/>
        <v>49.767582995543492</v>
      </c>
      <c r="P262" s="23">
        <v>0.24528429632895235</v>
      </c>
      <c r="Q262" s="23">
        <v>-1.3581205023282066E-2</v>
      </c>
      <c r="R262" s="23">
        <f t="shared" si="19"/>
        <v>49.999286086849168</v>
      </c>
      <c r="S262" s="23">
        <v>65.74543811543596</v>
      </c>
      <c r="T262" s="23">
        <v>124.54779776141316</v>
      </c>
      <c r="W262" s="54" t="s">
        <v>660</v>
      </c>
      <c r="X262" s="62" t="s">
        <v>661</v>
      </c>
      <c r="Y262" s="54" t="s">
        <v>662</v>
      </c>
      <c r="Z262" s="54"/>
      <c r="AA262" s="54" t="s">
        <v>927</v>
      </c>
      <c r="AB262" s="55" t="s">
        <v>264</v>
      </c>
      <c r="AC262" s="55"/>
      <c r="AD262" s="57">
        <v>4.975962</v>
      </c>
      <c r="AE262" s="57">
        <v>4.8828994895189997</v>
      </c>
      <c r="AF262" s="57">
        <v>-1.155E-3</v>
      </c>
      <c r="AG262" s="52">
        <f t="shared" si="20"/>
        <v>4.8817444895189999</v>
      </c>
      <c r="AH262" s="52">
        <f t="shared" si="21"/>
        <v>5.9627980903213027</v>
      </c>
      <c r="AI262" s="58">
        <v>10.938760090321303</v>
      </c>
      <c r="AJ262" s="36"/>
      <c r="AK262" s="57">
        <v>5.0007878737324862</v>
      </c>
      <c r="AL262" s="57">
        <f>VLOOKUP(AB262,'Summary LA - 14-15'!C$12:BI$394,31,FALSE)</f>
        <v>4.2324343282730004</v>
      </c>
      <c r="AM262" s="57">
        <v>2.0859957696999422E-2</v>
      </c>
      <c r="AN262" s="57">
        <v>-1.155E-3</v>
      </c>
      <c r="AO262" s="52">
        <f t="shared" si="22"/>
        <v>4.2521392859700002</v>
      </c>
      <c r="AP262" s="52">
        <f t="shared" si="23"/>
        <v>5.5916738764260305</v>
      </c>
      <c r="AQ262" s="52">
        <f>VLOOKUP(AB262,'Summary LA - 14-15'!C$12:BI$394,57,FALSE)</f>
        <v>10.592461750158517</v>
      </c>
    </row>
    <row r="263" spans="3:43" x14ac:dyDescent="0.25">
      <c r="C263" s="21" t="s">
        <v>265</v>
      </c>
      <c r="D263" s="21" t="s">
        <v>330</v>
      </c>
      <c r="E263" s="21"/>
      <c r="F263" s="22">
        <v>142260</v>
      </c>
      <c r="G263" s="23">
        <v>78.792330943343174</v>
      </c>
      <c r="H263" s="23">
        <v>36.668900606663861</v>
      </c>
      <c r="I263" s="23">
        <v>-0.15348657387881345</v>
      </c>
      <c r="J263" s="23">
        <v>36.515414032785046</v>
      </c>
      <c r="K263" s="23">
        <v>52.98446098579366</v>
      </c>
      <c r="L263" s="23">
        <v>131.77679192913683</v>
      </c>
      <c r="M263" s="1"/>
      <c r="N263" s="23">
        <v>79.44312974860928</v>
      </c>
      <c r="O263" s="23">
        <f t="shared" si="18"/>
        <v>31.806845015584145</v>
      </c>
      <c r="P263" s="23">
        <v>0.15854050397862976</v>
      </c>
      <c r="Q263" s="23">
        <v>-0.15348657387881345</v>
      </c>
      <c r="R263" s="23">
        <f t="shared" si="19"/>
        <v>31.811898945683961</v>
      </c>
      <c r="S263" s="23">
        <v>52.789452006182444</v>
      </c>
      <c r="T263" s="23">
        <v>132.23258175479171</v>
      </c>
      <c r="W263" s="54" t="s">
        <v>660</v>
      </c>
      <c r="X263" s="62" t="s">
        <v>661</v>
      </c>
      <c r="Y263" s="54" t="s">
        <v>679</v>
      </c>
      <c r="Z263" s="54"/>
      <c r="AA263" s="54" t="s">
        <v>928</v>
      </c>
      <c r="AB263" s="55" t="s">
        <v>265</v>
      </c>
      <c r="AC263" s="55"/>
      <c r="AD263" s="57">
        <v>11.208997</v>
      </c>
      <c r="AE263" s="57">
        <v>5.2165178003040005</v>
      </c>
      <c r="AF263" s="57">
        <v>-2.1835E-2</v>
      </c>
      <c r="AG263" s="52">
        <f t="shared" si="20"/>
        <v>5.1946828003040002</v>
      </c>
      <c r="AH263" s="52">
        <f t="shared" si="21"/>
        <v>7.5375694198390057</v>
      </c>
      <c r="AI263" s="58">
        <v>18.746566419839006</v>
      </c>
      <c r="AJ263" s="36"/>
      <c r="AK263" s="57">
        <v>11.301579638037156</v>
      </c>
      <c r="AL263" s="57">
        <f>VLOOKUP(AB263,'Summary LA - 14-15'!C$12:BI$394,31,FALSE)</f>
        <v>4.524841771917</v>
      </c>
      <c r="AM263" s="57">
        <v>2.2553972095999866E-2</v>
      </c>
      <c r="AN263" s="57">
        <v>-2.1835E-2</v>
      </c>
      <c r="AO263" s="52">
        <f t="shared" si="22"/>
        <v>4.5255607440129992</v>
      </c>
      <c r="AP263" s="52">
        <f t="shared" si="23"/>
        <v>7.5102823124942777</v>
      </c>
      <c r="AQ263" s="52">
        <f>VLOOKUP(AB263,'Summary LA - 14-15'!C$12:BI$394,57,FALSE)</f>
        <v>18.811861950531434</v>
      </c>
    </row>
    <row r="264" spans="3:43" x14ac:dyDescent="0.25">
      <c r="C264" s="21" t="s">
        <v>266</v>
      </c>
      <c r="D264" s="21" t="s">
        <v>194</v>
      </c>
      <c r="E264" s="21" t="s">
        <v>195</v>
      </c>
      <c r="F264" s="22">
        <v>57735</v>
      </c>
      <c r="G264" s="23">
        <v>51.302450853035417</v>
      </c>
      <c r="H264" s="23">
        <v>52.014078610426949</v>
      </c>
      <c r="I264" s="23">
        <v>-0.3994630639993072</v>
      </c>
      <c r="J264" s="23">
        <v>51.614615546427643</v>
      </c>
      <c r="K264" s="23">
        <v>62.62232278527938</v>
      </c>
      <c r="L264" s="23">
        <v>113.9247736383148</v>
      </c>
      <c r="M264" s="1"/>
      <c r="N264" s="23">
        <v>51.31849256501004</v>
      </c>
      <c r="O264" s="23">
        <f t="shared" si="18"/>
        <v>45.098623019381655</v>
      </c>
      <c r="P264" s="23">
        <v>0.22178815578072525</v>
      </c>
      <c r="Q264" s="23">
        <v>-0.3994630639993072</v>
      </c>
      <c r="R264" s="23">
        <f t="shared" si="19"/>
        <v>44.920948111163071</v>
      </c>
      <c r="S264" s="23">
        <v>60.036748947452814</v>
      </c>
      <c r="T264" s="23">
        <v>111.35524151246285</v>
      </c>
      <c r="W264" s="54" t="s">
        <v>660</v>
      </c>
      <c r="X264" s="62" t="s">
        <v>664</v>
      </c>
      <c r="Y264" s="54" t="s">
        <v>662</v>
      </c>
      <c r="Z264" s="54"/>
      <c r="AA264" s="54" t="s">
        <v>929</v>
      </c>
      <c r="AB264" s="55" t="s">
        <v>266</v>
      </c>
      <c r="AC264" s="55"/>
      <c r="AD264" s="57">
        <v>2.9619469999999999</v>
      </c>
      <c r="AE264" s="57">
        <v>3.0030328285730001</v>
      </c>
      <c r="AF264" s="57">
        <v>-2.3063E-2</v>
      </c>
      <c r="AG264" s="52">
        <f t="shared" si="20"/>
        <v>2.9799698285730001</v>
      </c>
      <c r="AH264" s="52">
        <f t="shared" si="21"/>
        <v>3.6154998060081049</v>
      </c>
      <c r="AI264" s="58">
        <v>6.5774468060081048</v>
      </c>
      <c r="AJ264" s="36"/>
      <c r="AK264" s="57">
        <v>2.9628731682408547</v>
      </c>
      <c r="AL264" s="57">
        <f>VLOOKUP(AB264,'Summary LA - 14-15'!C$12:BI$394,31,FALSE)</f>
        <v>2.6037690000240001</v>
      </c>
      <c r="AM264" s="57">
        <v>1.2804939174000173E-2</v>
      </c>
      <c r="AN264" s="57">
        <v>-2.3063E-2</v>
      </c>
      <c r="AO264" s="52">
        <f t="shared" si="22"/>
        <v>2.5935109391980005</v>
      </c>
      <c r="AP264" s="52">
        <f t="shared" si="23"/>
        <v>3.4847221434466475</v>
      </c>
      <c r="AQ264" s="52">
        <f>VLOOKUP(AB264,'Summary LA - 14-15'!C$12:BI$394,57,FALSE)</f>
        <v>6.4475953116875022</v>
      </c>
    </row>
    <row r="265" spans="3:43" x14ac:dyDescent="0.25">
      <c r="C265" s="21" t="s">
        <v>267</v>
      </c>
      <c r="D265" s="21"/>
      <c r="E265" s="21" t="s">
        <v>401</v>
      </c>
      <c r="F265" s="22">
        <v>193512</v>
      </c>
      <c r="G265" s="23">
        <v>555.53660754888585</v>
      </c>
      <c r="H265" s="23">
        <v>261.16622144695936</v>
      </c>
      <c r="I265" s="23">
        <v>0</v>
      </c>
      <c r="J265" s="23">
        <v>261.16622144695936</v>
      </c>
      <c r="K265" s="23">
        <v>333.53999527732196</v>
      </c>
      <c r="L265" s="23">
        <v>889.07660282620782</v>
      </c>
      <c r="M265" s="1"/>
      <c r="N265" s="23">
        <v>560.36417015382563</v>
      </c>
      <c r="O265" s="23">
        <f t="shared" si="18"/>
        <v>237.1439733539367</v>
      </c>
      <c r="P265" s="23">
        <v>1.1028845633604465</v>
      </c>
      <c r="Q265" s="23">
        <v>0</v>
      </c>
      <c r="R265" s="23">
        <f t="shared" si="19"/>
        <v>238.24685791729715</v>
      </c>
      <c r="S265" s="23">
        <v>322.65812496288089</v>
      </c>
      <c r="T265" s="23">
        <v>883.02229511670657</v>
      </c>
      <c r="W265" s="54" t="s">
        <v>678</v>
      </c>
      <c r="X265" s="63" t="s">
        <v>661</v>
      </c>
      <c r="Y265" s="54" t="s">
        <v>679</v>
      </c>
      <c r="Z265" s="54"/>
      <c r="AA265" s="54" t="s">
        <v>930</v>
      </c>
      <c r="AB265" s="55" t="s">
        <v>267</v>
      </c>
      <c r="AC265" s="55"/>
      <c r="AD265" s="57">
        <v>107.503</v>
      </c>
      <c r="AE265" s="57">
        <v>50.538797844644002</v>
      </c>
      <c r="AF265" s="57">
        <v>0</v>
      </c>
      <c r="AG265" s="52">
        <f t="shared" si="20"/>
        <v>50.538797844644002</v>
      </c>
      <c r="AH265" s="52">
        <f t="shared" si="21"/>
        <v>64.543991566105134</v>
      </c>
      <c r="AI265" s="58">
        <v>172.04699156610513</v>
      </c>
      <c r="AJ265" s="36"/>
      <c r="AK265" s="57">
        <v>108.43719129480711</v>
      </c>
      <c r="AL265" s="57">
        <f>VLOOKUP(AB265,'Summary LA - 14-15'!C$12:BI$394,31,FALSE)</f>
        <v>45.890204571666999</v>
      </c>
      <c r="AM265" s="57">
        <v>0.21342139762500673</v>
      </c>
      <c r="AN265" s="57">
        <v>0</v>
      </c>
      <c r="AO265" s="52">
        <f t="shared" si="22"/>
        <v>46.103625969292004</v>
      </c>
      <c r="AP265" s="52">
        <f t="shared" si="23"/>
        <v>62.442485614360365</v>
      </c>
      <c r="AQ265" s="52">
        <f>VLOOKUP(AB265,'Summary LA - 14-15'!C$12:BI$394,57,FALSE)</f>
        <v>170.87967690916747</v>
      </c>
    </row>
    <row r="266" spans="3:43" x14ac:dyDescent="0.25">
      <c r="C266" s="21" t="s">
        <v>268</v>
      </c>
      <c r="D266" s="21" t="s">
        <v>240</v>
      </c>
      <c r="E266" s="21" t="s">
        <v>241</v>
      </c>
      <c r="F266" s="22">
        <v>53462</v>
      </c>
      <c r="G266" s="23">
        <v>67.150144027533571</v>
      </c>
      <c r="H266" s="23">
        <v>62.219315137443409</v>
      </c>
      <c r="I266" s="23">
        <v>-0.71671467584452497</v>
      </c>
      <c r="J266" s="23">
        <v>61.502600461598881</v>
      </c>
      <c r="K266" s="23">
        <v>74.582077836271992</v>
      </c>
      <c r="L266" s="23">
        <v>141.73222186380556</v>
      </c>
      <c r="M266" s="1"/>
      <c r="N266" s="23">
        <v>67.700349154622373</v>
      </c>
      <c r="O266" s="23">
        <f t="shared" si="18"/>
        <v>54.033728049624031</v>
      </c>
      <c r="P266" s="23">
        <v>0.26601640612022964</v>
      </c>
      <c r="Q266" s="23">
        <v>-0.71671467584452497</v>
      </c>
      <c r="R266" s="23">
        <f t="shared" si="19"/>
        <v>53.583029779899732</v>
      </c>
      <c r="S266" s="23">
        <v>69.53859018305269</v>
      </c>
      <c r="T266" s="23">
        <v>137.23893933767505</v>
      </c>
      <c r="W266" s="54" t="s">
        <v>660</v>
      </c>
      <c r="X266" s="62" t="s">
        <v>664</v>
      </c>
      <c r="Y266" s="54" t="s">
        <v>665</v>
      </c>
      <c r="Z266" s="54"/>
      <c r="AA266" s="54" t="s">
        <v>931</v>
      </c>
      <c r="AB266" s="55" t="s">
        <v>268</v>
      </c>
      <c r="AC266" s="55"/>
      <c r="AD266" s="57">
        <v>3.5899809999999999</v>
      </c>
      <c r="AE266" s="57">
        <v>3.3263690258779999</v>
      </c>
      <c r="AF266" s="57">
        <v>-3.8316999999999997E-2</v>
      </c>
      <c r="AG266" s="52">
        <f t="shared" si="20"/>
        <v>3.2880520258779997</v>
      </c>
      <c r="AH266" s="52">
        <f t="shared" si="21"/>
        <v>3.9873070452827726</v>
      </c>
      <c r="AI266" s="58">
        <v>7.5772880452827724</v>
      </c>
      <c r="AJ266" s="36"/>
      <c r="AK266" s="57">
        <v>3.6193960665044211</v>
      </c>
      <c r="AL266" s="57">
        <f>VLOOKUP(AB266,'Summary LA - 14-15'!C$12:BI$394,31,FALSE)</f>
        <v>2.8887511689889998</v>
      </c>
      <c r="AM266" s="57">
        <v>1.4221769103999716E-2</v>
      </c>
      <c r="AN266" s="57">
        <v>-3.8316999999999997E-2</v>
      </c>
      <c r="AO266" s="52">
        <f t="shared" si="22"/>
        <v>2.8646559380929992</v>
      </c>
      <c r="AP266" s="52">
        <f t="shared" si="23"/>
        <v>3.717957746095514</v>
      </c>
      <c r="AQ266" s="52">
        <f>VLOOKUP(AB266,'Summary LA - 14-15'!C$12:BI$394,57,FALSE)</f>
        <v>7.3373538125999351</v>
      </c>
    </row>
    <row r="267" spans="3:43" x14ac:dyDescent="0.25">
      <c r="C267" s="21" t="s">
        <v>269</v>
      </c>
      <c r="D267" s="21"/>
      <c r="E267" s="21" t="s">
        <v>150</v>
      </c>
      <c r="F267" s="22">
        <v>213284</v>
      </c>
      <c r="G267" s="23">
        <v>312.8607724911385</v>
      </c>
      <c r="H267" s="23">
        <v>629.07212701373294</v>
      </c>
      <c r="I267" s="23">
        <v>0</v>
      </c>
      <c r="J267" s="23">
        <v>629.07212701373294</v>
      </c>
      <c r="K267" s="23">
        <v>739.57240387987156</v>
      </c>
      <c r="L267" s="23">
        <v>1052.4331763710102</v>
      </c>
      <c r="M267" s="1"/>
      <c r="N267" s="23">
        <v>312.00783509444454</v>
      </c>
      <c r="O267" s="23">
        <f t="shared" si="18"/>
        <v>566.83187705312639</v>
      </c>
      <c r="P267" s="23">
        <v>2.7198364391656207</v>
      </c>
      <c r="Q267" s="23">
        <v>0</v>
      </c>
      <c r="R267" s="23">
        <f t="shared" si="19"/>
        <v>569.55171349229204</v>
      </c>
      <c r="S267" s="23">
        <v>694.86507721435692</v>
      </c>
      <c r="T267" s="23">
        <v>1006.8729123088017</v>
      </c>
      <c r="W267" s="54" t="s">
        <v>682</v>
      </c>
      <c r="X267" s="63" t="s">
        <v>661</v>
      </c>
      <c r="Y267" s="54" t="s">
        <v>679</v>
      </c>
      <c r="Z267" s="54"/>
      <c r="AA267" s="54" t="s">
        <v>932</v>
      </c>
      <c r="AB267" s="55" t="s">
        <v>269</v>
      </c>
      <c r="AC267" s="55"/>
      <c r="AD267" s="57">
        <v>66.728196999999994</v>
      </c>
      <c r="AE267" s="57">
        <v>134.17101953799701</v>
      </c>
      <c r="AF267" s="57">
        <v>0</v>
      </c>
      <c r="AG267" s="52">
        <f t="shared" si="20"/>
        <v>134.17101953799701</v>
      </c>
      <c r="AH267" s="52">
        <f t="shared" si="21"/>
        <v>157.73896058911453</v>
      </c>
      <c r="AI267" s="58">
        <v>224.46715758911452</v>
      </c>
      <c r="AJ267" s="36"/>
      <c r="AK267" s="57">
        <v>66.546279100283513</v>
      </c>
      <c r="AL267" s="57">
        <f>VLOOKUP(AB267,'Summary LA - 14-15'!C$12:BI$394,31,FALSE)</f>
        <v>120.89617006539901</v>
      </c>
      <c r="AM267" s="57">
        <v>0.58009759509100023</v>
      </c>
      <c r="AN267" s="57">
        <v>0</v>
      </c>
      <c r="AO267" s="52">
        <f t="shared" si="22"/>
        <v>121.47626766049001</v>
      </c>
      <c r="AP267" s="52">
        <f t="shared" si="23"/>
        <v>148.2153025776492</v>
      </c>
      <c r="AQ267" s="52">
        <f>VLOOKUP(AB267,'Summary LA - 14-15'!C$12:BI$394,57,FALSE)</f>
        <v>214.7615816779327</v>
      </c>
    </row>
    <row r="268" spans="3:43" x14ac:dyDescent="0.25">
      <c r="C268" s="21" t="s">
        <v>270</v>
      </c>
      <c r="D268" s="21" t="s">
        <v>135</v>
      </c>
      <c r="E268" s="21" t="s">
        <v>136</v>
      </c>
      <c r="F268" s="22">
        <v>84801</v>
      </c>
      <c r="G268" s="23">
        <v>69.216919611797024</v>
      </c>
      <c r="H268" s="23">
        <v>44.811574579887029</v>
      </c>
      <c r="I268" s="23">
        <v>-1.2747373262107757</v>
      </c>
      <c r="J268" s="23">
        <v>43.536837253676254</v>
      </c>
      <c r="K268" s="23">
        <v>54.011294645217845</v>
      </c>
      <c r="L268" s="23">
        <v>123.22821425701487</v>
      </c>
      <c r="M268" s="1"/>
      <c r="N268" s="23">
        <v>69.384377778458344</v>
      </c>
      <c r="O268" s="23">
        <f t="shared" si="18"/>
        <v>38.80025043757739</v>
      </c>
      <c r="P268" s="23">
        <v>0.19374591274866518</v>
      </c>
      <c r="Q268" s="23">
        <v>-1.2747373262107757</v>
      </c>
      <c r="R268" s="23">
        <f t="shared" si="19"/>
        <v>37.719259024115281</v>
      </c>
      <c r="S268" s="23">
        <v>50.442875257817178</v>
      </c>
      <c r="T268" s="23">
        <v>119.82725303627554</v>
      </c>
      <c r="W268" s="54" t="s">
        <v>660</v>
      </c>
      <c r="X268" s="62" t="s">
        <v>661</v>
      </c>
      <c r="Y268" s="54" t="s">
        <v>662</v>
      </c>
      <c r="Z268" s="54"/>
      <c r="AA268" s="54" t="s">
        <v>933</v>
      </c>
      <c r="AB268" s="55" t="s">
        <v>270</v>
      </c>
      <c r="AC268" s="55"/>
      <c r="AD268" s="57">
        <v>5.8696640000000002</v>
      </c>
      <c r="AE268" s="57">
        <v>3.8000663359489999</v>
      </c>
      <c r="AF268" s="57">
        <v>-0.108099</v>
      </c>
      <c r="AG268" s="52">
        <f t="shared" si="20"/>
        <v>3.6919673359489997</v>
      </c>
      <c r="AH268" s="52">
        <f t="shared" si="21"/>
        <v>4.5802117972091185</v>
      </c>
      <c r="AI268" s="58">
        <v>10.449875797209119</v>
      </c>
      <c r="AJ268" s="36"/>
      <c r="AK268" s="57">
        <v>5.8838646199910469</v>
      </c>
      <c r="AL268" s="57">
        <f>VLOOKUP(AB268,'Summary LA - 14-15'!C$12:BI$394,31,FALSE)</f>
        <v>3.2903000373570004</v>
      </c>
      <c r="AM268" s="57">
        <v>1.6429847146999556E-2</v>
      </c>
      <c r="AN268" s="57">
        <v>-0.108099</v>
      </c>
      <c r="AO268" s="52">
        <f t="shared" si="22"/>
        <v>3.1986308845039999</v>
      </c>
      <c r="AP268" s="52">
        <f t="shared" si="23"/>
        <v>4.2779376230499713</v>
      </c>
      <c r="AQ268" s="52">
        <f>VLOOKUP(AB268,'Summary LA - 14-15'!C$12:BI$394,57,FALSE)</f>
        <v>10.161802243041018</v>
      </c>
    </row>
    <row r="269" spans="3:43" x14ac:dyDescent="0.25">
      <c r="C269" s="21" t="s">
        <v>271</v>
      </c>
      <c r="D269" s="21" t="s">
        <v>194</v>
      </c>
      <c r="E269" s="21" t="s">
        <v>195</v>
      </c>
      <c r="F269" s="22">
        <v>68944</v>
      </c>
      <c r="G269" s="23">
        <v>66.426346019958231</v>
      </c>
      <c r="H269" s="23">
        <v>69.923098828005337</v>
      </c>
      <c r="I269" s="23">
        <v>-0.12080819215595265</v>
      </c>
      <c r="J269" s="23">
        <v>69.802290635849388</v>
      </c>
      <c r="K269" s="23">
        <v>82.540776272963768</v>
      </c>
      <c r="L269" s="23">
        <v>148.96712229292197</v>
      </c>
      <c r="M269" s="1"/>
      <c r="N269" s="23">
        <v>66.378430673907843</v>
      </c>
      <c r="O269" s="23">
        <f t="shared" si="18"/>
        <v>60.569774450351005</v>
      </c>
      <c r="P269" s="23">
        <v>0.29888536912566005</v>
      </c>
      <c r="Q269" s="23">
        <v>-0.12080819215595265</v>
      </c>
      <c r="R269" s="23">
        <f t="shared" si="19"/>
        <v>60.747851627320706</v>
      </c>
      <c r="S269" s="23">
        <v>77.276802221500205</v>
      </c>
      <c r="T269" s="23">
        <v>143.65523289540803</v>
      </c>
      <c r="W269" s="54" t="s">
        <v>660</v>
      </c>
      <c r="X269" s="62" t="s">
        <v>661</v>
      </c>
      <c r="Y269" s="54" t="s">
        <v>662</v>
      </c>
      <c r="Z269" s="54"/>
      <c r="AA269" s="54" t="s">
        <v>934</v>
      </c>
      <c r="AB269" s="55" t="s">
        <v>271</v>
      </c>
      <c r="AC269" s="55"/>
      <c r="AD269" s="57">
        <v>4.5796979999999996</v>
      </c>
      <c r="AE269" s="57">
        <v>4.8207781255980002</v>
      </c>
      <c r="AF269" s="57">
        <v>-8.3289999999999996E-3</v>
      </c>
      <c r="AG269" s="52">
        <f t="shared" si="20"/>
        <v>4.8124491255980004</v>
      </c>
      <c r="AH269" s="52">
        <f t="shared" si="21"/>
        <v>5.6906912793632136</v>
      </c>
      <c r="AI269" s="58">
        <v>10.270389279363213</v>
      </c>
      <c r="AJ269" s="36"/>
      <c r="AK269" s="57">
        <v>4.576394524381902</v>
      </c>
      <c r="AL269" s="57">
        <f>VLOOKUP(AB269,'Summary LA - 14-15'!C$12:BI$394,31,FALSE)</f>
        <v>4.1759225297049998</v>
      </c>
      <c r="AM269" s="57">
        <v>2.0606352888999507E-2</v>
      </c>
      <c r="AN269" s="57">
        <v>-8.3289999999999996E-3</v>
      </c>
      <c r="AO269" s="52">
        <f t="shared" si="22"/>
        <v>4.1881998825939997</v>
      </c>
      <c r="AP269" s="52">
        <f t="shared" si="23"/>
        <v>5.3281856861923416</v>
      </c>
      <c r="AQ269" s="52">
        <f>VLOOKUP(AB269,'Summary LA - 14-15'!C$12:BI$394,57,FALSE)</f>
        <v>9.9045802105742435</v>
      </c>
    </row>
    <row r="270" spans="3:43" x14ac:dyDescent="0.25">
      <c r="C270" s="21" t="s">
        <v>272</v>
      </c>
      <c r="D270" s="21" t="s">
        <v>125</v>
      </c>
      <c r="E270" s="21" t="s">
        <v>126</v>
      </c>
      <c r="F270" s="22">
        <v>92304</v>
      </c>
      <c r="G270" s="23">
        <v>68.754496013173849</v>
      </c>
      <c r="H270" s="23">
        <v>57.141945567581033</v>
      </c>
      <c r="I270" s="23">
        <v>-1.3583268330733227</v>
      </c>
      <c r="J270" s="23">
        <v>55.783618734507719</v>
      </c>
      <c r="K270" s="23">
        <v>71.619276435159136</v>
      </c>
      <c r="L270" s="23">
        <v>140.373772448333</v>
      </c>
      <c r="M270" s="1"/>
      <c r="N270" s="23">
        <v>69.26316652625593</v>
      </c>
      <c r="O270" s="23">
        <f t="shared" ref="O270:O333" si="24">AL270/F270*1000000</f>
        <v>49.594715058675675</v>
      </c>
      <c r="P270" s="23">
        <v>0.24330439353658162</v>
      </c>
      <c r="Q270" s="23">
        <v>-1.3583268330733227</v>
      </c>
      <c r="R270" s="23">
        <f t="shared" ref="R270:R333" si="25">SUM(O270:Q270)</f>
        <v>48.479692619138937</v>
      </c>
      <c r="S270" s="23">
        <v>67.16871149562408</v>
      </c>
      <c r="T270" s="23">
        <v>136.43187802188001</v>
      </c>
      <c r="W270" s="54" t="s">
        <v>660</v>
      </c>
      <c r="X270" s="62" t="s">
        <v>664</v>
      </c>
      <c r="Y270" s="54" t="s">
        <v>662</v>
      </c>
      <c r="Z270" s="54"/>
      <c r="AA270" s="54" t="s">
        <v>935</v>
      </c>
      <c r="AB270" s="55" t="s">
        <v>272</v>
      </c>
      <c r="AC270" s="55"/>
      <c r="AD270" s="57">
        <v>6.3463149999999997</v>
      </c>
      <c r="AE270" s="57">
        <v>5.2744301436700001</v>
      </c>
      <c r="AF270" s="57">
        <v>-0.12537899999999999</v>
      </c>
      <c r="AG270" s="52">
        <f t="shared" ref="AG270:AG333" si="26">AE270+AF270</f>
        <v>5.1490511436700004</v>
      </c>
      <c r="AH270" s="52">
        <f t="shared" ref="AH270:AH333" si="27">AI270-AD270</f>
        <v>6.6107456920709291</v>
      </c>
      <c r="AI270" s="58">
        <v>12.957060692070929</v>
      </c>
      <c r="AJ270" s="36"/>
      <c r="AK270" s="57">
        <v>6.3932673230395274</v>
      </c>
      <c r="AL270" s="57">
        <f>VLOOKUP(AB270,'Summary LA - 14-15'!C$12:BI$394,31,FALSE)</f>
        <v>4.5777905787759998</v>
      </c>
      <c r="AM270" s="57">
        <v>2.2457968741000631E-2</v>
      </c>
      <c r="AN270" s="57">
        <v>-0.12537899999999999</v>
      </c>
      <c r="AO270" s="52">
        <f t="shared" ref="AO270:AO333" si="28">SUM(AL270:AN270)</f>
        <v>4.4748695475170006</v>
      </c>
      <c r="AP270" s="52">
        <f t="shared" ref="AP270:AP333" si="29">AQ270-AK270</f>
        <v>6.2003911082693755</v>
      </c>
      <c r="AQ270" s="52">
        <f>VLOOKUP(AB270,'Summary LA - 14-15'!C$12:BI$394,57,FALSE)</f>
        <v>12.593658431308903</v>
      </c>
    </row>
    <row r="271" spans="3:43" x14ac:dyDescent="0.25">
      <c r="C271" s="21" t="s">
        <v>273</v>
      </c>
      <c r="D271" s="21"/>
      <c r="E271" s="21" t="s">
        <v>309</v>
      </c>
      <c r="F271" s="22">
        <v>259768</v>
      </c>
      <c r="G271" s="23">
        <v>301.30185396199681</v>
      </c>
      <c r="H271" s="23">
        <v>544.14254830827895</v>
      </c>
      <c r="I271" s="23">
        <v>-1.5901111761263897</v>
      </c>
      <c r="J271" s="23">
        <v>542.55243713215248</v>
      </c>
      <c r="K271" s="23">
        <v>639.65884680192028</v>
      </c>
      <c r="L271" s="23">
        <v>940.96070076391698</v>
      </c>
      <c r="M271" s="1"/>
      <c r="N271" s="23">
        <v>304.91943305948342</v>
      </c>
      <c r="O271" s="23">
        <f t="shared" si="24"/>
        <v>490.0066359137769</v>
      </c>
      <c r="P271" s="23">
        <v>2.3365808081865382</v>
      </c>
      <c r="Q271" s="23">
        <v>-1.5901111761263897</v>
      </c>
      <c r="R271" s="23">
        <f t="shared" si="25"/>
        <v>490.753105545837</v>
      </c>
      <c r="S271" s="23">
        <v>601.12437457570502</v>
      </c>
      <c r="T271" s="23">
        <v>906.0438076351885</v>
      </c>
      <c r="W271" s="54" t="s">
        <v>682</v>
      </c>
      <c r="X271" s="63" t="s">
        <v>661</v>
      </c>
      <c r="Y271" s="54" t="s">
        <v>679</v>
      </c>
      <c r="Z271" s="54"/>
      <c r="AA271" s="54" t="s">
        <v>936</v>
      </c>
      <c r="AB271" s="55" t="s">
        <v>273</v>
      </c>
      <c r="AC271" s="55"/>
      <c r="AD271" s="57">
        <v>78.26858</v>
      </c>
      <c r="AE271" s="57">
        <v>141.350821488945</v>
      </c>
      <c r="AF271" s="57">
        <v>-0.41305999999999998</v>
      </c>
      <c r="AG271" s="52">
        <f t="shared" si="26"/>
        <v>140.937761488945</v>
      </c>
      <c r="AH271" s="52">
        <f t="shared" si="27"/>
        <v>166.16289931604121</v>
      </c>
      <c r="AI271" s="58">
        <v>244.43147931604119</v>
      </c>
      <c r="AJ271" s="36"/>
      <c r="AK271" s="57">
        <v>79.208311286995894</v>
      </c>
      <c r="AL271" s="57">
        <f>VLOOKUP(AB271,'Summary LA - 14-15'!C$12:BI$394,31,FALSE)</f>
        <v>127.28804379805</v>
      </c>
      <c r="AM271" s="57">
        <v>0.60696892338100072</v>
      </c>
      <c r="AN271" s="57">
        <v>-0.41305999999999998</v>
      </c>
      <c r="AO271" s="52">
        <f t="shared" si="28"/>
        <v>127.481952721431</v>
      </c>
      <c r="AP271" s="52">
        <f t="shared" si="29"/>
        <v>156.16508696204843</v>
      </c>
      <c r="AQ271" s="52">
        <f>VLOOKUP(AB271,'Summary LA - 14-15'!C$12:BI$394,57,FALSE)</f>
        <v>235.37339824904433</v>
      </c>
    </row>
    <row r="272" spans="3:43" x14ac:dyDescent="0.25">
      <c r="C272" s="21" t="s">
        <v>274</v>
      </c>
      <c r="D272" s="21" t="s">
        <v>362</v>
      </c>
      <c r="E272" s="21"/>
      <c r="F272" s="22">
        <v>102677</v>
      </c>
      <c r="G272" s="23">
        <v>53.686609464631815</v>
      </c>
      <c r="H272" s="23">
        <v>52.0162030126708</v>
      </c>
      <c r="I272" s="23">
        <v>-0.63149488200862891</v>
      </c>
      <c r="J272" s="23">
        <v>51.384708130662169</v>
      </c>
      <c r="K272" s="23">
        <v>70.594963081555179</v>
      </c>
      <c r="L272" s="23">
        <v>124.28157254618699</v>
      </c>
      <c r="M272" s="1"/>
      <c r="N272" s="23">
        <v>54.182327573651058</v>
      </c>
      <c r="O272" s="23">
        <f t="shared" si="24"/>
        <v>45.028330730679706</v>
      </c>
      <c r="P272" s="23">
        <v>0.22231125384458147</v>
      </c>
      <c r="Q272" s="23">
        <v>-0.63149488200862891</v>
      </c>
      <c r="R272" s="23">
        <f t="shared" si="25"/>
        <v>44.619147102515655</v>
      </c>
      <c r="S272" s="23">
        <v>68.829343182460647</v>
      </c>
      <c r="T272" s="23">
        <v>123.0116707561117</v>
      </c>
      <c r="W272" s="54" t="s">
        <v>660</v>
      </c>
      <c r="X272" s="62" t="s">
        <v>667</v>
      </c>
      <c r="Y272" s="54" t="s">
        <v>662</v>
      </c>
      <c r="Z272" s="54"/>
      <c r="AA272" s="54" t="s">
        <v>937</v>
      </c>
      <c r="AB272" s="55" t="s">
        <v>274</v>
      </c>
      <c r="AC272" s="55"/>
      <c r="AD272" s="57">
        <v>5.5123800000000003</v>
      </c>
      <c r="AE272" s="57">
        <v>5.3408676767319996</v>
      </c>
      <c r="AF272" s="57">
        <v>-6.4839999999999995E-2</v>
      </c>
      <c r="AG272" s="52">
        <f t="shared" si="26"/>
        <v>5.2760276767319993</v>
      </c>
      <c r="AH272" s="52">
        <f t="shared" si="27"/>
        <v>7.2484790243248405</v>
      </c>
      <c r="AI272" s="58">
        <v>12.760859024324841</v>
      </c>
      <c r="AJ272" s="36"/>
      <c r="AK272" s="57">
        <v>5.5632788482797695</v>
      </c>
      <c r="AL272" s="57">
        <f>VLOOKUP(AB272,'Summary LA - 14-15'!C$12:BI$394,31,FALSE)</f>
        <v>4.6233739144339996</v>
      </c>
      <c r="AM272" s="57">
        <v>2.2826252611000093E-2</v>
      </c>
      <c r="AN272" s="57">
        <v>-6.4839999999999995E-2</v>
      </c>
      <c r="AO272" s="52">
        <f t="shared" si="28"/>
        <v>4.5813601670449993</v>
      </c>
      <c r="AP272" s="52">
        <f t="shared" si="29"/>
        <v>7.0676488614914534</v>
      </c>
      <c r="AQ272" s="52">
        <f>VLOOKUP(AB272,'Summary LA - 14-15'!C$12:BI$394,57,FALSE)</f>
        <v>12.630927709771223</v>
      </c>
    </row>
    <row r="273" spans="3:43" x14ac:dyDescent="0.25">
      <c r="C273" s="21" t="s">
        <v>275</v>
      </c>
      <c r="D273" s="21" t="s">
        <v>330</v>
      </c>
      <c r="E273" s="21"/>
      <c r="F273" s="22">
        <v>83984</v>
      </c>
      <c r="G273" s="23">
        <v>52.481305963040576</v>
      </c>
      <c r="H273" s="23">
        <v>48.259943475388177</v>
      </c>
      <c r="I273" s="23">
        <v>0</v>
      </c>
      <c r="J273" s="23">
        <v>48.259943475388177</v>
      </c>
      <c r="K273" s="23">
        <v>66.737640374567889</v>
      </c>
      <c r="L273" s="23">
        <v>119.21894633760847</v>
      </c>
      <c r="M273" s="1"/>
      <c r="N273" s="23">
        <v>52.578278035539235</v>
      </c>
      <c r="O273" s="23">
        <f t="shared" si="24"/>
        <v>41.746656426485998</v>
      </c>
      <c r="P273" s="23">
        <v>0.20865517192560387</v>
      </c>
      <c r="Q273" s="23">
        <v>0</v>
      </c>
      <c r="R273" s="23">
        <f t="shared" si="25"/>
        <v>41.955311598411605</v>
      </c>
      <c r="S273" s="23">
        <v>63.368103910437853</v>
      </c>
      <c r="T273" s="23">
        <v>115.94638194597709</v>
      </c>
      <c r="W273" s="54" t="s">
        <v>660</v>
      </c>
      <c r="X273" s="62" t="s">
        <v>661</v>
      </c>
      <c r="Y273" s="54" t="s">
        <v>679</v>
      </c>
      <c r="Z273" s="54"/>
      <c r="AA273" s="54" t="s">
        <v>938</v>
      </c>
      <c r="AB273" s="55" t="s">
        <v>275</v>
      </c>
      <c r="AC273" s="55"/>
      <c r="AD273" s="57">
        <v>4.4075899999999999</v>
      </c>
      <c r="AE273" s="57">
        <v>4.0530630928370002</v>
      </c>
      <c r="AF273" s="57">
        <v>0</v>
      </c>
      <c r="AG273" s="52">
        <f t="shared" si="26"/>
        <v>4.0530630928370002</v>
      </c>
      <c r="AH273" s="52">
        <f t="shared" si="27"/>
        <v>5.6048939892177101</v>
      </c>
      <c r="AI273" s="58">
        <v>10.01248398921771</v>
      </c>
      <c r="AJ273" s="36"/>
      <c r="AK273" s="57">
        <v>4.4157341025367272</v>
      </c>
      <c r="AL273" s="57">
        <f>VLOOKUP(AB273,'Summary LA - 14-15'!C$12:BI$394,31,FALSE)</f>
        <v>3.506051193322</v>
      </c>
      <c r="AM273" s="57">
        <v>1.7523695958999917E-2</v>
      </c>
      <c r="AN273" s="57">
        <v>0</v>
      </c>
      <c r="AO273" s="52">
        <f t="shared" si="28"/>
        <v>3.5235748892809999</v>
      </c>
      <c r="AP273" s="52">
        <f t="shared" si="29"/>
        <v>5.3222602579455165</v>
      </c>
      <c r="AQ273" s="52">
        <f>VLOOKUP(AB273,'Summary LA - 14-15'!C$12:BI$394,57,FALSE)</f>
        <v>9.7379943604822436</v>
      </c>
    </row>
    <row r="274" spans="3:43" x14ac:dyDescent="0.25">
      <c r="C274" s="21" t="s">
        <v>276</v>
      </c>
      <c r="D274" s="21" t="s">
        <v>247</v>
      </c>
      <c r="E274" s="21" t="s">
        <v>248</v>
      </c>
      <c r="F274" s="22">
        <v>113315</v>
      </c>
      <c r="G274" s="23">
        <v>46.799655826677849</v>
      </c>
      <c r="H274" s="23">
        <v>46.011682627489733</v>
      </c>
      <c r="I274" s="23">
        <v>-1.1305034637956139</v>
      </c>
      <c r="J274" s="23">
        <v>44.881179163694121</v>
      </c>
      <c r="K274" s="23">
        <v>57.848883538297905</v>
      </c>
      <c r="L274" s="23">
        <v>104.64853936497575</v>
      </c>
      <c r="M274" s="1"/>
      <c r="N274" s="23">
        <v>47.222037468748184</v>
      </c>
      <c r="O274" s="23">
        <f t="shared" si="24"/>
        <v>39.719571628231037</v>
      </c>
      <c r="P274" s="23">
        <v>0.1989346621276902</v>
      </c>
      <c r="Q274" s="23">
        <v>-1.1305034637956139</v>
      </c>
      <c r="R274" s="23">
        <f t="shared" si="25"/>
        <v>38.788002826563115</v>
      </c>
      <c r="S274" s="23">
        <v>56.419445777571156</v>
      </c>
      <c r="T274" s="23">
        <v>103.64148324631934</v>
      </c>
      <c r="W274" s="54" t="s">
        <v>660</v>
      </c>
      <c r="X274" s="62" t="s">
        <v>664</v>
      </c>
      <c r="Y274" s="54" t="s">
        <v>662</v>
      </c>
      <c r="Z274" s="54"/>
      <c r="AA274" s="54" t="s">
        <v>939</v>
      </c>
      <c r="AB274" s="55" t="s">
        <v>276</v>
      </c>
      <c r="AC274" s="55"/>
      <c r="AD274" s="57">
        <v>5.3031030000000001</v>
      </c>
      <c r="AE274" s="57">
        <v>5.2138138169339996</v>
      </c>
      <c r="AF274" s="57">
        <v>-0.12810299999999999</v>
      </c>
      <c r="AG274" s="52">
        <f t="shared" si="26"/>
        <v>5.0857108169339993</v>
      </c>
      <c r="AH274" s="52">
        <f t="shared" si="27"/>
        <v>6.5551462381422265</v>
      </c>
      <c r="AI274" s="58">
        <v>11.858249238142227</v>
      </c>
      <c r="AJ274" s="36"/>
      <c r="AK274" s="57">
        <v>5.3509651757712007</v>
      </c>
      <c r="AL274" s="57">
        <f>VLOOKUP(AB274,'Summary LA - 14-15'!C$12:BI$394,31,FALSE)</f>
        <v>4.500823259053</v>
      </c>
      <c r="AM274" s="57">
        <v>2.2542281238999217E-2</v>
      </c>
      <c r="AN274" s="57">
        <v>-0.12810299999999999</v>
      </c>
      <c r="AO274" s="52">
        <f t="shared" si="28"/>
        <v>4.3952625402919985</v>
      </c>
      <c r="AP274" s="52">
        <f t="shared" si="29"/>
        <v>6.3936241325979495</v>
      </c>
      <c r="AQ274" s="52">
        <f>VLOOKUP(AB274,'Summary LA - 14-15'!C$12:BI$394,57,FALSE)</f>
        <v>11.74458930836915</v>
      </c>
    </row>
    <row r="275" spans="3:43" x14ac:dyDescent="0.25">
      <c r="C275" s="21" t="s">
        <v>277</v>
      </c>
      <c r="D275" s="21" t="s">
        <v>157</v>
      </c>
      <c r="E275" s="21" t="s">
        <v>158</v>
      </c>
      <c r="F275" s="22">
        <v>94634</v>
      </c>
      <c r="G275" s="23">
        <v>56.016495128600717</v>
      </c>
      <c r="H275" s="23">
        <v>55.640240811463116</v>
      </c>
      <c r="I275" s="23">
        <v>0</v>
      </c>
      <c r="J275" s="23">
        <v>55.640240811463116</v>
      </c>
      <c r="K275" s="23">
        <v>73.836982844296827</v>
      </c>
      <c r="L275" s="23">
        <v>129.85347797289754</v>
      </c>
      <c r="M275" s="1"/>
      <c r="N275" s="23">
        <v>56.4150009422724</v>
      </c>
      <c r="O275" s="23">
        <f t="shared" si="24"/>
        <v>48.198036122260497</v>
      </c>
      <c r="P275" s="23">
        <v>0.23786651448739915</v>
      </c>
      <c r="Q275" s="23">
        <v>0</v>
      </c>
      <c r="R275" s="23">
        <f t="shared" si="25"/>
        <v>48.435902636747898</v>
      </c>
      <c r="S275" s="23">
        <v>70.99030119400571</v>
      </c>
      <c r="T275" s="23">
        <v>127.40530213627811</v>
      </c>
      <c r="W275" s="54" t="s">
        <v>660</v>
      </c>
      <c r="X275" s="62" t="s">
        <v>661</v>
      </c>
      <c r="Y275" s="54" t="s">
        <v>662</v>
      </c>
      <c r="Z275" s="54"/>
      <c r="AA275" s="54" t="s">
        <v>940</v>
      </c>
      <c r="AB275" s="55" t="s">
        <v>277</v>
      </c>
      <c r="AC275" s="55"/>
      <c r="AD275" s="57">
        <v>5.3010650000000004</v>
      </c>
      <c r="AE275" s="57">
        <v>5.2654585489520001</v>
      </c>
      <c r="AF275" s="57">
        <v>0</v>
      </c>
      <c r="AG275" s="52">
        <f t="shared" si="26"/>
        <v>5.2654585489520001</v>
      </c>
      <c r="AH275" s="52">
        <f t="shared" si="27"/>
        <v>6.9874890344871856</v>
      </c>
      <c r="AI275" s="58">
        <v>12.288554034487186</v>
      </c>
      <c r="AJ275" s="36"/>
      <c r="AK275" s="57">
        <v>5.3387771991710062</v>
      </c>
      <c r="AL275" s="57">
        <f>VLOOKUP(AB275,'Summary LA - 14-15'!C$12:BI$394,31,FALSE)</f>
        <v>4.5611729503939999</v>
      </c>
      <c r="AM275" s="57">
        <v>2.2510259732000531E-2</v>
      </c>
      <c r="AN275" s="57">
        <v>0</v>
      </c>
      <c r="AO275" s="52">
        <f t="shared" si="28"/>
        <v>4.5836832101260008</v>
      </c>
      <c r="AP275" s="52">
        <f t="shared" si="29"/>
        <v>6.7185482563349437</v>
      </c>
      <c r="AQ275" s="52">
        <f>VLOOKUP(AB275,'Summary LA - 14-15'!C$12:BI$394,57,FALSE)</f>
        <v>12.05732545550595</v>
      </c>
    </row>
    <row r="276" spans="3:43" x14ac:dyDescent="0.25">
      <c r="C276" s="21" t="s">
        <v>278</v>
      </c>
      <c r="D276" s="21"/>
      <c r="E276" s="21" t="s">
        <v>200</v>
      </c>
      <c r="F276" s="22">
        <v>38504</v>
      </c>
      <c r="G276" s="23">
        <v>511.26376480365678</v>
      </c>
      <c r="H276" s="23">
        <v>260.90349012276647</v>
      </c>
      <c r="I276" s="23">
        <v>-0.97569083731560358</v>
      </c>
      <c r="J276" s="23">
        <v>259.92779928545082</v>
      </c>
      <c r="K276" s="23">
        <v>316.96074421816195</v>
      </c>
      <c r="L276" s="23">
        <v>828.22450902181879</v>
      </c>
      <c r="M276" s="1"/>
      <c r="N276" s="23">
        <v>513.98863396382797</v>
      </c>
      <c r="O276" s="23">
        <f t="shared" si="24"/>
        <v>235.41043986224804</v>
      </c>
      <c r="P276" s="23">
        <v>1.0937581781632968</v>
      </c>
      <c r="Q276" s="23">
        <v>-0.97569083731560358</v>
      </c>
      <c r="R276" s="23">
        <f t="shared" si="25"/>
        <v>235.52850720309573</v>
      </c>
      <c r="S276" s="23">
        <v>305.81923988047259</v>
      </c>
      <c r="T276" s="23">
        <v>819.80787384430062</v>
      </c>
      <c r="W276" s="54" t="s">
        <v>688</v>
      </c>
      <c r="X276" s="63" t="s">
        <v>664</v>
      </c>
      <c r="Y276" s="54" t="s">
        <v>665</v>
      </c>
      <c r="Z276" s="54"/>
      <c r="AA276" s="54" t="s">
        <v>941</v>
      </c>
      <c r="AB276" s="55" t="s">
        <v>278</v>
      </c>
      <c r="AC276" s="55"/>
      <c r="AD276" s="57">
        <v>19.685700000000001</v>
      </c>
      <c r="AE276" s="57">
        <v>10.045827983686999</v>
      </c>
      <c r="AF276" s="57">
        <v>-3.7567999999999997E-2</v>
      </c>
      <c r="AG276" s="52">
        <f t="shared" si="26"/>
        <v>10.008259983686999</v>
      </c>
      <c r="AH276" s="52">
        <f t="shared" si="27"/>
        <v>12.204256495376107</v>
      </c>
      <c r="AI276" s="58">
        <v>31.889956495376108</v>
      </c>
      <c r="AJ276" s="36"/>
      <c r="AK276" s="57">
        <v>19.790618362143235</v>
      </c>
      <c r="AL276" s="57">
        <f>VLOOKUP(AB276,'Summary LA - 14-15'!C$12:BI$394,31,FALSE)</f>
        <v>9.0642435764559988</v>
      </c>
      <c r="AM276" s="57">
        <v>4.2114064891999585E-2</v>
      </c>
      <c r="AN276" s="57">
        <v>-3.7567999999999997E-2</v>
      </c>
      <c r="AO276" s="52">
        <f t="shared" si="28"/>
        <v>9.0687896413479976</v>
      </c>
      <c r="AP276" s="52">
        <f t="shared" si="29"/>
        <v>11.776103574238405</v>
      </c>
      <c r="AQ276" s="52">
        <f>VLOOKUP(AB276,'Summary LA - 14-15'!C$12:BI$394,57,FALSE)</f>
        <v>31.56672193638164</v>
      </c>
    </row>
    <row r="277" spans="3:43" x14ac:dyDescent="0.25">
      <c r="C277" s="21" t="s">
        <v>279</v>
      </c>
      <c r="D277" s="21" t="s">
        <v>240</v>
      </c>
      <c r="E277" s="21" t="s">
        <v>241</v>
      </c>
      <c r="F277" s="22">
        <v>52112</v>
      </c>
      <c r="G277" s="23">
        <v>66.272394074301502</v>
      </c>
      <c r="H277" s="23">
        <v>70.671662145532707</v>
      </c>
      <c r="I277" s="23">
        <v>-1.1699800429843414</v>
      </c>
      <c r="J277" s="23">
        <v>69.501682102548344</v>
      </c>
      <c r="K277" s="23">
        <v>89.807689397018223</v>
      </c>
      <c r="L277" s="23">
        <v>156.08008347131974</v>
      </c>
      <c r="M277" s="1"/>
      <c r="N277" s="23">
        <v>66.581896360525434</v>
      </c>
      <c r="O277" s="23">
        <f t="shared" si="24"/>
        <v>61.501637554785852</v>
      </c>
      <c r="P277" s="23">
        <v>0.29728795166180749</v>
      </c>
      <c r="Q277" s="23">
        <v>-1.1699800429843414</v>
      </c>
      <c r="R277" s="23">
        <f t="shared" si="25"/>
        <v>60.628945463463317</v>
      </c>
      <c r="S277" s="23">
        <v>89.422348149300461</v>
      </c>
      <c r="T277" s="23">
        <v>156.0042445098259</v>
      </c>
      <c r="W277" s="54" t="s">
        <v>660</v>
      </c>
      <c r="X277" s="62" t="s">
        <v>664</v>
      </c>
      <c r="Y277" s="54" t="s">
        <v>665</v>
      </c>
      <c r="Z277" s="54"/>
      <c r="AA277" s="54" t="s">
        <v>942</v>
      </c>
      <c r="AB277" s="55" t="s">
        <v>279</v>
      </c>
      <c r="AC277" s="55"/>
      <c r="AD277" s="57">
        <v>3.4535870000000002</v>
      </c>
      <c r="AE277" s="57">
        <v>3.6828416577279999</v>
      </c>
      <c r="AF277" s="57">
        <v>-6.0970000000000003E-2</v>
      </c>
      <c r="AG277" s="52">
        <f t="shared" si="26"/>
        <v>3.6218716577279997</v>
      </c>
      <c r="AH277" s="52">
        <f t="shared" si="27"/>
        <v>4.6800583098574133</v>
      </c>
      <c r="AI277" s="58">
        <v>8.133645309857414</v>
      </c>
      <c r="AJ277" s="36"/>
      <c r="AK277" s="57">
        <v>3.4697157831397014</v>
      </c>
      <c r="AL277" s="57">
        <f>VLOOKUP(AB277,'Summary LA - 14-15'!C$12:BI$394,31,FALSE)</f>
        <v>3.2049733362550001</v>
      </c>
      <c r="AM277" s="57">
        <v>1.5492269737000111E-2</v>
      </c>
      <c r="AN277" s="57">
        <v>-6.0970000000000003E-2</v>
      </c>
      <c r="AO277" s="52">
        <f t="shared" si="28"/>
        <v>3.1594956059919999</v>
      </c>
      <c r="AP277" s="52">
        <f t="shared" si="29"/>
        <v>4.6602866581836242</v>
      </c>
      <c r="AQ277" s="52">
        <f>VLOOKUP(AB277,'Summary LA - 14-15'!C$12:BI$394,57,FALSE)</f>
        <v>8.1300024413233256</v>
      </c>
    </row>
    <row r="278" spans="3:43" x14ac:dyDescent="0.25">
      <c r="C278" s="21" t="s">
        <v>280</v>
      </c>
      <c r="D278" s="21"/>
      <c r="E278" s="21" t="s">
        <v>150</v>
      </c>
      <c r="F278" s="22">
        <v>240672</v>
      </c>
      <c r="G278" s="23">
        <v>306.80066646722508</v>
      </c>
      <c r="H278" s="23">
        <v>663.84724385911522</v>
      </c>
      <c r="I278" s="23">
        <v>0</v>
      </c>
      <c r="J278" s="23">
        <v>663.84724385911522</v>
      </c>
      <c r="K278" s="23">
        <v>801.73866629897896</v>
      </c>
      <c r="L278" s="23">
        <v>1108.5393327662039</v>
      </c>
      <c r="M278" s="1"/>
      <c r="N278" s="23">
        <v>310.14046489630545</v>
      </c>
      <c r="O278" s="23">
        <f t="shared" si="24"/>
        <v>597.0862887154924</v>
      </c>
      <c r="P278" s="23">
        <v>2.8532402598390845</v>
      </c>
      <c r="Q278" s="23">
        <v>0</v>
      </c>
      <c r="R278" s="23">
        <f t="shared" si="25"/>
        <v>599.93952897533154</v>
      </c>
      <c r="S278" s="23">
        <v>757.70235678431209</v>
      </c>
      <c r="T278" s="23">
        <v>1067.8428216806176</v>
      </c>
      <c r="W278" s="54" t="s">
        <v>682</v>
      </c>
      <c r="X278" s="63" t="s">
        <v>661</v>
      </c>
      <c r="Y278" s="54" t="s">
        <v>679</v>
      </c>
      <c r="Z278" s="54"/>
      <c r="AA278" s="54" t="s">
        <v>943</v>
      </c>
      <c r="AB278" s="55" t="s">
        <v>280</v>
      </c>
      <c r="AC278" s="55"/>
      <c r="AD278" s="57">
        <v>73.838329999999999</v>
      </c>
      <c r="AE278" s="57">
        <v>159.76944387406098</v>
      </c>
      <c r="AF278" s="57">
        <v>0</v>
      </c>
      <c r="AG278" s="52">
        <f t="shared" si="26"/>
        <v>159.76944387406098</v>
      </c>
      <c r="AH278" s="52">
        <f t="shared" si="27"/>
        <v>192.95604829550786</v>
      </c>
      <c r="AI278" s="58">
        <v>266.79437829550784</v>
      </c>
      <c r="AJ278" s="36"/>
      <c r="AK278" s="57">
        <v>74.642125967523626</v>
      </c>
      <c r="AL278" s="57">
        <f>VLOOKUP(AB278,'Summary LA - 14-15'!C$12:BI$394,31,FALSE)</f>
        <v>143.70195127773499</v>
      </c>
      <c r="AM278" s="57">
        <v>0.68669503981599211</v>
      </c>
      <c r="AN278" s="57">
        <v>0</v>
      </c>
      <c r="AO278" s="52">
        <f t="shared" si="28"/>
        <v>144.38864631755098</v>
      </c>
      <c r="AP278" s="52">
        <f t="shared" si="29"/>
        <v>182.37156064372192</v>
      </c>
      <c r="AQ278" s="52">
        <f>VLOOKUP(AB278,'Summary LA - 14-15'!C$12:BI$394,57,FALSE)</f>
        <v>257.01368661124553</v>
      </c>
    </row>
    <row r="279" spans="3:43" x14ac:dyDescent="0.25">
      <c r="C279" s="21" t="s">
        <v>281</v>
      </c>
      <c r="D279" s="21"/>
      <c r="E279" s="21" t="s">
        <v>374</v>
      </c>
      <c r="F279" s="22">
        <v>314289</v>
      </c>
      <c r="G279" s="23">
        <v>244.90893413387042</v>
      </c>
      <c r="H279" s="23">
        <v>711.31733955979689</v>
      </c>
      <c r="I279" s="23">
        <v>0</v>
      </c>
      <c r="J279" s="23">
        <v>711.31733955979689</v>
      </c>
      <c r="K279" s="23">
        <v>826.64405956333337</v>
      </c>
      <c r="L279" s="23">
        <v>1071.5529936972039</v>
      </c>
      <c r="M279" s="1"/>
      <c r="N279" s="23">
        <v>247.44791983213312</v>
      </c>
      <c r="O279" s="23">
        <f t="shared" si="24"/>
        <v>641.00137300981896</v>
      </c>
      <c r="P279" s="23">
        <v>3.0611513313956507</v>
      </c>
      <c r="Q279" s="23">
        <v>0</v>
      </c>
      <c r="R279" s="23">
        <f t="shared" si="25"/>
        <v>644.06252434121461</v>
      </c>
      <c r="S279" s="23">
        <v>773.02761425949654</v>
      </c>
      <c r="T279" s="23">
        <v>1020.4755340916297</v>
      </c>
      <c r="W279" s="54" t="s">
        <v>682</v>
      </c>
      <c r="X279" s="63" t="s">
        <v>661</v>
      </c>
      <c r="Y279" s="54" t="s">
        <v>679</v>
      </c>
      <c r="Z279" s="54"/>
      <c r="AA279" s="54" t="s">
        <v>944</v>
      </c>
      <c r="AB279" s="55" t="s">
        <v>281</v>
      </c>
      <c r="AC279" s="55"/>
      <c r="AD279" s="57">
        <v>76.972183999999999</v>
      </c>
      <c r="AE279" s="57">
        <v>223.55921533290899</v>
      </c>
      <c r="AF279" s="57">
        <v>0</v>
      </c>
      <c r="AG279" s="52">
        <f t="shared" si="26"/>
        <v>223.55921533290899</v>
      </c>
      <c r="AH279" s="52">
        <f t="shared" si="27"/>
        <v>259.80513483610048</v>
      </c>
      <c r="AI279" s="58">
        <v>336.77731883610051</v>
      </c>
      <c r="AJ279" s="36"/>
      <c r="AK279" s="57">
        <v>77.770159276121291</v>
      </c>
      <c r="AL279" s="57">
        <f>VLOOKUP(AB279,'Summary LA - 14-15'!C$12:BI$394,31,FALSE)</f>
        <v>201.459680521883</v>
      </c>
      <c r="AM279" s="57">
        <v>0.96208619079300761</v>
      </c>
      <c r="AN279" s="57">
        <v>0</v>
      </c>
      <c r="AO279" s="52">
        <f t="shared" si="28"/>
        <v>202.421766712676</v>
      </c>
      <c r="AP279" s="52">
        <f t="shared" si="29"/>
        <v>242.97344596673727</v>
      </c>
      <c r="AQ279" s="52">
        <f>VLOOKUP(AB279,'Summary LA - 14-15'!C$12:BI$394,57,FALSE)</f>
        <v>320.74360524285856</v>
      </c>
    </row>
    <row r="280" spans="3:43" x14ac:dyDescent="0.25">
      <c r="C280" s="21" t="s">
        <v>282</v>
      </c>
      <c r="D280" s="21" t="s">
        <v>240</v>
      </c>
      <c r="E280" s="21" t="s">
        <v>241</v>
      </c>
      <c r="F280" s="22">
        <v>108942</v>
      </c>
      <c r="G280" s="23">
        <v>68.655798498283488</v>
      </c>
      <c r="H280" s="23">
        <v>86.890060792467551</v>
      </c>
      <c r="I280" s="23">
        <v>-1.0396174110994842</v>
      </c>
      <c r="J280" s="23">
        <v>85.850443381368066</v>
      </c>
      <c r="K280" s="23">
        <v>101.43511747824093</v>
      </c>
      <c r="L280" s="23">
        <v>170.0909159765244</v>
      </c>
      <c r="M280" s="1"/>
      <c r="N280" s="23">
        <v>69.121414691915604</v>
      </c>
      <c r="O280" s="23">
        <f t="shared" si="24"/>
        <v>75.054624996273247</v>
      </c>
      <c r="P280" s="23">
        <v>0.37196023993500865</v>
      </c>
      <c r="Q280" s="23">
        <v>-1.0396174110994842</v>
      </c>
      <c r="R280" s="23">
        <f t="shared" si="25"/>
        <v>74.386967825108769</v>
      </c>
      <c r="S280" s="23">
        <v>92.039107560542845</v>
      </c>
      <c r="T280" s="23">
        <v>161.16052225245843</v>
      </c>
      <c r="W280" s="54" t="s">
        <v>660</v>
      </c>
      <c r="X280" s="62" t="s">
        <v>667</v>
      </c>
      <c r="Y280" s="54" t="s">
        <v>665</v>
      </c>
      <c r="Z280" s="54"/>
      <c r="AA280" s="54" t="s">
        <v>945</v>
      </c>
      <c r="AB280" s="55" t="s">
        <v>282</v>
      </c>
      <c r="AC280" s="55"/>
      <c r="AD280" s="57">
        <v>7.4794999999999998</v>
      </c>
      <c r="AE280" s="57">
        <v>9.4659770028530001</v>
      </c>
      <c r="AF280" s="57">
        <v>-0.113258</v>
      </c>
      <c r="AG280" s="52">
        <f t="shared" si="26"/>
        <v>9.3527190028530001</v>
      </c>
      <c r="AH280" s="52">
        <f t="shared" si="27"/>
        <v>11.050544568314523</v>
      </c>
      <c r="AI280" s="58">
        <v>18.530044568314523</v>
      </c>
      <c r="AJ280" s="36"/>
      <c r="AK280" s="57">
        <v>7.5302251593666698</v>
      </c>
      <c r="AL280" s="57">
        <f>VLOOKUP(AB280,'Summary LA - 14-15'!C$12:BI$394,31,FALSE)</f>
        <v>8.1766009563440001</v>
      </c>
      <c r="AM280" s="57">
        <v>4.0522092458999716E-2</v>
      </c>
      <c r="AN280" s="57">
        <v>-0.113258</v>
      </c>
      <c r="AO280" s="52">
        <f t="shared" si="28"/>
        <v>8.1038650488029997</v>
      </c>
      <c r="AP280" s="52">
        <f t="shared" si="29"/>
        <v>10.027738703830206</v>
      </c>
      <c r="AQ280" s="52">
        <f>VLOOKUP(AB280,'Summary LA - 14-15'!C$12:BI$394,57,FALSE)</f>
        <v>17.557963863196875</v>
      </c>
    </row>
    <row r="281" spans="3:43" x14ac:dyDescent="0.25">
      <c r="C281" s="21" t="s">
        <v>283</v>
      </c>
      <c r="D281" s="21" t="s">
        <v>293</v>
      </c>
      <c r="E281" s="21" t="s">
        <v>107</v>
      </c>
      <c r="F281" s="22">
        <v>116750</v>
      </c>
      <c r="G281" s="23">
        <v>41.914578158458241</v>
      </c>
      <c r="H281" s="23">
        <v>66.560029930732327</v>
      </c>
      <c r="I281" s="23">
        <v>-2.1719229122055679</v>
      </c>
      <c r="J281" s="23">
        <v>64.388107018526767</v>
      </c>
      <c r="K281" s="23">
        <v>92.446277207283472</v>
      </c>
      <c r="L281" s="23">
        <v>134.36085536574174</v>
      </c>
      <c r="M281" s="1"/>
      <c r="N281" s="23">
        <v>42.470974619677136</v>
      </c>
      <c r="O281" s="23">
        <f t="shared" si="24"/>
        <v>57.410046434355458</v>
      </c>
      <c r="P281" s="23">
        <v>0.28770963510064451</v>
      </c>
      <c r="Q281" s="23">
        <v>-2.1719229122055679</v>
      </c>
      <c r="R281" s="23">
        <f t="shared" si="25"/>
        <v>55.525833157250538</v>
      </c>
      <c r="S281" s="23">
        <v>88.53727017156416</v>
      </c>
      <c r="T281" s="23">
        <v>131.00824479124128</v>
      </c>
      <c r="W281" s="54" t="s">
        <v>660</v>
      </c>
      <c r="X281" s="62" t="s">
        <v>664</v>
      </c>
      <c r="Y281" s="54" t="s">
        <v>665</v>
      </c>
      <c r="Z281" s="54"/>
      <c r="AA281" s="54" t="s">
        <v>946</v>
      </c>
      <c r="AB281" s="55" t="s">
        <v>283</v>
      </c>
      <c r="AC281" s="55"/>
      <c r="AD281" s="57">
        <v>4.8935269999999997</v>
      </c>
      <c r="AE281" s="57">
        <v>7.7708834944129999</v>
      </c>
      <c r="AF281" s="57">
        <v>-0.25357200000000002</v>
      </c>
      <c r="AG281" s="52">
        <f t="shared" si="26"/>
        <v>7.5173114944129997</v>
      </c>
      <c r="AH281" s="52">
        <f t="shared" si="27"/>
        <v>10.793102863950345</v>
      </c>
      <c r="AI281" s="58">
        <v>15.686629863950346</v>
      </c>
      <c r="AJ281" s="36"/>
      <c r="AK281" s="57">
        <v>4.9584862868473056</v>
      </c>
      <c r="AL281" s="57">
        <f>VLOOKUP(AB281,'Summary LA - 14-15'!C$12:BI$394,31,FALSE)</f>
        <v>6.7026229212109998</v>
      </c>
      <c r="AM281" s="57">
        <v>3.3590099898000249E-2</v>
      </c>
      <c r="AN281" s="57">
        <v>-0.25357200000000002</v>
      </c>
      <c r="AO281" s="52">
        <f t="shared" si="28"/>
        <v>6.482641021109</v>
      </c>
      <c r="AP281" s="52">
        <f t="shared" si="29"/>
        <v>10.337403681769565</v>
      </c>
      <c r="AQ281" s="52">
        <f>VLOOKUP(AB281,'Summary LA - 14-15'!C$12:BI$394,57,FALSE)</f>
        <v>15.295889968616871</v>
      </c>
    </row>
    <row r="282" spans="3:43" x14ac:dyDescent="0.25">
      <c r="C282" s="21" t="s">
        <v>284</v>
      </c>
      <c r="D282" s="21"/>
      <c r="E282" s="21" t="s">
        <v>215</v>
      </c>
      <c r="F282" s="22">
        <v>274282</v>
      </c>
      <c r="G282" s="23">
        <v>353.3645663951699</v>
      </c>
      <c r="H282" s="23">
        <v>522.00522428655916</v>
      </c>
      <c r="I282" s="23">
        <v>-0.60262430637081543</v>
      </c>
      <c r="J282" s="23">
        <v>521.40259998018826</v>
      </c>
      <c r="K282" s="23">
        <v>636.81327925048674</v>
      </c>
      <c r="L282" s="23">
        <v>990.1778456456567</v>
      </c>
      <c r="M282" s="1"/>
      <c r="N282" s="23">
        <v>353.02276843526977</v>
      </c>
      <c r="O282" s="23">
        <f t="shared" si="24"/>
        <v>468.73660480314055</v>
      </c>
      <c r="P282" s="23">
        <v>2.2384384147155005</v>
      </c>
      <c r="Q282" s="23">
        <v>-0.60262430637081543</v>
      </c>
      <c r="R282" s="23">
        <f t="shared" si="25"/>
        <v>470.37241891148523</v>
      </c>
      <c r="S282" s="23">
        <v>596.55745029930495</v>
      </c>
      <c r="T282" s="23">
        <v>949.58021873457471</v>
      </c>
      <c r="W282" s="54" t="s">
        <v>682</v>
      </c>
      <c r="X282" s="63" t="s">
        <v>661</v>
      </c>
      <c r="Y282" s="54" t="s">
        <v>679</v>
      </c>
      <c r="Z282" s="54"/>
      <c r="AA282" s="54" t="s">
        <v>947</v>
      </c>
      <c r="AB282" s="55" t="s">
        <v>284</v>
      </c>
      <c r="AC282" s="55"/>
      <c r="AD282" s="57">
        <v>96.921539999999993</v>
      </c>
      <c r="AE282" s="57">
        <v>143.176636927766</v>
      </c>
      <c r="AF282" s="57">
        <v>-0.16528899999999999</v>
      </c>
      <c r="AG282" s="52">
        <f t="shared" si="26"/>
        <v>143.011347927766</v>
      </c>
      <c r="AH282" s="52">
        <f t="shared" si="27"/>
        <v>174.66641985938202</v>
      </c>
      <c r="AI282" s="58">
        <v>271.58795985938201</v>
      </c>
      <c r="AJ282" s="36"/>
      <c r="AK282" s="57">
        <v>96.827790971962656</v>
      </c>
      <c r="AL282" s="57">
        <f>VLOOKUP(AB282,'Summary LA - 14-15'!C$12:BI$394,31,FALSE)</f>
        <v>128.56601343861499</v>
      </c>
      <c r="AM282" s="57">
        <v>0.61396336526499684</v>
      </c>
      <c r="AN282" s="57">
        <v>-0.16528899999999999</v>
      </c>
      <c r="AO282" s="52">
        <f t="shared" si="28"/>
        <v>129.01468780387998</v>
      </c>
      <c r="AP282" s="52">
        <f t="shared" si="29"/>
        <v>163.63731539630129</v>
      </c>
      <c r="AQ282" s="52">
        <f>VLOOKUP(AB282,'Summary LA - 14-15'!C$12:BI$394,57,FALSE)</f>
        <v>260.46510636826395</v>
      </c>
    </row>
    <row r="283" spans="3:43" x14ac:dyDescent="0.25">
      <c r="C283" s="21" t="s">
        <v>285</v>
      </c>
      <c r="D283" s="21" t="s">
        <v>240</v>
      </c>
      <c r="E283" s="21" t="s">
        <v>241</v>
      </c>
      <c r="F283" s="22">
        <v>85430</v>
      </c>
      <c r="G283" s="23">
        <v>51.745534355612776</v>
      </c>
      <c r="H283" s="23">
        <v>63.654118310090126</v>
      </c>
      <c r="I283" s="23">
        <v>-1.5281868196184012</v>
      </c>
      <c r="J283" s="23">
        <v>62.125931490471729</v>
      </c>
      <c r="K283" s="23">
        <v>81.574854333910451</v>
      </c>
      <c r="L283" s="23">
        <v>133.32038868952321</v>
      </c>
      <c r="M283" s="1"/>
      <c r="N283" s="23">
        <v>52.136171906118577</v>
      </c>
      <c r="O283" s="23">
        <f t="shared" si="24"/>
        <v>55.135479223036413</v>
      </c>
      <c r="P283" s="23">
        <v>0.27210354518319096</v>
      </c>
      <c r="Q283" s="23">
        <v>-1.5281868196184012</v>
      </c>
      <c r="R283" s="23">
        <f t="shared" si="25"/>
        <v>53.879395948601207</v>
      </c>
      <c r="S283" s="23">
        <v>79.852869772295833</v>
      </c>
      <c r="T283" s="23">
        <v>131.9890416784144</v>
      </c>
      <c r="W283" s="54" t="s">
        <v>660</v>
      </c>
      <c r="X283" s="62" t="s">
        <v>664</v>
      </c>
      <c r="Y283" s="54" t="s">
        <v>665</v>
      </c>
      <c r="Z283" s="54"/>
      <c r="AA283" s="54" t="s">
        <v>948</v>
      </c>
      <c r="AB283" s="55" t="s">
        <v>285</v>
      </c>
      <c r="AC283" s="55"/>
      <c r="AD283" s="57">
        <v>4.4206209999999997</v>
      </c>
      <c r="AE283" s="57">
        <v>5.4379713272309997</v>
      </c>
      <c r="AF283" s="57">
        <v>-0.130553</v>
      </c>
      <c r="AG283" s="52">
        <f t="shared" si="26"/>
        <v>5.3074183272309998</v>
      </c>
      <c r="AH283" s="52">
        <f t="shared" si="27"/>
        <v>6.9689398057459693</v>
      </c>
      <c r="AI283" s="58">
        <v>11.389560805745969</v>
      </c>
      <c r="AJ283" s="36"/>
      <c r="AK283" s="57">
        <v>4.4539931659397096</v>
      </c>
      <c r="AL283" s="57">
        <f>VLOOKUP(AB283,'Summary LA - 14-15'!C$12:BI$394,31,FALSE)</f>
        <v>4.7102239900240006</v>
      </c>
      <c r="AM283" s="57">
        <v>2.3245805865000004E-2</v>
      </c>
      <c r="AN283" s="57">
        <v>-0.130553</v>
      </c>
      <c r="AO283" s="52">
        <f t="shared" si="28"/>
        <v>4.6029167958890005</v>
      </c>
      <c r="AP283" s="52">
        <f t="shared" si="29"/>
        <v>6.8222975156869934</v>
      </c>
      <c r="AQ283" s="52">
        <f>VLOOKUP(AB283,'Summary LA - 14-15'!C$12:BI$394,57,FALSE)</f>
        <v>11.276290681626703</v>
      </c>
    </row>
    <row r="284" spans="3:43" x14ac:dyDescent="0.25">
      <c r="C284" s="21" t="s">
        <v>286</v>
      </c>
      <c r="D284" s="21" t="s">
        <v>185</v>
      </c>
      <c r="E284" s="21" t="s">
        <v>186</v>
      </c>
      <c r="F284" s="22">
        <v>116947</v>
      </c>
      <c r="G284" s="23">
        <v>74.630721608933953</v>
      </c>
      <c r="H284" s="23">
        <v>43.085388282897384</v>
      </c>
      <c r="I284" s="23">
        <v>-2.3177080215824262</v>
      </c>
      <c r="J284" s="23">
        <v>40.767680261314965</v>
      </c>
      <c r="K284" s="23">
        <v>54.458637228306991</v>
      </c>
      <c r="L284" s="23">
        <v>129.08935883724095</v>
      </c>
      <c r="M284" s="1"/>
      <c r="N284" s="23">
        <v>75.091413962127405</v>
      </c>
      <c r="O284" s="23">
        <f t="shared" si="24"/>
        <v>37.358135175985694</v>
      </c>
      <c r="P284" s="23">
        <v>0.1862826280366279</v>
      </c>
      <c r="Q284" s="23">
        <v>-2.3177080215824262</v>
      </c>
      <c r="R284" s="23">
        <f t="shared" si="25"/>
        <v>35.226709782439897</v>
      </c>
      <c r="S284" s="23">
        <v>52.967288834944107</v>
      </c>
      <c r="T284" s="23">
        <v>128.05870279707153</v>
      </c>
      <c r="W284" s="54" t="s">
        <v>660</v>
      </c>
      <c r="X284" s="62" t="s">
        <v>664</v>
      </c>
      <c r="Y284" s="54" t="s">
        <v>662</v>
      </c>
      <c r="Z284" s="54"/>
      <c r="AA284" s="54" t="s">
        <v>949</v>
      </c>
      <c r="AB284" s="55" t="s">
        <v>286</v>
      </c>
      <c r="AC284" s="55"/>
      <c r="AD284" s="57">
        <v>8.7278389999999995</v>
      </c>
      <c r="AE284" s="57">
        <v>5.0387069035200005</v>
      </c>
      <c r="AF284" s="57">
        <v>-0.27104899999999998</v>
      </c>
      <c r="AG284" s="52">
        <f t="shared" si="26"/>
        <v>4.7676579035200009</v>
      </c>
      <c r="AH284" s="52">
        <f t="shared" si="27"/>
        <v>6.3687742479388181</v>
      </c>
      <c r="AI284" s="58">
        <v>15.096613247938818</v>
      </c>
      <c r="AJ284" s="36"/>
      <c r="AK284" s="57">
        <v>8.7817155886289147</v>
      </c>
      <c r="AL284" s="57">
        <f>VLOOKUP(AB284,'Summary LA - 14-15'!C$12:BI$394,31,FALSE)</f>
        <v>4.3689218344259997</v>
      </c>
      <c r="AM284" s="57">
        <v>2.1785194500999524E-2</v>
      </c>
      <c r="AN284" s="57">
        <v>-0.27104899999999998</v>
      </c>
      <c r="AO284" s="52">
        <f t="shared" si="28"/>
        <v>4.1196580289269997</v>
      </c>
      <c r="AP284" s="52">
        <f t="shared" si="29"/>
        <v>6.1948048927132398</v>
      </c>
      <c r="AQ284" s="52">
        <f>VLOOKUP(AB284,'Summary LA - 14-15'!C$12:BI$394,57,FALSE)</f>
        <v>14.976520481342154</v>
      </c>
    </row>
    <row r="285" spans="3:43" x14ac:dyDescent="0.25">
      <c r="C285" s="21" t="s">
        <v>287</v>
      </c>
      <c r="D285" s="21"/>
      <c r="E285" s="21" t="s">
        <v>309</v>
      </c>
      <c r="F285" s="22">
        <v>561224</v>
      </c>
      <c r="G285" s="23">
        <v>292.67384680626628</v>
      </c>
      <c r="H285" s="23">
        <v>567.49297414613955</v>
      </c>
      <c r="I285" s="23">
        <v>-0.15186093253317748</v>
      </c>
      <c r="J285" s="23">
        <v>567.34111321360638</v>
      </c>
      <c r="K285" s="23">
        <v>660.90665950271512</v>
      </c>
      <c r="L285" s="23">
        <v>953.5805063089814</v>
      </c>
      <c r="M285" s="1"/>
      <c r="N285" s="23">
        <v>291.26437145113755</v>
      </c>
      <c r="O285" s="23">
        <f t="shared" si="24"/>
        <v>510.30501252507543</v>
      </c>
      <c r="P285" s="23">
        <v>2.4388524924236306</v>
      </c>
      <c r="Q285" s="23">
        <v>-0.15186093253317748</v>
      </c>
      <c r="R285" s="23">
        <f t="shared" si="25"/>
        <v>512.59200408496588</v>
      </c>
      <c r="S285" s="23">
        <v>617.03018842762174</v>
      </c>
      <c r="T285" s="23">
        <v>908.29455987875929</v>
      </c>
      <c r="W285" s="54" t="s">
        <v>682</v>
      </c>
      <c r="X285" s="63" t="s">
        <v>661</v>
      </c>
      <c r="Y285" s="54" t="s">
        <v>679</v>
      </c>
      <c r="Z285" s="54"/>
      <c r="AA285" s="54" t="s">
        <v>950</v>
      </c>
      <c r="AB285" s="55" t="s">
        <v>287</v>
      </c>
      <c r="AC285" s="55"/>
      <c r="AD285" s="57">
        <v>164.25558699999999</v>
      </c>
      <c r="AE285" s="57">
        <v>318.49067692219302</v>
      </c>
      <c r="AF285" s="57">
        <v>-8.5227999999999998E-2</v>
      </c>
      <c r="AG285" s="52">
        <f t="shared" si="26"/>
        <v>318.40544892219305</v>
      </c>
      <c r="AH285" s="52">
        <f t="shared" si="27"/>
        <v>370.91667907275178</v>
      </c>
      <c r="AI285" s="58">
        <v>535.17226607275177</v>
      </c>
      <c r="AJ285" s="36"/>
      <c r="AK285" s="57">
        <v>163.46455560329321</v>
      </c>
      <c r="AL285" s="57">
        <f>VLOOKUP(AB285,'Summary LA - 14-15'!C$12:BI$394,31,FALSE)</f>
        <v>286.39542034937296</v>
      </c>
      <c r="AM285" s="57">
        <v>1.3687425512079596</v>
      </c>
      <c r="AN285" s="57">
        <v>-8.5227999999999998E-2</v>
      </c>
      <c r="AO285" s="52">
        <f t="shared" si="28"/>
        <v>287.67893490058094</v>
      </c>
      <c r="AP285" s="52">
        <f t="shared" si="29"/>
        <v>346.31969394431098</v>
      </c>
      <c r="AQ285" s="52">
        <f>VLOOKUP(AB285,'Summary LA - 14-15'!C$12:BI$394,57,FALSE)</f>
        <v>509.78424954760419</v>
      </c>
    </row>
    <row r="286" spans="3:43" x14ac:dyDescent="0.25">
      <c r="C286" s="21" t="s">
        <v>288</v>
      </c>
      <c r="D286" s="21" t="s">
        <v>185</v>
      </c>
      <c r="E286" s="21" t="s">
        <v>186</v>
      </c>
      <c r="F286" s="22">
        <v>108827</v>
      </c>
      <c r="G286" s="23">
        <v>75.824657483896473</v>
      </c>
      <c r="H286" s="23">
        <v>75.905555852233363</v>
      </c>
      <c r="I286" s="23">
        <v>-2.0806141858178573</v>
      </c>
      <c r="J286" s="23">
        <v>73.824941666415512</v>
      </c>
      <c r="K286" s="23">
        <v>92.303175341983618</v>
      </c>
      <c r="L286" s="23">
        <v>168.12783282588009</v>
      </c>
      <c r="M286" s="1"/>
      <c r="N286" s="23">
        <v>76.185157747781915</v>
      </c>
      <c r="O286" s="23">
        <f t="shared" si="24"/>
        <v>65.730187056925203</v>
      </c>
      <c r="P286" s="23">
        <v>0.32426616540932346</v>
      </c>
      <c r="Q286" s="23">
        <v>-2.0806141858178573</v>
      </c>
      <c r="R286" s="23">
        <f t="shared" si="25"/>
        <v>63.973839036516672</v>
      </c>
      <c r="S286" s="23">
        <v>84.775938688602082</v>
      </c>
      <c r="T286" s="23">
        <v>160.961096436384</v>
      </c>
      <c r="W286" s="54" t="s">
        <v>660</v>
      </c>
      <c r="X286" s="62" t="s">
        <v>667</v>
      </c>
      <c r="Y286" s="54" t="s">
        <v>662</v>
      </c>
      <c r="Z286" s="54"/>
      <c r="AA286" s="54" t="s">
        <v>951</v>
      </c>
      <c r="AB286" s="55" t="s">
        <v>288</v>
      </c>
      <c r="AC286" s="55"/>
      <c r="AD286" s="57">
        <v>8.2517700000000005</v>
      </c>
      <c r="AE286" s="57">
        <v>8.2605739267310003</v>
      </c>
      <c r="AF286" s="57">
        <v>-0.22642699999999999</v>
      </c>
      <c r="AG286" s="52">
        <f t="shared" si="26"/>
        <v>8.0341469267310011</v>
      </c>
      <c r="AH286" s="52">
        <f t="shared" si="27"/>
        <v>10.045077662942052</v>
      </c>
      <c r="AI286" s="58">
        <v>18.296847662942053</v>
      </c>
      <c r="AJ286" s="36"/>
      <c r="AK286" s="57">
        <v>8.2910021622178611</v>
      </c>
      <c r="AL286" s="57">
        <f>VLOOKUP(AB286,'Summary LA - 14-15'!C$12:BI$394,31,FALSE)</f>
        <v>7.1532190668439997</v>
      </c>
      <c r="AM286" s="57">
        <v>3.5288913983000443E-2</v>
      </c>
      <c r="AN286" s="57">
        <v>-0.22642699999999999</v>
      </c>
      <c r="AO286" s="52">
        <f t="shared" si="28"/>
        <v>6.9620809808270003</v>
      </c>
      <c r="AP286" s="52">
        <f t="shared" si="29"/>
        <v>9.2266196246486452</v>
      </c>
      <c r="AQ286" s="52">
        <f>VLOOKUP(AB286,'Summary LA - 14-15'!C$12:BI$394,57,FALSE)</f>
        <v>17.517621786866506</v>
      </c>
    </row>
    <row r="287" spans="3:43" x14ac:dyDescent="0.25">
      <c r="C287" s="21" t="s">
        <v>289</v>
      </c>
      <c r="D287" s="21"/>
      <c r="E287" s="21" t="s">
        <v>290</v>
      </c>
      <c r="F287" s="22">
        <v>309842</v>
      </c>
      <c r="G287" s="23">
        <v>373.19986961096299</v>
      </c>
      <c r="H287" s="23">
        <v>366.789072218066</v>
      </c>
      <c r="I287" s="23">
        <v>-2.0913885141459199</v>
      </c>
      <c r="J287" s="23">
        <v>364.69768370392012</v>
      </c>
      <c r="K287" s="23">
        <v>433.45715642218886</v>
      </c>
      <c r="L287" s="23">
        <v>806.65702603315185</v>
      </c>
      <c r="M287" s="1"/>
      <c r="N287" s="23">
        <v>376.88351824867277</v>
      </c>
      <c r="O287" s="23">
        <f t="shared" si="24"/>
        <v>330.97458248206181</v>
      </c>
      <c r="P287" s="23">
        <v>1.55862495470916</v>
      </c>
      <c r="Q287" s="23">
        <v>-2.0913885141459199</v>
      </c>
      <c r="R287" s="23">
        <f t="shared" si="25"/>
        <v>330.44181892262503</v>
      </c>
      <c r="S287" s="23">
        <v>414.39405639915702</v>
      </c>
      <c r="T287" s="23">
        <v>791.27757464782985</v>
      </c>
      <c r="W287" s="54" t="s">
        <v>688</v>
      </c>
      <c r="X287" s="63" t="s">
        <v>664</v>
      </c>
      <c r="Y287" s="54" t="s">
        <v>665</v>
      </c>
      <c r="Z287" s="54"/>
      <c r="AA287" s="54" t="s">
        <v>952</v>
      </c>
      <c r="AB287" s="55" t="s">
        <v>289</v>
      </c>
      <c r="AC287" s="55"/>
      <c r="AD287" s="57">
        <v>115.632994</v>
      </c>
      <c r="AE287" s="57">
        <v>113.64665971419001</v>
      </c>
      <c r="AF287" s="57">
        <v>-0.64800000000000002</v>
      </c>
      <c r="AG287" s="52">
        <f t="shared" si="26"/>
        <v>112.99865971419001</v>
      </c>
      <c r="AH287" s="52">
        <f t="shared" si="27"/>
        <v>134.30323226016384</v>
      </c>
      <c r="AI287" s="58">
        <v>249.93622626016383</v>
      </c>
      <c r="AJ287" s="36"/>
      <c r="AK287" s="57">
        <v>116.77434306120527</v>
      </c>
      <c r="AL287" s="57">
        <f>VLOOKUP(AB287,'Summary LA - 14-15'!C$12:BI$394,31,FALSE)</f>
        <v>102.549826585407</v>
      </c>
      <c r="AM287" s="57">
        <v>0.48292747321699558</v>
      </c>
      <c r="AN287" s="57">
        <v>-0.64800000000000002</v>
      </c>
      <c r="AO287" s="52">
        <f t="shared" si="28"/>
        <v>102.384754058624</v>
      </c>
      <c r="AP287" s="52">
        <f t="shared" si="29"/>
        <v>128.4063603438247</v>
      </c>
      <c r="AQ287" s="52">
        <f>VLOOKUP(AB287,'Summary LA - 14-15'!C$12:BI$394,57,FALSE)</f>
        <v>245.18070340502996</v>
      </c>
    </row>
    <row r="288" spans="3:43" x14ac:dyDescent="0.25">
      <c r="C288" s="21" t="s">
        <v>290</v>
      </c>
      <c r="D288" s="21"/>
      <c r="E288" s="21"/>
      <c r="F288" s="22">
        <v>478907</v>
      </c>
      <c r="G288" s="23">
        <v>26.380334804043375</v>
      </c>
      <c r="H288" s="23">
        <v>17.969797747531356</v>
      </c>
      <c r="I288" s="23">
        <v>0</v>
      </c>
      <c r="J288" s="23">
        <v>17.969797747531356</v>
      </c>
      <c r="K288" s="23">
        <v>18.068388914501146</v>
      </c>
      <c r="L288" s="23">
        <v>44.448723718544514</v>
      </c>
      <c r="M288" s="1"/>
      <c r="N288" s="23">
        <v>26.605066984255583</v>
      </c>
      <c r="O288" s="23">
        <f t="shared" si="24"/>
        <v>16.657351204496905</v>
      </c>
      <c r="P288" s="23">
        <v>7.7415779117865222E-2</v>
      </c>
      <c r="Q288" s="23">
        <v>0</v>
      </c>
      <c r="R288" s="23">
        <f t="shared" si="25"/>
        <v>16.734766983614769</v>
      </c>
      <c r="S288" s="23">
        <v>17.136574720182182</v>
      </c>
      <c r="T288" s="23">
        <v>43.741641704437761</v>
      </c>
      <c r="W288" s="54" t="s">
        <v>672</v>
      </c>
      <c r="X288" s="63" t="s">
        <v>673</v>
      </c>
      <c r="Y288" s="54" t="s">
        <v>674</v>
      </c>
      <c r="Z288" s="54"/>
      <c r="AA288" s="54" t="s">
        <v>953</v>
      </c>
      <c r="AB288" s="55" t="s">
        <v>290</v>
      </c>
      <c r="AC288" s="55"/>
      <c r="AD288" s="57">
        <v>12.633727</v>
      </c>
      <c r="AE288" s="57">
        <v>8.6058619298769994</v>
      </c>
      <c r="AF288" s="57">
        <v>0</v>
      </c>
      <c r="AG288" s="52">
        <f t="shared" si="26"/>
        <v>8.6058619298769994</v>
      </c>
      <c r="AH288" s="52">
        <f t="shared" si="27"/>
        <v>8.653077929877</v>
      </c>
      <c r="AI288" s="58">
        <v>21.286804929877</v>
      </c>
      <c r="AJ288" s="36"/>
      <c r="AK288" s="57">
        <v>12.741352814228888</v>
      </c>
      <c r="AL288" s="57">
        <f>VLOOKUP(AB288,'Summary LA - 14-15'!C$12:BI$394,31,FALSE)</f>
        <v>7.9773220932919999</v>
      </c>
      <c r="AM288" s="57">
        <v>3.707495852999948E-2</v>
      </c>
      <c r="AN288" s="57">
        <v>0</v>
      </c>
      <c r="AO288" s="52">
        <f t="shared" si="28"/>
        <v>8.0143970518219998</v>
      </c>
      <c r="AP288" s="52">
        <f t="shared" si="29"/>
        <v>8.2078485541752872</v>
      </c>
      <c r="AQ288" s="52">
        <f>VLOOKUP(AB288,'Summary LA - 14-15'!C$12:BI$394,57,FALSE)</f>
        <v>20.949201368404175</v>
      </c>
    </row>
    <row r="289" spans="3:43" x14ac:dyDescent="0.25">
      <c r="C289" s="21" t="s">
        <v>291</v>
      </c>
      <c r="D289" s="21"/>
      <c r="E289" s="21" t="s">
        <v>38</v>
      </c>
      <c r="F289" s="22">
        <v>144988</v>
      </c>
      <c r="G289" s="23">
        <v>291.66216514470165</v>
      </c>
      <c r="H289" s="23">
        <v>456.70423955184566</v>
      </c>
      <c r="I289" s="23">
        <v>-0.30866692415924074</v>
      </c>
      <c r="J289" s="23">
        <v>456.39557262768642</v>
      </c>
      <c r="K289" s="23">
        <v>529.26018606734544</v>
      </c>
      <c r="L289" s="23">
        <v>820.92235121204715</v>
      </c>
      <c r="M289" s="1"/>
      <c r="N289" s="23">
        <v>294.33359018075754</v>
      </c>
      <c r="O289" s="23">
        <f t="shared" si="24"/>
        <v>410.00440761237485</v>
      </c>
      <c r="P289" s="23">
        <v>1.9745920687229102</v>
      </c>
      <c r="Q289" s="23">
        <v>-0.30866692415924074</v>
      </c>
      <c r="R289" s="23">
        <f t="shared" si="25"/>
        <v>411.67033275693854</v>
      </c>
      <c r="S289" s="23">
        <v>495.27387066071094</v>
      </c>
      <c r="T289" s="23">
        <v>789.60746084146842</v>
      </c>
      <c r="W289" s="54" t="s">
        <v>688</v>
      </c>
      <c r="X289" s="63" t="s">
        <v>661</v>
      </c>
      <c r="Y289" s="54" t="s">
        <v>679</v>
      </c>
      <c r="Z289" s="54"/>
      <c r="AA289" s="54" t="s">
        <v>954</v>
      </c>
      <c r="AB289" s="55" t="s">
        <v>291</v>
      </c>
      <c r="AC289" s="55"/>
      <c r="AD289" s="57">
        <v>42.287514000000002</v>
      </c>
      <c r="AE289" s="57">
        <v>66.216634284142998</v>
      </c>
      <c r="AF289" s="57">
        <v>-4.4753000000000001E-2</v>
      </c>
      <c r="AG289" s="52">
        <f t="shared" si="26"/>
        <v>66.171881284142998</v>
      </c>
      <c r="AH289" s="52">
        <f t="shared" si="27"/>
        <v>76.736375857532295</v>
      </c>
      <c r="AI289" s="58">
        <v>119.0238898575323</v>
      </c>
      <c r="AJ289" s="36"/>
      <c r="AK289" s="57">
        <v>42.674838573127673</v>
      </c>
      <c r="AL289" s="57">
        <f>VLOOKUP(AB289,'Summary LA - 14-15'!C$12:BI$394,31,FALSE)</f>
        <v>59.445719050903001</v>
      </c>
      <c r="AM289" s="57">
        <v>0.28629215485999732</v>
      </c>
      <c r="AN289" s="57">
        <v>-4.4753000000000001E-2</v>
      </c>
      <c r="AO289" s="52">
        <f t="shared" si="28"/>
        <v>59.687258205763001</v>
      </c>
      <c r="AP289" s="52">
        <f t="shared" si="29"/>
        <v>71.814541919652626</v>
      </c>
      <c r="AQ289" s="52">
        <f>VLOOKUP(AB289,'Summary LA - 14-15'!C$12:BI$394,57,FALSE)</f>
        <v>114.4893804927803</v>
      </c>
    </row>
    <row r="290" spans="3:43" x14ac:dyDescent="0.25">
      <c r="C290" s="21" t="s">
        <v>292</v>
      </c>
      <c r="D290" s="21"/>
      <c r="E290" s="21" t="s">
        <v>374</v>
      </c>
      <c r="F290" s="22">
        <v>209492</v>
      </c>
      <c r="G290" s="23">
        <v>394.98330723846254</v>
      </c>
      <c r="H290" s="23">
        <v>319.89499719755884</v>
      </c>
      <c r="I290" s="23">
        <v>-0.72019456590227793</v>
      </c>
      <c r="J290" s="23">
        <v>319.17480263165658</v>
      </c>
      <c r="K290" s="23">
        <v>399.89941169917722</v>
      </c>
      <c r="L290" s="23">
        <v>794.88271893763977</v>
      </c>
      <c r="M290" s="1"/>
      <c r="N290" s="23">
        <v>396.90878745790781</v>
      </c>
      <c r="O290" s="23">
        <f t="shared" si="24"/>
        <v>290.24689370401734</v>
      </c>
      <c r="P290" s="23">
        <v>1.3635252399041704</v>
      </c>
      <c r="Q290" s="23">
        <v>-0.72019456590227793</v>
      </c>
      <c r="R290" s="23">
        <f t="shared" si="25"/>
        <v>290.89022437801924</v>
      </c>
      <c r="S290" s="23">
        <v>381.2080095998528</v>
      </c>
      <c r="T290" s="23">
        <v>778.11679705776055</v>
      </c>
      <c r="W290" s="54" t="s">
        <v>682</v>
      </c>
      <c r="X290" s="63" t="s">
        <v>661</v>
      </c>
      <c r="Y290" s="54" t="s">
        <v>679</v>
      </c>
      <c r="Z290" s="54"/>
      <c r="AA290" s="54" t="s">
        <v>955</v>
      </c>
      <c r="AB290" s="55" t="s">
        <v>292</v>
      </c>
      <c r="AC290" s="55"/>
      <c r="AD290" s="57">
        <v>82.745842999999994</v>
      </c>
      <c r="AE290" s="57">
        <v>67.015442752911</v>
      </c>
      <c r="AF290" s="57">
        <v>-0.15087500000000001</v>
      </c>
      <c r="AG290" s="52">
        <f t="shared" si="26"/>
        <v>66.864567752911</v>
      </c>
      <c r="AH290" s="52">
        <f t="shared" si="27"/>
        <v>83.775727555684043</v>
      </c>
      <c r="AI290" s="58">
        <v>166.52157055568404</v>
      </c>
      <c r="AJ290" s="36"/>
      <c r="AK290" s="57">
        <v>83.149215702132025</v>
      </c>
      <c r="AL290" s="57">
        <f>VLOOKUP(AB290,'Summary LA - 14-15'!C$12:BI$394,31,FALSE)</f>
        <v>60.804402255842</v>
      </c>
      <c r="AM290" s="57">
        <v>0.28564762955800443</v>
      </c>
      <c r="AN290" s="57">
        <v>-0.15087500000000001</v>
      </c>
      <c r="AO290" s="52">
        <f t="shared" si="28"/>
        <v>60.939174885400007</v>
      </c>
      <c r="AP290" s="52">
        <f t="shared" si="29"/>
        <v>79.865758884438307</v>
      </c>
      <c r="AQ290" s="52">
        <f>VLOOKUP(AB290,'Summary LA - 14-15'!C$12:BI$394,57,FALSE)</f>
        <v>163.01497458657033</v>
      </c>
    </row>
    <row r="291" spans="3:43" x14ac:dyDescent="0.25">
      <c r="C291" s="21" t="s">
        <v>293</v>
      </c>
      <c r="D291" s="21"/>
      <c r="E291" s="21"/>
      <c r="F291" s="22">
        <v>538327</v>
      </c>
      <c r="G291" s="23">
        <v>339.17637421121361</v>
      </c>
      <c r="H291" s="23">
        <v>281.67601204544638</v>
      </c>
      <c r="I291" s="23">
        <v>0</v>
      </c>
      <c r="J291" s="23">
        <v>281.67601204544638</v>
      </c>
      <c r="K291" s="23">
        <v>332.90460283417508</v>
      </c>
      <c r="L291" s="23">
        <v>672.08097704538864</v>
      </c>
      <c r="M291" s="1"/>
      <c r="N291" s="23">
        <v>341.31132889584808</v>
      </c>
      <c r="O291" s="23">
        <f t="shared" si="24"/>
        <v>254.43879654547146</v>
      </c>
      <c r="P291" s="23">
        <v>1.1995597099624855</v>
      </c>
      <c r="Q291" s="23">
        <v>0</v>
      </c>
      <c r="R291" s="23">
        <f t="shared" si="25"/>
        <v>255.63835625543393</v>
      </c>
      <c r="S291" s="23">
        <v>318.76261826025529</v>
      </c>
      <c r="T291" s="23">
        <v>660.07394715610326</v>
      </c>
      <c r="W291" s="54" t="s">
        <v>715</v>
      </c>
      <c r="X291" s="63" t="s">
        <v>664</v>
      </c>
      <c r="Y291" s="54" t="s">
        <v>665</v>
      </c>
      <c r="Z291" s="54"/>
      <c r="AA291" s="54" t="s">
        <v>956</v>
      </c>
      <c r="AB291" s="55" t="s">
        <v>293</v>
      </c>
      <c r="AC291" s="55"/>
      <c r="AD291" s="57">
        <v>182.58779999999999</v>
      </c>
      <c r="AE291" s="57">
        <v>151.633802536389</v>
      </c>
      <c r="AF291" s="57">
        <v>0</v>
      </c>
      <c r="AG291" s="52">
        <f t="shared" si="26"/>
        <v>151.633802536389</v>
      </c>
      <c r="AH291" s="52">
        <f t="shared" si="27"/>
        <v>179.21153612991296</v>
      </c>
      <c r="AI291" s="58">
        <v>361.79933612991294</v>
      </c>
      <c r="AJ291" s="36"/>
      <c r="AK291" s="57">
        <v>183.73710375051519</v>
      </c>
      <c r="AL291" s="57">
        <f>VLOOKUP(AB291,'Summary LA - 14-15'!C$12:BI$394,31,FALSE)</f>
        <v>136.97127402793402</v>
      </c>
      <c r="AM291" s="57">
        <v>0.6457553799849749</v>
      </c>
      <c r="AN291" s="57">
        <v>0</v>
      </c>
      <c r="AO291" s="52">
        <f t="shared" si="28"/>
        <v>137.61702940791898</v>
      </c>
      <c r="AP291" s="52">
        <f t="shared" si="29"/>
        <v>171.61168456275107</v>
      </c>
      <c r="AQ291" s="52">
        <f>VLOOKUP(AB291,'Summary LA - 14-15'!C$12:BI$394,57,FALSE)</f>
        <v>355.34878831326625</v>
      </c>
    </row>
    <row r="292" spans="3:43" x14ac:dyDescent="0.25">
      <c r="C292" s="21" t="s">
        <v>294</v>
      </c>
      <c r="D292" s="21" t="s">
        <v>61</v>
      </c>
      <c r="E292" s="21" t="s">
        <v>62</v>
      </c>
      <c r="F292" s="22">
        <v>68376</v>
      </c>
      <c r="G292" s="23">
        <v>65.161723411723429</v>
      </c>
      <c r="H292" s="23">
        <v>36.051662927182051</v>
      </c>
      <c r="I292" s="23">
        <v>-1.5594653094653095</v>
      </c>
      <c r="J292" s="23">
        <v>34.492197617716741</v>
      </c>
      <c r="K292" s="23">
        <v>49.190285073358531</v>
      </c>
      <c r="L292" s="23">
        <v>114.35200848508195</v>
      </c>
      <c r="M292" s="1"/>
      <c r="N292" s="23">
        <v>65.498370583624308</v>
      </c>
      <c r="O292" s="23">
        <f t="shared" si="24"/>
        <v>31.389727091318591</v>
      </c>
      <c r="P292" s="23">
        <v>0.15288347832573373</v>
      </c>
      <c r="Q292" s="23">
        <v>-1.5594653094653095</v>
      </c>
      <c r="R292" s="23">
        <f t="shared" si="25"/>
        <v>29.983145260179015</v>
      </c>
      <c r="S292" s="23">
        <v>51.241849537677098</v>
      </c>
      <c r="T292" s="23">
        <v>116.74022012130141</v>
      </c>
      <c r="W292" s="54" t="s">
        <v>660</v>
      </c>
      <c r="X292" s="64" t="s">
        <v>664</v>
      </c>
      <c r="Y292" s="54" t="s">
        <v>662</v>
      </c>
      <c r="Z292" s="54"/>
      <c r="AA292" s="54" t="s">
        <v>957</v>
      </c>
      <c r="AB292" s="55" t="s">
        <v>294</v>
      </c>
      <c r="AC292" s="55"/>
      <c r="AD292" s="57">
        <v>4.4554980000000004</v>
      </c>
      <c r="AE292" s="57">
        <v>2.4650685043089999</v>
      </c>
      <c r="AF292" s="57">
        <v>-0.10663</v>
      </c>
      <c r="AG292" s="52">
        <f t="shared" si="26"/>
        <v>2.3584385043089999</v>
      </c>
      <c r="AH292" s="52">
        <f t="shared" si="27"/>
        <v>3.3634349321759629</v>
      </c>
      <c r="AI292" s="58">
        <v>7.8189329321759633</v>
      </c>
      <c r="AJ292" s="36"/>
      <c r="AK292" s="57">
        <v>4.4785165870258954</v>
      </c>
      <c r="AL292" s="57">
        <f>VLOOKUP(AB292,'Summary LA - 14-15'!C$12:BI$394,31,FALSE)</f>
        <v>2.1463039795959999</v>
      </c>
      <c r="AM292" s="57">
        <v>1.045356071400037E-2</v>
      </c>
      <c r="AN292" s="57">
        <v>-0.10663</v>
      </c>
      <c r="AO292" s="52">
        <f t="shared" si="28"/>
        <v>2.0501275403100001</v>
      </c>
      <c r="AP292" s="52">
        <f t="shared" si="29"/>
        <v>3.5039220152322414</v>
      </c>
      <c r="AQ292" s="52">
        <f>VLOOKUP(AB292,'Summary LA - 14-15'!C$12:BI$394,57,FALSE)</f>
        <v>7.9824386022581368</v>
      </c>
    </row>
    <row r="293" spans="3:43" x14ac:dyDescent="0.25">
      <c r="C293" s="21" t="s">
        <v>295</v>
      </c>
      <c r="D293" s="21" t="s">
        <v>67</v>
      </c>
      <c r="E293" s="21" t="s">
        <v>68</v>
      </c>
      <c r="F293" s="22">
        <v>154603</v>
      </c>
      <c r="G293" s="23">
        <v>44.848353524834579</v>
      </c>
      <c r="H293" s="23">
        <v>37.537984152920707</v>
      </c>
      <c r="I293" s="23">
        <v>-1.5893934787811361</v>
      </c>
      <c r="J293" s="23">
        <v>35.948590674139574</v>
      </c>
      <c r="K293" s="23">
        <v>56.893892055020679</v>
      </c>
      <c r="L293" s="23">
        <v>101.74224557985525</v>
      </c>
      <c r="M293" s="1"/>
      <c r="N293" s="23">
        <v>45.407035487157103</v>
      </c>
      <c r="O293" s="23">
        <f t="shared" si="24"/>
        <v>32.436441238501203</v>
      </c>
      <c r="P293" s="23">
        <v>0.16188060344236477</v>
      </c>
      <c r="Q293" s="23">
        <v>-1.5893934787811361</v>
      </c>
      <c r="R293" s="23">
        <f t="shared" si="25"/>
        <v>31.008928363162429</v>
      </c>
      <c r="S293" s="23">
        <v>55.805111591889371</v>
      </c>
      <c r="T293" s="23">
        <v>101.21214707904647</v>
      </c>
      <c r="W293" s="54" t="s">
        <v>660</v>
      </c>
      <c r="X293" s="64" t="s">
        <v>664</v>
      </c>
      <c r="Y293" s="54" t="s">
        <v>665</v>
      </c>
      <c r="Z293" s="54"/>
      <c r="AA293" s="54" t="s">
        <v>958</v>
      </c>
      <c r="AB293" s="55" t="s">
        <v>295</v>
      </c>
      <c r="AC293" s="55"/>
      <c r="AD293" s="57">
        <v>6.9336900000000004</v>
      </c>
      <c r="AE293" s="57">
        <v>5.8034849639940003</v>
      </c>
      <c r="AF293" s="57">
        <v>-0.245725</v>
      </c>
      <c r="AG293" s="52">
        <f t="shared" si="26"/>
        <v>5.5577599639940001</v>
      </c>
      <c r="AH293" s="52">
        <f t="shared" si="27"/>
        <v>8.7959663933823613</v>
      </c>
      <c r="AI293" s="58">
        <v>15.729656393382362</v>
      </c>
      <c r="AJ293" s="36"/>
      <c r="AK293" s="57">
        <v>7.0200639074209494</v>
      </c>
      <c r="AL293" s="57">
        <f>VLOOKUP(AB293,'Summary LA - 14-15'!C$12:BI$394,31,FALSE)</f>
        <v>5.0147711247960007</v>
      </c>
      <c r="AM293" s="57">
        <v>2.5027226933999919E-2</v>
      </c>
      <c r="AN293" s="57">
        <v>-0.245725</v>
      </c>
      <c r="AO293" s="52">
        <f t="shared" si="28"/>
        <v>4.7940733517300007</v>
      </c>
      <c r="AP293" s="52">
        <f t="shared" si="29"/>
        <v>8.6281419392007841</v>
      </c>
      <c r="AQ293" s="52">
        <f>VLOOKUP(AB293,'Summary LA - 14-15'!C$12:BI$394,57,FALSE)</f>
        <v>15.648205846621734</v>
      </c>
    </row>
    <row r="294" spans="3:43" x14ac:dyDescent="0.25">
      <c r="C294" s="21" t="s">
        <v>296</v>
      </c>
      <c r="D294" s="21" t="s">
        <v>103</v>
      </c>
      <c r="E294" s="21" t="s">
        <v>105</v>
      </c>
      <c r="F294" s="22">
        <v>97499</v>
      </c>
      <c r="G294" s="23">
        <v>45.243438394239945</v>
      </c>
      <c r="H294" s="23">
        <v>57.105821617585818</v>
      </c>
      <c r="I294" s="23">
        <v>-0.56210832931619814</v>
      </c>
      <c r="J294" s="23">
        <v>56.543713288269622</v>
      </c>
      <c r="K294" s="23">
        <v>75.531265980025552</v>
      </c>
      <c r="L294" s="23">
        <v>120.7747043742655</v>
      </c>
      <c r="M294" s="1"/>
      <c r="N294" s="23">
        <v>45.940817168203253</v>
      </c>
      <c r="O294" s="23">
        <f t="shared" si="24"/>
        <v>49.34604702002072</v>
      </c>
      <c r="P294" s="23">
        <v>0.24473052279509733</v>
      </c>
      <c r="Q294" s="23">
        <v>-0.56210832931619814</v>
      </c>
      <c r="R294" s="23">
        <f t="shared" si="25"/>
        <v>49.028669213499619</v>
      </c>
      <c r="S294" s="23">
        <v>72.549947496564144</v>
      </c>
      <c r="T294" s="23">
        <v>118.4907646647674</v>
      </c>
      <c r="W294" s="54" t="s">
        <v>660</v>
      </c>
      <c r="X294" s="64" t="s">
        <v>667</v>
      </c>
      <c r="Y294" s="54" t="s">
        <v>662</v>
      </c>
      <c r="Z294" s="54"/>
      <c r="AA294" s="54" t="s">
        <v>959</v>
      </c>
      <c r="AB294" s="55" t="s">
        <v>296</v>
      </c>
      <c r="AC294" s="55"/>
      <c r="AD294" s="57">
        <v>4.4111900000000004</v>
      </c>
      <c r="AE294" s="57">
        <v>5.5677605018929999</v>
      </c>
      <c r="AF294" s="57">
        <v>-5.4805E-2</v>
      </c>
      <c r="AG294" s="52">
        <f t="shared" si="26"/>
        <v>5.5129555018929999</v>
      </c>
      <c r="AH294" s="52">
        <f t="shared" si="27"/>
        <v>7.3642229017865111</v>
      </c>
      <c r="AI294" s="58">
        <v>11.775412901786511</v>
      </c>
      <c r="AJ294" s="36"/>
      <c r="AK294" s="57">
        <v>4.4791837330826487</v>
      </c>
      <c r="AL294" s="57">
        <f>VLOOKUP(AB294,'Summary LA - 14-15'!C$12:BI$394,31,FALSE)</f>
        <v>4.8111902384050005</v>
      </c>
      <c r="AM294" s="57">
        <v>2.3860981241999195E-2</v>
      </c>
      <c r="AN294" s="57">
        <v>-5.4805E-2</v>
      </c>
      <c r="AO294" s="52">
        <f t="shared" si="28"/>
        <v>4.7802462196469993</v>
      </c>
      <c r="AP294" s="52">
        <f t="shared" si="29"/>
        <v>7.0740269899593846</v>
      </c>
      <c r="AQ294" s="52">
        <f>VLOOKUP(AB294,'Summary LA - 14-15'!C$12:BI$394,57,FALSE)</f>
        <v>11.553210723042033</v>
      </c>
    </row>
    <row r="295" spans="3:43" x14ac:dyDescent="0.25">
      <c r="C295" s="21" t="s">
        <v>297</v>
      </c>
      <c r="D295" s="21"/>
      <c r="E295" s="21" t="s">
        <v>25</v>
      </c>
      <c r="F295" s="22">
        <v>269448</v>
      </c>
      <c r="G295" s="23">
        <v>382.95787684451176</v>
      </c>
      <c r="H295" s="23">
        <v>309.98701410626535</v>
      </c>
      <c r="I295" s="23">
        <v>-1.6873682491612483</v>
      </c>
      <c r="J295" s="23">
        <v>308.29964585710417</v>
      </c>
      <c r="K295" s="23">
        <v>367.71772206492648</v>
      </c>
      <c r="L295" s="23">
        <v>750.67559890943824</v>
      </c>
      <c r="M295" s="1"/>
      <c r="N295" s="23">
        <v>386.81976792348416</v>
      </c>
      <c r="O295" s="23">
        <f t="shared" si="24"/>
        <v>284.71821559558805</v>
      </c>
      <c r="P295" s="23">
        <v>1.3216241915360178</v>
      </c>
      <c r="Q295" s="23">
        <v>-1.6873682491612483</v>
      </c>
      <c r="R295" s="23">
        <f t="shared" si="25"/>
        <v>284.35247153796286</v>
      </c>
      <c r="S295" s="23">
        <v>357.69030827207769</v>
      </c>
      <c r="T295" s="23">
        <v>744.51007619556185</v>
      </c>
      <c r="W295" s="54" t="s">
        <v>688</v>
      </c>
      <c r="X295" s="63" t="s">
        <v>661</v>
      </c>
      <c r="Y295" s="54" t="s">
        <v>679</v>
      </c>
      <c r="Z295" s="54"/>
      <c r="AA295" s="54" t="s">
        <v>960</v>
      </c>
      <c r="AB295" s="55" t="s">
        <v>297</v>
      </c>
      <c r="AC295" s="55"/>
      <c r="AD295" s="57">
        <v>103.187234</v>
      </c>
      <c r="AE295" s="57">
        <v>83.525380976904998</v>
      </c>
      <c r="AF295" s="57">
        <v>-0.45465800000000001</v>
      </c>
      <c r="AG295" s="52">
        <f t="shared" si="26"/>
        <v>83.070722976905003</v>
      </c>
      <c r="AH295" s="52">
        <f t="shared" si="27"/>
        <v>99.080804774950295</v>
      </c>
      <c r="AI295" s="58">
        <v>202.2680387749503</v>
      </c>
      <c r="AJ295" s="36"/>
      <c r="AK295" s="57">
        <v>104.22781282744697</v>
      </c>
      <c r="AL295" s="57">
        <f>VLOOKUP(AB295,'Summary LA - 14-15'!C$12:BI$394,31,FALSE)</f>
        <v>76.716753755799999</v>
      </c>
      <c r="AM295" s="57">
        <v>0.35610899516099692</v>
      </c>
      <c r="AN295" s="57">
        <v>-0.45465800000000001</v>
      </c>
      <c r="AO295" s="52">
        <f t="shared" si="28"/>
        <v>76.618204750960999</v>
      </c>
      <c r="AP295" s="52">
        <f t="shared" si="29"/>
        <v>96.386082956998251</v>
      </c>
      <c r="AQ295" s="52">
        <f>VLOOKUP(AB295,'Summary LA - 14-15'!C$12:BI$394,57,FALSE)</f>
        <v>200.61389578444522</v>
      </c>
    </row>
    <row r="296" spans="3:43" x14ac:dyDescent="0.25">
      <c r="C296" s="21" t="s">
        <v>298</v>
      </c>
      <c r="D296" s="21" t="s">
        <v>106</v>
      </c>
      <c r="E296" s="21" t="s">
        <v>107</v>
      </c>
      <c r="F296" s="22">
        <v>84154</v>
      </c>
      <c r="G296" s="23">
        <v>60.089823418969978</v>
      </c>
      <c r="H296" s="23">
        <v>50.551244245098275</v>
      </c>
      <c r="I296" s="23">
        <v>-1.7085343536849109</v>
      </c>
      <c r="J296" s="23">
        <v>48.842709891413364</v>
      </c>
      <c r="K296" s="23">
        <v>67.681142825721309</v>
      </c>
      <c r="L296" s="23">
        <v>127.77096624469128</v>
      </c>
      <c r="M296" s="1"/>
      <c r="N296" s="23">
        <v>60.711196649802396</v>
      </c>
      <c r="O296" s="23">
        <f t="shared" si="24"/>
        <v>43.922023652232816</v>
      </c>
      <c r="P296" s="23">
        <v>0.21664325297668549</v>
      </c>
      <c r="Q296" s="23">
        <v>-1.7085343536849109</v>
      </c>
      <c r="R296" s="23">
        <f t="shared" si="25"/>
        <v>42.430132551524594</v>
      </c>
      <c r="S296" s="23">
        <v>65.485168125165686</v>
      </c>
      <c r="T296" s="23">
        <v>126.19636477496806</v>
      </c>
      <c r="W296" s="54" t="s">
        <v>660</v>
      </c>
      <c r="X296" s="64" t="s">
        <v>664</v>
      </c>
      <c r="Y296" s="54" t="s">
        <v>665</v>
      </c>
      <c r="Z296" s="54"/>
      <c r="AA296" s="54" t="s">
        <v>961</v>
      </c>
      <c r="AB296" s="55" t="s">
        <v>298</v>
      </c>
      <c r="AC296" s="55"/>
      <c r="AD296" s="57">
        <v>5.0567989999999998</v>
      </c>
      <c r="AE296" s="57">
        <v>4.2540894082019998</v>
      </c>
      <c r="AF296" s="57">
        <v>-0.14377999999999999</v>
      </c>
      <c r="AG296" s="52">
        <f t="shared" si="26"/>
        <v>4.1103094082020002</v>
      </c>
      <c r="AH296" s="52">
        <f t="shared" si="27"/>
        <v>5.6956388933557509</v>
      </c>
      <c r="AI296" s="58">
        <v>10.752437893355751</v>
      </c>
      <c r="AJ296" s="36"/>
      <c r="AK296" s="57">
        <v>5.1090900428674706</v>
      </c>
      <c r="AL296" s="57">
        <f>VLOOKUP(AB296,'Summary LA - 14-15'!C$12:BI$394,31,FALSE)</f>
        <v>3.6962139784300003</v>
      </c>
      <c r="AM296" s="57">
        <v>1.823139631099999E-2</v>
      </c>
      <c r="AN296" s="57">
        <v>-0.14377999999999999</v>
      </c>
      <c r="AO296" s="52">
        <f t="shared" si="28"/>
        <v>3.5706653747410004</v>
      </c>
      <c r="AP296" s="52">
        <f t="shared" si="29"/>
        <v>5.5112053319213432</v>
      </c>
      <c r="AQ296" s="52">
        <f>VLOOKUP(AB296,'Summary LA - 14-15'!C$12:BI$394,57,FALSE)</f>
        <v>10.620295374788814</v>
      </c>
    </row>
    <row r="297" spans="3:43" x14ac:dyDescent="0.25">
      <c r="C297" s="21" t="s">
        <v>299</v>
      </c>
      <c r="D297" s="21" t="s">
        <v>205</v>
      </c>
      <c r="E297" s="21"/>
      <c r="F297" s="22">
        <v>91156</v>
      </c>
      <c r="G297" s="23">
        <v>44.723748299618237</v>
      </c>
      <c r="H297" s="23">
        <v>80.948464035620248</v>
      </c>
      <c r="I297" s="23">
        <v>-0.85077230242660928</v>
      </c>
      <c r="J297" s="23">
        <v>80.097691733193642</v>
      </c>
      <c r="K297" s="23">
        <v>95.187203030828584</v>
      </c>
      <c r="L297" s="23">
        <v>139.91095133044684</v>
      </c>
      <c r="M297" s="1"/>
      <c r="N297" s="23">
        <v>44.859563249345364</v>
      </c>
      <c r="O297" s="23">
        <f t="shared" si="24"/>
        <v>69.898062744503932</v>
      </c>
      <c r="P297" s="23">
        <v>0.34700793092061788</v>
      </c>
      <c r="Q297" s="23">
        <v>-0.85077230242660928</v>
      </c>
      <c r="R297" s="23">
        <f t="shared" si="25"/>
        <v>69.394298372997937</v>
      </c>
      <c r="S297" s="23">
        <v>87.785156571417744</v>
      </c>
      <c r="T297" s="23">
        <v>132.64471982076313</v>
      </c>
      <c r="W297" s="54" t="s">
        <v>660</v>
      </c>
      <c r="X297" s="64" t="s">
        <v>664</v>
      </c>
      <c r="Y297" s="54" t="s">
        <v>665</v>
      </c>
      <c r="Z297" s="54"/>
      <c r="AA297" s="54" t="s">
        <v>962</v>
      </c>
      <c r="AB297" s="55" t="s">
        <v>299</v>
      </c>
      <c r="AC297" s="55"/>
      <c r="AD297" s="57">
        <v>4.0768380000000004</v>
      </c>
      <c r="AE297" s="57">
        <v>7.3789381876309994</v>
      </c>
      <c r="AF297" s="57">
        <v>-7.7552999999999997E-2</v>
      </c>
      <c r="AG297" s="52">
        <f t="shared" si="26"/>
        <v>7.3013851876309994</v>
      </c>
      <c r="AH297" s="52">
        <f t="shared" si="27"/>
        <v>8.67688467947821</v>
      </c>
      <c r="AI297" s="58">
        <v>12.75372267947821</v>
      </c>
      <c r="AJ297" s="36"/>
      <c r="AK297" s="57">
        <v>4.0892183475573258</v>
      </c>
      <c r="AL297" s="57">
        <f>VLOOKUP(AB297,'Summary LA - 14-15'!C$12:BI$394,31,FALSE)</f>
        <v>6.3716278075380002</v>
      </c>
      <c r="AM297" s="57">
        <v>3.1631854950999842E-2</v>
      </c>
      <c r="AN297" s="57">
        <v>-7.7552999999999997E-2</v>
      </c>
      <c r="AO297" s="52">
        <f t="shared" si="28"/>
        <v>6.3257066624889999</v>
      </c>
      <c r="AP297" s="52">
        <f t="shared" si="29"/>
        <v>8.002779670431309</v>
      </c>
      <c r="AQ297" s="52">
        <f>VLOOKUP(AB297,'Summary LA - 14-15'!C$12:BI$394,57,FALSE)</f>
        <v>12.091998017988635</v>
      </c>
    </row>
    <row r="298" spans="3:43" x14ac:dyDescent="0.25">
      <c r="C298" s="21" t="s">
        <v>300</v>
      </c>
      <c r="D298" s="21" t="s">
        <v>205</v>
      </c>
      <c r="E298" s="21"/>
      <c r="F298" s="22">
        <v>136852</v>
      </c>
      <c r="G298" s="23">
        <v>44.672339461608161</v>
      </c>
      <c r="H298" s="23">
        <v>58.831781700121297</v>
      </c>
      <c r="I298" s="23">
        <v>-0.99955426299944472</v>
      </c>
      <c r="J298" s="23">
        <v>57.832227437121851</v>
      </c>
      <c r="K298" s="23">
        <v>78.951714392848089</v>
      </c>
      <c r="L298" s="23">
        <v>123.62405385445624</v>
      </c>
      <c r="M298" s="1"/>
      <c r="N298" s="23">
        <v>45.124427790426608</v>
      </c>
      <c r="O298" s="23">
        <f t="shared" si="24"/>
        <v>50.839660437085321</v>
      </c>
      <c r="P298" s="23">
        <v>0.25348940732323572</v>
      </c>
      <c r="Q298" s="23">
        <v>-0.99955426299944472</v>
      </c>
      <c r="R298" s="23">
        <f t="shared" si="25"/>
        <v>50.093595581409112</v>
      </c>
      <c r="S298" s="23">
        <v>75.775913725420907</v>
      </c>
      <c r="T298" s="23">
        <v>120.90034151584751</v>
      </c>
      <c r="W298" s="54" t="s">
        <v>660</v>
      </c>
      <c r="X298" s="64" t="s">
        <v>664</v>
      </c>
      <c r="Y298" s="54" t="s">
        <v>665</v>
      </c>
      <c r="Z298" s="54"/>
      <c r="AA298" s="54" t="s">
        <v>963</v>
      </c>
      <c r="AB298" s="55" t="s">
        <v>300</v>
      </c>
      <c r="AC298" s="55"/>
      <c r="AD298" s="57">
        <v>6.113499</v>
      </c>
      <c r="AE298" s="57">
        <v>8.0512469892249996</v>
      </c>
      <c r="AF298" s="57">
        <v>-0.136791</v>
      </c>
      <c r="AG298" s="52">
        <f t="shared" si="26"/>
        <v>7.9144559892249999</v>
      </c>
      <c r="AH298" s="52">
        <f t="shared" si="27"/>
        <v>10.804700018090045</v>
      </c>
      <c r="AI298" s="58">
        <v>16.918199018090046</v>
      </c>
      <c r="AJ298" s="36"/>
      <c r="AK298" s="57">
        <v>6.1753681919754619</v>
      </c>
      <c r="AL298" s="57">
        <f>VLOOKUP(AB298,'Summary LA - 14-15'!C$12:BI$394,31,FALSE)</f>
        <v>6.9575092101360001</v>
      </c>
      <c r="AM298" s="57">
        <v>3.4690532370999456E-2</v>
      </c>
      <c r="AN298" s="57">
        <v>-0.136791</v>
      </c>
      <c r="AO298" s="52">
        <f t="shared" si="28"/>
        <v>6.8554087425069996</v>
      </c>
      <c r="AP298" s="52">
        <f t="shared" si="29"/>
        <v>10.370784098475529</v>
      </c>
      <c r="AQ298" s="52">
        <f>VLOOKUP(AB298,'Summary LA - 14-15'!C$12:BI$394,57,FALSE)</f>
        <v>16.546152290450991</v>
      </c>
    </row>
    <row r="299" spans="3:43" x14ac:dyDescent="0.25">
      <c r="C299" s="21" t="s">
        <v>301</v>
      </c>
      <c r="D299" s="21" t="s">
        <v>97</v>
      </c>
      <c r="E299" s="21"/>
      <c r="F299" s="22">
        <v>103768</v>
      </c>
      <c r="G299" s="23">
        <v>73.91643859378614</v>
      </c>
      <c r="H299" s="23">
        <v>48.617642114370518</v>
      </c>
      <c r="I299" s="23">
        <v>-0.8841839488088814</v>
      </c>
      <c r="J299" s="23">
        <v>47.733458165561636</v>
      </c>
      <c r="K299" s="23">
        <v>54.919502369412221</v>
      </c>
      <c r="L299" s="23">
        <v>128.83594096319837</v>
      </c>
      <c r="M299" s="1"/>
      <c r="N299" s="23">
        <v>74.425484804643588</v>
      </c>
      <c r="O299" s="23">
        <f t="shared" si="24"/>
        <v>42.328973210074402</v>
      </c>
      <c r="P299" s="23">
        <v>0.20492111805180724</v>
      </c>
      <c r="Q299" s="23">
        <v>-0.8841839488088814</v>
      </c>
      <c r="R299" s="23">
        <f t="shared" si="25"/>
        <v>41.649710379317327</v>
      </c>
      <c r="S299" s="23">
        <v>50.714638051103869</v>
      </c>
      <c r="T299" s="23">
        <v>125.14012285574748</v>
      </c>
      <c r="W299" s="54" t="s">
        <v>660</v>
      </c>
      <c r="X299" s="64" t="s">
        <v>664</v>
      </c>
      <c r="Y299" s="54" t="s">
        <v>665</v>
      </c>
      <c r="Z299" s="54"/>
      <c r="AA299" s="54" t="s">
        <v>964</v>
      </c>
      <c r="AB299" s="55" t="s">
        <v>301</v>
      </c>
      <c r="AC299" s="55"/>
      <c r="AD299" s="57">
        <v>7.6701610000000002</v>
      </c>
      <c r="AE299" s="57">
        <v>5.0449554869239996</v>
      </c>
      <c r="AF299" s="57">
        <v>-9.1749999999999998E-2</v>
      </c>
      <c r="AG299" s="52">
        <f t="shared" si="26"/>
        <v>4.9532054869239994</v>
      </c>
      <c r="AH299" s="52">
        <f t="shared" si="27"/>
        <v>5.6988869218691676</v>
      </c>
      <c r="AI299" s="58">
        <v>13.369047921869168</v>
      </c>
      <c r="AJ299" s="36"/>
      <c r="AK299" s="57">
        <v>7.7229837072082566</v>
      </c>
      <c r="AL299" s="57">
        <f>VLOOKUP(AB299,'Summary LA - 14-15'!C$12:BI$394,31,FALSE)</f>
        <v>4.3923928920630004</v>
      </c>
      <c r="AM299" s="57">
        <v>2.1264254577999936E-2</v>
      </c>
      <c r="AN299" s="57">
        <v>-9.1749999999999998E-2</v>
      </c>
      <c r="AO299" s="52">
        <f t="shared" si="28"/>
        <v>4.3219071466410002</v>
      </c>
      <c r="AP299" s="52">
        <f t="shared" si="29"/>
        <v>5.2629813523923064</v>
      </c>
      <c r="AQ299" s="52">
        <f>VLOOKUP(AB299,'Summary LA - 14-15'!C$12:BI$394,57,FALSE)</f>
        <v>12.985965059600563</v>
      </c>
    </row>
    <row r="300" spans="3:43" x14ac:dyDescent="0.25">
      <c r="C300" s="21" t="s">
        <v>302</v>
      </c>
      <c r="D300" s="21" t="s">
        <v>227</v>
      </c>
      <c r="E300" s="21"/>
      <c r="F300" s="22">
        <v>126972</v>
      </c>
      <c r="G300" s="23">
        <v>44.173148410673221</v>
      </c>
      <c r="H300" s="23">
        <v>54.457057811706512</v>
      </c>
      <c r="I300" s="23">
        <v>-2.1430394102636803</v>
      </c>
      <c r="J300" s="23">
        <v>52.31401840144283</v>
      </c>
      <c r="K300" s="23">
        <v>78.771983775961161</v>
      </c>
      <c r="L300" s="23">
        <v>122.94513218663437</v>
      </c>
      <c r="M300" s="1"/>
      <c r="N300" s="23">
        <v>44.733097496672926</v>
      </c>
      <c r="O300" s="23">
        <f t="shared" si="24"/>
        <v>47.264149446815054</v>
      </c>
      <c r="P300" s="23">
        <v>0.23242359588728675</v>
      </c>
      <c r="Q300" s="23">
        <v>-2.1430394102636803</v>
      </c>
      <c r="R300" s="23">
        <f t="shared" si="25"/>
        <v>45.353533632438655</v>
      </c>
      <c r="S300" s="23">
        <v>78.317978817676746</v>
      </c>
      <c r="T300" s="23">
        <v>123.05107631434967</v>
      </c>
      <c r="W300" s="54" t="s">
        <v>660</v>
      </c>
      <c r="X300" s="64" t="s">
        <v>664</v>
      </c>
      <c r="Y300" s="54" t="s">
        <v>665</v>
      </c>
      <c r="Z300" s="54"/>
      <c r="AA300" s="54" t="s">
        <v>965</v>
      </c>
      <c r="AB300" s="55" t="s">
        <v>302</v>
      </c>
      <c r="AC300" s="55"/>
      <c r="AD300" s="57">
        <v>5.6087530000000001</v>
      </c>
      <c r="AE300" s="57">
        <v>6.9145215444679993</v>
      </c>
      <c r="AF300" s="57">
        <v>-0.27210600000000001</v>
      </c>
      <c r="AG300" s="52">
        <f t="shared" si="26"/>
        <v>6.6424155444679993</v>
      </c>
      <c r="AH300" s="52">
        <f t="shared" si="27"/>
        <v>10.00183632400134</v>
      </c>
      <c r="AI300" s="58">
        <v>15.61058932400134</v>
      </c>
      <c r="AJ300" s="36"/>
      <c r="AK300" s="57">
        <v>5.6798508553475546</v>
      </c>
      <c r="AL300" s="57">
        <f>VLOOKUP(AB300,'Summary LA - 14-15'!C$12:BI$394,31,FALSE)</f>
        <v>6.0012235835610008</v>
      </c>
      <c r="AM300" s="57">
        <v>2.9511288817000575E-2</v>
      </c>
      <c r="AN300" s="57">
        <v>-0.27210600000000001</v>
      </c>
      <c r="AO300" s="52">
        <f t="shared" si="28"/>
        <v>5.7586288723780017</v>
      </c>
      <c r="AP300" s="52">
        <f t="shared" si="29"/>
        <v>9.944782740592137</v>
      </c>
      <c r="AQ300" s="52">
        <f>VLOOKUP(AB300,'Summary LA - 14-15'!C$12:BI$394,57,FALSE)</f>
        <v>15.624633595939692</v>
      </c>
    </row>
    <row r="301" spans="3:43" x14ac:dyDescent="0.25">
      <c r="C301" s="21" t="s">
        <v>303</v>
      </c>
      <c r="D301" s="21" t="s">
        <v>243</v>
      </c>
      <c r="E301" s="21"/>
      <c r="F301" s="22">
        <v>87077</v>
      </c>
      <c r="G301" s="23">
        <v>62.844195367318576</v>
      </c>
      <c r="H301" s="23">
        <v>48.267038928270381</v>
      </c>
      <c r="I301" s="23">
        <v>-1.392296473236331</v>
      </c>
      <c r="J301" s="23">
        <v>46.87474245503406</v>
      </c>
      <c r="K301" s="23">
        <v>64.449962951937536</v>
      </c>
      <c r="L301" s="23">
        <v>127.29415831925613</v>
      </c>
      <c r="M301" s="1"/>
      <c r="N301" s="23">
        <v>63.348932736691339</v>
      </c>
      <c r="O301" s="23">
        <f t="shared" si="24"/>
        <v>41.89864703472788</v>
      </c>
      <c r="P301" s="23">
        <v>0.20475185261320145</v>
      </c>
      <c r="Q301" s="23">
        <v>-1.392296473236331</v>
      </c>
      <c r="R301" s="23">
        <f t="shared" si="25"/>
        <v>40.711102414104751</v>
      </c>
      <c r="S301" s="23">
        <v>61.591113659719966</v>
      </c>
      <c r="T301" s="23">
        <v>124.94004639641129</v>
      </c>
      <c r="W301" s="54" t="s">
        <v>660</v>
      </c>
      <c r="X301" s="64" t="s">
        <v>664</v>
      </c>
      <c r="Y301" s="54" t="s">
        <v>662</v>
      </c>
      <c r="Z301" s="54"/>
      <c r="AA301" s="54" t="s">
        <v>966</v>
      </c>
      <c r="AB301" s="55" t="s">
        <v>303</v>
      </c>
      <c r="AC301" s="55"/>
      <c r="AD301" s="57">
        <v>5.4722840000000001</v>
      </c>
      <c r="AE301" s="57">
        <v>4.2029489487570002</v>
      </c>
      <c r="AF301" s="57">
        <v>-0.121237</v>
      </c>
      <c r="AG301" s="52">
        <f t="shared" si="26"/>
        <v>4.0817119487570004</v>
      </c>
      <c r="AH301" s="52">
        <f t="shared" si="27"/>
        <v>5.6121094239658653</v>
      </c>
      <c r="AI301" s="58">
        <v>11.084393423965865</v>
      </c>
      <c r="AJ301" s="36"/>
      <c r="AK301" s="57">
        <v>5.5162350159128719</v>
      </c>
      <c r="AL301" s="57">
        <f>VLOOKUP(AB301,'Summary LA - 14-15'!C$12:BI$394,31,FALSE)</f>
        <v>3.6484084878429996</v>
      </c>
      <c r="AM301" s="57">
        <v>1.7829177069999744E-2</v>
      </c>
      <c r="AN301" s="57">
        <v>-0.121237</v>
      </c>
      <c r="AO301" s="52">
        <f t="shared" si="28"/>
        <v>3.5450006649129997</v>
      </c>
      <c r="AP301" s="52">
        <f t="shared" si="29"/>
        <v>5.3635264411680277</v>
      </c>
      <c r="AQ301" s="52">
        <f>VLOOKUP(AB301,'Summary LA - 14-15'!C$12:BI$394,57,FALSE)</f>
        <v>10.8797614570809</v>
      </c>
    </row>
    <row r="302" spans="3:43" x14ac:dyDescent="0.25">
      <c r="C302" s="21" t="s">
        <v>304</v>
      </c>
      <c r="D302" s="21" t="s">
        <v>253</v>
      </c>
      <c r="E302" s="21"/>
      <c r="F302" s="22">
        <v>136319</v>
      </c>
      <c r="G302" s="23">
        <v>45.390847937558227</v>
      </c>
      <c r="H302" s="23">
        <v>42.280740920025821</v>
      </c>
      <c r="I302" s="23">
        <v>-1.8041945730235698</v>
      </c>
      <c r="J302" s="23">
        <v>40.476546347002248</v>
      </c>
      <c r="K302" s="23">
        <v>53.150971558976671</v>
      </c>
      <c r="L302" s="23">
        <v>98.541819496534899</v>
      </c>
      <c r="M302" s="1"/>
      <c r="N302" s="23">
        <v>45.592931037016569</v>
      </c>
      <c r="O302" s="23">
        <f t="shared" si="24"/>
        <v>36.622030824206455</v>
      </c>
      <c r="P302" s="23">
        <v>0.1806616710583249</v>
      </c>
      <c r="Q302" s="23">
        <v>-1.8041945730235698</v>
      </c>
      <c r="R302" s="23">
        <f t="shared" si="25"/>
        <v>34.998497922241206</v>
      </c>
      <c r="S302" s="23">
        <v>53.665547351947829</v>
      </c>
      <c r="T302" s="23">
        <v>99.258478388964406</v>
      </c>
      <c r="W302" s="54" t="s">
        <v>660</v>
      </c>
      <c r="X302" s="64" t="s">
        <v>664</v>
      </c>
      <c r="Y302" s="54" t="s">
        <v>665</v>
      </c>
      <c r="Z302" s="54"/>
      <c r="AA302" s="54" t="s">
        <v>967</v>
      </c>
      <c r="AB302" s="55" t="s">
        <v>304</v>
      </c>
      <c r="AC302" s="55"/>
      <c r="AD302" s="57">
        <v>6.1876350000000002</v>
      </c>
      <c r="AE302" s="57">
        <v>5.7636683214769997</v>
      </c>
      <c r="AF302" s="57">
        <v>-0.245946</v>
      </c>
      <c r="AG302" s="52">
        <f t="shared" si="26"/>
        <v>5.5177223214769997</v>
      </c>
      <c r="AH302" s="52">
        <f t="shared" si="27"/>
        <v>7.245487291948141</v>
      </c>
      <c r="AI302" s="58">
        <v>13.433122291948141</v>
      </c>
      <c r="AJ302" s="36"/>
      <c r="AK302" s="57">
        <v>6.2151827660350616</v>
      </c>
      <c r="AL302" s="57">
        <f>VLOOKUP(AB302,'Summary LA - 14-15'!C$12:BI$394,31,FALSE)</f>
        <v>4.992278619925</v>
      </c>
      <c r="AM302" s="57">
        <v>2.462761833699979E-2</v>
      </c>
      <c r="AN302" s="57">
        <v>-0.245946</v>
      </c>
      <c r="AO302" s="52">
        <f t="shared" si="28"/>
        <v>4.770960238262</v>
      </c>
      <c r="AP302" s="52">
        <f t="shared" si="29"/>
        <v>7.3161282733061714</v>
      </c>
      <c r="AQ302" s="52">
        <f>VLOOKUP(AB302,'Summary LA - 14-15'!C$12:BI$394,57,FALSE)</f>
        <v>13.531311039341233</v>
      </c>
    </row>
    <row r="303" spans="3:43" x14ac:dyDescent="0.25">
      <c r="C303" s="21" t="s">
        <v>305</v>
      </c>
      <c r="D303" s="21" t="s">
        <v>194</v>
      </c>
      <c r="E303" s="21" t="s">
        <v>195</v>
      </c>
      <c r="F303" s="22">
        <v>110720</v>
      </c>
      <c r="G303" s="23">
        <v>62.818289378612711</v>
      </c>
      <c r="H303" s="23">
        <v>47.037312668406791</v>
      </c>
      <c r="I303" s="23">
        <v>-0.20489523121387285</v>
      </c>
      <c r="J303" s="23">
        <v>46.832417437192923</v>
      </c>
      <c r="K303" s="23">
        <v>57.382514811016677</v>
      </c>
      <c r="L303" s="23">
        <v>120.20080418962939</v>
      </c>
      <c r="M303" s="1"/>
      <c r="N303" s="23">
        <v>62.736853165343739</v>
      </c>
      <c r="O303" s="23">
        <f t="shared" si="24"/>
        <v>40.779546097046598</v>
      </c>
      <c r="P303" s="23">
        <v>0.20036304693821666</v>
      </c>
      <c r="Q303" s="23">
        <v>-0.20489523121387285</v>
      </c>
      <c r="R303" s="23">
        <f t="shared" si="25"/>
        <v>40.775013912770937</v>
      </c>
      <c r="S303" s="23">
        <v>52.200802500732081</v>
      </c>
      <c r="T303" s="23">
        <v>114.93765566607583</v>
      </c>
      <c r="W303" s="54" t="s">
        <v>660</v>
      </c>
      <c r="X303" s="64" t="s">
        <v>661</v>
      </c>
      <c r="Y303" s="54" t="s">
        <v>662</v>
      </c>
      <c r="Z303" s="54"/>
      <c r="AA303" s="54" t="s">
        <v>968</v>
      </c>
      <c r="AB303" s="55" t="s">
        <v>305</v>
      </c>
      <c r="AC303" s="55"/>
      <c r="AD303" s="57">
        <v>6.955241</v>
      </c>
      <c r="AE303" s="57">
        <v>5.2079712586460003</v>
      </c>
      <c r="AF303" s="57">
        <v>-2.2686000000000001E-2</v>
      </c>
      <c r="AG303" s="52">
        <f t="shared" si="26"/>
        <v>5.1852852586460001</v>
      </c>
      <c r="AH303" s="52">
        <f t="shared" si="27"/>
        <v>6.3533920398757671</v>
      </c>
      <c r="AI303" s="58">
        <v>13.308633039875767</v>
      </c>
      <c r="AJ303" s="36"/>
      <c r="AK303" s="57">
        <v>6.946224382466859</v>
      </c>
      <c r="AL303" s="57">
        <f>VLOOKUP(AB303,'Summary LA - 14-15'!C$12:BI$394,31,FALSE)</f>
        <v>4.5151113438649997</v>
      </c>
      <c r="AM303" s="57">
        <v>2.2184196556999349E-2</v>
      </c>
      <c r="AN303" s="57">
        <v>-2.2686000000000001E-2</v>
      </c>
      <c r="AO303" s="52">
        <f t="shared" si="28"/>
        <v>4.5146095404219988</v>
      </c>
      <c r="AP303" s="52">
        <f t="shared" si="29"/>
        <v>5.8146640345220231</v>
      </c>
      <c r="AQ303" s="52">
        <f>VLOOKUP(AB303,'Summary LA - 14-15'!C$12:BI$394,57,FALSE)</f>
        <v>12.760888416988882</v>
      </c>
    </row>
    <row r="304" spans="3:43" x14ac:dyDescent="0.25">
      <c r="C304" s="21" t="s">
        <v>306</v>
      </c>
      <c r="D304" s="21" t="s">
        <v>293</v>
      </c>
      <c r="E304" s="21" t="s">
        <v>107</v>
      </c>
      <c r="F304" s="22">
        <v>163968</v>
      </c>
      <c r="G304" s="23">
        <v>50.443989071038253</v>
      </c>
      <c r="H304" s="23">
        <v>49.566645711754731</v>
      </c>
      <c r="I304" s="23">
        <v>-2.5333967603434813</v>
      </c>
      <c r="J304" s="23">
        <v>47.033248951411245</v>
      </c>
      <c r="K304" s="23">
        <v>67.971707591123533</v>
      </c>
      <c r="L304" s="23">
        <v>118.41569666216178</v>
      </c>
      <c r="M304" s="1"/>
      <c r="N304" s="23">
        <v>50.597698490320056</v>
      </c>
      <c r="O304" s="23">
        <f t="shared" si="24"/>
        <v>42.893800290465208</v>
      </c>
      <c r="P304" s="23">
        <v>0.21145175755635046</v>
      </c>
      <c r="Q304" s="23">
        <v>-2.5333967603434813</v>
      </c>
      <c r="R304" s="23">
        <f t="shared" si="25"/>
        <v>40.571855287678083</v>
      </c>
      <c r="S304" s="23">
        <v>69.025926197995901</v>
      </c>
      <c r="T304" s="23">
        <v>119.62362468831596</v>
      </c>
      <c r="W304" s="54" t="s">
        <v>660</v>
      </c>
      <c r="X304" s="64" t="s">
        <v>664</v>
      </c>
      <c r="Y304" s="54" t="s">
        <v>665</v>
      </c>
      <c r="Z304" s="54"/>
      <c r="AA304" s="54" t="s">
        <v>969</v>
      </c>
      <c r="AB304" s="55" t="s">
        <v>306</v>
      </c>
      <c r="AC304" s="55"/>
      <c r="AD304" s="57">
        <v>8.2712000000000003</v>
      </c>
      <c r="AE304" s="57">
        <v>8.1273437640649995</v>
      </c>
      <c r="AF304" s="57">
        <v>-0.41539599999999999</v>
      </c>
      <c r="AG304" s="52">
        <f t="shared" si="26"/>
        <v>7.7119477640649992</v>
      </c>
      <c r="AH304" s="52">
        <f t="shared" si="27"/>
        <v>11.145184950301342</v>
      </c>
      <c r="AI304" s="58">
        <v>19.416384950301342</v>
      </c>
      <c r="AJ304" s="36"/>
      <c r="AK304" s="57">
        <v>8.2964034260607988</v>
      </c>
      <c r="AL304" s="57">
        <f>VLOOKUP(AB304,'Summary LA - 14-15'!C$12:BI$394,31,FALSE)</f>
        <v>7.0332106460269994</v>
      </c>
      <c r="AM304" s="57">
        <v>3.467132178299967E-2</v>
      </c>
      <c r="AN304" s="57">
        <v>-0.41539599999999999</v>
      </c>
      <c r="AO304" s="52">
        <f t="shared" si="28"/>
        <v>6.6524859678099988</v>
      </c>
      <c r="AP304" s="52">
        <f t="shared" si="29"/>
        <v>11.318738847625362</v>
      </c>
      <c r="AQ304" s="52">
        <f>VLOOKUP(AB304,'Summary LA - 14-15'!C$12:BI$394,57,FALSE)</f>
        <v>19.61514227368616</v>
      </c>
    </row>
    <row r="305" spans="3:43" x14ac:dyDescent="0.25">
      <c r="C305" s="21" t="s">
        <v>307</v>
      </c>
      <c r="D305" s="21" t="s">
        <v>318</v>
      </c>
      <c r="E305" s="21" t="s">
        <v>319</v>
      </c>
      <c r="F305" s="22">
        <v>108884</v>
      </c>
      <c r="G305" s="23">
        <v>31.291677381433452</v>
      </c>
      <c r="H305" s="23">
        <v>47.49877388413357</v>
      </c>
      <c r="I305" s="23">
        <v>-1.8548363395907572</v>
      </c>
      <c r="J305" s="23">
        <v>45.643937544542815</v>
      </c>
      <c r="K305" s="23">
        <v>58.414269716921709</v>
      </c>
      <c r="L305" s="23">
        <v>89.705947098355168</v>
      </c>
      <c r="M305" s="1"/>
      <c r="N305" s="23">
        <v>31.434844714272884</v>
      </c>
      <c r="O305" s="23">
        <f t="shared" si="24"/>
        <v>41.002291982605342</v>
      </c>
      <c r="P305" s="23">
        <v>0.20386244557510994</v>
      </c>
      <c r="Q305" s="23">
        <v>-1.8548363395907572</v>
      </c>
      <c r="R305" s="23">
        <f t="shared" si="25"/>
        <v>39.3513180885897</v>
      </c>
      <c r="S305" s="23">
        <v>55.704453329978733</v>
      </c>
      <c r="T305" s="23">
        <v>87.139298044251618</v>
      </c>
      <c r="W305" s="54" t="s">
        <v>660</v>
      </c>
      <c r="X305" s="64" t="s">
        <v>667</v>
      </c>
      <c r="Y305" s="54" t="s">
        <v>662</v>
      </c>
      <c r="Z305" s="54"/>
      <c r="AA305" s="54" t="s">
        <v>970</v>
      </c>
      <c r="AB305" s="55" t="s">
        <v>307</v>
      </c>
      <c r="AC305" s="55"/>
      <c r="AD305" s="57">
        <v>3.4071630000000002</v>
      </c>
      <c r="AE305" s="57">
        <v>5.1718564956000002</v>
      </c>
      <c r="AF305" s="57">
        <v>-0.201962</v>
      </c>
      <c r="AG305" s="52">
        <f t="shared" si="26"/>
        <v>4.9698944956000002</v>
      </c>
      <c r="AH305" s="52">
        <f t="shared" si="27"/>
        <v>6.3603793438573035</v>
      </c>
      <c r="AI305" s="58">
        <v>9.7675423438573041</v>
      </c>
      <c r="AJ305" s="36"/>
      <c r="AK305" s="57">
        <v>3.4227516318688886</v>
      </c>
      <c r="AL305" s="57">
        <f>VLOOKUP(AB305,'Summary LA - 14-15'!C$12:BI$394,31,FALSE)</f>
        <v>4.4644935602339997</v>
      </c>
      <c r="AM305" s="57">
        <v>2.2197358524000271E-2</v>
      </c>
      <c r="AN305" s="57">
        <v>-0.201962</v>
      </c>
      <c r="AO305" s="52">
        <f t="shared" si="28"/>
        <v>4.2847289187579998</v>
      </c>
      <c r="AP305" s="52">
        <f t="shared" si="29"/>
        <v>6.0657701603592917</v>
      </c>
      <c r="AQ305" s="52">
        <f>VLOOKUP(AB305,'Summary LA - 14-15'!C$12:BI$394,57,FALSE)</f>
        <v>9.4885217922281804</v>
      </c>
    </row>
    <row r="306" spans="3:43" x14ac:dyDescent="0.25">
      <c r="C306" s="21" t="s">
        <v>308</v>
      </c>
      <c r="D306" s="21"/>
      <c r="E306" s="21" t="s">
        <v>353</v>
      </c>
      <c r="F306" s="22">
        <v>149222</v>
      </c>
      <c r="G306" s="23">
        <v>300.22382758574469</v>
      </c>
      <c r="H306" s="23">
        <v>728.68021078534662</v>
      </c>
      <c r="I306" s="23">
        <v>0</v>
      </c>
      <c r="J306" s="23">
        <v>728.68021078534662</v>
      </c>
      <c r="K306" s="23">
        <v>858.73053786101855</v>
      </c>
      <c r="L306" s="23">
        <v>1158.9543654467632</v>
      </c>
      <c r="M306" s="1"/>
      <c r="N306" s="23">
        <v>301.49714407961687</v>
      </c>
      <c r="O306" s="23">
        <f t="shared" si="24"/>
        <v>657.01392675251634</v>
      </c>
      <c r="P306" s="23">
        <v>3.1337144541421225</v>
      </c>
      <c r="Q306" s="23">
        <v>0</v>
      </c>
      <c r="R306" s="23">
        <f t="shared" si="25"/>
        <v>660.14764120665848</v>
      </c>
      <c r="S306" s="23">
        <v>802.57101501057343</v>
      </c>
      <c r="T306" s="23">
        <v>1104.0681590901904</v>
      </c>
      <c r="W306" s="54" t="s">
        <v>682</v>
      </c>
      <c r="X306" s="63" t="s">
        <v>661</v>
      </c>
      <c r="Y306" s="54" t="s">
        <v>679</v>
      </c>
      <c r="Z306" s="54"/>
      <c r="AA306" s="54" t="s">
        <v>971</v>
      </c>
      <c r="AB306" s="55" t="s">
        <v>308</v>
      </c>
      <c r="AC306" s="55"/>
      <c r="AD306" s="57">
        <v>44.8</v>
      </c>
      <c r="AE306" s="57">
        <v>108.73511841381099</v>
      </c>
      <c r="AF306" s="57">
        <v>0</v>
      </c>
      <c r="AG306" s="52">
        <f t="shared" si="26"/>
        <v>108.73511841381099</v>
      </c>
      <c r="AH306" s="52">
        <f t="shared" si="27"/>
        <v>128.14148832069691</v>
      </c>
      <c r="AI306" s="58">
        <v>172.94148832069689</v>
      </c>
      <c r="AJ306" s="36"/>
      <c r="AK306" s="57">
        <v>44.990006833848589</v>
      </c>
      <c r="AL306" s="57">
        <f>VLOOKUP(AB306,'Summary LA - 14-15'!C$12:BI$394,31,FALSE)</f>
        <v>98.040932177863994</v>
      </c>
      <c r="AM306" s="57">
        <v>0.46761913827599583</v>
      </c>
      <c r="AN306" s="57">
        <v>0</v>
      </c>
      <c r="AO306" s="52">
        <f t="shared" si="28"/>
        <v>98.508551316139986</v>
      </c>
      <c r="AP306" s="52">
        <f t="shared" si="29"/>
        <v>120.06534251745296</v>
      </c>
      <c r="AQ306" s="52">
        <f>VLOOKUP(AB306,'Summary LA - 14-15'!C$12:BI$394,57,FALSE)</f>
        <v>165.05534935130154</v>
      </c>
    </row>
    <row r="307" spans="3:43" x14ac:dyDescent="0.25">
      <c r="C307" s="28" t="s">
        <v>309</v>
      </c>
      <c r="D307" s="28"/>
      <c r="E307" s="28"/>
      <c r="F307" s="22">
        <v>1360525</v>
      </c>
      <c r="G307" s="23">
        <v>15.046041785340217</v>
      </c>
      <c r="H307" s="23">
        <v>25.192751033304059</v>
      </c>
      <c r="I307" s="23">
        <v>0</v>
      </c>
      <c r="J307" s="23">
        <v>25.192751033304059</v>
      </c>
      <c r="K307" s="23">
        <v>25.336840601521029</v>
      </c>
      <c r="L307" s="23">
        <v>40.382882386861247</v>
      </c>
      <c r="M307" s="1"/>
      <c r="N307" s="23">
        <v>15.11408158707466</v>
      </c>
      <c r="O307" s="23">
        <f t="shared" si="24"/>
        <v>23.284911196912219</v>
      </c>
      <c r="P307" s="23">
        <v>0.10892258505944137</v>
      </c>
      <c r="Q307" s="23">
        <v>0</v>
      </c>
      <c r="R307" s="23">
        <f t="shared" si="25"/>
        <v>23.393833781971662</v>
      </c>
      <c r="S307" s="23">
        <v>23.738486957774764</v>
      </c>
      <c r="T307" s="23">
        <v>38.852568544849426</v>
      </c>
      <c r="W307" s="54" t="s">
        <v>808</v>
      </c>
      <c r="X307" s="63" t="s">
        <v>673</v>
      </c>
      <c r="Y307" s="54" t="s">
        <v>674</v>
      </c>
      <c r="Z307" s="54"/>
      <c r="AA307" s="54" t="s">
        <v>972</v>
      </c>
      <c r="AB307" s="55" t="s">
        <v>973</v>
      </c>
      <c r="AC307" s="55"/>
      <c r="AD307" s="57">
        <v>20.470516</v>
      </c>
      <c r="AE307" s="57">
        <v>34.275367599586005</v>
      </c>
      <c r="AF307" s="57">
        <v>0</v>
      </c>
      <c r="AG307" s="52">
        <f t="shared" si="26"/>
        <v>34.275367599586005</v>
      </c>
      <c r="AH307" s="52">
        <f t="shared" si="27"/>
        <v>34.471405059384395</v>
      </c>
      <c r="AI307" s="58">
        <v>54.941921059384399</v>
      </c>
      <c r="AJ307" s="36"/>
      <c r="AK307" s="57">
        <v>20.563085851254751</v>
      </c>
      <c r="AL307" s="57">
        <f>VLOOKUP(AB307,'Summary LA - 14-15'!C$12:BI$394,31,FALSE)</f>
        <v>31.679703806178999</v>
      </c>
      <c r="AM307" s="57">
        <v>0.14819190003799648</v>
      </c>
      <c r="AN307" s="57">
        <v>0</v>
      </c>
      <c r="AO307" s="52">
        <f t="shared" si="28"/>
        <v>31.827895706216996</v>
      </c>
      <c r="AP307" s="52">
        <f t="shared" si="29"/>
        <v>32.300893848758506</v>
      </c>
      <c r="AQ307" s="52">
        <f>VLOOKUP(AB307,'Summary LA - 14-15'!C$12:BI$394,57,FALSE)</f>
        <v>52.863979700013253</v>
      </c>
    </row>
    <row r="308" spans="3:43" x14ac:dyDescent="0.25">
      <c r="C308" s="21" t="s">
        <v>310</v>
      </c>
      <c r="D308" s="21"/>
      <c r="E308" s="21" t="s">
        <v>158</v>
      </c>
      <c r="F308" s="22">
        <v>241386</v>
      </c>
      <c r="G308" s="23">
        <v>290.19540901295022</v>
      </c>
      <c r="H308" s="23">
        <v>501.45509021820652</v>
      </c>
      <c r="I308" s="23">
        <v>0</v>
      </c>
      <c r="J308" s="23">
        <v>501.45509021820652</v>
      </c>
      <c r="K308" s="23">
        <v>602.26928921346439</v>
      </c>
      <c r="L308" s="23">
        <v>892.46469822641461</v>
      </c>
      <c r="M308" s="1"/>
      <c r="N308" s="23">
        <v>292.10346207820652</v>
      </c>
      <c r="O308" s="23">
        <f t="shared" si="24"/>
        <v>450.34302017389996</v>
      </c>
      <c r="P308" s="23">
        <v>2.1680754374777185</v>
      </c>
      <c r="Q308" s="23">
        <v>0</v>
      </c>
      <c r="R308" s="23">
        <f t="shared" si="25"/>
        <v>452.5110956113777</v>
      </c>
      <c r="S308" s="23">
        <v>565.60903018672559</v>
      </c>
      <c r="T308" s="23">
        <v>857.71249226493217</v>
      </c>
      <c r="W308" s="54" t="s">
        <v>688</v>
      </c>
      <c r="X308" s="63" t="s">
        <v>661</v>
      </c>
      <c r="Y308" s="54" t="s">
        <v>679</v>
      </c>
      <c r="Z308" s="54"/>
      <c r="AA308" s="54" t="s">
        <v>974</v>
      </c>
      <c r="AB308" s="55" t="s">
        <v>310</v>
      </c>
      <c r="AC308" s="55"/>
      <c r="AD308" s="57">
        <v>70.049109000000001</v>
      </c>
      <c r="AE308" s="57">
        <v>121.04423840741201</v>
      </c>
      <c r="AF308" s="57">
        <v>0</v>
      </c>
      <c r="AG308" s="52">
        <f t="shared" si="26"/>
        <v>121.04423840741201</v>
      </c>
      <c r="AH308" s="52">
        <f t="shared" si="27"/>
        <v>145.37937464608132</v>
      </c>
      <c r="AI308" s="58">
        <v>215.42848364608133</v>
      </c>
      <c r="AJ308" s="36"/>
      <c r="AK308" s="57">
        <v>70.509686297209967</v>
      </c>
      <c r="AL308" s="57">
        <f>VLOOKUP(AB308,'Summary LA - 14-15'!C$12:BI$394,31,FALSE)</f>
        <v>108.70650026769701</v>
      </c>
      <c r="AM308" s="57">
        <v>0.52334305755099653</v>
      </c>
      <c r="AN308" s="57">
        <v>0</v>
      </c>
      <c r="AO308" s="52">
        <f t="shared" si="28"/>
        <v>109.22984332524801</v>
      </c>
      <c r="AP308" s="52">
        <f t="shared" si="29"/>
        <v>136.54065618021417</v>
      </c>
      <c r="AQ308" s="52">
        <f>VLOOKUP(AB308,'Summary LA - 14-15'!C$12:BI$394,57,FALSE)</f>
        <v>207.05034247742412</v>
      </c>
    </row>
    <row r="309" spans="3:43" x14ac:dyDescent="0.25">
      <c r="C309" s="21" t="s">
        <v>311</v>
      </c>
      <c r="D309" s="21"/>
      <c r="E309" s="21" t="s">
        <v>136</v>
      </c>
      <c r="F309" s="22">
        <v>176379</v>
      </c>
      <c r="G309" s="23">
        <v>344.09697299565141</v>
      </c>
      <c r="H309" s="23">
        <v>437.57343419861775</v>
      </c>
      <c r="I309" s="23">
        <v>-0.18828772132736893</v>
      </c>
      <c r="J309" s="23">
        <v>437.38514647729039</v>
      </c>
      <c r="K309" s="23">
        <v>518.69757154243291</v>
      </c>
      <c r="L309" s="23">
        <v>862.79454453808432</v>
      </c>
      <c r="M309" s="1"/>
      <c r="N309" s="23">
        <v>346.36155658541281</v>
      </c>
      <c r="O309" s="23">
        <f t="shared" si="24"/>
        <v>394.61273740841028</v>
      </c>
      <c r="P309" s="23">
        <v>1.8918787211119581</v>
      </c>
      <c r="Q309" s="23">
        <v>-0.18828772132736893</v>
      </c>
      <c r="R309" s="23">
        <f t="shared" si="25"/>
        <v>396.31632840819486</v>
      </c>
      <c r="S309" s="23">
        <v>492.23266036605554</v>
      </c>
      <c r="T309" s="23">
        <v>838.5942169514683</v>
      </c>
      <c r="W309" s="54" t="s">
        <v>688</v>
      </c>
      <c r="X309" s="63" t="s">
        <v>661</v>
      </c>
      <c r="Y309" s="54" t="s">
        <v>679</v>
      </c>
      <c r="Z309" s="54"/>
      <c r="AA309" s="54" t="s">
        <v>975</v>
      </c>
      <c r="AB309" s="55" t="s">
        <v>311</v>
      </c>
      <c r="AC309" s="55"/>
      <c r="AD309" s="57">
        <v>60.691479999999999</v>
      </c>
      <c r="AE309" s="57">
        <v>77.178764750517999</v>
      </c>
      <c r="AF309" s="57">
        <v>-3.3210000000000003E-2</v>
      </c>
      <c r="AG309" s="52">
        <f t="shared" si="26"/>
        <v>77.145554750518002</v>
      </c>
      <c r="AH309" s="52">
        <f t="shared" si="27"/>
        <v>91.48735897108277</v>
      </c>
      <c r="AI309" s="58">
        <v>152.17883897108277</v>
      </c>
      <c r="AJ309" s="36"/>
      <c r="AK309" s="57">
        <v>61.090904988978522</v>
      </c>
      <c r="AL309" s="57">
        <f>VLOOKUP(AB309,'Summary LA - 14-15'!C$12:BI$394,31,FALSE)</f>
        <v>69.601400011357995</v>
      </c>
      <c r="AM309" s="57">
        <v>0.33368767695100604</v>
      </c>
      <c r="AN309" s="57">
        <v>-3.3210000000000003E-2</v>
      </c>
      <c r="AO309" s="52">
        <f t="shared" si="28"/>
        <v>69.901877688309</v>
      </c>
      <c r="AP309" s="52">
        <f t="shared" si="29"/>
        <v>86.82623423922179</v>
      </c>
      <c r="AQ309" s="52">
        <f>VLOOKUP(AB309,'Summary LA - 14-15'!C$12:BI$394,57,FALSE)</f>
        <v>147.91713922820031</v>
      </c>
    </row>
    <row r="310" spans="3:43" x14ac:dyDescent="0.25">
      <c r="C310" s="21" t="s">
        <v>312</v>
      </c>
      <c r="D310" s="21"/>
      <c r="E310" s="21" t="s">
        <v>401</v>
      </c>
      <c r="F310" s="22">
        <v>303859</v>
      </c>
      <c r="G310" s="23">
        <v>244.41401110383435</v>
      </c>
      <c r="H310" s="23">
        <v>836.90329402627219</v>
      </c>
      <c r="I310" s="23">
        <v>0</v>
      </c>
      <c r="J310" s="23">
        <v>836.90329402627219</v>
      </c>
      <c r="K310" s="23">
        <v>977.23064761757951</v>
      </c>
      <c r="L310" s="23">
        <v>1221.6446587214141</v>
      </c>
      <c r="M310" s="1"/>
      <c r="N310" s="23">
        <v>251.30440854201981</v>
      </c>
      <c r="O310" s="23">
        <f t="shared" si="24"/>
        <v>748.61820549897152</v>
      </c>
      <c r="P310" s="23">
        <v>3.6051911804849643</v>
      </c>
      <c r="Q310" s="23">
        <v>0</v>
      </c>
      <c r="R310" s="23">
        <f t="shared" si="25"/>
        <v>752.22339667945653</v>
      </c>
      <c r="S310" s="23">
        <v>911.97541187847912</v>
      </c>
      <c r="T310" s="23">
        <v>1163.2798204204989</v>
      </c>
      <c r="W310" s="54" t="s">
        <v>724</v>
      </c>
      <c r="X310" s="63" t="s">
        <v>661</v>
      </c>
      <c r="Y310" s="54" t="s">
        <v>679</v>
      </c>
      <c r="Z310" s="54"/>
      <c r="AA310" s="54" t="s">
        <v>976</v>
      </c>
      <c r="AB310" s="55" t="s">
        <v>312</v>
      </c>
      <c r="AC310" s="55"/>
      <c r="AD310" s="57">
        <v>74.267397000000003</v>
      </c>
      <c r="AE310" s="57">
        <v>254.30059801952902</v>
      </c>
      <c r="AF310" s="57">
        <v>0</v>
      </c>
      <c r="AG310" s="52">
        <f t="shared" si="26"/>
        <v>254.30059801952902</v>
      </c>
      <c r="AH310" s="52">
        <f t="shared" si="27"/>
        <v>296.94032735443011</v>
      </c>
      <c r="AI310" s="58">
        <v>371.20772435443013</v>
      </c>
      <c r="AJ310" s="36"/>
      <c r="AK310" s="57">
        <v>76.361106275169604</v>
      </c>
      <c r="AL310" s="57">
        <f>VLOOKUP(AB310,'Summary LA - 14-15'!C$12:BI$394,31,FALSE)</f>
        <v>227.47437930471199</v>
      </c>
      <c r="AM310" s="57">
        <v>1.0954697869109808</v>
      </c>
      <c r="AN310" s="57">
        <v>0</v>
      </c>
      <c r="AO310" s="52">
        <f t="shared" si="28"/>
        <v>228.56984909162296</v>
      </c>
      <c r="AP310" s="52">
        <f t="shared" si="29"/>
        <v>277.134000373937</v>
      </c>
      <c r="AQ310" s="52">
        <f>VLOOKUP(AB310,'Summary LA - 14-15'!C$12:BI$394,57,FALSE)</f>
        <v>353.49510664910662</v>
      </c>
    </row>
    <row r="311" spans="3:43" x14ac:dyDescent="0.25">
      <c r="C311" s="21" t="s">
        <v>313</v>
      </c>
      <c r="D311" s="21" t="s">
        <v>330</v>
      </c>
      <c r="E311" s="21"/>
      <c r="F311" s="22">
        <v>97581</v>
      </c>
      <c r="G311" s="23">
        <v>65.693946567467023</v>
      </c>
      <c r="H311" s="23">
        <v>43.224300252436436</v>
      </c>
      <c r="I311" s="23">
        <v>0</v>
      </c>
      <c r="J311" s="23">
        <v>43.224300252436436</v>
      </c>
      <c r="K311" s="23">
        <v>58.279152964647494</v>
      </c>
      <c r="L311" s="23">
        <v>123.97309953211453</v>
      </c>
      <c r="M311" s="1"/>
      <c r="N311" s="23">
        <v>65.89875016779456</v>
      </c>
      <c r="O311" s="23">
        <f t="shared" si="24"/>
        <v>37.410428509586907</v>
      </c>
      <c r="P311" s="23">
        <v>0.18688322346563085</v>
      </c>
      <c r="Q311" s="23">
        <v>0</v>
      </c>
      <c r="R311" s="23">
        <f t="shared" si="25"/>
        <v>37.597311733052535</v>
      </c>
      <c r="S311" s="23">
        <v>56.409803860281336</v>
      </c>
      <c r="T311" s="23">
        <v>122.30855402807589</v>
      </c>
      <c r="W311" s="54" t="s">
        <v>660</v>
      </c>
      <c r="X311" s="64" t="s">
        <v>661</v>
      </c>
      <c r="Y311" s="54" t="s">
        <v>679</v>
      </c>
      <c r="Z311" s="54"/>
      <c r="AA311" s="54" t="s">
        <v>977</v>
      </c>
      <c r="AB311" s="55" t="s">
        <v>313</v>
      </c>
      <c r="AC311" s="55"/>
      <c r="AD311" s="57">
        <v>6.4104809999999999</v>
      </c>
      <c r="AE311" s="57">
        <v>4.2178704429330001</v>
      </c>
      <c r="AF311" s="57">
        <v>0</v>
      </c>
      <c r="AG311" s="52">
        <f t="shared" si="26"/>
        <v>4.2178704429330001</v>
      </c>
      <c r="AH311" s="52">
        <f t="shared" si="27"/>
        <v>5.6869380254432675</v>
      </c>
      <c r="AI311" s="58">
        <v>12.097419025443267</v>
      </c>
      <c r="AJ311" s="36"/>
      <c r="AK311" s="57">
        <v>6.4304659401235611</v>
      </c>
      <c r="AL311" s="57">
        <f>VLOOKUP(AB311,'Summary LA - 14-15'!C$12:BI$394,31,FALSE)</f>
        <v>3.6505470243940001</v>
      </c>
      <c r="AM311" s="57">
        <v>1.8236251828999725E-2</v>
      </c>
      <c r="AN311" s="57">
        <v>0</v>
      </c>
      <c r="AO311" s="52">
        <f t="shared" si="28"/>
        <v>3.6687832762229999</v>
      </c>
      <c r="AP311" s="52">
        <f t="shared" si="29"/>
        <v>5.5048928604987637</v>
      </c>
      <c r="AQ311" s="52">
        <f>VLOOKUP(AB311,'Summary LA - 14-15'!C$12:BI$394,57,FALSE)</f>
        <v>11.935358800622325</v>
      </c>
    </row>
    <row r="312" spans="3:43" x14ac:dyDescent="0.25">
      <c r="C312" s="21" t="s">
        <v>314</v>
      </c>
      <c r="D312" s="21" t="s">
        <v>170</v>
      </c>
      <c r="E312" s="21"/>
      <c r="F312" s="22">
        <v>143356</v>
      </c>
      <c r="G312" s="23">
        <v>68.837544295320754</v>
      </c>
      <c r="H312" s="23">
        <v>39.247232257373248</v>
      </c>
      <c r="I312" s="23">
        <v>-1.0436326348391416</v>
      </c>
      <c r="J312" s="23">
        <v>38.203599622534107</v>
      </c>
      <c r="K312" s="23">
        <v>53.418196457782514</v>
      </c>
      <c r="L312" s="23">
        <v>122.25574075310327</v>
      </c>
      <c r="M312" s="1"/>
      <c r="N312" s="23">
        <v>69.261550916461914</v>
      </c>
      <c r="O312" s="23">
        <f t="shared" si="24"/>
        <v>34.115916766971729</v>
      </c>
      <c r="P312" s="23">
        <v>0.16652833003850234</v>
      </c>
      <c r="Q312" s="23">
        <v>-1.0436326348391416</v>
      </c>
      <c r="R312" s="23">
        <f t="shared" si="25"/>
        <v>33.23881246217109</v>
      </c>
      <c r="S312" s="23">
        <v>54.588341749461883</v>
      </c>
      <c r="T312" s="23">
        <v>123.8498926659238</v>
      </c>
      <c r="W312" s="54" t="s">
        <v>660</v>
      </c>
      <c r="X312" s="64" t="s">
        <v>667</v>
      </c>
      <c r="Y312" s="54" t="s">
        <v>679</v>
      </c>
      <c r="Z312" s="54"/>
      <c r="AA312" s="54" t="s">
        <v>978</v>
      </c>
      <c r="AB312" s="55" t="s">
        <v>314</v>
      </c>
      <c r="AC312" s="55"/>
      <c r="AD312" s="57">
        <v>9.8682750000000006</v>
      </c>
      <c r="AE312" s="57">
        <v>5.6263262274879997</v>
      </c>
      <c r="AF312" s="57">
        <v>-0.14961099999999999</v>
      </c>
      <c r="AG312" s="52">
        <f t="shared" si="26"/>
        <v>5.4767152274879995</v>
      </c>
      <c r="AH312" s="52">
        <f t="shared" si="27"/>
        <v>7.6578189714018698</v>
      </c>
      <c r="AI312" s="58">
        <v>17.52609397140187</v>
      </c>
      <c r="AJ312" s="36"/>
      <c r="AK312" s="57">
        <v>9.929058893180315</v>
      </c>
      <c r="AL312" s="57">
        <f>VLOOKUP(AB312,'Summary LA - 14-15'!C$12:BI$394,31,FALSE)</f>
        <v>4.8907213640459997</v>
      </c>
      <c r="AM312" s="57">
        <v>2.3872835280999542E-2</v>
      </c>
      <c r="AN312" s="57">
        <v>-0.14961099999999999</v>
      </c>
      <c r="AO312" s="52">
        <f t="shared" si="28"/>
        <v>4.7649831993269993</v>
      </c>
      <c r="AP312" s="52">
        <f t="shared" si="29"/>
        <v>7.8260444261186528</v>
      </c>
      <c r="AQ312" s="52">
        <f>VLOOKUP(AB312,'Summary LA - 14-15'!C$12:BI$394,57,FALSE)</f>
        <v>17.755103319298968</v>
      </c>
    </row>
    <row r="313" spans="3:43" x14ac:dyDescent="0.25">
      <c r="C313" s="21" t="s">
        <v>315</v>
      </c>
      <c r="D313" s="21" t="s">
        <v>327</v>
      </c>
      <c r="E313" s="21"/>
      <c r="F313" s="22">
        <v>112295</v>
      </c>
      <c r="G313" s="23">
        <v>54.116995413865261</v>
      </c>
      <c r="H313" s="23">
        <v>49.808108374789612</v>
      </c>
      <c r="I313" s="23">
        <v>-1.4741974264214792</v>
      </c>
      <c r="J313" s="23">
        <v>48.333910948368136</v>
      </c>
      <c r="K313" s="23">
        <v>60.780151344153275</v>
      </c>
      <c r="L313" s="23">
        <v>114.89714675801855</v>
      </c>
      <c r="M313" s="1"/>
      <c r="N313" s="23">
        <v>54.315184347259972</v>
      </c>
      <c r="O313" s="23">
        <f t="shared" si="24"/>
        <v>43.137482254410259</v>
      </c>
      <c r="P313" s="23">
        <v>0.21213440105970563</v>
      </c>
      <c r="Q313" s="23">
        <v>-1.4741974264214792</v>
      </c>
      <c r="R313" s="23">
        <f t="shared" si="25"/>
        <v>41.875419229048489</v>
      </c>
      <c r="S313" s="23">
        <v>55.853923927345228</v>
      </c>
      <c r="T313" s="23">
        <v>110.16910827460521</v>
      </c>
      <c r="W313" s="54" t="s">
        <v>660</v>
      </c>
      <c r="X313" s="64" t="s">
        <v>664</v>
      </c>
      <c r="Y313" s="54" t="s">
        <v>665</v>
      </c>
      <c r="Z313" s="54"/>
      <c r="AA313" s="54" t="s">
        <v>979</v>
      </c>
      <c r="AB313" s="55" t="s">
        <v>315</v>
      </c>
      <c r="AC313" s="55"/>
      <c r="AD313" s="57">
        <v>6.0770679999999997</v>
      </c>
      <c r="AE313" s="57">
        <v>5.5932015299469997</v>
      </c>
      <c r="AF313" s="57">
        <v>-0.165545</v>
      </c>
      <c r="AG313" s="52">
        <f t="shared" si="26"/>
        <v>5.4276565299469999</v>
      </c>
      <c r="AH313" s="52">
        <f t="shared" si="27"/>
        <v>6.8253070951916923</v>
      </c>
      <c r="AI313" s="58">
        <v>12.902375095191692</v>
      </c>
      <c r="AJ313" s="36"/>
      <c r="AK313" s="57">
        <v>6.0993236262755586</v>
      </c>
      <c r="AL313" s="57">
        <f>VLOOKUP(AB313,'Summary LA - 14-15'!C$12:BI$394,31,FALSE)</f>
        <v>4.8441235697589997</v>
      </c>
      <c r="AM313" s="57">
        <v>2.3821632566999644E-2</v>
      </c>
      <c r="AN313" s="57">
        <v>-0.165545</v>
      </c>
      <c r="AO313" s="52">
        <f t="shared" si="28"/>
        <v>4.7024002023259994</v>
      </c>
      <c r="AP313" s="52">
        <f t="shared" si="29"/>
        <v>6.2725941441318733</v>
      </c>
      <c r="AQ313" s="52">
        <f>VLOOKUP(AB313,'Summary LA - 14-15'!C$12:BI$394,57,FALSE)</f>
        <v>12.371917770407432</v>
      </c>
    </row>
    <row r="314" spans="3:43" x14ac:dyDescent="0.25">
      <c r="C314" s="21" t="s">
        <v>316</v>
      </c>
      <c r="D314" s="21"/>
      <c r="E314" s="21" t="s">
        <v>215</v>
      </c>
      <c r="F314" s="22">
        <v>176570</v>
      </c>
      <c r="G314" s="23">
        <v>305.47475788639065</v>
      </c>
      <c r="H314" s="23">
        <v>576.12812925171886</v>
      </c>
      <c r="I314" s="23">
        <v>-0.29459704366540185</v>
      </c>
      <c r="J314" s="23">
        <v>575.83353220805338</v>
      </c>
      <c r="K314" s="23">
        <v>692.1448551302218</v>
      </c>
      <c r="L314" s="23">
        <v>997.61961301661267</v>
      </c>
      <c r="M314" s="1"/>
      <c r="N314" s="23">
        <v>306.02034980800488</v>
      </c>
      <c r="O314" s="23">
        <f t="shared" si="24"/>
        <v>517.51206253491534</v>
      </c>
      <c r="P314" s="23">
        <v>2.4748601460950375</v>
      </c>
      <c r="Q314" s="23">
        <v>-0.29459704366540185</v>
      </c>
      <c r="R314" s="23">
        <f t="shared" si="25"/>
        <v>519.69232563734499</v>
      </c>
      <c r="S314" s="23">
        <v>647.19424007728901</v>
      </c>
      <c r="T314" s="23">
        <v>953.21458988529389</v>
      </c>
      <c r="W314" s="54" t="s">
        <v>682</v>
      </c>
      <c r="X314" s="63" t="s">
        <v>661</v>
      </c>
      <c r="Y314" s="54" t="s">
        <v>679</v>
      </c>
      <c r="Z314" s="54"/>
      <c r="AA314" s="54" t="s">
        <v>980</v>
      </c>
      <c r="AB314" s="55" t="s">
        <v>316</v>
      </c>
      <c r="AC314" s="55"/>
      <c r="AD314" s="57">
        <v>53.937677999999998</v>
      </c>
      <c r="AE314" s="57">
        <v>101.726943781976</v>
      </c>
      <c r="AF314" s="57">
        <v>-5.2017000000000001E-2</v>
      </c>
      <c r="AG314" s="52">
        <f t="shared" si="26"/>
        <v>101.674926781976</v>
      </c>
      <c r="AH314" s="52">
        <f t="shared" si="27"/>
        <v>122.21201707034328</v>
      </c>
      <c r="AI314" s="58">
        <v>176.14969507034328</v>
      </c>
      <c r="AJ314" s="36"/>
      <c r="AK314" s="57">
        <v>54.034013165599418</v>
      </c>
      <c r="AL314" s="57">
        <f>VLOOKUP(AB314,'Summary LA - 14-15'!C$12:BI$394,31,FALSE)</f>
        <v>91.377104881790004</v>
      </c>
      <c r="AM314" s="57">
        <v>0.43698605599600077</v>
      </c>
      <c r="AN314" s="57">
        <v>-5.2017000000000001E-2</v>
      </c>
      <c r="AO314" s="52">
        <f t="shared" si="28"/>
        <v>91.762073937785999</v>
      </c>
      <c r="AP314" s="52">
        <f t="shared" si="29"/>
        <v>114.28387907219121</v>
      </c>
      <c r="AQ314" s="52">
        <f>VLOOKUP(AB314,'Summary LA - 14-15'!C$12:BI$394,57,FALSE)</f>
        <v>168.31789223779063</v>
      </c>
    </row>
    <row r="315" spans="3:43" x14ac:dyDescent="0.25">
      <c r="C315" s="21" t="s">
        <v>317</v>
      </c>
      <c r="D315" s="21" t="s">
        <v>318</v>
      </c>
      <c r="E315" s="21" t="s">
        <v>319</v>
      </c>
      <c r="F315" s="22">
        <v>132523</v>
      </c>
      <c r="G315" s="23">
        <v>48.712812115632765</v>
      </c>
      <c r="H315" s="23">
        <v>47.128743557955978</v>
      </c>
      <c r="I315" s="23">
        <v>-0.44533401749130341</v>
      </c>
      <c r="J315" s="23">
        <v>46.68340954046468</v>
      </c>
      <c r="K315" s="23">
        <v>57.815396521203475</v>
      </c>
      <c r="L315" s="23">
        <v>106.52820863683624</v>
      </c>
      <c r="M315" s="1"/>
      <c r="N315" s="23">
        <v>48.788267854849074</v>
      </c>
      <c r="O315" s="23">
        <f t="shared" si="24"/>
        <v>40.781170628057012</v>
      </c>
      <c r="P315" s="23">
        <v>0.20149821612852695</v>
      </c>
      <c r="Q315" s="23">
        <v>-0.44533401749130341</v>
      </c>
      <c r="R315" s="23">
        <f t="shared" si="25"/>
        <v>40.537334826694234</v>
      </c>
      <c r="S315" s="23">
        <v>56.167843894616929</v>
      </c>
      <c r="T315" s="23">
        <v>104.956111749466</v>
      </c>
      <c r="W315" s="54" t="s">
        <v>660</v>
      </c>
      <c r="X315" s="64" t="s">
        <v>667</v>
      </c>
      <c r="Y315" s="54" t="s">
        <v>662</v>
      </c>
      <c r="Z315" s="54"/>
      <c r="AA315" s="54" t="s">
        <v>981</v>
      </c>
      <c r="AB315" s="55" t="s">
        <v>317</v>
      </c>
      <c r="AC315" s="55"/>
      <c r="AD315" s="57">
        <v>6.4555680000000004</v>
      </c>
      <c r="AE315" s="57">
        <v>6.2456424825310002</v>
      </c>
      <c r="AF315" s="57">
        <v>-5.9017E-2</v>
      </c>
      <c r="AG315" s="52">
        <f t="shared" si="26"/>
        <v>6.1866254825310003</v>
      </c>
      <c r="AH315" s="52">
        <f t="shared" si="27"/>
        <v>7.6618697931794477</v>
      </c>
      <c r="AI315" s="58">
        <v>14.117437793179448</v>
      </c>
      <c r="AJ315" s="36"/>
      <c r="AK315" s="57">
        <v>6.4655676209281641</v>
      </c>
      <c r="AL315" s="57">
        <f>VLOOKUP(AB315,'Summary LA - 14-15'!C$12:BI$394,31,FALSE)</f>
        <v>5.4044430751419998</v>
      </c>
      <c r="AM315" s="57">
        <v>2.6703148096000776E-2</v>
      </c>
      <c r="AN315" s="57">
        <v>-5.9017E-2</v>
      </c>
      <c r="AO315" s="52">
        <f t="shared" si="28"/>
        <v>5.3721292232380007</v>
      </c>
      <c r="AP315" s="52">
        <f t="shared" si="29"/>
        <v>7.444067497957036</v>
      </c>
      <c r="AQ315" s="52">
        <f>VLOOKUP(AB315,'Summary LA - 14-15'!C$12:BI$394,57,FALSE)</f>
        <v>13.9096351188852</v>
      </c>
    </row>
    <row r="316" spans="3:43" x14ac:dyDescent="0.25">
      <c r="C316" s="21" t="s">
        <v>318</v>
      </c>
      <c r="D316" s="21"/>
      <c r="E316" s="21"/>
      <c r="F316" s="22">
        <v>859037</v>
      </c>
      <c r="G316" s="23">
        <v>310.17069229846913</v>
      </c>
      <c r="H316" s="23">
        <v>261.06370982871641</v>
      </c>
      <c r="I316" s="23">
        <v>0</v>
      </c>
      <c r="J316" s="23">
        <v>261.06370982871641</v>
      </c>
      <c r="K316" s="23">
        <v>319.028797452113</v>
      </c>
      <c r="L316" s="23">
        <v>629.19948975058207</v>
      </c>
      <c r="M316" s="1"/>
      <c r="N316" s="23">
        <v>311.49279811835777</v>
      </c>
      <c r="O316" s="23">
        <f t="shared" si="24"/>
        <v>238.46406483268589</v>
      </c>
      <c r="P316" s="23">
        <v>1.1136973288240102</v>
      </c>
      <c r="Q316" s="23">
        <v>0</v>
      </c>
      <c r="R316" s="23">
        <f t="shared" si="25"/>
        <v>239.5777621615099</v>
      </c>
      <c r="S316" s="23">
        <v>306.68633916537624</v>
      </c>
      <c r="T316" s="23">
        <v>618.17913728373401</v>
      </c>
      <c r="W316" s="54" t="s">
        <v>715</v>
      </c>
      <c r="X316" s="63" t="s">
        <v>667</v>
      </c>
      <c r="Y316" s="54" t="s">
        <v>662</v>
      </c>
      <c r="Z316" s="54"/>
      <c r="AA316" s="54" t="s">
        <v>982</v>
      </c>
      <c r="AB316" s="55" t="s">
        <v>318</v>
      </c>
      <c r="AC316" s="55"/>
      <c r="AD316" s="57">
        <v>266.44810100000001</v>
      </c>
      <c r="AE316" s="57">
        <v>224.26338610013102</v>
      </c>
      <c r="AF316" s="57">
        <v>0</v>
      </c>
      <c r="AG316" s="52">
        <f t="shared" si="26"/>
        <v>224.26338610013102</v>
      </c>
      <c r="AH316" s="52">
        <f t="shared" si="27"/>
        <v>274.05754107687079</v>
      </c>
      <c r="AI316" s="58">
        <v>540.5056420768708</v>
      </c>
      <c r="AJ316" s="36"/>
      <c r="AK316" s="57">
        <v>267.58383881719971</v>
      </c>
      <c r="AL316" s="57">
        <f>VLOOKUP(AB316,'Summary LA - 14-15'!C$12:BI$394,31,FALSE)</f>
        <v>204.84945486167601</v>
      </c>
      <c r="AM316" s="57">
        <v>0.95670721226099131</v>
      </c>
      <c r="AN316" s="57">
        <v>0</v>
      </c>
      <c r="AO316" s="52">
        <f t="shared" si="28"/>
        <v>205.806162073937</v>
      </c>
      <c r="AP316" s="52">
        <f t="shared" si="29"/>
        <v>263.47411182891193</v>
      </c>
      <c r="AQ316" s="52">
        <f>VLOOKUP(AB316,'Summary LA - 14-15'!C$12:BI$394,57,FALSE)</f>
        <v>531.05795064611164</v>
      </c>
    </row>
    <row r="317" spans="3:43" x14ac:dyDescent="0.25">
      <c r="C317" s="21" t="s">
        <v>319</v>
      </c>
      <c r="D317" s="21"/>
      <c r="E317" s="21"/>
      <c r="F317" s="22">
        <v>1110374</v>
      </c>
      <c r="G317" s="23">
        <v>19.239030272682896</v>
      </c>
      <c r="H317" s="23">
        <v>19.163048136839478</v>
      </c>
      <c r="I317" s="23">
        <v>0</v>
      </c>
      <c r="J317" s="23">
        <v>19.163048136839478</v>
      </c>
      <c r="K317" s="23">
        <v>19.502419154709962</v>
      </c>
      <c r="L317" s="23">
        <v>38.741449427392858</v>
      </c>
      <c r="M317" s="1"/>
      <c r="N317" s="23">
        <v>19.319600605586238</v>
      </c>
      <c r="O317" s="23">
        <f t="shared" si="24"/>
        <v>17.745336811420298</v>
      </c>
      <c r="P317" s="23">
        <v>8.1899897068917482E-2</v>
      </c>
      <c r="Q317" s="23">
        <v>0</v>
      </c>
      <c r="R317" s="23">
        <f t="shared" si="25"/>
        <v>17.827236708489217</v>
      </c>
      <c r="S317" s="23">
        <v>18.417088353674917</v>
      </c>
      <c r="T317" s="23">
        <v>37.736688959261151</v>
      </c>
      <c r="W317" s="54" t="s">
        <v>672</v>
      </c>
      <c r="X317" s="63" t="s">
        <v>673</v>
      </c>
      <c r="Y317" s="54" t="s">
        <v>674</v>
      </c>
      <c r="Z317" s="54"/>
      <c r="AA317" s="54" t="s">
        <v>983</v>
      </c>
      <c r="AB317" s="55" t="s">
        <v>319</v>
      </c>
      <c r="AC317" s="55"/>
      <c r="AD317" s="57">
        <v>21.362518999999999</v>
      </c>
      <c r="AE317" s="57">
        <v>21.278150411894998</v>
      </c>
      <c r="AF317" s="57">
        <v>0</v>
      </c>
      <c r="AG317" s="52">
        <f t="shared" si="26"/>
        <v>21.278150411894998</v>
      </c>
      <c r="AH317" s="52">
        <f t="shared" si="27"/>
        <v>21.65497916649192</v>
      </c>
      <c r="AI317" s="58">
        <v>43.017498166491919</v>
      </c>
      <c r="AJ317" s="36"/>
      <c r="AK317" s="57">
        <v>21.451982202827217</v>
      </c>
      <c r="AL317" s="57">
        <f>VLOOKUP(AB317,'Summary LA - 14-15'!C$12:BI$394,31,FALSE)</f>
        <v>19.703960616644</v>
      </c>
      <c r="AM317" s="57">
        <v>9.0939516308002177E-2</v>
      </c>
      <c r="AN317" s="57">
        <v>0</v>
      </c>
      <c r="AO317" s="52">
        <f t="shared" si="28"/>
        <v>19.794900132952002</v>
      </c>
      <c r="AP317" s="52">
        <f t="shared" si="29"/>
        <v>20.452365248117431</v>
      </c>
      <c r="AQ317" s="52">
        <f>VLOOKUP(AB317,'Summary LA - 14-15'!C$12:BI$394,57,FALSE)</f>
        <v>41.904347450944648</v>
      </c>
    </row>
    <row r="318" spans="3:43" x14ac:dyDescent="0.25">
      <c r="C318" s="21" t="s">
        <v>320</v>
      </c>
      <c r="D318" s="21" t="s">
        <v>318</v>
      </c>
      <c r="E318" s="21" t="s">
        <v>319</v>
      </c>
      <c r="F318" s="22">
        <v>97793</v>
      </c>
      <c r="G318" s="23">
        <v>48.393852320718246</v>
      </c>
      <c r="H318" s="23">
        <v>59.243403070976456</v>
      </c>
      <c r="I318" s="23">
        <v>-1.0165656028550101</v>
      </c>
      <c r="J318" s="23">
        <v>58.226837468121438</v>
      </c>
      <c r="K318" s="23">
        <v>68.063524363475636</v>
      </c>
      <c r="L318" s="23">
        <v>116.45737668419389</v>
      </c>
      <c r="M318" s="1"/>
      <c r="N318" s="23">
        <v>48.575491044178975</v>
      </c>
      <c r="O318" s="23">
        <f t="shared" si="24"/>
        <v>51.206568477150718</v>
      </c>
      <c r="P318" s="23">
        <v>0.2535293532052349</v>
      </c>
      <c r="Q318" s="23">
        <v>-1.0165656028550101</v>
      </c>
      <c r="R318" s="23">
        <f t="shared" si="25"/>
        <v>50.443532227500945</v>
      </c>
      <c r="S318" s="23">
        <v>63.531220360539564</v>
      </c>
      <c r="T318" s="23">
        <v>112.10671140471854</v>
      </c>
      <c r="W318" s="54" t="s">
        <v>660</v>
      </c>
      <c r="X318" s="64" t="s">
        <v>664</v>
      </c>
      <c r="Y318" s="54" t="s">
        <v>662</v>
      </c>
      <c r="Z318" s="54"/>
      <c r="AA318" s="54" t="s">
        <v>984</v>
      </c>
      <c r="AB318" s="55" t="s">
        <v>320</v>
      </c>
      <c r="AC318" s="55"/>
      <c r="AD318" s="57">
        <v>4.7325799999999996</v>
      </c>
      <c r="AE318" s="57">
        <v>5.7935901165199999</v>
      </c>
      <c r="AF318" s="57">
        <v>-9.9413000000000001E-2</v>
      </c>
      <c r="AG318" s="52">
        <f t="shared" si="26"/>
        <v>5.6941771165199997</v>
      </c>
      <c r="AH318" s="52">
        <f t="shared" si="27"/>
        <v>6.6561362380773739</v>
      </c>
      <c r="AI318" s="58">
        <v>11.388716238077373</v>
      </c>
      <c r="AJ318" s="36"/>
      <c r="AK318" s="57">
        <v>4.7503429956833942</v>
      </c>
      <c r="AL318" s="57">
        <f>VLOOKUP(AB318,'Summary LA - 14-15'!C$12:BI$394,31,FALSE)</f>
        <v>5.007643951086</v>
      </c>
      <c r="AM318" s="57">
        <v>2.479339603799954E-2</v>
      </c>
      <c r="AN318" s="57">
        <v>-9.9413000000000001E-2</v>
      </c>
      <c r="AO318" s="52">
        <f t="shared" si="28"/>
        <v>4.9330243471239994</v>
      </c>
      <c r="AP318" s="52">
        <f t="shared" si="29"/>
        <v>6.2134067702589038</v>
      </c>
      <c r="AQ318" s="52">
        <f>VLOOKUP(AB318,'Summary LA - 14-15'!C$12:BI$394,57,FALSE)</f>
        <v>10.963749765942298</v>
      </c>
    </row>
    <row r="319" spans="3:43" x14ac:dyDescent="0.25">
      <c r="C319" s="21" t="s">
        <v>321</v>
      </c>
      <c r="D319" s="21" t="s">
        <v>170</v>
      </c>
      <c r="E319" s="21"/>
      <c r="F319" s="22">
        <v>84865</v>
      </c>
      <c r="G319" s="23">
        <v>54.587521357450065</v>
      </c>
      <c r="H319" s="23">
        <v>66.929797908643138</v>
      </c>
      <c r="I319" s="23">
        <v>0</v>
      </c>
      <c r="J319" s="23">
        <v>66.929797908643138</v>
      </c>
      <c r="K319" s="23">
        <v>84.812031456418694</v>
      </c>
      <c r="L319" s="23">
        <v>139.39955281386878</v>
      </c>
      <c r="M319" s="1"/>
      <c r="N319" s="23">
        <v>54.871228675645753</v>
      </c>
      <c r="O319" s="23">
        <f t="shared" si="24"/>
        <v>57.874062944323327</v>
      </c>
      <c r="P319" s="23">
        <v>0.28658217406469372</v>
      </c>
      <c r="Q319" s="23">
        <v>0</v>
      </c>
      <c r="R319" s="23">
        <f t="shared" si="25"/>
        <v>58.160645118388018</v>
      </c>
      <c r="S319" s="23">
        <v>79.0703333200819</v>
      </c>
      <c r="T319" s="23">
        <v>133.94156199572765</v>
      </c>
      <c r="W319" s="54" t="s">
        <v>660</v>
      </c>
      <c r="X319" s="64" t="s">
        <v>661</v>
      </c>
      <c r="Y319" s="54" t="s">
        <v>679</v>
      </c>
      <c r="Z319" s="54"/>
      <c r="AA319" s="54" t="s">
        <v>985</v>
      </c>
      <c r="AB319" s="55" t="s">
        <v>321</v>
      </c>
      <c r="AC319" s="55"/>
      <c r="AD319" s="57">
        <v>4.6325700000000003</v>
      </c>
      <c r="AE319" s="57">
        <v>5.6799972995169998</v>
      </c>
      <c r="AF319" s="57">
        <v>0</v>
      </c>
      <c r="AG319" s="52">
        <f t="shared" si="26"/>
        <v>5.6799972995169998</v>
      </c>
      <c r="AH319" s="52">
        <f t="shared" si="27"/>
        <v>7.1975730495489723</v>
      </c>
      <c r="AI319" s="58">
        <v>11.830143049548973</v>
      </c>
      <c r="AJ319" s="36"/>
      <c r="AK319" s="57">
        <v>4.6566468215586765</v>
      </c>
      <c r="AL319" s="57">
        <f>VLOOKUP(AB319,'Summary LA - 14-15'!C$12:BI$394,31,FALSE)</f>
        <v>4.9114823517699993</v>
      </c>
      <c r="AM319" s="57">
        <v>2.4320796202000231E-2</v>
      </c>
      <c r="AN319" s="57">
        <v>0</v>
      </c>
      <c r="AO319" s="52">
        <f t="shared" si="28"/>
        <v>4.9358031479719999</v>
      </c>
      <c r="AP319" s="52">
        <f t="shared" si="29"/>
        <v>6.7107925808580822</v>
      </c>
      <c r="AQ319" s="52">
        <f>VLOOKUP(AB319,'Summary LA - 14-15'!C$12:BI$394,57,FALSE)</f>
        <v>11.367439402416759</v>
      </c>
    </row>
    <row r="320" spans="3:43" x14ac:dyDescent="0.25">
      <c r="C320" s="21" t="s">
        <v>322</v>
      </c>
      <c r="D320" s="21"/>
      <c r="E320" s="21" t="s">
        <v>150</v>
      </c>
      <c r="F320" s="22">
        <v>285986</v>
      </c>
      <c r="G320" s="23">
        <v>428.12133461078514</v>
      </c>
      <c r="H320" s="23">
        <v>366.37237558630136</v>
      </c>
      <c r="I320" s="23">
        <v>0</v>
      </c>
      <c r="J320" s="23">
        <v>366.37237558630136</v>
      </c>
      <c r="K320" s="23">
        <v>442.30068900063441</v>
      </c>
      <c r="L320" s="23">
        <v>870.42202361141949</v>
      </c>
      <c r="M320" s="1"/>
      <c r="N320" s="23">
        <v>428.77653595327411</v>
      </c>
      <c r="O320" s="23">
        <f t="shared" si="24"/>
        <v>330.39815466858522</v>
      </c>
      <c r="P320" s="23">
        <v>1.5840360661885808</v>
      </c>
      <c r="Q320" s="23">
        <v>0</v>
      </c>
      <c r="R320" s="23">
        <f t="shared" si="25"/>
        <v>331.98219073477378</v>
      </c>
      <c r="S320" s="23">
        <v>419.69674632732597</v>
      </c>
      <c r="T320" s="23">
        <v>848.47328228060007</v>
      </c>
      <c r="W320" s="54" t="s">
        <v>682</v>
      </c>
      <c r="X320" s="63" t="s">
        <v>661</v>
      </c>
      <c r="Y320" s="54" t="s">
        <v>679</v>
      </c>
      <c r="Z320" s="54"/>
      <c r="AA320" s="54" t="s">
        <v>986</v>
      </c>
      <c r="AB320" s="55" t="s">
        <v>322</v>
      </c>
      <c r="AC320" s="55"/>
      <c r="AD320" s="57">
        <v>122.436708</v>
      </c>
      <c r="AE320" s="57">
        <v>104.77737020442399</v>
      </c>
      <c r="AF320" s="57">
        <v>0</v>
      </c>
      <c r="AG320" s="52">
        <f t="shared" si="26"/>
        <v>104.77737020442399</v>
      </c>
      <c r="AH320" s="52">
        <f t="shared" si="27"/>
        <v>126.49180484453542</v>
      </c>
      <c r="AI320" s="58">
        <v>248.92851284453542</v>
      </c>
      <c r="AJ320" s="36"/>
      <c r="AK320" s="57">
        <v>122.62408641113305</v>
      </c>
      <c r="AL320" s="57">
        <f>VLOOKUP(AB320,'Summary LA - 14-15'!C$12:BI$394,31,FALSE)</f>
        <v>94.489246661050004</v>
      </c>
      <c r="AM320" s="57">
        <v>0.45301213842500748</v>
      </c>
      <c r="AN320" s="57">
        <v>0</v>
      </c>
      <c r="AO320" s="52">
        <f t="shared" si="28"/>
        <v>94.942258799475013</v>
      </c>
      <c r="AP320" s="52">
        <f t="shared" si="29"/>
        <v>120.03653007580905</v>
      </c>
      <c r="AQ320" s="52">
        <f>VLOOKUP(AB320,'Summary LA - 14-15'!C$12:BI$394,57,FALSE)</f>
        <v>242.6606164869421</v>
      </c>
    </row>
    <row r="321" spans="3:43" x14ac:dyDescent="0.25">
      <c r="C321" s="21" t="s">
        <v>323</v>
      </c>
      <c r="D321" s="21"/>
      <c r="E321" s="21" t="s">
        <v>87</v>
      </c>
      <c r="F321" s="22">
        <v>194795</v>
      </c>
      <c r="G321" s="23">
        <v>328.45439051310353</v>
      </c>
      <c r="H321" s="23">
        <v>445.32398725687517</v>
      </c>
      <c r="I321" s="23">
        <v>-0.52541389666059191</v>
      </c>
      <c r="J321" s="23">
        <v>444.79857336021456</v>
      </c>
      <c r="K321" s="23">
        <v>553.80060863735105</v>
      </c>
      <c r="L321" s="23">
        <v>882.25499915045464</v>
      </c>
      <c r="M321" s="1"/>
      <c r="N321" s="23">
        <v>331.15890385334313</v>
      </c>
      <c r="O321" s="23">
        <f t="shared" si="24"/>
        <v>398.88876214143585</v>
      </c>
      <c r="P321" s="23">
        <v>1.9253887682589372</v>
      </c>
      <c r="Q321" s="23">
        <v>-0.52541389666059191</v>
      </c>
      <c r="R321" s="23">
        <f t="shared" si="25"/>
        <v>400.28873701303417</v>
      </c>
      <c r="S321" s="23">
        <v>521.8677474337934</v>
      </c>
      <c r="T321" s="23">
        <v>853.02665128713647</v>
      </c>
      <c r="W321" s="54" t="s">
        <v>688</v>
      </c>
      <c r="X321" s="63" t="s">
        <v>661</v>
      </c>
      <c r="Y321" s="54" t="s">
        <v>679</v>
      </c>
      <c r="Z321" s="54"/>
      <c r="AA321" s="54" t="s">
        <v>987</v>
      </c>
      <c r="AB321" s="55" t="s">
        <v>323</v>
      </c>
      <c r="AC321" s="55"/>
      <c r="AD321" s="57">
        <v>63.981273000000002</v>
      </c>
      <c r="AE321" s="57">
        <v>86.746886097702998</v>
      </c>
      <c r="AF321" s="57">
        <v>-0.10234799999999999</v>
      </c>
      <c r="AG321" s="52">
        <f t="shared" si="26"/>
        <v>86.644538097702991</v>
      </c>
      <c r="AH321" s="52">
        <f t="shared" si="27"/>
        <v>107.8775895595128</v>
      </c>
      <c r="AI321" s="58">
        <v>171.8588625595128</v>
      </c>
      <c r="AJ321" s="36"/>
      <c r="AK321" s="57">
        <v>64.508098676111985</v>
      </c>
      <c r="AL321" s="57">
        <f>VLOOKUP(AB321,'Summary LA - 14-15'!C$12:BI$394,31,FALSE)</f>
        <v>77.701536421341004</v>
      </c>
      <c r="AM321" s="57">
        <v>0.37505610511299969</v>
      </c>
      <c r="AN321" s="57">
        <v>-0.10234799999999999</v>
      </c>
      <c r="AO321" s="52">
        <f t="shared" si="28"/>
        <v>77.974244526454001</v>
      </c>
      <c r="AP321" s="52">
        <f t="shared" si="29"/>
        <v>101.66479201925034</v>
      </c>
      <c r="AQ321" s="52">
        <f>VLOOKUP(AB321,'Summary LA - 14-15'!C$12:BI$394,57,FALSE)</f>
        <v>166.17289069536233</v>
      </c>
    </row>
    <row r="322" spans="3:43" x14ac:dyDescent="0.25">
      <c r="C322" s="21" t="s">
        <v>324</v>
      </c>
      <c r="D322" s="21"/>
      <c r="E322" s="21" t="s">
        <v>319</v>
      </c>
      <c r="F322" s="22">
        <v>251337</v>
      </c>
      <c r="G322" s="23">
        <v>265.79103753128271</v>
      </c>
      <c r="H322" s="23">
        <v>637.33957768895152</v>
      </c>
      <c r="I322" s="23">
        <v>0</v>
      </c>
      <c r="J322" s="23">
        <v>637.33957768895152</v>
      </c>
      <c r="K322" s="23">
        <v>760.45832318319367</v>
      </c>
      <c r="L322" s="23">
        <v>1026.2493607144763</v>
      </c>
      <c r="M322" s="1"/>
      <c r="N322" s="23">
        <v>266.82369444902758</v>
      </c>
      <c r="O322" s="23">
        <f t="shared" si="24"/>
        <v>575.74857676104591</v>
      </c>
      <c r="P322" s="23">
        <v>2.741019016829966</v>
      </c>
      <c r="Q322" s="23">
        <v>0</v>
      </c>
      <c r="R322" s="23">
        <f t="shared" si="25"/>
        <v>578.48959577787582</v>
      </c>
      <c r="S322" s="23">
        <v>712.22696438302683</v>
      </c>
      <c r="T322" s="23">
        <v>979.05065883205441</v>
      </c>
      <c r="W322" s="54" t="s">
        <v>688</v>
      </c>
      <c r="X322" s="63" t="s">
        <v>661</v>
      </c>
      <c r="Y322" s="54" t="s">
        <v>679</v>
      </c>
      <c r="Z322" s="54"/>
      <c r="AA322" s="54" t="s">
        <v>988</v>
      </c>
      <c r="AB322" s="55" t="s">
        <v>324</v>
      </c>
      <c r="AC322" s="55"/>
      <c r="AD322" s="57">
        <v>66.803122000000002</v>
      </c>
      <c r="AE322" s="57">
        <v>160.18701743760801</v>
      </c>
      <c r="AF322" s="57">
        <v>0</v>
      </c>
      <c r="AG322" s="52">
        <f t="shared" si="26"/>
        <v>160.18701743760801</v>
      </c>
      <c r="AH322" s="52">
        <f t="shared" si="27"/>
        <v>191.13131357389435</v>
      </c>
      <c r="AI322" s="58">
        <v>257.93443557389435</v>
      </c>
      <c r="AJ322" s="36"/>
      <c r="AK322" s="57">
        <v>67.062666891735248</v>
      </c>
      <c r="AL322" s="57">
        <f>VLOOKUP(AB322,'Summary LA - 14-15'!C$12:BI$394,31,FALSE)</f>
        <v>144.706920037391</v>
      </c>
      <c r="AM322" s="57">
        <v>0.68891949663299323</v>
      </c>
      <c r="AN322" s="57">
        <v>0</v>
      </c>
      <c r="AO322" s="52">
        <f t="shared" si="28"/>
        <v>145.39583953402399</v>
      </c>
      <c r="AP322" s="52">
        <f t="shared" si="29"/>
        <v>179.02285555276933</v>
      </c>
      <c r="AQ322" s="52">
        <f>VLOOKUP(AB322,'Summary LA - 14-15'!C$12:BI$394,57,FALSE)</f>
        <v>246.08552244450456</v>
      </c>
    </row>
    <row r="323" spans="3:43" x14ac:dyDescent="0.25">
      <c r="C323" s="21" t="s">
        <v>325</v>
      </c>
      <c r="D323" s="21" t="s">
        <v>362</v>
      </c>
      <c r="E323" s="21"/>
      <c r="F323" s="22">
        <v>123024</v>
      </c>
      <c r="G323" s="23">
        <v>49.780116074912215</v>
      </c>
      <c r="H323" s="23">
        <v>44.716156844737611</v>
      </c>
      <c r="I323" s="23">
        <v>-1.8504194303550525</v>
      </c>
      <c r="J323" s="23">
        <v>42.865737414382558</v>
      </c>
      <c r="K323" s="23">
        <v>57.140059446916993</v>
      </c>
      <c r="L323" s="23">
        <v>106.92017552182921</v>
      </c>
      <c r="M323" s="1"/>
      <c r="N323" s="23">
        <v>50.078597364877879</v>
      </c>
      <c r="O323" s="23">
        <f t="shared" si="24"/>
        <v>38.81815550061777</v>
      </c>
      <c r="P323" s="23">
        <v>0.18985065701814305</v>
      </c>
      <c r="Q323" s="23">
        <v>-1.8504194303550525</v>
      </c>
      <c r="R323" s="23">
        <f t="shared" si="25"/>
        <v>37.157586727280858</v>
      </c>
      <c r="S323" s="23">
        <v>55.831646737843336</v>
      </c>
      <c r="T323" s="23">
        <v>105.91024410272121</v>
      </c>
      <c r="W323" s="54" t="s">
        <v>660</v>
      </c>
      <c r="X323" s="64" t="s">
        <v>664</v>
      </c>
      <c r="Y323" s="54" t="s">
        <v>662</v>
      </c>
      <c r="Z323" s="54"/>
      <c r="AA323" s="54" t="s">
        <v>989</v>
      </c>
      <c r="AB323" s="55" t="s">
        <v>325</v>
      </c>
      <c r="AC323" s="55"/>
      <c r="AD323" s="57">
        <v>6.1241490000000001</v>
      </c>
      <c r="AE323" s="57">
        <v>5.5011604796669999</v>
      </c>
      <c r="AF323" s="57">
        <v>-0.22764599999999999</v>
      </c>
      <c r="AG323" s="52">
        <f t="shared" si="26"/>
        <v>5.2735144796669999</v>
      </c>
      <c r="AH323" s="52">
        <f t="shared" si="27"/>
        <v>7.0295986733975164</v>
      </c>
      <c r="AI323" s="58">
        <v>13.153747673397516</v>
      </c>
      <c r="AJ323" s="36"/>
      <c r="AK323" s="57">
        <v>6.1608693622167356</v>
      </c>
      <c r="AL323" s="57">
        <f>VLOOKUP(AB323,'Summary LA - 14-15'!C$12:BI$394,31,FALSE)</f>
        <v>4.775564762308</v>
      </c>
      <c r="AM323" s="57">
        <v>2.3356187229000031E-2</v>
      </c>
      <c r="AN323" s="57">
        <v>-0.22764599999999999</v>
      </c>
      <c r="AO323" s="52">
        <f t="shared" si="28"/>
        <v>4.571274949537</v>
      </c>
      <c r="AP323" s="52">
        <f t="shared" si="29"/>
        <v>6.8691003767550685</v>
      </c>
      <c r="AQ323" s="52">
        <f>VLOOKUP(AB323,'Summary LA - 14-15'!C$12:BI$394,57,FALSE)</f>
        <v>13.029969738971804</v>
      </c>
    </row>
    <row r="324" spans="3:43" x14ac:dyDescent="0.25">
      <c r="C324" s="21" t="s">
        <v>326</v>
      </c>
      <c r="D324" s="21" t="s">
        <v>146</v>
      </c>
      <c r="E324" s="21"/>
      <c r="F324" s="22">
        <v>114108</v>
      </c>
      <c r="G324" s="23">
        <v>65.83522627686051</v>
      </c>
      <c r="H324" s="23">
        <v>48.050507210064147</v>
      </c>
      <c r="I324" s="23">
        <v>-2.0531952185648685</v>
      </c>
      <c r="J324" s="23">
        <v>45.997311991499281</v>
      </c>
      <c r="K324" s="23">
        <v>61.461116064319924</v>
      </c>
      <c r="L324" s="23">
        <v>127.29634234118043</v>
      </c>
      <c r="M324" s="1"/>
      <c r="N324" s="23">
        <v>66.162946285811046</v>
      </c>
      <c r="O324" s="23">
        <f t="shared" si="24"/>
        <v>41.673298015958565</v>
      </c>
      <c r="P324" s="23">
        <v>0.20466445494619243</v>
      </c>
      <c r="Q324" s="23">
        <v>-2.0531952185648685</v>
      </c>
      <c r="R324" s="23">
        <f t="shared" si="25"/>
        <v>39.824767252339889</v>
      </c>
      <c r="S324" s="23">
        <v>59.692106494207195</v>
      </c>
      <c r="T324" s="23">
        <v>125.85505278001823</v>
      </c>
      <c r="W324" s="54" t="s">
        <v>660</v>
      </c>
      <c r="X324" s="64" t="s">
        <v>664</v>
      </c>
      <c r="Y324" s="54" t="s">
        <v>662</v>
      </c>
      <c r="Z324" s="54"/>
      <c r="AA324" s="54" t="s">
        <v>990</v>
      </c>
      <c r="AB324" s="55" t="s">
        <v>326</v>
      </c>
      <c r="AC324" s="55"/>
      <c r="AD324" s="57">
        <v>7.5123259999999998</v>
      </c>
      <c r="AE324" s="57">
        <v>5.4829472767259997</v>
      </c>
      <c r="AF324" s="57">
        <v>-0.23428599999999999</v>
      </c>
      <c r="AG324" s="52">
        <f t="shared" si="26"/>
        <v>5.2486612767259997</v>
      </c>
      <c r="AH324" s="52">
        <f t="shared" si="27"/>
        <v>7.0132050318674182</v>
      </c>
      <c r="AI324" s="58">
        <v>14.525531031867418</v>
      </c>
      <c r="AJ324" s="36"/>
      <c r="AK324" s="57">
        <v>7.5497214747813262</v>
      </c>
      <c r="AL324" s="57">
        <f>VLOOKUP(AB324,'Summary LA - 14-15'!C$12:BI$394,31,FALSE)</f>
        <v>4.755256690005</v>
      </c>
      <c r="AM324" s="57">
        <v>2.3353851625000126E-2</v>
      </c>
      <c r="AN324" s="57">
        <v>-0.23428599999999999</v>
      </c>
      <c r="AO324" s="52">
        <f t="shared" si="28"/>
        <v>4.54432454163</v>
      </c>
      <c r="AP324" s="52">
        <f t="shared" si="29"/>
        <v>6.8118152764654853</v>
      </c>
      <c r="AQ324" s="52">
        <f>VLOOKUP(AB324,'Summary LA - 14-15'!C$12:BI$394,57,FALSE)</f>
        <v>14.361536751246812</v>
      </c>
    </row>
    <row r="325" spans="3:43" x14ac:dyDescent="0.25">
      <c r="C325" s="21" t="s">
        <v>327</v>
      </c>
      <c r="D325" s="21"/>
      <c r="E325" s="21"/>
      <c r="F325" s="22">
        <v>740134</v>
      </c>
      <c r="G325" s="23">
        <v>348.75752916363791</v>
      </c>
      <c r="H325" s="23">
        <v>307.70985233974932</v>
      </c>
      <c r="I325" s="23">
        <v>0</v>
      </c>
      <c r="J325" s="23">
        <v>307.70985233974932</v>
      </c>
      <c r="K325" s="23">
        <v>365.44391430800107</v>
      </c>
      <c r="L325" s="23">
        <v>714.20144347163898</v>
      </c>
      <c r="M325" s="1"/>
      <c r="N325" s="23">
        <v>350.81885786561355</v>
      </c>
      <c r="O325" s="23">
        <f t="shared" si="24"/>
        <v>280.33641616574835</v>
      </c>
      <c r="P325" s="23">
        <v>1.3119371732105538</v>
      </c>
      <c r="Q325" s="23">
        <v>0</v>
      </c>
      <c r="R325" s="23">
        <f t="shared" si="25"/>
        <v>281.64835333895888</v>
      </c>
      <c r="S325" s="23">
        <v>349.03955437470074</v>
      </c>
      <c r="T325" s="23">
        <v>699.85841224031424</v>
      </c>
      <c r="W325" s="54" t="s">
        <v>715</v>
      </c>
      <c r="X325" s="63" t="s">
        <v>664</v>
      </c>
      <c r="Y325" s="54" t="s">
        <v>665</v>
      </c>
      <c r="Z325" s="54"/>
      <c r="AA325" s="54" t="s">
        <v>991</v>
      </c>
      <c r="AB325" s="55" t="s">
        <v>327</v>
      </c>
      <c r="AC325" s="55"/>
      <c r="AD325" s="57">
        <v>258.12730508999999</v>
      </c>
      <c r="AE325" s="57">
        <v>227.74652385162801</v>
      </c>
      <c r="AF325" s="57">
        <v>0</v>
      </c>
      <c r="AG325" s="52">
        <f t="shared" si="26"/>
        <v>227.74652385162801</v>
      </c>
      <c r="AH325" s="52">
        <f t="shared" si="27"/>
        <v>270.47746607243806</v>
      </c>
      <c r="AI325" s="58">
        <v>528.60477116243806</v>
      </c>
      <c r="AJ325" s="36"/>
      <c r="AK325" s="57">
        <v>259.65296454750802</v>
      </c>
      <c r="AL325" s="57">
        <f>VLOOKUP(AB325,'Summary LA - 14-15'!C$12:BI$394,31,FALSE)</f>
        <v>207.48651304242</v>
      </c>
      <c r="AM325" s="57">
        <v>0.97100930775701999</v>
      </c>
      <c r="AN325" s="57">
        <v>0</v>
      </c>
      <c r="AO325" s="52">
        <f t="shared" si="28"/>
        <v>208.45752235017702</v>
      </c>
      <c r="AP325" s="52">
        <f t="shared" si="29"/>
        <v>258.35552345114439</v>
      </c>
      <c r="AQ325" s="52">
        <f>VLOOKUP(AB325,'Summary LA - 14-15'!C$12:BI$394,57,FALSE)</f>
        <v>518.00848799865241</v>
      </c>
    </row>
    <row r="326" spans="3:43" x14ac:dyDescent="0.25">
      <c r="C326" s="21" t="s">
        <v>328</v>
      </c>
      <c r="D326" s="21" t="s">
        <v>327</v>
      </c>
      <c r="E326" s="21"/>
      <c r="F326" s="22">
        <v>126871</v>
      </c>
      <c r="G326" s="23">
        <v>54.143137517636028</v>
      </c>
      <c r="H326" s="23">
        <v>50.47746309512813</v>
      </c>
      <c r="I326" s="23">
        <v>-1.6026042200345234</v>
      </c>
      <c r="J326" s="23">
        <v>48.874858875093601</v>
      </c>
      <c r="K326" s="23">
        <v>59.892549622617928</v>
      </c>
      <c r="L326" s="23">
        <v>114.03568714025396</v>
      </c>
      <c r="M326" s="1"/>
      <c r="N326" s="23">
        <v>54.232365213473727</v>
      </c>
      <c r="O326" s="23">
        <f t="shared" si="24"/>
        <v>43.710946271378013</v>
      </c>
      <c r="P326" s="23">
        <v>0.21468371762656954</v>
      </c>
      <c r="Q326" s="23">
        <v>-1.6026042200345234</v>
      </c>
      <c r="R326" s="23">
        <f t="shared" si="25"/>
        <v>42.323025768970062</v>
      </c>
      <c r="S326" s="23">
        <v>57.514625189262247</v>
      </c>
      <c r="T326" s="23">
        <v>111.74699040273597</v>
      </c>
      <c r="W326" s="54" t="s">
        <v>660</v>
      </c>
      <c r="X326" s="64" t="s">
        <v>664</v>
      </c>
      <c r="Y326" s="54" t="s">
        <v>665</v>
      </c>
      <c r="Z326" s="54"/>
      <c r="AA326" s="54" t="s">
        <v>992</v>
      </c>
      <c r="AB326" s="55" t="s">
        <v>328</v>
      </c>
      <c r="AC326" s="55"/>
      <c r="AD326" s="57">
        <v>6.8691940000000002</v>
      </c>
      <c r="AE326" s="57">
        <v>6.4041262203420004</v>
      </c>
      <c r="AF326" s="57">
        <v>-0.203324</v>
      </c>
      <c r="AG326" s="52">
        <f t="shared" si="26"/>
        <v>6.2008022203420001</v>
      </c>
      <c r="AH326" s="52">
        <f t="shared" si="27"/>
        <v>7.5986276631711593</v>
      </c>
      <c r="AI326" s="58">
        <v>14.46782166317116</v>
      </c>
      <c r="AJ326" s="36"/>
      <c r="AK326" s="57">
        <v>6.8805144069986248</v>
      </c>
      <c r="AL326" s="57">
        <f>VLOOKUP(AB326,'Summary LA - 14-15'!C$12:BI$394,31,FALSE)</f>
        <v>5.5456514643960002</v>
      </c>
      <c r="AM326" s="57">
        <v>2.7237137939000504E-2</v>
      </c>
      <c r="AN326" s="57">
        <v>-0.203324</v>
      </c>
      <c r="AO326" s="52">
        <f t="shared" si="28"/>
        <v>5.3695646023350001</v>
      </c>
      <c r="AP326" s="52">
        <f t="shared" si="29"/>
        <v>7.2974839807868257</v>
      </c>
      <c r="AQ326" s="52">
        <f>VLOOKUP(AB326,'Summary LA - 14-15'!C$12:BI$394,57,FALSE)</f>
        <v>14.177998387785451</v>
      </c>
    </row>
    <row r="327" spans="3:43" x14ac:dyDescent="0.25">
      <c r="C327" s="21" t="s">
        <v>329</v>
      </c>
      <c r="D327" s="21"/>
      <c r="E327" s="21" t="s">
        <v>353</v>
      </c>
      <c r="F327" s="22">
        <v>277077</v>
      </c>
      <c r="G327" s="23">
        <v>274.33861345402181</v>
      </c>
      <c r="H327" s="23">
        <v>681.21963387224855</v>
      </c>
      <c r="I327" s="23">
        <v>-4.2749849319864149E-2</v>
      </c>
      <c r="J327" s="23">
        <v>681.17688402292879</v>
      </c>
      <c r="K327" s="23">
        <v>802.093213169244</v>
      </c>
      <c r="L327" s="23">
        <v>1076.4318266232658</v>
      </c>
      <c r="M327" s="1"/>
      <c r="N327" s="23">
        <v>276.42717296722634</v>
      </c>
      <c r="O327" s="23">
        <f t="shared" si="24"/>
        <v>615.14848619196118</v>
      </c>
      <c r="P327" s="23">
        <v>2.9300219849103044</v>
      </c>
      <c r="Q327" s="23">
        <v>-4.2749849319864149E-2</v>
      </c>
      <c r="R327" s="23">
        <f t="shared" si="25"/>
        <v>618.03575832755166</v>
      </c>
      <c r="S327" s="23">
        <v>749.81151480006611</v>
      </c>
      <c r="T327" s="23">
        <v>1026.2386877672925</v>
      </c>
      <c r="W327" s="54" t="s">
        <v>682</v>
      </c>
      <c r="X327" s="63" t="s">
        <v>661</v>
      </c>
      <c r="Y327" s="54" t="s">
        <v>679</v>
      </c>
      <c r="Z327" s="54"/>
      <c r="AA327" s="54" t="s">
        <v>993</v>
      </c>
      <c r="AB327" s="55" t="s">
        <v>329</v>
      </c>
      <c r="AC327" s="55"/>
      <c r="AD327" s="57">
        <v>76.012919999999994</v>
      </c>
      <c r="AE327" s="57">
        <v>188.75029249442102</v>
      </c>
      <c r="AF327" s="57">
        <v>-1.1845E-2</v>
      </c>
      <c r="AG327" s="52">
        <f t="shared" si="26"/>
        <v>188.73844749442102</v>
      </c>
      <c r="AH327" s="52">
        <f t="shared" si="27"/>
        <v>222.24158122529462</v>
      </c>
      <c r="AI327" s="58">
        <v>298.25450122529463</v>
      </c>
      <c r="AJ327" s="36"/>
      <c r="AK327" s="57">
        <v>76.591611804240173</v>
      </c>
      <c r="AL327" s="57">
        <f>VLOOKUP(AB327,'Summary LA - 14-15'!C$12:BI$394,31,FALSE)</f>
        <v>170.44349710861002</v>
      </c>
      <c r="AM327" s="57">
        <v>0.8118417015129924</v>
      </c>
      <c r="AN327" s="57">
        <v>-1.1845E-2</v>
      </c>
      <c r="AO327" s="52">
        <f t="shared" si="28"/>
        <v>171.24349381012303</v>
      </c>
      <c r="AP327" s="52">
        <f t="shared" si="29"/>
        <v>207.77186694123003</v>
      </c>
      <c r="AQ327" s="52">
        <f>VLOOKUP(AB327,'Summary LA - 14-15'!C$12:BI$394,57,FALSE)</f>
        <v>284.36347874547022</v>
      </c>
    </row>
    <row r="328" spans="3:43" x14ac:dyDescent="0.25">
      <c r="C328" s="21" t="s">
        <v>330</v>
      </c>
      <c r="D328" s="21"/>
      <c r="E328" s="21"/>
      <c r="F328" s="22">
        <v>1159941</v>
      </c>
      <c r="G328" s="23">
        <v>474.52453271330182</v>
      </c>
      <c r="H328" s="23">
        <v>217.02580809600229</v>
      </c>
      <c r="I328" s="23">
        <v>0</v>
      </c>
      <c r="J328" s="23">
        <v>217.02580809600229</v>
      </c>
      <c r="K328" s="23">
        <v>254.82375048372427</v>
      </c>
      <c r="L328" s="23">
        <v>729.34828319702603</v>
      </c>
      <c r="M328" s="1"/>
      <c r="N328" s="23">
        <v>477.42280464241315</v>
      </c>
      <c r="O328" s="23">
        <f t="shared" si="24"/>
        <v>203.45183719571946</v>
      </c>
      <c r="P328" s="23">
        <v>0.93832594984141382</v>
      </c>
      <c r="Q328" s="23">
        <v>0</v>
      </c>
      <c r="R328" s="23">
        <f t="shared" si="25"/>
        <v>204.39016314556088</v>
      </c>
      <c r="S328" s="23">
        <v>253.24291386184962</v>
      </c>
      <c r="T328" s="23">
        <v>730.66571850426271</v>
      </c>
      <c r="W328" s="54" t="s">
        <v>715</v>
      </c>
      <c r="X328" s="63" t="s">
        <v>661</v>
      </c>
      <c r="Y328" s="54" t="s">
        <v>679</v>
      </c>
      <c r="Z328" s="54"/>
      <c r="AA328" s="54" t="s">
        <v>994</v>
      </c>
      <c r="AB328" s="55" t="s">
        <v>330</v>
      </c>
      <c r="AC328" s="55"/>
      <c r="AD328" s="57">
        <v>550.42046100000005</v>
      </c>
      <c r="AE328" s="57">
        <v>251.73713286868499</v>
      </c>
      <c r="AF328" s="57">
        <v>0</v>
      </c>
      <c r="AG328" s="52">
        <f t="shared" si="26"/>
        <v>251.73713286868499</v>
      </c>
      <c r="AH328" s="52">
        <f t="shared" si="27"/>
        <v>295.58051595984159</v>
      </c>
      <c r="AI328" s="58">
        <v>846.00097695984164</v>
      </c>
      <c r="AJ328" s="36"/>
      <c r="AK328" s="57">
        <v>553.78228543972534</v>
      </c>
      <c r="AL328" s="57">
        <f>VLOOKUP(AB328,'Summary LA - 14-15'!C$12:BI$394,31,FALSE)</f>
        <v>235.99212748864002</v>
      </c>
      <c r="AM328" s="57">
        <v>1.0884027405849994</v>
      </c>
      <c r="AN328" s="57">
        <v>0</v>
      </c>
      <c r="AO328" s="52">
        <f t="shared" si="28"/>
        <v>237.08053022922502</v>
      </c>
      <c r="AP328" s="52">
        <f t="shared" si="29"/>
        <v>293.76878973078442</v>
      </c>
      <c r="AQ328" s="52">
        <f>VLOOKUP(AB328,'Summary LA - 14-15'!C$12:BI$394,57,FALSE)</f>
        <v>847.55107517050976</v>
      </c>
    </row>
    <row r="329" spans="3:43" x14ac:dyDescent="0.25">
      <c r="C329" s="21" t="s">
        <v>331</v>
      </c>
      <c r="D329" s="21" t="s">
        <v>330</v>
      </c>
      <c r="E329" s="21"/>
      <c r="F329" s="22">
        <v>86986</v>
      </c>
      <c r="G329" s="23">
        <v>79.800485135539063</v>
      </c>
      <c r="H329" s="23">
        <v>39.426976494182973</v>
      </c>
      <c r="I329" s="23">
        <v>-0.30141631986756484</v>
      </c>
      <c r="J329" s="23">
        <v>39.125560174315403</v>
      </c>
      <c r="K329" s="23">
        <v>50.972891154423998</v>
      </c>
      <c r="L329" s="23">
        <v>130.77337628996304</v>
      </c>
      <c r="M329" s="1"/>
      <c r="N329" s="23">
        <v>80.364813761022717</v>
      </c>
      <c r="O329" s="23">
        <f t="shared" si="24"/>
        <v>34.198160325937501</v>
      </c>
      <c r="P329" s="23">
        <v>0.17046523402616687</v>
      </c>
      <c r="Q329" s="23">
        <v>-0.30141631986756484</v>
      </c>
      <c r="R329" s="23">
        <f t="shared" si="25"/>
        <v>34.067209240096105</v>
      </c>
      <c r="S329" s="23">
        <v>49.957155410927278</v>
      </c>
      <c r="T329" s="23">
        <v>130.32196917195</v>
      </c>
      <c r="W329" s="54" t="s">
        <v>660</v>
      </c>
      <c r="X329" s="64" t="s">
        <v>661</v>
      </c>
      <c r="Y329" s="54" t="s">
        <v>679</v>
      </c>
      <c r="Z329" s="54"/>
      <c r="AA329" s="54" t="s">
        <v>995</v>
      </c>
      <c r="AB329" s="55" t="s">
        <v>331</v>
      </c>
      <c r="AC329" s="55"/>
      <c r="AD329" s="57">
        <v>6.9415250000000004</v>
      </c>
      <c r="AE329" s="57">
        <v>3.4295949773229997</v>
      </c>
      <c r="AF329" s="57">
        <v>-2.6218999999999999E-2</v>
      </c>
      <c r="AG329" s="52">
        <f t="shared" si="26"/>
        <v>3.4033759773229995</v>
      </c>
      <c r="AH329" s="52">
        <f t="shared" si="27"/>
        <v>4.4339279099587259</v>
      </c>
      <c r="AI329" s="58">
        <v>11.375452909958726</v>
      </c>
      <c r="AJ329" s="36"/>
      <c r="AK329" s="57">
        <v>6.9906136898163211</v>
      </c>
      <c r="AL329" s="57">
        <f>VLOOKUP(AB329,'Summary LA - 14-15'!C$12:BI$394,31,FALSE)</f>
        <v>2.9747611741119999</v>
      </c>
      <c r="AM329" s="57">
        <v>1.4828088847000152E-2</v>
      </c>
      <c r="AN329" s="57">
        <v>-2.6218999999999999E-2</v>
      </c>
      <c r="AO329" s="52">
        <f t="shared" si="28"/>
        <v>2.9633702629589997</v>
      </c>
      <c r="AP329" s="52">
        <f t="shared" si="29"/>
        <v>4.3458721745125004</v>
      </c>
      <c r="AQ329" s="52">
        <f>VLOOKUP(AB329,'Summary LA - 14-15'!C$12:BI$394,57,FALSE)</f>
        <v>11.336485864328822</v>
      </c>
    </row>
    <row r="330" spans="3:43" x14ac:dyDescent="0.25">
      <c r="C330" s="21" t="s">
        <v>332</v>
      </c>
      <c r="D330" s="21"/>
      <c r="E330" s="21" t="s">
        <v>401</v>
      </c>
      <c r="F330" s="22">
        <v>196935</v>
      </c>
      <c r="G330" s="23">
        <v>379.60943966283293</v>
      </c>
      <c r="H330" s="23">
        <v>408.56688337440272</v>
      </c>
      <c r="I330" s="23">
        <v>0</v>
      </c>
      <c r="J330" s="23">
        <v>408.56688337440272</v>
      </c>
      <c r="K330" s="23">
        <v>486.39328758299138</v>
      </c>
      <c r="L330" s="23">
        <v>866.00272724582442</v>
      </c>
      <c r="M330" s="1"/>
      <c r="N330" s="23">
        <v>378.82037517158113</v>
      </c>
      <c r="O330" s="23">
        <f t="shared" si="24"/>
        <v>376.47180177028974</v>
      </c>
      <c r="P330" s="23">
        <v>1.7483070454565965</v>
      </c>
      <c r="Q330" s="23">
        <v>0</v>
      </c>
      <c r="R330" s="23">
        <f t="shared" si="25"/>
        <v>378.22010881574636</v>
      </c>
      <c r="S330" s="23">
        <v>467.38398096788927</v>
      </c>
      <c r="T330" s="23">
        <v>846.20435613947041</v>
      </c>
      <c r="W330" s="54" t="s">
        <v>678</v>
      </c>
      <c r="X330" s="63" t="s">
        <v>661</v>
      </c>
      <c r="Y330" s="54" t="s">
        <v>679</v>
      </c>
      <c r="Z330" s="54"/>
      <c r="AA330" s="54" t="s">
        <v>996</v>
      </c>
      <c r="AB330" s="55" t="s">
        <v>332</v>
      </c>
      <c r="AC330" s="55"/>
      <c r="AD330" s="57">
        <v>74.758385000000004</v>
      </c>
      <c r="AE330" s="57">
        <v>80.461119177338006</v>
      </c>
      <c r="AF330" s="57">
        <v>0</v>
      </c>
      <c r="AG330" s="52">
        <f t="shared" si="26"/>
        <v>80.461119177338006</v>
      </c>
      <c r="AH330" s="52">
        <f t="shared" si="27"/>
        <v>95.787862090156409</v>
      </c>
      <c r="AI330" s="58">
        <v>170.54624709015641</v>
      </c>
      <c r="AJ330" s="36"/>
      <c r="AK330" s="57">
        <v>74.602990584415323</v>
      </c>
      <c r="AL330" s="57">
        <f>VLOOKUP(AB330,'Summary LA - 14-15'!C$12:BI$394,31,FALSE)</f>
        <v>74.140474281632009</v>
      </c>
      <c r="AM330" s="57">
        <v>0.34430284799699484</v>
      </c>
      <c r="AN330" s="57">
        <v>0</v>
      </c>
      <c r="AO330" s="52">
        <f t="shared" si="28"/>
        <v>74.484777129629009</v>
      </c>
      <c r="AP330" s="52">
        <f t="shared" si="29"/>
        <v>92.051181666379506</v>
      </c>
      <c r="AQ330" s="52">
        <f>VLOOKUP(AB330,'Summary LA - 14-15'!C$12:BI$394,57,FALSE)</f>
        <v>166.65417225079483</v>
      </c>
    </row>
    <row r="331" spans="3:43" x14ac:dyDescent="0.25">
      <c r="C331" s="21" t="s">
        <v>333</v>
      </c>
      <c r="D331" s="21" t="s">
        <v>185</v>
      </c>
      <c r="E331" s="21" t="s">
        <v>186</v>
      </c>
      <c r="F331" s="22">
        <v>140100</v>
      </c>
      <c r="G331" s="23">
        <v>47.060299785867237</v>
      </c>
      <c r="H331" s="23">
        <v>67.5212411563312</v>
      </c>
      <c r="I331" s="23">
        <v>-0.82861527480371155</v>
      </c>
      <c r="J331" s="23">
        <v>66.692625881527491</v>
      </c>
      <c r="K331" s="23">
        <v>87.389393092183937</v>
      </c>
      <c r="L331" s="23">
        <v>134.44969287805117</v>
      </c>
      <c r="M331" s="1"/>
      <c r="N331" s="23">
        <v>47.560609565124651</v>
      </c>
      <c r="O331" s="23">
        <f t="shared" si="24"/>
        <v>58.314219340392569</v>
      </c>
      <c r="P331" s="23">
        <v>0.28952314812276542</v>
      </c>
      <c r="Q331" s="23">
        <v>-0.82861527480371155</v>
      </c>
      <c r="R331" s="23">
        <f t="shared" si="25"/>
        <v>57.775127213711627</v>
      </c>
      <c r="S331" s="23">
        <v>82.025985408784976</v>
      </c>
      <c r="T331" s="23">
        <v>129.58659497390963</v>
      </c>
      <c r="W331" s="54" t="s">
        <v>660</v>
      </c>
      <c r="X331" s="64" t="s">
        <v>667</v>
      </c>
      <c r="Y331" s="54" t="s">
        <v>662</v>
      </c>
      <c r="Z331" s="54"/>
      <c r="AA331" s="54" t="s">
        <v>997</v>
      </c>
      <c r="AB331" s="55" t="s">
        <v>333</v>
      </c>
      <c r="AC331" s="55"/>
      <c r="AD331" s="57">
        <v>6.5931480000000002</v>
      </c>
      <c r="AE331" s="57">
        <v>9.4597258860020013</v>
      </c>
      <c r="AF331" s="57">
        <v>-0.116089</v>
      </c>
      <c r="AG331" s="52">
        <f t="shared" si="26"/>
        <v>9.3436368860020007</v>
      </c>
      <c r="AH331" s="52">
        <f t="shared" si="27"/>
        <v>12.243253972214969</v>
      </c>
      <c r="AI331" s="58">
        <v>18.836401972214968</v>
      </c>
      <c r="AJ331" s="36"/>
      <c r="AK331" s="57">
        <v>6.6632414000739635</v>
      </c>
      <c r="AL331" s="57">
        <f>VLOOKUP(AB331,'Summary LA - 14-15'!C$12:BI$394,31,FALSE)</f>
        <v>8.169822129588999</v>
      </c>
      <c r="AM331" s="57">
        <v>4.0562193051999436E-2</v>
      </c>
      <c r="AN331" s="57">
        <v>-0.116089</v>
      </c>
      <c r="AO331" s="52">
        <f t="shared" si="28"/>
        <v>8.0942953226409973</v>
      </c>
      <c r="AP331" s="52">
        <f t="shared" si="29"/>
        <v>11.49265611083031</v>
      </c>
      <c r="AQ331" s="52">
        <f>VLOOKUP(AB331,'Summary LA - 14-15'!C$12:BI$394,57,FALSE)</f>
        <v>18.155897510904275</v>
      </c>
    </row>
    <row r="332" spans="3:43" x14ac:dyDescent="0.25">
      <c r="C332" s="21" t="s">
        <v>334</v>
      </c>
      <c r="D332" s="21"/>
      <c r="E332" s="21" t="s">
        <v>383</v>
      </c>
      <c r="F332" s="22">
        <v>216001</v>
      </c>
      <c r="G332" s="23">
        <v>347.12006425896175</v>
      </c>
      <c r="H332" s="23">
        <v>330.79953563405257</v>
      </c>
      <c r="I332" s="23">
        <v>-1.0421525826269324</v>
      </c>
      <c r="J332" s="23">
        <v>329.75738305142568</v>
      </c>
      <c r="K332" s="23">
        <v>409.03301390260646</v>
      </c>
      <c r="L332" s="23">
        <v>756.15307816156826</v>
      </c>
      <c r="M332" s="1"/>
      <c r="N332" s="23">
        <v>351.38421256372283</v>
      </c>
      <c r="O332" s="23">
        <f t="shared" si="24"/>
        <v>300.45156904765724</v>
      </c>
      <c r="P332" s="23">
        <v>1.4133583847343216</v>
      </c>
      <c r="Q332" s="23">
        <v>-1.0421525826269324</v>
      </c>
      <c r="R332" s="23">
        <f t="shared" si="25"/>
        <v>300.82277484976458</v>
      </c>
      <c r="S332" s="23">
        <v>394.75475004505233</v>
      </c>
      <c r="T332" s="23">
        <v>746.13896260877516</v>
      </c>
      <c r="W332" s="54" t="s">
        <v>688</v>
      </c>
      <c r="X332" s="63" t="s">
        <v>661</v>
      </c>
      <c r="Y332" s="54" t="s">
        <v>679</v>
      </c>
      <c r="Z332" s="54"/>
      <c r="AA332" s="54" t="s">
        <v>998</v>
      </c>
      <c r="AB332" s="55" t="s">
        <v>334</v>
      </c>
      <c r="AC332" s="55"/>
      <c r="AD332" s="57">
        <v>74.978280999999996</v>
      </c>
      <c r="AE332" s="57">
        <v>71.453030496490996</v>
      </c>
      <c r="AF332" s="57">
        <v>-0.225106</v>
      </c>
      <c r="AG332" s="52">
        <f t="shared" si="26"/>
        <v>71.227924496490999</v>
      </c>
      <c r="AH332" s="52">
        <f t="shared" si="27"/>
        <v>88.351540035976896</v>
      </c>
      <c r="AI332" s="58">
        <v>163.32982103597689</v>
      </c>
      <c r="AJ332" s="36"/>
      <c r="AK332" s="57">
        <v>75.89934129797669</v>
      </c>
      <c r="AL332" s="57">
        <f>VLOOKUP(AB332,'Summary LA - 14-15'!C$12:BI$394,31,FALSE)</f>
        <v>64.897839365863007</v>
      </c>
      <c r="AM332" s="57">
        <v>0.3052868244609982</v>
      </c>
      <c r="AN332" s="57">
        <v>-0.225106</v>
      </c>
      <c r="AO332" s="52">
        <f t="shared" si="28"/>
        <v>64.978020190324003</v>
      </c>
      <c r="AP332" s="52">
        <f t="shared" si="29"/>
        <v>85.273550749291559</v>
      </c>
      <c r="AQ332" s="52">
        <f>VLOOKUP(AB332,'Summary LA - 14-15'!C$12:BI$394,57,FALSE)</f>
        <v>161.17289204726825</v>
      </c>
    </row>
    <row r="333" spans="3:43" x14ac:dyDescent="0.25">
      <c r="C333" s="21" t="s">
        <v>335</v>
      </c>
      <c r="D333" s="21"/>
      <c r="E333" s="21" t="s">
        <v>150</v>
      </c>
      <c r="F333" s="22">
        <v>222837</v>
      </c>
      <c r="G333" s="23">
        <v>301.85670243271989</v>
      </c>
      <c r="H333" s="23">
        <v>552.45544398980417</v>
      </c>
      <c r="I333" s="23">
        <v>-2.1387830566737123E-2</v>
      </c>
      <c r="J333" s="23">
        <v>552.43405615923746</v>
      </c>
      <c r="K333" s="23">
        <v>650.84553898863669</v>
      </c>
      <c r="L333" s="23">
        <v>952.70224142135646</v>
      </c>
      <c r="M333" s="1"/>
      <c r="N333" s="23">
        <v>302.23690386749269</v>
      </c>
      <c r="O333" s="23">
        <f t="shared" si="24"/>
        <v>496.65580376045267</v>
      </c>
      <c r="P333" s="23">
        <v>2.388578961070225</v>
      </c>
      <c r="Q333" s="23">
        <v>-2.1387830566737123E-2</v>
      </c>
      <c r="R333" s="23">
        <f t="shared" si="25"/>
        <v>499.02299489095617</v>
      </c>
      <c r="S333" s="23">
        <v>612.33668962476099</v>
      </c>
      <c r="T333" s="23">
        <v>914.57359349225374</v>
      </c>
      <c r="W333" s="54" t="s">
        <v>682</v>
      </c>
      <c r="X333" s="63" t="s">
        <v>661</v>
      </c>
      <c r="Y333" s="54" t="s">
        <v>679</v>
      </c>
      <c r="Z333" s="54"/>
      <c r="AA333" s="54" t="s">
        <v>999</v>
      </c>
      <c r="AB333" s="55" t="s">
        <v>335</v>
      </c>
      <c r="AC333" s="55"/>
      <c r="AD333" s="57">
        <v>67.264842000000002</v>
      </c>
      <c r="AE333" s="57">
        <v>123.107513772356</v>
      </c>
      <c r="AF333" s="57">
        <v>-4.7660000000000003E-3</v>
      </c>
      <c r="AG333" s="52">
        <f t="shared" si="26"/>
        <v>123.102747772356</v>
      </c>
      <c r="AH333" s="52">
        <f t="shared" si="27"/>
        <v>145.03246737161084</v>
      </c>
      <c r="AI333" s="58">
        <v>212.29730937161082</v>
      </c>
      <c r="AJ333" s="36"/>
      <c r="AK333" s="57">
        <v>67.34956494712047</v>
      </c>
      <c r="AL333" s="57">
        <f>VLOOKUP(AB333,'Summary LA - 14-15'!C$12:BI$394,31,FALSE)</f>
        <v>110.673289342568</v>
      </c>
      <c r="AM333" s="57">
        <v>0.53226376994800573</v>
      </c>
      <c r="AN333" s="57">
        <v>-4.7660000000000003E-3</v>
      </c>
      <c r="AO333" s="52">
        <f t="shared" si="28"/>
        <v>111.200787112516</v>
      </c>
      <c r="AP333" s="52">
        <f t="shared" si="29"/>
        <v>136.46200563902846</v>
      </c>
      <c r="AQ333" s="52">
        <f>VLOOKUP(AB333,'Summary LA - 14-15'!C$12:BI$394,57,FALSE)</f>
        <v>203.81157058614895</v>
      </c>
    </row>
    <row r="334" spans="3:43" x14ac:dyDescent="0.25">
      <c r="C334" s="21" t="s">
        <v>336</v>
      </c>
      <c r="D334" s="21" t="s">
        <v>318</v>
      </c>
      <c r="E334" s="21" t="s">
        <v>319</v>
      </c>
      <c r="F334" s="22">
        <v>77899</v>
      </c>
      <c r="G334" s="23">
        <v>39.542856776081855</v>
      </c>
      <c r="H334" s="23">
        <v>65.644302177807162</v>
      </c>
      <c r="I334" s="23">
        <v>0</v>
      </c>
      <c r="J334" s="23">
        <v>65.644302177807162</v>
      </c>
      <c r="K334" s="23">
        <v>77.834049957093612</v>
      </c>
      <c r="L334" s="23">
        <v>117.37690673317546</v>
      </c>
      <c r="M334" s="1"/>
      <c r="N334" s="23">
        <v>39.659876844422129</v>
      </c>
      <c r="O334" s="23">
        <f t="shared" ref="O334:O395" si="30">AL334/F334*1000000</f>
        <v>56.771930779034399</v>
      </c>
      <c r="P334" s="23">
        <v>0.283817637787382</v>
      </c>
      <c r="Q334" s="23">
        <v>0</v>
      </c>
      <c r="R334" s="23">
        <f t="shared" ref="R334:R395" si="31">SUM(O334:Q334)</f>
        <v>57.055748416821778</v>
      </c>
      <c r="S334" s="23">
        <v>70.981014794114301</v>
      </c>
      <c r="T334" s="23">
        <v>110.64089163853644</v>
      </c>
      <c r="W334" s="54" t="s">
        <v>660</v>
      </c>
      <c r="X334" s="64" t="s">
        <v>661</v>
      </c>
      <c r="Y334" s="54" t="s">
        <v>662</v>
      </c>
      <c r="Z334" s="54"/>
      <c r="AA334" s="54" t="s">
        <v>1000</v>
      </c>
      <c r="AB334" s="55" t="s">
        <v>336</v>
      </c>
      <c r="AC334" s="55"/>
      <c r="AD334" s="57">
        <v>3.080349</v>
      </c>
      <c r="AE334" s="57">
        <v>5.1136254953489999</v>
      </c>
      <c r="AF334" s="57">
        <v>0</v>
      </c>
      <c r="AG334" s="52">
        <f t="shared" ref="AG334:AG395" si="32">AE334+AF334</f>
        <v>5.1136254953489999</v>
      </c>
      <c r="AH334" s="52">
        <f t="shared" ref="AH334:AH395" si="33">AI334-AD334</f>
        <v>6.0631946576076352</v>
      </c>
      <c r="AI334" s="58">
        <v>9.1435436576076352</v>
      </c>
      <c r="AJ334" s="36"/>
      <c r="AK334" s="57">
        <v>3.0894647463036398</v>
      </c>
      <c r="AL334" s="57">
        <f>VLOOKUP(AB334,'Summary LA - 14-15'!C$12:BI$394,31,FALSE)</f>
        <v>4.4224766357560004</v>
      </c>
      <c r="AM334" s="57">
        <v>2.2109110165999271E-2</v>
      </c>
      <c r="AN334" s="57">
        <v>0</v>
      </c>
      <c r="AO334" s="52">
        <f t="shared" ref="AO334:AO395" si="34">SUM(AL334:AN334)</f>
        <v>4.4445857459219997</v>
      </c>
      <c r="AP334" s="52">
        <f t="shared" ref="AP334:AP395" si="35">AQ334-AK334</f>
        <v>5.5297959695340024</v>
      </c>
      <c r="AQ334" s="52">
        <f>VLOOKUP(AB334,'Summary LA - 14-15'!C$12:BI$394,57,FALSE)</f>
        <v>8.6192607158376422</v>
      </c>
    </row>
    <row r="335" spans="3:43" x14ac:dyDescent="0.25">
      <c r="C335" s="21" t="s">
        <v>337</v>
      </c>
      <c r="D335" s="21" t="s">
        <v>330</v>
      </c>
      <c r="E335" s="21"/>
      <c r="F335" s="22">
        <v>84576</v>
      </c>
      <c r="G335" s="23">
        <v>82.080022701475599</v>
      </c>
      <c r="H335" s="23">
        <v>38.604547116262296</v>
      </c>
      <c r="I335" s="23">
        <v>-0.47930855088914109</v>
      </c>
      <c r="J335" s="23">
        <v>38.125238565373152</v>
      </c>
      <c r="K335" s="23">
        <v>54.160262193506497</v>
      </c>
      <c r="L335" s="23">
        <v>136.2402848949821</v>
      </c>
      <c r="M335" s="1"/>
      <c r="N335" s="23">
        <v>82.551371990989168</v>
      </c>
      <c r="O335" s="23">
        <f t="shared" si="30"/>
        <v>33.638439393374007</v>
      </c>
      <c r="P335" s="23">
        <v>0.16311304161937545</v>
      </c>
      <c r="Q335" s="23">
        <v>-0.47930855088914109</v>
      </c>
      <c r="R335" s="23">
        <f t="shared" si="31"/>
        <v>33.322243884104239</v>
      </c>
      <c r="S335" s="23">
        <v>53.817174135453648</v>
      </c>
      <c r="T335" s="23">
        <v>136.36854612644279</v>
      </c>
      <c r="W335" s="54" t="s">
        <v>660</v>
      </c>
      <c r="X335" s="64" t="s">
        <v>664</v>
      </c>
      <c r="Y335" s="54" t="s">
        <v>679</v>
      </c>
      <c r="Z335" s="54"/>
      <c r="AA335" s="54" t="s">
        <v>1001</v>
      </c>
      <c r="AB335" s="55" t="s">
        <v>337</v>
      </c>
      <c r="AC335" s="55"/>
      <c r="AD335" s="57">
        <v>6.9420000000000002</v>
      </c>
      <c r="AE335" s="57">
        <v>3.265018176905</v>
      </c>
      <c r="AF335" s="57">
        <v>-4.0537999999999998E-2</v>
      </c>
      <c r="AG335" s="52">
        <f t="shared" si="32"/>
        <v>3.2244801769049998</v>
      </c>
      <c r="AH335" s="52">
        <f t="shared" si="33"/>
        <v>4.5806583352780059</v>
      </c>
      <c r="AI335" s="58">
        <v>11.522658335278006</v>
      </c>
      <c r="AJ335" s="36"/>
      <c r="AK335" s="57">
        <v>6.9818648375098995</v>
      </c>
      <c r="AL335" s="57">
        <f>VLOOKUP(AB335,'Summary LA - 14-15'!C$12:BI$394,31,FALSE)</f>
        <v>2.8450046501339998</v>
      </c>
      <c r="AM335" s="57">
        <v>1.3795448608000298E-2</v>
      </c>
      <c r="AN335" s="57">
        <v>-4.0537999999999998E-2</v>
      </c>
      <c r="AO335" s="52">
        <f t="shared" si="34"/>
        <v>2.8182620987419997</v>
      </c>
      <c r="AP335" s="52">
        <f t="shared" si="35"/>
        <v>4.5519171636394109</v>
      </c>
      <c r="AQ335" s="52">
        <f>VLOOKUP(AB335,'Summary LA - 14-15'!C$12:BI$394,57,FALSE)</f>
        <v>11.53378200114931</v>
      </c>
    </row>
    <row r="336" spans="3:43" x14ac:dyDescent="0.25">
      <c r="C336" s="21" t="s">
        <v>338</v>
      </c>
      <c r="D336" s="21" t="s">
        <v>293</v>
      </c>
      <c r="E336" s="21" t="s">
        <v>107</v>
      </c>
      <c r="F336" s="22">
        <v>112039</v>
      </c>
      <c r="G336" s="23">
        <v>45.351868545774245</v>
      </c>
      <c r="H336" s="23">
        <v>53.362033917305581</v>
      </c>
      <c r="I336" s="23">
        <v>-0.45020037665455775</v>
      </c>
      <c r="J336" s="23">
        <v>52.911833540651024</v>
      </c>
      <c r="K336" s="23">
        <v>75.371053289235533</v>
      </c>
      <c r="L336" s="23">
        <v>120.72292183500976</v>
      </c>
      <c r="M336" s="1"/>
      <c r="N336" s="23">
        <v>45.691051224017478</v>
      </c>
      <c r="O336" s="23">
        <f t="shared" si="30"/>
        <v>46.217635805710515</v>
      </c>
      <c r="P336" s="23">
        <v>0.22852455112951753</v>
      </c>
      <c r="Q336" s="23">
        <v>-0.45020037665455775</v>
      </c>
      <c r="R336" s="23">
        <f t="shared" si="31"/>
        <v>45.995959980185475</v>
      </c>
      <c r="S336" s="23">
        <v>73.597366770383019</v>
      </c>
      <c r="T336" s="23">
        <v>119.2884179944005</v>
      </c>
      <c r="W336" s="54" t="s">
        <v>660</v>
      </c>
      <c r="X336" s="62" t="s">
        <v>667</v>
      </c>
      <c r="Y336" s="54" t="s">
        <v>665</v>
      </c>
      <c r="Z336" s="54"/>
      <c r="AA336" s="54" t="s">
        <v>1002</v>
      </c>
      <c r="AB336" s="55" t="s">
        <v>338</v>
      </c>
      <c r="AC336" s="55"/>
      <c r="AD336" s="57">
        <v>5.0811780000000004</v>
      </c>
      <c r="AE336" s="57">
        <v>5.9786289180610002</v>
      </c>
      <c r="AF336" s="57">
        <v>-5.0439999999999999E-2</v>
      </c>
      <c r="AG336" s="52">
        <f t="shared" si="32"/>
        <v>5.9281889180610001</v>
      </c>
      <c r="AH336" s="52">
        <f t="shared" si="33"/>
        <v>8.4444974394726593</v>
      </c>
      <c r="AI336" s="58">
        <v>13.525675439472659</v>
      </c>
      <c r="AJ336" s="36"/>
      <c r="AK336" s="57">
        <v>5.1191796880876943</v>
      </c>
      <c r="AL336" s="57">
        <f>VLOOKUP(AB336,'Summary LA - 14-15'!C$12:BI$394,31,FALSE)</f>
        <v>5.1781776980360004</v>
      </c>
      <c r="AM336" s="57">
        <v>2.5603662184000016E-2</v>
      </c>
      <c r="AN336" s="57">
        <v>-5.0439999999999999E-2</v>
      </c>
      <c r="AO336" s="52">
        <f t="shared" si="34"/>
        <v>5.1533413602200007</v>
      </c>
      <c r="AP336" s="52">
        <f t="shared" si="35"/>
        <v>8.2471299306384029</v>
      </c>
      <c r="AQ336" s="52">
        <f>VLOOKUP(AB336,'Summary LA - 14-15'!C$12:BI$394,57,FALSE)</f>
        <v>13.366309618726097</v>
      </c>
    </row>
    <row r="337" spans="3:43" x14ac:dyDescent="0.25">
      <c r="C337" s="21" t="s">
        <v>339</v>
      </c>
      <c r="D337" s="21" t="s">
        <v>106</v>
      </c>
      <c r="E337" s="21" t="s">
        <v>107</v>
      </c>
      <c r="F337" s="22">
        <v>125765</v>
      </c>
      <c r="G337" s="23">
        <v>52.356808333002029</v>
      </c>
      <c r="H337" s="23">
        <v>59.626419492338883</v>
      </c>
      <c r="I337" s="23">
        <v>-2.0739235876436206</v>
      </c>
      <c r="J337" s="23">
        <v>57.552495904695263</v>
      </c>
      <c r="K337" s="23">
        <v>75.759986130577587</v>
      </c>
      <c r="L337" s="23">
        <v>128.11679446357962</v>
      </c>
      <c r="M337" s="1"/>
      <c r="N337" s="23">
        <v>52.731765016324822</v>
      </c>
      <c r="O337" s="23">
        <f t="shared" si="30"/>
        <v>51.617614260756177</v>
      </c>
      <c r="P337" s="23">
        <v>0.25512824283386043</v>
      </c>
      <c r="Q337" s="23">
        <v>-2.0739235876436206</v>
      </c>
      <c r="R337" s="23">
        <f t="shared" si="31"/>
        <v>49.79881891594642</v>
      </c>
      <c r="S337" s="23">
        <v>73.566246602774754</v>
      </c>
      <c r="T337" s="23">
        <v>126.29801161909957</v>
      </c>
      <c r="W337" s="54" t="s">
        <v>660</v>
      </c>
      <c r="X337" s="62" t="s">
        <v>664</v>
      </c>
      <c r="Y337" s="54" t="s">
        <v>665</v>
      </c>
      <c r="Z337" s="54"/>
      <c r="AA337" s="54" t="s">
        <v>1003</v>
      </c>
      <c r="AB337" s="55" t="s">
        <v>339</v>
      </c>
      <c r="AC337" s="55"/>
      <c r="AD337" s="57">
        <v>6.5846539999999996</v>
      </c>
      <c r="AE337" s="57">
        <v>7.4989166474540001</v>
      </c>
      <c r="AF337" s="57">
        <v>-0.26082699999999998</v>
      </c>
      <c r="AG337" s="52">
        <f t="shared" si="32"/>
        <v>7.2380896474540002</v>
      </c>
      <c r="AH337" s="52">
        <f t="shared" si="33"/>
        <v>9.5279546557120902</v>
      </c>
      <c r="AI337" s="58">
        <v>16.112608655712091</v>
      </c>
      <c r="AJ337" s="36"/>
      <c r="AK337" s="57">
        <v>6.6318104272780918</v>
      </c>
      <c r="AL337" s="57">
        <f>VLOOKUP(AB337,'Summary LA - 14-15'!C$12:BI$394,31,FALSE)</f>
        <v>6.4916892575040004</v>
      </c>
      <c r="AM337" s="57">
        <v>3.2086203460000455E-2</v>
      </c>
      <c r="AN337" s="57">
        <v>-0.26082699999999998</v>
      </c>
      <c r="AO337" s="52">
        <f t="shared" si="34"/>
        <v>6.2629484609640009</v>
      </c>
      <c r="AP337" s="52">
        <f t="shared" si="35"/>
        <v>9.2527036273495789</v>
      </c>
      <c r="AQ337" s="52">
        <f>VLOOKUP(AB337,'Summary LA - 14-15'!C$12:BI$394,57,FALSE)</f>
        <v>15.884514054627671</v>
      </c>
    </row>
    <row r="338" spans="3:43" x14ac:dyDescent="0.25">
      <c r="C338" s="21" t="s">
        <v>340</v>
      </c>
      <c r="D338" s="21"/>
      <c r="E338" s="21" t="s">
        <v>290</v>
      </c>
      <c r="F338" s="22">
        <v>169065</v>
      </c>
      <c r="G338" s="23">
        <v>293.32408245349427</v>
      </c>
      <c r="H338" s="23">
        <v>501.0734288259012</v>
      </c>
      <c r="I338" s="23">
        <v>-3.054274982994706</v>
      </c>
      <c r="J338" s="23">
        <v>498.01915384290658</v>
      </c>
      <c r="K338" s="23">
        <v>605.72284346518575</v>
      </c>
      <c r="L338" s="23">
        <v>899.04692591868002</v>
      </c>
      <c r="M338" s="1"/>
      <c r="N338" s="23">
        <v>294.97332861538104</v>
      </c>
      <c r="O338" s="23">
        <f t="shared" si="30"/>
        <v>452.92418608605567</v>
      </c>
      <c r="P338" s="23">
        <v>2.1664252982994747</v>
      </c>
      <c r="Q338" s="23">
        <v>-3.054274982994706</v>
      </c>
      <c r="R338" s="23">
        <f t="shared" si="31"/>
        <v>452.03633640136047</v>
      </c>
      <c r="S338" s="23">
        <v>574.93679404755869</v>
      </c>
      <c r="T338" s="23">
        <v>869.91012266293967</v>
      </c>
      <c r="W338" s="54" t="s">
        <v>688</v>
      </c>
      <c r="X338" s="63" t="s">
        <v>661</v>
      </c>
      <c r="Y338" s="54" t="s">
        <v>679</v>
      </c>
      <c r="Z338" s="54"/>
      <c r="AA338" s="54" t="s">
        <v>1004</v>
      </c>
      <c r="AB338" s="55" t="s">
        <v>340</v>
      </c>
      <c r="AC338" s="55"/>
      <c r="AD338" s="57">
        <v>49.590836000000003</v>
      </c>
      <c r="AE338" s="57">
        <v>84.713979244450996</v>
      </c>
      <c r="AF338" s="57">
        <v>-0.51637100000000002</v>
      </c>
      <c r="AG338" s="52">
        <f t="shared" si="32"/>
        <v>84.19760824445099</v>
      </c>
      <c r="AH338" s="52">
        <f t="shared" si="33"/>
        <v>102.40653253044164</v>
      </c>
      <c r="AI338" s="58">
        <v>151.99736853044163</v>
      </c>
      <c r="AJ338" s="36"/>
      <c r="AK338" s="57">
        <v>49.869665802359393</v>
      </c>
      <c r="AL338" s="57">
        <f>VLOOKUP(AB338,'Summary LA - 14-15'!C$12:BI$394,31,FALSE)</f>
        <v>76.573627520639008</v>
      </c>
      <c r="AM338" s="57">
        <v>0.36626669305700066</v>
      </c>
      <c r="AN338" s="57">
        <v>-0.51637100000000002</v>
      </c>
      <c r="AO338" s="52">
        <f t="shared" si="34"/>
        <v>76.423523213696001</v>
      </c>
      <c r="AP338" s="52">
        <f t="shared" si="35"/>
        <v>97.209075978054059</v>
      </c>
      <c r="AQ338" s="52">
        <f>VLOOKUP(AB338,'Summary LA - 14-15'!C$12:BI$394,57,FALSE)</f>
        <v>147.07874178041345</v>
      </c>
    </row>
    <row r="339" spans="3:43" x14ac:dyDescent="0.25">
      <c r="C339" s="21" t="s">
        <v>341</v>
      </c>
      <c r="D339" s="21" t="s">
        <v>135</v>
      </c>
      <c r="E339" s="21" t="s">
        <v>136</v>
      </c>
      <c r="F339" s="22">
        <v>141599</v>
      </c>
      <c r="G339" s="23">
        <v>44.291873530180297</v>
      </c>
      <c r="H339" s="23">
        <v>78.663682890656005</v>
      </c>
      <c r="I339" s="23">
        <v>-1.8991235813812244</v>
      </c>
      <c r="J339" s="23">
        <v>76.764559309274787</v>
      </c>
      <c r="K339" s="23">
        <v>94.455923989219798</v>
      </c>
      <c r="L339" s="23">
        <v>138.74779751940008</v>
      </c>
      <c r="M339" s="1"/>
      <c r="N339" s="23">
        <v>44.417475529649629</v>
      </c>
      <c r="O339" s="23">
        <f t="shared" si="30"/>
        <v>67.867816710188634</v>
      </c>
      <c r="P339" s="23">
        <v>0.33777756725683378</v>
      </c>
      <c r="Q339" s="23">
        <v>-1.8991235813812244</v>
      </c>
      <c r="R339" s="23">
        <f t="shared" si="31"/>
        <v>66.306470696064252</v>
      </c>
      <c r="S339" s="23">
        <v>85.709923649642917</v>
      </c>
      <c r="T339" s="23">
        <v>130.12739917929255</v>
      </c>
      <c r="W339" s="54" t="s">
        <v>660</v>
      </c>
      <c r="X339" s="62" t="s">
        <v>664</v>
      </c>
      <c r="Y339" s="54" t="s">
        <v>662</v>
      </c>
      <c r="Z339" s="54"/>
      <c r="AA339" s="54" t="s">
        <v>1005</v>
      </c>
      <c r="AB339" s="55" t="s">
        <v>341</v>
      </c>
      <c r="AC339" s="55"/>
      <c r="AD339" s="57">
        <v>6.2716849999999997</v>
      </c>
      <c r="AE339" s="57">
        <v>11.138698833634001</v>
      </c>
      <c r="AF339" s="57">
        <v>-0.26891399999999999</v>
      </c>
      <c r="AG339" s="52">
        <f t="shared" si="32"/>
        <v>10.869784833634</v>
      </c>
      <c r="AH339" s="52">
        <f t="shared" si="33"/>
        <v>13.374864380949534</v>
      </c>
      <c r="AI339" s="58">
        <v>19.646549380949534</v>
      </c>
      <c r="AJ339" s="36"/>
      <c r="AK339" s="57">
        <v>6.2894701175228578</v>
      </c>
      <c r="AL339" s="57">
        <f>VLOOKUP(AB339,'Summary LA - 14-15'!C$12:BI$394,31,FALSE)</f>
        <v>9.6100149783459994</v>
      </c>
      <c r="AM339" s="57">
        <v>4.7828965746000408E-2</v>
      </c>
      <c r="AN339" s="57">
        <v>-0.26891399999999999</v>
      </c>
      <c r="AO339" s="52">
        <f t="shared" si="34"/>
        <v>9.3889299440919984</v>
      </c>
      <c r="AP339" s="52">
        <f t="shared" si="35"/>
        <v>12.13740164726179</v>
      </c>
      <c r="AQ339" s="52">
        <f>VLOOKUP(AB339,'Summary LA - 14-15'!C$12:BI$394,57,FALSE)</f>
        <v>18.426871764784647</v>
      </c>
    </row>
    <row r="340" spans="3:43" x14ac:dyDescent="0.25">
      <c r="C340" s="21" t="s">
        <v>342</v>
      </c>
      <c r="D340" s="21" t="s">
        <v>157</v>
      </c>
      <c r="E340" s="21" t="s">
        <v>158</v>
      </c>
      <c r="F340" s="22">
        <v>117730</v>
      </c>
      <c r="G340" s="23">
        <v>48.937441603669413</v>
      </c>
      <c r="H340" s="23">
        <v>44.229693021719186</v>
      </c>
      <c r="I340" s="23">
        <v>-0.70544466151363294</v>
      </c>
      <c r="J340" s="23">
        <v>43.524248360205547</v>
      </c>
      <c r="K340" s="23">
        <v>63.091136742410669</v>
      </c>
      <c r="L340" s="23">
        <v>112.02857834608008</v>
      </c>
      <c r="M340" s="1"/>
      <c r="N340" s="23">
        <v>49.482803562191044</v>
      </c>
      <c r="O340" s="23">
        <f t="shared" si="30"/>
        <v>38.236694272504892</v>
      </c>
      <c r="P340" s="23">
        <v>0.19123010797588116</v>
      </c>
      <c r="Q340" s="23">
        <v>-0.70544466151363294</v>
      </c>
      <c r="R340" s="23">
        <f t="shared" si="31"/>
        <v>37.722479718967143</v>
      </c>
      <c r="S340" s="23">
        <v>66.628022215275365</v>
      </c>
      <c r="T340" s="23">
        <v>116.11082577746642</v>
      </c>
      <c r="W340" s="54" t="s">
        <v>660</v>
      </c>
      <c r="X340" s="62" t="s">
        <v>664</v>
      </c>
      <c r="Y340" s="54" t="s">
        <v>662</v>
      </c>
      <c r="Z340" s="54"/>
      <c r="AA340" s="54" t="s">
        <v>1006</v>
      </c>
      <c r="AB340" s="55" t="s">
        <v>342</v>
      </c>
      <c r="AC340" s="55"/>
      <c r="AD340" s="57">
        <v>5.7614049999999999</v>
      </c>
      <c r="AE340" s="57">
        <v>5.2071617594469997</v>
      </c>
      <c r="AF340" s="57">
        <v>-8.3052000000000001E-2</v>
      </c>
      <c r="AG340" s="52">
        <f t="shared" si="32"/>
        <v>5.1241097594469993</v>
      </c>
      <c r="AH340" s="52">
        <f t="shared" si="33"/>
        <v>7.4277195286840083</v>
      </c>
      <c r="AI340" s="58">
        <v>13.189124528684008</v>
      </c>
      <c r="AJ340" s="36"/>
      <c r="AK340" s="57">
        <v>5.8256104633767514</v>
      </c>
      <c r="AL340" s="57">
        <f>VLOOKUP(AB340,'Summary LA - 14-15'!C$12:BI$394,31,FALSE)</f>
        <v>4.5016060167020004</v>
      </c>
      <c r="AM340" s="57">
        <v>2.2513520612000487E-2</v>
      </c>
      <c r="AN340" s="57">
        <v>-8.3052000000000001E-2</v>
      </c>
      <c r="AO340" s="52">
        <f t="shared" si="34"/>
        <v>4.4410675373140007</v>
      </c>
      <c r="AP340" s="52">
        <f t="shared" si="35"/>
        <v>7.8445711096708202</v>
      </c>
      <c r="AQ340" s="52">
        <f>VLOOKUP(AB340,'Summary LA - 14-15'!C$12:BI$394,57,FALSE)</f>
        <v>13.670181573047572</v>
      </c>
    </row>
    <row r="341" spans="3:43" x14ac:dyDescent="0.25">
      <c r="C341" s="21" t="s">
        <v>343</v>
      </c>
      <c r="D341" s="21" t="s">
        <v>146</v>
      </c>
      <c r="E341" s="21"/>
      <c r="F341" s="22">
        <v>84283</v>
      </c>
      <c r="G341" s="23">
        <v>35.027550039747048</v>
      </c>
      <c r="H341" s="23">
        <v>48.281644098038747</v>
      </c>
      <c r="I341" s="23">
        <v>-1.4495805797135839</v>
      </c>
      <c r="J341" s="23">
        <v>46.832063518325164</v>
      </c>
      <c r="K341" s="23">
        <v>67.243915656682375</v>
      </c>
      <c r="L341" s="23">
        <v>102.27146569642942</v>
      </c>
      <c r="M341" s="1"/>
      <c r="N341" s="23">
        <v>35.319628376551357</v>
      </c>
      <c r="O341" s="23">
        <f t="shared" si="30"/>
        <v>41.725306187214507</v>
      </c>
      <c r="P341" s="23">
        <v>0.20709970674988348</v>
      </c>
      <c r="Q341" s="23">
        <v>-1.4495805797135839</v>
      </c>
      <c r="R341" s="23">
        <f t="shared" si="31"/>
        <v>40.48282531425081</v>
      </c>
      <c r="S341" s="23">
        <v>68.589079791280753</v>
      </c>
      <c r="T341" s="23">
        <v>103.9087081678321</v>
      </c>
      <c r="W341" s="54" t="s">
        <v>660</v>
      </c>
      <c r="X341" s="62" t="s">
        <v>664</v>
      </c>
      <c r="Y341" s="54" t="s">
        <v>662</v>
      </c>
      <c r="Z341" s="54"/>
      <c r="AA341" s="54" t="s">
        <v>1007</v>
      </c>
      <c r="AB341" s="55" t="s">
        <v>343</v>
      </c>
      <c r="AC341" s="55"/>
      <c r="AD341" s="57">
        <v>2.9522270000000002</v>
      </c>
      <c r="AE341" s="57">
        <v>4.0693218095149994</v>
      </c>
      <c r="AF341" s="57">
        <v>-0.12217500000000001</v>
      </c>
      <c r="AG341" s="52">
        <f t="shared" si="32"/>
        <v>3.9471468095149995</v>
      </c>
      <c r="AH341" s="52">
        <f t="shared" si="33"/>
        <v>5.6675189432921602</v>
      </c>
      <c r="AI341" s="58">
        <v>8.6197459432921608</v>
      </c>
      <c r="AJ341" s="36"/>
      <c r="AK341" s="57">
        <v>2.976844238460878</v>
      </c>
      <c r="AL341" s="57">
        <f>VLOOKUP(AB341,'Summary LA - 14-15'!C$12:BI$394,31,FALSE)</f>
        <v>3.516733981377</v>
      </c>
      <c r="AM341" s="57">
        <v>1.7454984584000428E-2</v>
      </c>
      <c r="AN341" s="57">
        <v>-0.12217500000000001</v>
      </c>
      <c r="AO341" s="52">
        <f t="shared" si="34"/>
        <v>3.4120139659610005</v>
      </c>
      <c r="AP341" s="52">
        <f t="shared" si="35"/>
        <v>5.7812444134540737</v>
      </c>
      <c r="AQ341" s="52">
        <f>VLOOKUP(AB341,'Summary LA - 14-15'!C$12:BI$394,57,FALSE)</f>
        <v>8.7580886519149512</v>
      </c>
    </row>
    <row r="342" spans="3:43" x14ac:dyDescent="0.25">
      <c r="C342" s="21" t="s">
        <v>344</v>
      </c>
      <c r="D342" s="21" t="s">
        <v>185</v>
      </c>
      <c r="E342" s="21" t="s">
        <v>186</v>
      </c>
      <c r="F342" s="22">
        <v>136437</v>
      </c>
      <c r="G342" s="23">
        <v>58.466544998790653</v>
      </c>
      <c r="H342" s="23">
        <v>81.701202767680314</v>
      </c>
      <c r="I342" s="23">
        <v>-1.1798559041902124</v>
      </c>
      <c r="J342" s="23">
        <v>80.521346863490109</v>
      </c>
      <c r="K342" s="23">
        <v>103.01415726354224</v>
      </c>
      <c r="L342" s="23">
        <v>161.4807022623329</v>
      </c>
      <c r="M342" s="1"/>
      <c r="N342" s="23">
        <v>58.200226732786632</v>
      </c>
      <c r="O342" s="23">
        <f t="shared" si="30"/>
        <v>70.602794950915069</v>
      </c>
      <c r="P342" s="23">
        <v>0.35020584880933975</v>
      </c>
      <c r="Q342" s="23">
        <v>-1.1798559041902124</v>
      </c>
      <c r="R342" s="23">
        <f t="shared" si="31"/>
        <v>69.773144895534188</v>
      </c>
      <c r="S342" s="23">
        <v>96.272413463169499</v>
      </c>
      <c r="T342" s="23">
        <v>154.47264019595613</v>
      </c>
      <c r="W342" s="54" t="s">
        <v>660</v>
      </c>
      <c r="X342" s="62" t="s">
        <v>661</v>
      </c>
      <c r="Y342" s="54" t="s">
        <v>662</v>
      </c>
      <c r="Z342" s="54"/>
      <c r="AA342" s="54" t="s">
        <v>1008</v>
      </c>
      <c r="AB342" s="55" t="s">
        <v>344</v>
      </c>
      <c r="AC342" s="55"/>
      <c r="AD342" s="57">
        <v>7.9770000000000003</v>
      </c>
      <c r="AE342" s="57">
        <v>11.147067002013999</v>
      </c>
      <c r="AF342" s="57">
        <v>-0.16097600000000001</v>
      </c>
      <c r="AG342" s="52">
        <f t="shared" si="32"/>
        <v>10.986091002014</v>
      </c>
      <c r="AH342" s="52">
        <f t="shared" si="33"/>
        <v>14.054942574565914</v>
      </c>
      <c r="AI342" s="58">
        <v>22.031942574565914</v>
      </c>
      <c r="AJ342" s="36"/>
      <c r="AK342" s="57">
        <v>7.9406643347412098</v>
      </c>
      <c r="AL342" s="57">
        <f>VLOOKUP(AB342,'Summary LA - 14-15'!C$12:BI$394,31,FALSE)</f>
        <v>9.6328335347179994</v>
      </c>
      <c r="AM342" s="57">
        <v>4.7781035393999888E-2</v>
      </c>
      <c r="AN342" s="57">
        <v>-0.16097600000000001</v>
      </c>
      <c r="AO342" s="52">
        <f t="shared" si="34"/>
        <v>9.519638570111999</v>
      </c>
      <c r="AP342" s="52">
        <f t="shared" si="35"/>
        <v>13.136079852993504</v>
      </c>
      <c r="AQ342" s="52">
        <f>VLOOKUP(AB342,'Summary LA - 14-15'!C$12:BI$394,57,FALSE)</f>
        <v>21.076744187734715</v>
      </c>
    </row>
    <row r="343" spans="3:43" x14ac:dyDescent="0.25">
      <c r="C343" s="21" t="s">
        <v>345</v>
      </c>
      <c r="D343" s="21" t="s">
        <v>170</v>
      </c>
      <c r="E343" s="21"/>
      <c r="F343" s="22">
        <v>90021</v>
      </c>
      <c r="G343" s="23">
        <v>61.767032136945836</v>
      </c>
      <c r="H343" s="23">
        <v>49.130677888537122</v>
      </c>
      <c r="I343" s="23">
        <v>-1.3049288499350153</v>
      </c>
      <c r="J343" s="23">
        <v>47.825749038602105</v>
      </c>
      <c r="K343" s="23">
        <v>61.626423130024541</v>
      </c>
      <c r="L343" s="23">
        <v>123.39345526697038</v>
      </c>
      <c r="M343" s="1"/>
      <c r="N343" s="23">
        <v>62.188111345158838</v>
      </c>
      <c r="O343" s="23">
        <f t="shared" si="30"/>
        <v>42.582343121538308</v>
      </c>
      <c r="P343" s="23">
        <v>0.20950197979360594</v>
      </c>
      <c r="Q343" s="23">
        <v>-1.3049288499350153</v>
      </c>
      <c r="R343" s="23">
        <f t="shared" si="31"/>
        <v>41.486916251396899</v>
      </c>
      <c r="S343" s="23">
        <v>57.81032745014609</v>
      </c>
      <c r="T343" s="23">
        <v>119.99843879530491</v>
      </c>
      <c r="W343" s="54" t="s">
        <v>660</v>
      </c>
      <c r="X343" s="62" t="s">
        <v>661</v>
      </c>
      <c r="Y343" s="54" t="s">
        <v>679</v>
      </c>
      <c r="Z343" s="54"/>
      <c r="AA343" s="54" t="s">
        <v>1009</v>
      </c>
      <c r="AB343" s="55" t="s">
        <v>345</v>
      </c>
      <c r="AC343" s="55"/>
      <c r="AD343" s="57">
        <v>5.5603300000000004</v>
      </c>
      <c r="AE343" s="57">
        <v>4.422792754204</v>
      </c>
      <c r="AF343" s="57">
        <v>-0.11747100000000001</v>
      </c>
      <c r="AG343" s="52">
        <f t="shared" si="32"/>
        <v>4.3053217542039999</v>
      </c>
      <c r="AH343" s="52">
        <f t="shared" si="33"/>
        <v>5.547672236587939</v>
      </c>
      <c r="AI343" s="58">
        <v>11.108002236587939</v>
      </c>
      <c r="AJ343" s="36"/>
      <c r="AK343" s="57">
        <v>5.5982359714025431</v>
      </c>
      <c r="AL343" s="57">
        <f>VLOOKUP(AB343,'Summary LA - 14-15'!C$12:BI$394,31,FALSE)</f>
        <v>3.8333051101439999</v>
      </c>
      <c r="AM343" s="57">
        <v>1.88595777230002E-2</v>
      </c>
      <c r="AN343" s="57">
        <v>-0.11747100000000001</v>
      </c>
      <c r="AO343" s="52">
        <f t="shared" si="34"/>
        <v>3.7346936878669998</v>
      </c>
      <c r="AP343" s="52">
        <f t="shared" si="35"/>
        <v>5.2045218986903876</v>
      </c>
      <c r="AQ343" s="52">
        <f>VLOOKUP(AB343,'Summary LA - 14-15'!C$12:BI$394,57,FALSE)</f>
        <v>10.802757870092931</v>
      </c>
    </row>
    <row r="344" spans="3:43" x14ac:dyDescent="0.25">
      <c r="C344" s="21" t="s">
        <v>346</v>
      </c>
      <c r="D344" s="21"/>
      <c r="E344" s="21" t="s">
        <v>136</v>
      </c>
      <c r="F344" s="22">
        <v>162685</v>
      </c>
      <c r="G344" s="23">
        <v>314.8107078095706</v>
      </c>
      <c r="H344" s="23">
        <v>446.34790285793406</v>
      </c>
      <c r="I344" s="23">
        <v>0</v>
      </c>
      <c r="J344" s="23">
        <v>446.34790285793406</v>
      </c>
      <c r="K344" s="23">
        <v>526.44535754553908</v>
      </c>
      <c r="L344" s="23">
        <v>841.25606535510963</v>
      </c>
      <c r="M344" s="1"/>
      <c r="N344" s="23">
        <v>316.93796946523179</v>
      </c>
      <c r="O344" s="23">
        <f t="shared" si="30"/>
        <v>402.18085089811598</v>
      </c>
      <c r="P344" s="23">
        <v>1.9298157375049998</v>
      </c>
      <c r="Q344" s="23">
        <v>0</v>
      </c>
      <c r="R344" s="23">
        <f t="shared" si="31"/>
        <v>404.11066663562099</v>
      </c>
      <c r="S344" s="23">
        <v>497.42321834001285</v>
      </c>
      <c r="T344" s="23">
        <v>814.36118780524464</v>
      </c>
      <c r="W344" s="54" t="s">
        <v>688</v>
      </c>
      <c r="X344" s="63" t="s">
        <v>661</v>
      </c>
      <c r="Y344" s="54" t="s">
        <v>679</v>
      </c>
      <c r="Z344" s="54"/>
      <c r="AA344" s="54" t="s">
        <v>1010</v>
      </c>
      <c r="AB344" s="55" t="s">
        <v>346</v>
      </c>
      <c r="AC344" s="55"/>
      <c r="AD344" s="57">
        <v>51.214979999999997</v>
      </c>
      <c r="AE344" s="57">
        <v>72.614108576443002</v>
      </c>
      <c r="AF344" s="57">
        <v>0</v>
      </c>
      <c r="AG344" s="52">
        <f t="shared" si="32"/>
        <v>72.614108576443002</v>
      </c>
      <c r="AH344" s="52">
        <f t="shared" si="33"/>
        <v>85.644762992296023</v>
      </c>
      <c r="AI344" s="58">
        <v>136.85974299229602</v>
      </c>
      <c r="AJ344" s="36"/>
      <c r="AK344" s="57">
        <v>51.561053562451228</v>
      </c>
      <c r="AL344" s="57">
        <f>VLOOKUP(AB344,'Summary LA - 14-15'!C$12:BI$394,31,FALSE)</f>
        <v>65.428791728359997</v>
      </c>
      <c r="AM344" s="57">
        <v>0.31395207325600089</v>
      </c>
      <c r="AN344" s="57">
        <v>0</v>
      </c>
      <c r="AO344" s="52">
        <f t="shared" si="34"/>
        <v>65.742743801616001</v>
      </c>
      <c r="AP344" s="52">
        <f t="shared" si="35"/>
        <v>80.929628083120207</v>
      </c>
      <c r="AQ344" s="52">
        <f>VLOOKUP(AB344,'Summary LA - 14-15'!C$12:BI$394,57,FALSE)</f>
        <v>132.49068164557144</v>
      </c>
    </row>
    <row r="345" spans="3:43" x14ac:dyDescent="0.25">
      <c r="C345" s="21" t="s">
        <v>347</v>
      </c>
      <c r="D345" s="21" t="s">
        <v>185</v>
      </c>
      <c r="E345" s="21" t="s">
        <v>186</v>
      </c>
      <c r="F345" s="22">
        <v>124262</v>
      </c>
      <c r="G345" s="23">
        <v>65.168708052341032</v>
      </c>
      <c r="H345" s="23">
        <v>40.50517565763468</v>
      </c>
      <c r="I345" s="23">
        <v>-1.3931129387906196</v>
      </c>
      <c r="J345" s="23">
        <v>39.112062718844065</v>
      </c>
      <c r="K345" s="23">
        <v>57.924748594886069</v>
      </c>
      <c r="L345" s="23">
        <v>123.0934566472271</v>
      </c>
      <c r="M345" s="1"/>
      <c r="N345" s="23">
        <v>65.300254802957184</v>
      </c>
      <c r="O345" s="23">
        <f t="shared" si="30"/>
        <v>35.063960424111954</v>
      </c>
      <c r="P345" s="23">
        <v>0.17512690198934114</v>
      </c>
      <c r="Q345" s="23">
        <v>-1.3931129387906196</v>
      </c>
      <c r="R345" s="23">
        <f t="shared" si="31"/>
        <v>33.845974387310676</v>
      </c>
      <c r="S345" s="23">
        <v>59.121684159847213</v>
      </c>
      <c r="T345" s="23">
        <v>124.42193896280439</v>
      </c>
      <c r="W345" s="54" t="s">
        <v>660</v>
      </c>
      <c r="X345" s="62" t="s">
        <v>664</v>
      </c>
      <c r="Y345" s="54" t="s">
        <v>662</v>
      </c>
      <c r="Z345" s="54"/>
      <c r="AA345" s="54" t="s">
        <v>1011</v>
      </c>
      <c r="AB345" s="55" t="s">
        <v>347</v>
      </c>
      <c r="AC345" s="55"/>
      <c r="AD345" s="57">
        <v>8.0979939999999999</v>
      </c>
      <c r="AE345" s="57">
        <v>5.0332541375690001</v>
      </c>
      <c r="AF345" s="57">
        <v>-0.17311099999999999</v>
      </c>
      <c r="AG345" s="52">
        <f t="shared" si="32"/>
        <v>4.8601431375690005</v>
      </c>
      <c r="AH345" s="52">
        <f t="shared" si="33"/>
        <v>7.1978451098977327</v>
      </c>
      <c r="AI345" s="58">
        <v>15.295839109897733</v>
      </c>
      <c r="AJ345" s="36"/>
      <c r="AK345" s="57">
        <v>8.1143402623250651</v>
      </c>
      <c r="AL345" s="57">
        <f>VLOOKUP(AB345,'Summary LA - 14-15'!C$12:BI$394,31,FALSE)</f>
        <v>4.357117850221</v>
      </c>
      <c r="AM345" s="57">
        <v>2.1761619094999508E-2</v>
      </c>
      <c r="AN345" s="57">
        <v>-0.17311099999999999</v>
      </c>
      <c r="AO345" s="52">
        <f t="shared" si="34"/>
        <v>4.2057684693160002</v>
      </c>
      <c r="AP345" s="52">
        <f t="shared" si="35"/>
        <v>7.3470176069343012</v>
      </c>
      <c r="AQ345" s="52">
        <f>VLOOKUP(AB345,'Summary LA - 14-15'!C$12:BI$394,57,FALSE)</f>
        <v>15.461357869259366</v>
      </c>
    </row>
    <row r="346" spans="3:43" x14ac:dyDescent="0.25">
      <c r="C346" s="21" t="s">
        <v>348</v>
      </c>
      <c r="D346" s="21"/>
      <c r="E346" s="21" t="s">
        <v>107</v>
      </c>
      <c r="F346" s="22">
        <v>132662</v>
      </c>
      <c r="G346" s="23">
        <v>395.34868311950675</v>
      </c>
      <c r="H346" s="23">
        <v>541.16123417068934</v>
      </c>
      <c r="I346" s="23">
        <v>-0.28002743815109077</v>
      </c>
      <c r="J346" s="23">
        <v>540.88120673253832</v>
      </c>
      <c r="K346" s="23">
        <v>649.77224445301579</v>
      </c>
      <c r="L346" s="23">
        <v>1045.1209275725223</v>
      </c>
      <c r="M346" s="1"/>
      <c r="N346" s="23">
        <v>399.47387729957484</v>
      </c>
      <c r="O346" s="23">
        <f t="shared" si="30"/>
        <v>484.74655236928436</v>
      </c>
      <c r="P346" s="23">
        <v>2.3190538120260724</v>
      </c>
      <c r="Q346" s="23">
        <v>-0.28002743815109077</v>
      </c>
      <c r="R346" s="23">
        <f t="shared" si="31"/>
        <v>486.78557874315936</v>
      </c>
      <c r="S346" s="23">
        <v>609.36977493724055</v>
      </c>
      <c r="T346" s="23">
        <v>1008.8436522368153</v>
      </c>
      <c r="W346" s="54" t="s">
        <v>688</v>
      </c>
      <c r="X346" s="63" t="s">
        <v>661</v>
      </c>
      <c r="Y346" s="54" t="s">
        <v>679</v>
      </c>
      <c r="Z346" s="54"/>
      <c r="AA346" s="54" t="s">
        <v>1012</v>
      </c>
      <c r="AB346" s="55" t="s">
        <v>348</v>
      </c>
      <c r="AC346" s="55"/>
      <c r="AD346" s="57">
        <v>52.447747</v>
      </c>
      <c r="AE346" s="57">
        <v>71.791531647551992</v>
      </c>
      <c r="AF346" s="57">
        <v>-3.7149000000000001E-2</v>
      </c>
      <c r="AG346" s="52">
        <f t="shared" si="32"/>
        <v>71.754382647551992</v>
      </c>
      <c r="AH346" s="52">
        <f t="shared" si="33"/>
        <v>86.200085493625977</v>
      </c>
      <c r="AI346" s="58">
        <v>138.64783249362597</v>
      </c>
      <c r="AJ346" s="36"/>
      <c r="AK346" s="57">
        <v>52.995003510316202</v>
      </c>
      <c r="AL346" s="57">
        <f>VLOOKUP(AB346,'Summary LA - 14-15'!C$12:BI$394,31,FALSE)</f>
        <v>64.307447130414005</v>
      </c>
      <c r="AM346" s="57">
        <v>0.3076503168110028</v>
      </c>
      <c r="AN346" s="57">
        <v>-3.7149000000000001E-2</v>
      </c>
      <c r="AO346" s="52">
        <f t="shared" si="34"/>
        <v>64.577948447225012</v>
      </c>
      <c r="AP346" s="52">
        <f t="shared" si="35"/>
        <v>80.846397415664825</v>
      </c>
      <c r="AQ346" s="52">
        <f>VLOOKUP(AB346,'Summary LA - 14-15'!C$12:BI$394,57,FALSE)</f>
        <v>133.84140092598102</v>
      </c>
    </row>
    <row r="347" spans="3:43" x14ac:dyDescent="0.25">
      <c r="C347" s="21" t="s">
        <v>349</v>
      </c>
      <c r="D347" s="21" t="s">
        <v>106</v>
      </c>
      <c r="E347" s="21" t="s">
        <v>107</v>
      </c>
      <c r="F347" s="22">
        <v>65353</v>
      </c>
      <c r="G347" s="23">
        <v>47.384205774792278</v>
      </c>
      <c r="H347" s="23">
        <v>80.974688245895379</v>
      </c>
      <c r="I347" s="23">
        <v>-1.8313313849402475</v>
      </c>
      <c r="J347" s="23">
        <v>79.143356860955123</v>
      </c>
      <c r="K347" s="23">
        <v>103.35596033369636</v>
      </c>
      <c r="L347" s="23">
        <v>150.74016610848864</v>
      </c>
      <c r="M347" s="1"/>
      <c r="N347" s="23">
        <v>48.021316698112287</v>
      </c>
      <c r="O347" s="23">
        <f t="shared" si="30"/>
        <v>70.152783310161738</v>
      </c>
      <c r="P347" s="23">
        <v>0.34438350179793265</v>
      </c>
      <c r="Q347" s="23">
        <v>-1.8313313849402475</v>
      </c>
      <c r="R347" s="23">
        <f t="shared" si="31"/>
        <v>68.665835427019431</v>
      </c>
      <c r="S347" s="23">
        <v>96.029903552632561</v>
      </c>
      <c r="T347" s="23">
        <v>144.05122025074485</v>
      </c>
      <c r="W347" s="54" t="s">
        <v>660</v>
      </c>
      <c r="X347" s="62" t="s">
        <v>664</v>
      </c>
      <c r="Y347" s="54" t="s">
        <v>665</v>
      </c>
      <c r="Z347" s="54"/>
      <c r="AA347" s="54" t="s">
        <v>1013</v>
      </c>
      <c r="AB347" s="55" t="s">
        <v>349</v>
      </c>
      <c r="AC347" s="55"/>
      <c r="AD347" s="57">
        <v>3.0966999999999998</v>
      </c>
      <c r="AE347" s="57">
        <v>5.291938800934</v>
      </c>
      <c r="AF347" s="57">
        <v>-0.119683</v>
      </c>
      <c r="AG347" s="52">
        <f t="shared" si="32"/>
        <v>5.1722558009339998</v>
      </c>
      <c r="AH347" s="52">
        <f t="shared" si="33"/>
        <v>6.7546220756880579</v>
      </c>
      <c r="AI347" s="58">
        <v>9.8513220756880582</v>
      </c>
      <c r="AJ347" s="36"/>
      <c r="AK347" s="57">
        <v>3.1383371101717321</v>
      </c>
      <c r="AL347" s="57">
        <f>VLOOKUP(AB347,'Summary LA - 14-15'!C$12:BI$394,31,FALSE)</f>
        <v>4.5846948476689997</v>
      </c>
      <c r="AM347" s="57">
        <v>2.2506494993000292E-2</v>
      </c>
      <c r="AN347" s="57">
        <v>-0.119683</v>
      </c>
      <c r="AO347" s="52">
        <f t="shared" si="34"/>
        <v>4.4875183426619998</v>
      </c>
      <c r="AP347" s="52">
        <f t="shared" si="35"/>
        <v>6.2762934262044139</v>
      </c>
      <c r="AQ347" s="52">
        <f>VLOOKUP(AB347,'Summary LA - 14-15'!C$12:BI$394,57,FALSE)</f>
        <v>9.414630536376146</v>
      </c>
    </row>
    <row r="348" spans="3:43" x14ac:dyDescent="0.25">
      <c r="C348" s="21" t="s">
        <v>350</v>
      </c>
      <c r="D348" s="21"/>
      <c r="E348" s="21" t="s">
        <v>401</v>
      </c>
      <c r="F348" s="22">
        <v>270262</v>
      </c>
      <c r="G348" s="23">
        <v>234.37305651552938</v>
      </c>
      <c r="H348" s="23">
        <v>905.46153767737599</v>
      </c>
      <c r="I348" s="23">
        <v>0</v>
      </c>
      <c r="J348" s="23">
        <v>905.46153767737599</v>
      </c>
      <c r="K348" s="23">
        <v>1128.3246857960107</v>
      </c>
      <c r="L348" s="23">
        <v>1362.6977423115402</v>
      </c>
      <c r="M348" s="1"/>
      <c r="N348" s="23">
        <v>244.80231883327176</v>
      </c>
      <c r="O348" s="23">
        <f t="shared" si="30"/>
        <v>805.11527247464323</v>
      </c>
      <c r="P348" s="23">
        <v>3.9012849923000807</v>
      </c>
      <c r="Q348" s="23">
        <v>0</v>
      </c>
      <c r="R348" s="23">
        <f t="shared" si="31"/>
        <v>809.01655746694337</v>
      </c>
      <c r="S348" s="23">
        <v>1054.3403795709032</v>
      </c>
      <c r="T348" s="23">
        <v>1299.142698404175</v>
      </c>
      <c r="W348" s="54" t="s">
        <v>724</v>
      </c>
      <c r="X348" s="63" t="s">
        <v>661</v>
      </c>
      <c r="Y348" s="54" t="s">
        <v>679</v>
      </c>
      <c r="Z348" s="54"/>
      <c r="AA348" s="54" t="s">
        <v>1014</v>
      </c>
      <c r="AB348" s="55" t="s">
        <v>350</v>
      </c>
      <c r="AC348" s="55"/>
      <c r="AD348" s="57">
        <v>63.342131000000002</v>
      </c>
      <c r="AE348" s="57">
        <v>244.71184609576301</v>
      </c>
      <c r="AF348" s="57">
        <v>0</v>
      </c>
      <c r="AG348" s="52">
        <f t="shared" si="32"/>
        <v>244.71184609576301</v>
      </c>
      <c r="AH348" s="52">
        <f t="shared" si="33"/>
        <v>304.94328623260145</v>
      </c>
      <c r="AI348" s="58">
        <v>368.28541723260145</v>
      </c>
      <c r="AJ348" s="36"/>
      <c r="AK348" s="57">
        <v>66.160764292517698</v>
      </c>
      <c r="AL348" s="57">
        <f>VLOOKUP(AB348,'Summary LA - 14-15'!C$12:BI$394,31,FALSE)</f>
        <v>217.59206376954202</v>
      </c>
      <c r="AM348" s="57">
        <v>1.0543690845890046</v>
      </c>
      <c r="AN348" s="57">
        <v>0</v>
      </c>
      <c r="AO348" s="52">
        <f t="shared" si="34"/>
        <v>218.64643285413104</v>
      </c>
      <c r="AP348" s="52">
        <f t="shared" si="35"/>
        <v>284.96937708739466</v>
      </c>
      <c r="AQ348" s="52">
        <f>VLOOKUP(AB348,'Summary LA - 14-15'!C$12:BI$394,57,FALSE)</f>
        <v>351.13014137991235</v>
      </c>
    </row>
    <row r="349" spans="3:43" x14ac:dyDescent="0.25">
      <c r="C349" s="21" t="s">
        <v>351</v>
      </c>
      <c r="D349" s="21"/>
      <c r="E349" s="21" t="s">
        <v>150</v>
      </c>
      <c r="F349" s="22">
        <v>230225</v>
      </c>
      <c r="G349" s="23">
        <v>340.80305353458573</v>
      </c>
      <c r="H349" s="23">
        <v>349.7853327796156</v>
      </c>
      <c r="I349" s="23">
        <v>-4.3466174394613963E-2</v>
      </c>
      <c r="J349" s="23">
        <v>349.74186660522093</v>
      </c>
      <c r="K349" s="23">
        <v>425.73646677696303</v>
      </c>
      <c r="L349" s="23">
        <v>766.5395203115487</v>
      </c>
      <c r="M349" s="1"/>
      <c r="N349" s="23">
        <v>342.40020167346694</v>
      </c>
      <c r="O349" s="23">
        <f t="shared" si="30"/>
        <v>315.92865785674013</v>
      </c>
      <c r="P349" s="23">
        <v>1.4955396765815485</v>
      </c>
      <c r="Q349" s="23">
        <v>-4.3466174394613963E-2</v>
      </c>
      <c r="R349" s="23">
        <f t="shared" si="31"/>
        <v>317.38073135892705</v>
      </c>
      <c r="S349" s="23">
        <v>403.01958292716296</v>
      </c>
      <c r="T349" s="23">
        <v>745.4197846006299</v>
      </c>
      <c r="W349" s="54" t="s">
        <v>682</v>
      </c>
      <c r="X349" s="63" t="s">
        <v>661</v>
      </c>
      <c r="Y349" s="54" t="s">
        <v>679</v>
      </c>
      <c r="Z349" s="54"/>
      <c r="AA349" s="54" t="s">
        <v>1015</v>
      </c>
      <c r="AB349" s="55" t="s">
        <v>351</v>
      </c>
      <c r="AC349" s="55"/>
      <c r="AD349" s="57">
        <v>78.461382999999998</v>
      </c>
      <c r="AE349" s="57">
        <v>80.529328239186995</v>
      </c>
      <c r="AF349" s="57">
        <v>-1.0007E-2</v>
      </c>
      <c r="AG349" s="52">
        <f t="shared" si="32"/>
        <v>80.519321239186993</v>
      </c>
      <c r="AH349" s="52">
        <f t="shared" si="33"/>
        <v>98.01517806372631</v>
      </c>
      <c r="AI349" s="58">
        <v>176.47656106372631</v>
      </c>
      <c r="AJ349" s="36"/>
      <c r="AK349" s="57">
        <v>78.829086430273932</v>
      </c>
      <c r="AL349" s="57">
        <f>VLOOKUP(AB349,'Summary LA - 14-15'!C$12:BI$394,31,FALSE)</f>
        <v>72.734675255067998</v>
      </c>
      <c r="AM349" s="57">
        <v>0.344310622040987</v>
      </c>
      <c r="AN349" s="57">
        <v>-1.0007E-2</v>
      </c>
      <c r="AO349" s="52">
        <f t="shared" si="34"/>
        <v>73.068978877108989</v>
      </c>
      <c r="AP349" s="52">
        <f t="shared" si="35"/>
        <v>92.792098879069258</v>
      </c>
      <c r="AQ349" s="52">
        <f>VLOOKUP(AB349,'Summary LA - 14-15'!C$12:BI$394,57,FALSE)</f>
        <v>171.62118530934319</v>
      </c>
    </row>
    <row r="350" spans="3:43" x14ac:dyDescent="0.25">
      <c r="C350" s="21" t="s">
        <v>352</v>
      </c>
      <c r="D350" s="21" t="s">
        <v>185</v>
      </c>
      <c r="E350" s="21" t="s">
        <v>186</v>
      </c>
      <c r="F350" s="22">
        <v>117595</v>
      </c>
      <c r="G350" s="23">
        <v>54.237595135847613</v>
      </c>
      <c r="H350" s="23">
        <v>44.157787555814444</v>
      </c>
      <c r="I350" s="23">
        <v>-1.1968110889068413</v>
      </c>
      <c r="J350" s="23">
        <v>42.960976466907603</v>
      </c>
      <c r="K350" s="23">
        <v>56.945949945212284</v>
      </c>
      <c r="L350" s="23">
        <v>111.1835450810599</v>
      </c>
      <c r="M350" s="1"/>
      <c r="N350" s="23">
        <v>54.494049124043734</v>
      </c>
      <c r="O350" s="23">
        <f t="shared" si="30"/>
        <v>38.194649762209274</v>
      </c>
      <c r="P350" s="23">
        <v>0.19091921977124937</v>
      </c>
      <c r="Q350" s="23">
        <v>-1.1968110889068413</v>
      </c>
      <c r="R350" s="23">
        <f t="shared" si="31"/>
        <v>37.188757893073685</v>
      </c>
      <c r="S350" s="23">
        <v>52.435509146604019</v>
      </c>
      <c r="T350" s="23">
        <v>106.92955827064775</v>
      </c>
      <c r="W350" s="54" t="s">
        <v>660</v>
      </c>
      <c r="X350" s="62" t="s">
        <v>667</v>
      </c>
      <c r="Y350" s="54" t="s">
        <v>662</v>
      </c>
      <c r="Z350" s="54"/>
      <c r="AA350" s="54" t="s">
        <v>1016</v>
      </c>
      <c r="AB350" s="55" t="s">
        <v>352</v>
      </c>
      <c r="AC350" s="55"/>
      <c r="AD350" s="57">
        <v>6.3780700000000001</v>
      </c>
      <c r="AE350" s="57">
        <v>5.192735027626</v>
      </c>
      <c r="AF350" s="57">
        <v>-0.140739</v>
      </c>
      <c r="AG350" s="52">
        <f t="shared" si="32"/>
        <v>5.0519960276260001</v>
      </c>
      <c r="AH350" s="52">
        <f t="shared" si="33"/>
        <v>6.6965589838072388</v>
      </c>
      <c r="AI350" s="58">
        <v>13.074628983807239</v>
      </c>
      <c r="AJ350" s="36"/>
      <c r="AK350" s="57">
        <v>6.4082277067419229</v>
      </c>
      <c r="AL350" s="57">
        <f>VLOOKUP(AB350,'Summary LA - 14-15'!C$12:BI$394,31,FALSE)</f>
        <v>4.491499838787</v>
      </c>
      <c r="AM350" s="57">
        <v>2.2451145649000071E-2</v>
      </c>
      <c r="AN350" s="57">
        <v>-0.140739</v>
      </c>
      <c r="AO350" s="52">
        <f t="shared" si="34"/>
        <v>4.3732119844359998</v>
      </c>
      <c r="AP350" s="52">
        <f t="shared" si="35"/>
        <v>6.1666064943779064</v>
      </c>
      <c r="AQ350" s="52">
        <f>VLOOKUP(AB350,'Summary LA - 14-15'!C$12:BI$394,57,FALSE)</f>
        <v>12.574834201119829</v>
      </c>
    </row>
    <row r="351" spans="3:43" x14ac:dyDescent="0.25">
      <c r="C351" s="21" t="s">
        <v>353</v>
      </c>
      <c r="D351" s="21"/>
      <c r="E351" s="21"/>
      <c r="F351" s="22">
        <v>1117163</v>
      </c>
      <c r="G351" s="23">
        <v>17.015829382104492</v>
      </c>
      <c r="H351" s="23">
        <v>30.643120510579926</v>
      </c>
      <c r="I351" s="23">
        <v>0</v>
      </c>
      <c r="J351" s="23">
        <v>30.643120510579926</v>
      </c>
      <c r="K351" s="23">
        <v>31.659653858645136</v>
      </c>
      <c r="L351" s="23">
        <v>48.675483240749628</v>
      </c>
      <c r="M351" s="1"/>
      <c r="N351" s="23">
        <v>17.086875123760031</v>
      </c>
      <c r="O351" s="23">
        <f t="shared" si="30"/>
        <v>28.340500192847419</v>
      </c>
      <c r="P351" s="23">
        <v>0.13155691054662685</v>
      </c>
      <c r="Q351" s="23">
        <v>0</v>
      </c>
      <c r="R351" s="23">
        <f t="shared" si="31"/>
        <v>28.472057103394047</v>
      </c>
      <c r="S351" s="23">
        <v>29.726114440548077</v>
      </c>
      <c r="T351" s="23">
        <v>46.812989564308111</v>
      </c>
      <c r="W351" s="54" t="s">
        <v>808</v>
      </c>
      <c r="X351" s="63" t="s">
        <v>673</v>
      </c>
      <c r="Y351" s="54" t="s">
        <v>674</v>
      </c>
      <c r="Z351" s="54"/>
      <c r="AA351" s="54" t="s">
        <v>1017</v>
      </c>
      <c r="AB351" s="55" t="s">
        <v>353</v>
      </c>
      <c r="AC351" s="55"/>
      <c r="AD351" s="57">
        <v>19.009454999999999</v>
      </c>
      <c r="AE351" s="57">
        <v>34.233360438961</v>
      </c>
      <c r="AF351" s="57">
        <v>0</v>
      </c>
      <c r="AG351" s="52">
        <f t="shared" si="32"/>
        <v>34.233360438961</v>
      </c>
      <c r="AH351" s="52">
        <f t="shared" si="33"/>
        <v>35.368993883685576</v>
      </c>
      <c r="AI351" s="58">
        <v>54.378448883685572</v>
      </c>
      <c r="AJ351" s="36"/>
      <c r="AK351" s="57">
        <v>19.088824673885128</v>
      </c>
      <c r="AL351" s="57">
        <f>VLOOKUP(AB351,'Summary LA - 14-15'!C$12:BI$394,31,FALSE)</f>
        <v>31.660958216941999</v>
      </c>
      <c r="AM351" s="57">
        <v>0.14697051285700127</v>
      </c>
      <c r="AN351" s="57">
        <v>0</v>
      </c>
      <c r="AO351" s="52">
        <f t="shared" si="34"/>
        <v>31.807928729799002</v>
      </c>
      <c r="AP351" s="52">
        <f t="shared" si="35"/>
        <v>33.212970367014016</v>
      </c>
      <c r="AQ351" s="52">
        <f>VLOOKUP(AB351,'Summary LA - 14-15'!C$12:BI$394,57,FALSE)</f>
        <v>52.301795040899144</v>
      </c>
    </row>
    <row r="352" spans="3:43" x14ac:dyDescent="0.25">
      <c r="C352" s="21" t="s">
        <v>354</v>
      </c>
      <c r="D352" s="21" t="s">
        <v>135</v>
      </c>
      <c r="E352" s="21" t="s">
        <v>136</v>
      </c>
      <c r="F352" s="22">
        <v>82199</v>
      </c>
      <c r="G352" s="23">
        <v>56.533047847297411</v>
      </c>
      <c r="H352" s="23">
        <v>42.285102126376231</v>
      </c>
      <c r="I352" s="23">
        <v>-1.9724449202545045</v>
      </c>
      <c r="J352" s="23">
        <v>40.312657206121727</v>
      </c>
      <c r="K352" s="23">
        <v>69.505200321294126</v>
      </c>
      <c r="L352" s="23">
        <v>126.03824816859152</v>
      </c>
      <c r="M352" s="1"/>
      <c r="N352" s="23">
        <v>57.393343378545296</v>
      </c>
      <c r="O352" s="23">
        <f t="shared" si="30"/>
        <v>36.803093816554941</v>
      </c>
      <c r="P352" s="23">
        <v>0.17854020495383308</v>
      </c>
      <c r="Q352" s="23">
        <v>-1.9724449202545045</v>
      </c>
      <c r="R352" s="23">
        <f t="shared" si="31"/>
        <v>35.009189101254272</v>
      </c>
      <c r="S352" s="23">
        <v>74.857708182453649</v>
      </c>
      <c r="T352" s="23">
        <v>132.25105156099895</v>
      </c>
      <c r="W352" s="54" t="s">
        <v>660</v>
      </c>
      <c r="X352" s="62" t="s">
        <v>664</v>
      </c>
      <c r="Y352" s="54" t="s">
        <v>662</v>
      </c>
      <c r="Z352" s="54"/>
      <c r="AA352" s="54" t="s">
        <v>1018</v>
      </c>
      <c r="AB352" s="55" t="s">
        <v>354</v>
      </c>
      <c r="AC352" s="55"/>
      <c r="AD352" s="57">
        <v>4.64696</v>
      </c>
      <c r="AE352" s="57">
        <v>3.4757931096859997</v>
      </c>
      <c r="AF352" s="57">
        <v>-0.162133</v>
      </c>
      <c r="AG352" s="52">
        <f t="shared" si="32"/>
        <v>3.3136601096859999</v>
      </c>
      <c r="AH352" s="52">
        <f t="shared" si="33"/>
        <v>5.713257961210056</v>
      </c>
      <c r="AI352" s="58">
        <v>10.360217961210056</v>
      </c>
      <c r="AJ352" s="36"/>
      <c r="AK352" s="57">
        <v>4.7176754323730448</v>
      </c>
      <c r="AL352" s="57">
        <f>VLOOKUP(AB352,'Summary LA - 14-15'!C$12:BI$394,31,FALSE)</f>
        <v>3.0251775086269999</v>
      </c>
      <c r="AM352" s="57">
        <v>1.4675826307000126E-2</v>
      </c>
      <c r="AN352" s="57">
        <v>-0.162133</v>
      </c>
      <c r="AO352" s="52">
        <f t="shared" si="34"/>
        <v>2.8777203349340001</v>
      </c>
      <c r="AP352" s="52">
        <f t="shared" si="35"/>
        <v>6.1535221248094336</v>
      </c>
      <c r="AQ352" s="52">
        <f>VLOOKUP(AB352,'Summary LA - 14-15'!C$12:BI$394,57,FALSE)</f>
        <v>10.871197557182478</v>
      </c>
    </row>
    <row r="353" spans="3:45" x14ac:dyDescent="0.25">
      <c r="C353" s="21" t="s">
        <v>355</v>
      </c>
      <c r="D353" s="21" t="s">
        <v>253</v>
      </c>
      <c r="E353" s="21"/>
      <c r="F353" s="22">
        <v>123493</v>
      </c>
      <c r="G353" s="23">
        <v>43.432777566339794</v>
      </c>
      <c r="H353" s="23">
        <v>42.457874771242096</v>
      </c>
      <c r="I353" s="23">
        <v>-1.6253957714202425</v>
      </c>
      <c r="J353" s="23">
        <v>40.832478999821845</v>
      </c>
      <c r="K353" s="23">
        <v>56.701607430768348</v>
      </c>
      <c r="L353" s="23">
        <v>100.13438499710814</v>
      </c>
      <c r="M353" s="1"/>
      <c r="N353" s="23">
        <v>43.873345739837099</v>
      </c>
      <c r="O353" s="23">
        <f t="shared" si="30"/>
        <v>36.751112943802482</v>
      </c>
      <c r="P353" s="23">
        <v>0.18144596024066589</v>
      </c>
      <c r="Q353" s="23">
        <v>-1.6253957714202425</v>
      </c>
      <c r="R353" s="23">
        <f t="shared" si="31"/>
        <v>35.307163132622904</v>
      </c>
      <c r="S353" s="23">
        <v>57.290411975470207</v>
      </c>
      <c r="T353" s="23">
        <v>101.16375771530731</v>
      </c>
      <c r="W353" s="54" t="s">
        <v>660</v>
      </c>
      <c r="X353" s="62" t="s">
        <v>664</v>
      </c>
      <c r="Y353" s="54" t="s">
        <v>665</v>
      </c>
      <c r="Z353" s="54"/>
      <c r="AA353" s="54" t="s">
        <v>1019</v>
      </c>
      <c r="AB353" s="55" t="s">
        <v>355</v>
      </c>
      <c r="AC353" s="55"/>
      <c r="AD353" s="57">
        <v>5.3636439999999999</v>
      </c>
      <c r="AE353" s="57">
        <v>5.2432503291249999</v>
      </c>
      <c r="AF353" s="57">
        <v>-0.20072499999999999</v>
      </c>
      <c r="AG353" s="52">
        <f t="shared" si="32"/>
        <v>5.0425253291249996</v>
      </c>
      <c r="AH353" s="52">
        <f t="shared" si="33"/>
        <v>7.0022516064478753</v>
      </c>
      <c r="AI353" s="58">
        <v>12.365895606447875</v>
      </c>
      <c r="AJ353" s="36"/>
      <c r="AK353" s="57">
        <v>5.4180510854497035</v>
      </c>
      <c r="AL353" s="57">
        <f>VLOOKUP(AB353,'Summary LA - 14-15'!C$12:BI$394,31,FALSE)</f>
        <v>4.5385051907690004</v>
      </c>
      <c r="AM353" s="57">
        <v>2.2407305968000554E-2</v>
      </c>
      <c r="AN353" s="57">
        <v>-0.20072499999999999</v>
      </c>
      <c r="AO353" s="52">
        <f t="shared" si="34"/>
        <v>4.3601874967370007</v>
      </c>
      <c r="AP353" s="52">
        <f t="shared" si="35"/>
        <v>7.0779348113659983</v>
      </c>
      <c r="AQ353" s="52">
        <f>VLOOKUP(AB353,'Summary LA - 14-15'!C$12:BI$394,57,FALSE)</f>
        <v>12.495985896815702</v>
      </c>
    </row>
    <row r="354" spans="3:45" x14ac:dyDescent="0.25">
      <c r="C354" s="21" t="s">
        <v>356</v>
      </c>
      <c r="D354" s="21"/>
      <c r="E354" s="21" t="s">
        <v>378</v>
      </c>
      <c r="F354" s="22">
        <v>331032</v>
      </c>
      <c r="G354" s="23">
        <v>301.18976111070833</v>
      </c>
      <c r="H354" s="23">
        <v>476.50265158594641</v>
      </c>
      <c r="I354" s="23">
        <v>-1.1473724594601127</v>
      </c>
      <c r="J354" s="23">
        <v>475.35527912648632</v>
      </c>
      <c r="K354" s="23">
        <v>583.00406054434848</v>
      </c>
      <c r="L354" s="23">
        <v>884.19382165505669</v>
      </c>
      <c r="M354" s="1"/>
      <c r="N354" s="23">
        <v>303.88993655453424</v>
      </c>
      <c r="O354" s="23">
        <f t="shared" si="30"/>
        <v>429.15114104533995</v>
      </c>
      <c r="P354" s="23">
        <v>2.0601918595483597</v>
      </c>
      <c r="Q354" s="23">
        <v>-1.1473724594601127</v>
      </c>
      <c r="R354" s="23">
        <f t="shared" si="31"/>
        <v>430.06396044542822</v>
      </c>
      <c r="S354" s="23">
        <v>548.68165770130463</v>
      </c>
      <c r="T354" s="23">
        <v>852.5715942558387</v>
      </c>
      <c r="W354" s="54" t="s">
        <v>682</v>
      </c>
      <c r="X354" s="63" t="s">
        <v>667</v>
      </c>
      <c r="Y354" s="54" t="s">
        <v>662</v>
      </c>
      <c r="Z354" s="54"/>
      <c r="AA354" s="54" t="s">
        <v>1020</v>
      </c>
      <c r="AB354" s="55" t="s">
        <v>356</v>
      </c>
      <c r="AC354" s="55"/>
      <c r="AD354" s="57">
        <v>99.703449000000006</v>
      </c>
      <c r="AE354" s="57">
        <v>157.73762575979902</v>
      </c>
      <c r="AF354" s="57">
        <v>-0.37981700000000002</v>
      </c>
      <c r="AG354" s="52">
        <f t="shared" si="32"/>
        <v>157.35780875979901</v>
      </c>
      <c r="AH354" s="52">
        <f t="shared" si="33"/>
        <v>192.99300017011674</v>
      </c>
      <c r="AI354" s="58">
        <v>292.69644917011675</v>
      </c>
      <c r="AJ354" s="36"/>
      <c r="AK354" s="57">
        <v>100.59729347752058</v>
      </c>
      <c r="AL354" s="57">
        <f>VLOOKUP(AB354,'Summary LA - 14-15'!C$12:BI$394,31,FALSE)</f>
        <v>142.06276052252099</v>
      </c>
      <c r="AM354" s="57">
        <v>0.68198943165001269</v>
      </c>
      <c r="AN354" s="57">
        <v>-0.37981700000000002</v>
      </c>
      <c r="AO354" s="52">
        <f t="shared" si="34"/>
        <v>142.364932954171</v>
      </c>
      <c r="AP354" s="52">
        <f t="shared" si="35"/>
        <v>181.64494092295985</v>
      </c>
      <c r="AQ354" s="52">
        <f>VLOOKUP(AB354,'Summary LA - 14-15'!C$12:BI$394,57,FALSE)</f>
        <v>282.24223440048041</v>
      </c>
    </row>
    <row r="355" spans="3:45" x14ac:dyDescent="0.25">
      <c r="C355" s="21" t="s">
        <v>357</v>
      </c>
      <c r="D355" s="21"/>
      <c r="E355" s="21" t="s">
        <v>374</v>
      </c>
      <c r="F355" s="22">
        <v>271895</v>
      </c>
      <c r="G355" s="23">
        <v>314.65056363669794</v>
      </c>
      <c r="H355" s="23">
        <v>601.26895528616558</v>
      </c>
      <c r="I355" s="23">
        <v>0</v>
      </c>
      <c r="J355" s="23">
        <v>601.26895528616558</v>
      </c>
      <c r="K355" s="23">
        <v>703.83360362624603</v>
      </c>
      <c r="L355" s="23">
        <v>1018.4841672629442</v>
      </c>
      <c r="M355" s="1"/>
      <c r="N355" s="23">
        <v>315.96990935575997</v>
      </c>
      <c r="O355" s="23">
        <f t="shared" si="30"/>
        <v>540.3678923710255</v>
      </c>
      <c r="P355" s="23">
        <v>2.5996275213961941</v>
      </c>
      <c r="Q355" s="23">
        <v>0</v>
      </c>
      <c r="R355" s="23">
        <f t="shared" si="31"/>
        <v>542.96751989242171</v>
      </c>
      <c r="S355" s="23">
        <v>660.02481890697618</v>
      </c>
      <c r="T355" s="23">
        <v>975.99472826273609</v>
      </c>
      <c r="W355" s="54" t="s">
        <v>682</v>
      </c>
      <c r="X355" s="63" t="s">
        <v>661</v>
      </c>
      <c r="Y355" s="54" t="s">
        <v>679</v>
      </c>
      <c r="Z355" s="54"/>
      <c r="AA355" s="54" t="s">
        <v>1021</v>
      </c>
      <c r="AB355" s="55" t="s">
        <v>357</v>
      </c>
      <c r="AC355" s="55"/>
      <c r="AD355" s="57">
        <v>85.551914999999994</v>
      </c>
      <c r="AE355" s="57">
        <v>163.48202259753199</v>
      </c>
      <c r="AF355" s="57">
        <v>0</v>
      </c>
      <c r="AG355" s="52">
        <f t="shared" si="32"/>
        <v>163.48202259753199</v>
      </c>
      <c r="AH355" s="52">
        <f t="shared" si="33"/>
        <v>191.36883765795818</v>
      </c>
      <c r="AI355" s="58">
        <v>276.92075265795819</v>
      </c>
      <c r="AJ355" s="36"/>
      <c r="AK355" s="57">
        <v>85.91063850428435</v>
      </c>
      <c r="AL355" s="57">
        <f>VLOOKUP(AB355,'Summary LA - 14-15'!C$12:BI$394,31,FALSE)</f>
        <v>146.92332809621999</v>
      </c>
      <c r="AM355" s="57">
        <v>0.70682572493001816</v>
      </c>
      <c r="AN355" s="57">
        <v>0</v>
      </c>
      <c r="AO355" s="52">
        <f t="shared" si="34"/>
        <v>147.63015382115</v>
      </c>
      <c r="AP355" s="52">
        <f t="shared" si="35"/>
        <v>179.47170344760343</v>
      </c>
      <c r="AQ355" s="52">
        <f>VLOOKUP(AB355,'Summary LA - 14-15'!C$12:BI$394,57,FALSE)</f>
        <v>265.38234195188778</v>
      </c>
    </row>
    <row r="356" spans="3:45" x14ac:dyDescent="0.25">
      <c r="C356" s="21" t="s">
        <v>358</v>
      </c>
      <c r="D356" s="21"/>
      <c r="E356" s="21" t="s">
        <v>401</v>
      </c>
      <c r="F356" s="22">
        <v>266673</v>
      </c>
      <c r="G356" s="23">
        <v>267.57114518530187</v>
      </c>
      <c r="H356" s="23">
        <v>578.68971941502139</v>
      </c>
      <c r="I356" s="23">
        <v>0</v>
      </c>
      <c r="J356" s="23">
        <v>578.68971941502139</v>
      </c>
      <c r="K356" s="23">
        <v>661.22231500657949</v>
      </c>
      <c r="L356" s="23">
        <v>928.79346019188142</v>
      </c>
      <c r="M356" s="1"/>
      <c r="N356" s="23">
        <v>270.34160658147476</v>
      </c>
      <c r="O356" s="23">
        <f t="shared" si="30"/>
        <v>519.59054556689284</v>
      </c>
      <c r="P356" s="23">
        <v>2.4872483242547698</v>
      </c>
      <c r="Q356" s="23">
        <v>0</v>
      </c>
      <c r="R356" s="23">
        <f t="shared" si="31"/>
        <v>522.07779389114762</v>
      </c>
      <c r="S356" s="23">
        <v>618.8205180046366</v>
      </c>
      <c r="T356" s="23">
        <v>889.16212458611142</v>
      </c>
      <c r="W356" s="54" t="s">
        <v>678</v>
      </c>
      <c r="X356" s="63" t="s">
        <v>661</v>
      </c>
      <c r="Y356" s="54" t="s">
        <v>679</v>
      </c>
      <c r="Z356" s="54"/>
      <c r="AA356" s="54" t="s">
        <v>1022</v>
      </c>
      <c r="AB356" s="55" t="s">
        <v>358</v>
      </c>
      <c r="AC356" s="55"/>
      <c r="AD356" s="57">
        <v>71.353999999999999</v>
      </c>
      <c r="AE356" s="57">
        <v>154.32092354556201</v>
      </c>
      <c r="AF356" s="57">
        <v>0</v>
      </c>
      <c r="AG356" s="52">
        <f t="shared" si="32"/>
        <v>154.32092354556201</v>
      </c>
      <c r="AH356" s="52">
        <f t="shared" si="33"/>
        <v>176.33013840974957</v>
      </c>
      <c r="AI356" s="58">
        <v>247.68413840974958</v>
      </c>
      <c r="AJ356" s="36"/>
      <c r="AK356" s="57">
        <v>72.092807251901618</v>
      </c>
      <c r="AL356" s="57">
        <f>VLOOKUP(AB356,'Summary LA - 14-15'!C$12:BI$394,31,FALSE)</f>
        <v>138.56076955796001</v>
      </c>
      <c r="AM356" s="57">
        <v>0.66328197237399222</v>
      </c>
      <c r="AN356" s="57">
        <v>0</v>
      </c>
      <c r="AO356" s="52">
        <f t="shared" si="34"/>
        <v>139.22405153033401</v>
      </c>
      <c r="AP356" s="52">
        <f t="shared" si="35"/>
        <v>165.03607190208282</v>
      </c>
      <c r="AQ356" s="52">
        <f>VLOOKUP(AB356,'Summary LA - 14-15'!C$12:BI$394,57,FALSE)</f>
        <v>237.12887915398443</v>
      </c>
    </row>
    <row r="357" spans="3:45" x14ac:dyDescent="0.25">
      <c r="C357" s="21" t="s">
        <v>359</v>
      </c>
      <c r="D357" s="21"/>
      <c r="E357" s="21" t="s">
        <v>401</v>
      </c>
      <c r="F357" s="22">
        <v>315171</v>
      </c>
      <c r="G357" s="23">
        <v>141.61158862966454</v>
      </c>
      <c r="H357" s="23">
        <v>512.805916384277</v>
      </c>
      <c r="I357" s="23">
        <v>0</v>
      </c>
      <c r="J357" s="23">
        <v>512.805916384277</v>
      </c>
      <c r="K357" s="23">
        <v>638.33246208802007</v>
      </c>
      <c r="L357" s="23">
        <v>779.94405071768472</v>
      </c>
      <c r="M357" s="1"/>
      <c r="N357" s="23">
        <v>143.86278236586699</v>
      </c>
      <c r="O357" s="23">
        <f t="shared" si="30"/>
        <v>457.7717551019764</v>
      </c>
      <c r="P357" s="23">
        <v>2.217151512058547</v>
      </c>
      <c r="Q357" s="23">
        <v>0</v>
      </c>
      <c r="R357" s="23">
        <f t="shared" si="31"/>
        <v>459.98890661403493</v>
      </c>
      <c r="S357" s="23">
        <v>596.42500159842064</v>
      </c>
      <c r="T357" s="23">
        <v>740.28778396428766</v>
      </c>
      <c r="W357" s="54" t="s">
        <v>724</v>
      </c>
      <c r="X357" s="63" t="s">
        <v>661</v>
      </c>
      <c r="Y357" s="54" t="s">
        <v>679</v>
      </c>
      <c r="Z357" s="54"/>
      <c r="AA357" s="54" t="s">
        <v>1023</v>
      </c>
      <c r="AB357" s="55" t="s">
        <v>359</v>
      </c>
      <c r="AC357" s="55"/>
      <c r="AD357" s="57">
        <v>44.631866000000002</v>
      </c>
      <c r="AE357" s="57">
        <v>161.62155347274899</v>
      </c>
      <c r="AF357" s="57">
        <v>0</v>
      </c>
      <c r="AG357" s="52">
        <f t="shared" si="32"/>
        <v>161.62155347274899</v>
      </c>
      <c r="AH357" s="52">
        <f t="shared" si="33"/>
        <v>201.18388040874339</v>
      </c>
      <c r="AI357" s="58">
        <v>245.81574640874339</v>
      </c>
      <c r="AJ357" s="36"/>
      <c r="AK357" s="57">
        <v>45.341376981032667</v>
      </c>
      <c r="AL357" s="57">
        <f>VLOOKUP(AB357,'Summary LA - 14-15'!C$12:BI$394,31,FALSE)</f>
        <v>144.27638182724499</v>
      </c>
      <c r="AM357" s="57">
        <v>0.69878185920700431</v>
      </c>
      <c r="AN357" s="57">
        <v>0</v>
      </c>
      <c r="AO357" s="52">
        <f t="shared" si="34"/>
        <v>144.97516368645199</v>
      </c>
      <c r="AP357" s="52">
        <f t="shared" si="35"/>
        <v>187.98995726041716</v>
      </c>
      <c r="AQ357" s="52">
        <f>VLOOKUP(AB357,'Summary LA - 14-15'!C$12:BI$394,57,FALSE)</f>
        <v>233.33133424144981</v>
      </c>
    </row>
    <row r="358" spans="3:45" x14ac:dyDescent="0.25">
      <c r="C358" s="21" t="s">
        <v>360</v>
      </c>
      <c r="D358" s="21"/>
      <c r="E358" s="21" t="s">
        <v>80</v>
      </c>
      <c r="F358" s="22">
        <v>206662</v>
      </c>
      <c r="G358" s="23">
        <v>345.3885184504166</v>
      </c>
      <c r="H358" s="23">
        <v>331.50723399303689</v>
      </c>
      <c r="I358" s="23">
        <v>-0.91816589406857574</v>
      </c>
      <c r="J358" s="23">
        <v>330.58906809896831</v>
      </c>
      <c r="K358" s="23">
        <v>418.22543023820009</v>
      </c>
      <c r="L358" s="23">
        <v>763.61394868861669</v>
      </c>
      <c r="M358" s="1"/>
      <c r="N358" s="23">
        <v>347.73192615543525</v>
      </c>
      <c r="O358" s="23">
        <f t="shared" si="30"/>
        <v>299.46774462827221</v>
      </c>
      <c r="P358" s="23">
        <v>1.4332942378859885</v>
      </c>
      <c r="Q358" s="23">
        <v>-0.91816589406857574</v>
      </c>
      <c r="R358" s="23">
        <f t="shared" si="31"/>
        <v>299.98287297208964</v>
      </c>
      <c r="S358" s="23">
        <v>402.4286025907893</v>
      </c>
      <c r="T358" s="23">
        <v>750.1605287462246</v>
      </c>
      <c r="W358" s="54" t="s">
        <v>688</v>
      </c>
      <c r="X358" s="63" t="s">
        <v>661</v>
      </c>
      <c r="Y358" s="54" t="s">
        <v>679</v>
      </c>
      <c r="Z358" s="54"/>
      <c r="AA358" s="54" t="s">
        <v>1024</v>
      </c>
      <c r="AB358" s="55" t="s">
        <v>360</v>
      </c>
      <c r="AC358" s="55"/>
      <c r="AD358" s="57">
        <v>71.378681999999998</v>
      </c>
      <c r="AE358" s="57">
        <v>68.509947991468991</v>
      </c>
      <c r="AF358" s="57">
        <v>-0.18975</v>
      </c>
      <c r="AG358" s="52">
        <f t="shared" si="32"/>
        <v>68.320197991468987</v>
      </c>
      <c r="AH358" s="52">
        <f t="shared" si="33"/>
        <v>86.43130386388691</v>
      </c>
      <c r="AI358" s="58">
        <v>157.80998586388691</v>
      </c>
      <c r="AJ358" s="36"/>
      <c r="AK358" s="57">
        <v>71.862975323134563</v>
      </c>
      <c r="AL358" s="57">
        <f>VLOOKUP(AB358,'Summary LA - 14-15'!C$12:BI$394,31,FALSE)</f>
        <v>61.888603040367997</v>
      </c>
      <c r="AM358" s="57">
        <v>0.29620745378999414</v>
      </c>
      <c r="AN358" s="57">
        <v>-0.18975</v>
      </c>
      <c r="AO358" s="52">
        <f t="shared" si="34"/>
        <v>61.995060494157997</v>
      </c>
      <c r="AP358" s="52">
        <f t="shared" si="35"/>
        <v>83.172673801360943</v>
      </c>
      <c r="AQ358" s="52">
        <f>VLOOKUP(AB358,'Summary LA - 14-15'!C$12:BI$394,57,FALSE)</f>
        <v>155.03564912449551</v>
      </c>
    </row>
    <row r="359" spans="3:45" x14ac:dyDescent="0.25">
      <c r="C359" s="21" t="s">
        <v>361</v>
      </c>
      <c r="D359" s="21" t="s">
        <v>362</v>
      </c>
      <c r="E359" s="21"/>
      <c r="F359" s="22">
        <v>139463</v>
      </c>
      <c r="G359" s="23">
        <v>51.104307235610875</v>
      </c>
      <c r="H359" s="23">
        <v>54.610568493170234</v>
      </c>
      <c r="I359" s="23">
        <v>-0.75106659113886842</v>
      </c>
      <c r="J359" s="23">
        <v>53.859501902031369</v>
      </c>
      <c r="K359" s="23">
        <v>66.530511115879747</v>
      </c>
      <c r="L359" s="23">
        <v>117.63481835149064</v>
      </c>
      <c r="M359" s="1"/>
      <c r="N359" s="23">
        <v>51.444466619992738</v>
      </c>
      <c r="O359" s="23">
        <f t="shared" si="30"/>
        <v>47.214221334160314</v>
      </c>
      <c r="P359" s="23">
        <v>0.23366762841040212</v>
      </c>
      <c r="Q359" s="23">
        <v>-0.75106659113886842</v>
      </c>
      <c r="R359" s="23">
        <f t="shared" si="31"/>
        <v>46.69682237143185</v>
      </c>
      <c r="S359" s="23">
        <v>60.906055543512409</v>
      </c>
      <c r="T359" s="23">
        <v>112.35052216350515</v>
      </c>
      <c r="W359" s="54" t="s">
        <v>660</v>
      </c>
      <c r="X359" s="62" t="s">
        <v>667</v>
      </c>
      <c r="Y359" s="54" t="s">
        <v>662</v>
      </c>
      <c r="Z359" s="54"/>
      <c r="AA359" s="54" t="s">
        <v>1025</v>
      </c>
      <c r="AB359" s="55" t="s">
        <v>361</v>
      </c>
      <c r="AC359" s="55"/>
      <c r="AD359" s="57">
        <v>7.1271599999999999</v>
      </c>
      <c r="AE359" s="57">
        <v>7.6161537137630004</v>
      </c>
      <c r="AF359" s="57">
        <v>-0.10474600000000001</v>
      </c>
      <c r="AG359" s="52">
        <f t="shared" si="32"/>
        <v>7.5114077137630009</v>
      </c>
      <c r="AH359" s="52">
        <f t="shared" si="33"/>
        <v>9.2785446717539379</v>
      </c>
      <c r="AI359" s="58">
        <v>16.405704671753938</v>
      </c>
      <c r="AJ359" s="36"/>
      <c r="AK359" s="57">
        <v>7.1745996482240475</v>
      </c>
      <c r="AL359" s="57">
        <f>VLOOKUP(AB359,'Summary LA - 14-15'!C$12:BI$394,31,FALSE)</f>
        <v>6.5846369499259998</v>
      </c>
      <c r="AM359" s="57">
        <v>3.258798846099991E-2</v>
      </c>
      <c r="AN359" s="57">
        <v>-0.10474600000000001</v>
      </c>
      <c r="AO359" s="52">
        <f t="shared" si="34"/>
        <v>6.5124789383869999</v>
      </c>
      <c r="AP359" s="52">
        <f t="shared" si="35"/>
        <v>8.494795929810401</v>
      </c>
      <c r="AQ359" s="52">
        <f>VLOOKUP(AB359,'Summary LA - 14-15'!C$12:BI$394,57,FALSE)</f>
        <v>15.669395578034448</v>
      </c>
    </row>
    <row r="360" spans="3:45" x14ac:dyDescent="0.25">
      <c r="C360" s="21" t="s">
        <v>362</v>
      </c>
      <c r="D360" s="21"/>
      <c r="E360" s="21"/>
      <c r="F360" s="22">
        <v>554620</v>
      </c>
      <c r="G360" s="23">
        <v>378.38637806065418</v>
      </c>
      <c r="H360" s="23">
        <v>256.94567943843532</v>
      </c>
      <c r="I360" s="23">
        <v>0</v>
      </c>
      <c r="J360" s="23">
        <v>256.94567943843532</v>
      </c>
      <c r="K360" s="23">
        <v>315.64404756928235</v>
      </c>
      <c r="L360" s="23">
        <v>694.03042562993653</v>
      </c>
      <c r="M360" s="1"/>
      <c r="N360" s="23">
        <v>380.62490181263649</v>
      </c>
      <c r="O360" s="23">
        <f t="shared" si="30"/>
        <v>235.26924451314235</v>
      </c>
      <c r="P360" s="23">
        <v>1.0926175931087965</v>
      </c>
      <c r="Q360" s="23">
        <v>0</v>
      </c>
      <c r="R360" s="23">
        <f t="shared" si="31"/>
        <v>236.36186210625115</v>
      </c>
      <c r="S360" s="23">
        <v>304.69805299704939</v>
      </c>
      <c r="T360" s="23">
        <v>685.32295480968594</v>
      </c>
      <c r="W360" s="54" t="s">
        <v>715</v>
      </c>
      <c r="X360" s="63" t="s">
        <v>667</v>
      </c>
      <c r="Y360" s="54" t="s">
        <v>662</v>
      </c>
      <c r="Z360" s="54"/>
      <c r="AA360" s="54" t="s">
        <v>1026</v>
      </c>
      <c r="AB360" s="55" t="s">
        <v>362</v>
      </c>
      <c r="AC360" s="55"/>
      <c r="AD360" s="57">
        <v>209.86065300000001</v>
      </c>
      <c r="AE360" s="57">
        <v>142.507212730145</v>
      </c>
      <c r="AF360" s="57">
        <v>0</v>
      </c>
      <c r="AG360" s="52">
        <f t="shared" si="32"/>
        <v>142.507212730145</v>
      </c>
      <c r="AH360" s="52">
        <f t="shared" si="33"/>
        <v>175.06250166287538</v>
      </c>
      <c r="AI360" s="58">
        <v>384.92315466287539</v>
      </c>
      <c r="AJ360" s="36"/>
      <c r="AK360" s="57">
        <v>211.10218304332446</v>
      </c>
      <c r="AL360" s="57">
        <f>VLOOKUP(AB360,'Summary LA - 14-15'!C$12:BI$394,31,FALSE)</f>
        <v>130.48502839187901</v>
      </c>
      <c r="AM360" s="57">
        <v>0.60598756949000065</v>
      </c>
      <c r="AN360" s="57">
        <v>0</v>
      </c>
      <c r="AO360" s="52">
        <f t="shared" si="34"/>
        <v>131.09101596136901</v>
      </c>
      <c r="AP360" s="52">
        <f t="shared" si="35"/>
        <v>169.00378038650464</v>
      </c>
      <c r="AQ360" s="52">
        <f>VLOOKUP(AB360,'Summary LA - 14-15'!C$12:BI$394,57,FALSE)</f>
        <v>380.1059634298291</v>
      </c>
    </row>
    <row r="361" spans="3:45" x14ac:dyDescent="0.25">
      <c r="C361" s="21" t="s">
        <v>363</v>
      </c>
      <c r="D361" s="21" t="s">
        <v>170</v>
      </c>
      <c r="E361" s="21"/>
      <c r="F361" s="22">
        <v>91195</v>
      </c>
      <c r="G361" s="23">
        <v>80.594243105433421</v>
      </c>
      <c r="H361" s="23">
        <v>68.980526998607374</v>
      </c>
      <c r="I361" s="23">
        <v>0</v>
      </c>
      <c r="J361" s="23">
        <v>68.980526998607374</v>
      </c>
      <c r="K361" s="23">
        <v>99.378726715816413</v>
      </c>
      <c r="L361" s="23">
        <v>179.97296982124985</v>
      </c>
      <c r="M361" s="1"/>
      <c r="N361" s="23">
        <v>81.293428780865398</v>
      </c>
      <c r="O361" s="23">
        <f t="shared" si="30"/>
        <v>60.045285159866225</v>
      </c>
      <c r="P361" s="23">
        <v>0.29433785603377666</v>
      </c>
      <c r="Q361" s="23">
        <v>0</v>
      </c>
      <c r="R361" s="23">
        <f t="shared" si="31"/>
        <v>60.339623015900003</v>
      </c>
      <c r="S361" s="23">
        <v>99.084145911998164</v>
      </c>
      <c r="T361" s="23">
        <v>180.37757469286356</v>
      </c>
      <c r="W361" s="54" t="s">
        <v>660</v>
      </c>
      <c r="X361" s="62" t="s">
        <v>661</v>
      </c>
      <c r="Y361" s="54" t="s">
        <v>679</v>
      </c>
      <c r="Z361" s="54"/>
      <c r="AA361" s="54" t="s">
        <v>1027</v>
      </c>
      <c r="AB361" s="55" t="s">
        <v>363</v>
      </c>
      <c r="AC361" s="55"/>
      <c r="AD361" s="57">
        <v>7.3497919999999999</v>
      </c>
      <c r="AE361" s="57">
        <v>6.2906791596379996</v>
      </c>
      <c r="AF361" s="57">
        <v>0</v>
      </c>
      <c r="AG361" s="52">
        <f t="shared" si="32"/>
        <v>6.2906791596379996</v>
      </c>
      <c r="AH361" s="52">
        <f t="shared" si="33"/>
        <v>9.0628429828488777</v>
      </c>
      <c r="AI361" s="58">
        <v>16.412634982848878</v>
      </c>
      <c r="AJ361" s="36"/>
      <c r="AK361" s="57">
        <v>7.4135542376710202</v>
      </c>
      <c r="AL361" s="57">
        <f>VLOOKUP(AB361,'Summary LA - 14-15'!C$12:BI$394,31,FALSE)</f>
        <v>5.4758297801540001</v>
      </c>
      <c r="AM361" s="57">
        <v>2.6842140781000258E-2</v>
      </c>
      <c r="AN361" s="57">
        <v>0</v>
      </c>
      <c r="AO361" s="52">
        <f t="shared" si="34"/>
        <v>5.5026719209350006</v>
      </c>
      <c r="AP361" s="52">
        <f t="shared" si="35"/>
        <v>9.036517397471945</v>
      </c>
      <c r="AQ361" s="52">
        <f>VLOOKUP(AB361,'Summary LA - 14-15'!C$12:BI$394,57,FALSE)</f>
        <v>16.450071635142965</v>
      </c>
    </row>
    <row r="362" spans="3:45" x14ac:dyDescent="0.25">
      <c r="C362" s="21" t="s">
        <v>364</v>
      </c>
      <c r="D362" s="21" t="s">
        <v>327</v>
      </c>
      <c r="E362" s="21"/>
      <c r="F362" s="22">
        <v>116400</v>
      </c>
      <c r="G362" s="23">
        <v>43.240549828178693</v>
      </c>
      <c r="H362" s="23">
        <v>76.475904898376285</v>
      </c>
      <c r="I362" s="23">
        <v>-0.70123711340206185</v>
      </c>
      <c r="J362" s="23">
        <v>75.774667784974227</v>
      </c>
      <c r="K362" s="23">
        <v>91.400454973893446</v>
      </c>
      <c r="L362" s="23">
        <v>134.6410048020721</v>
      </c>
      <c r="M362" s="1"/>
      <c r="N362" s="23">
        <v>43.223012122798345</v>
      </c>
      <c r="O362" s="23">
        <f t="shared" si="30"/>
        <v>66.004811493436421</v>
      </c>
      <c r="P362" s="23">
        <v>0.32847202378006723</v>
      </c>
      <c r="Q362" s="23">
        <v>-0.70123711340206185</v>
      </c>
      <c r="R362" s="23">
        <f t="shared" si="31"/>
        <v>65.632046403814428</v>
      </c>
      <c r="S362" s="23">
        <v>84.598151896026906</v>
      </c>
      <c r="T362" s="23">
        <v>127.82116401882524</v>
      </c>
      <c r="W362" s="54" t="s">
        <v>660</v>
      </c>
      <c r="X362" s="62" t="s">
        <v>667</v>
      </c>
      <c r="Y362" s="54" t="s">
        <v>665</v>
      </c>
      <c r="Z362" s="54"/>
      <c r="AA362" s="54" t="s">
        <v>1028</v>
      </c>
      <c r="AB362" s="55" t="s">
        <v>364</v>
      </c>
      <c r="AC362" s="55"/>
      <c r="AD362" s="57">
        <v>5.0331999999999999</v>
      </c>
      <c r="AE362" s="57">
        <v>8.9017953301709998</v>
      </c>
      <c r="AF362" s="57">
        <v>-8.1624000000000002E-2</v>
      </c>
      <c r="AG362" s="52">
        <f t="shared" si="32"/>
        <v>8.8201713301710001</v>
      </c>
      <c r="AH362" s="52">
        <f t="shared" si="33"/>
        <v>10.639012958961196</v>
      </c>
      <c r="AI362" s="58">
        <v>15.672212958961195</v>
      </c>
      <c r="AJ362" s="36"/>
      <c r="AK362" s="57">
        <v>5.0311586110937272</v>
      </c>
      <c r="AL362" s="57">
        <f>VLOOKUP(AB362,'Summary LA - 14-15'!C$12:BI$394,31,FALSE)</f>
        <v>7.6829600578359996</v>
      </c>
      <c r="AM362" s="57">
        <v>3.8234143567999826E-2</v>
      </c>
      <c r="AN362" s="57">
        <v>-8.1624000000000002E-2</v>
      </c>
      <c r="AO362" s="52">
        <f t="shared" si="34"/>
        <v>7.6395702014040001</v>
      </c>
      <c r="AP362" s="52">
        <f t="shared" si="35"/>
        <v>9.8479941085804299</v>
      </c>
      <c r="AQ362" s="52">
        <f>VLOOKUP(AB362,'Summary LA - 14-15'!C$12:BI$394,57,FALSE)</f>
        <v>14.879152719674156</v>
      </c>
    </row>
    <row r="363" spans="3:45" x14ac:dyDescent="0.25">
      <c r="C363" s="21" t="s">
        <v>365</v>
      </c>
      <c r="D363" s="21" t="s">
        <v>330</v>
      </c>
      <c r="E363" s="21"/>
      <c r="F363" s="22">
        <v>123651</v>
      </c>
      <c r="G363" s="23">
        <v>67.480376220168054</v>
      </c>
      <c r="H363" s="23">
        <v>36.135323631697275</v>
      </c>
      <c r="I363" s="23">
        <v>-1.2408795723447443</v>
      </c>
      <c r="J363" s="23">
        <v>34.89444405935253</v>
      </c>
      <c r="K363" s="23">
        <v>47.556860091107765</v>
      </c>
      <c r="L363" s="23">
        <v>115.03723631127582</v>
      </c>
      <c r="M363" s="1"/>
      <c r="N363" s="23">
        <v>67.725246344227344</v>
      </c>
      <c r="O363" s="23">
        <f t="shared" si="30"/>
        <v>31.420534164648888</v>
      </c>
      <c r="P363" s="23">
        <v>0.15312245640552999</v>
      </c>
      <c r="Q363" s="23">
        <v>-1.2408795723447443</v>
      </c>
      <c r="R363" s="23">
        <f t="shared" si="31"/>
        <v>30.332777048709673</v>
      </c>
      <c r="S363" s="23">
        <v>46.645811799064376</v>
      </c>
      <c r="T363" s="23">
        <v>114.37105814329172</v>
      </c>
      <c r="W363" s="54" t="s">
        <v>660</v>
      </c>
      <c r="X363" s="62" t="s">
        <v>664</v>
      </c>
      <c r="Y363" s="54" t="s">
        <v>679</v>
      </c>
      <c r="Z363" s="54"/>
      <c r="AA363" s="54" t="s">
        <v>1029</v>
      </c>
      <c r="AB363" s="55" t="s">
        <v>365</v>
      </c>
      <c r="AC363" s="55"/>
      <c r="AD363" s="57">
        <v>8.3440159999999999</v>
      </c>
      <c r="AE363" s="57">
        <v>4.4681689023829998</v>
      </c>
      <c r="AF363" s="57">
        <v>-0.15343599999999999</v>
      </c>
      <c r="AG363" s="52">
        <f t="shared" si="32"/>
        <v>4.3147329023829997</v>
      </c>
      <c r="AH363" s="52">
        <f t="shared" si="33"/>
        <v>5.8804533071255669</v>
      </c>
      <c r="AI363" s="58">
        <v>14.224469307125567</v>
      </c>
      <c r="AJ363" s="36"/>
      <c r="AK363" s="57">
        <v>8.3742944357100555</v>
      </c>
      <c r="AL363" s="57">
        <f>VLOOKUP(AB363,'Summary LA - 14-15'!C$12:BI$394,31,FALSE)</f>
        <v>3.8851804699929997</v>
      </c>
      <c r="AM363" s="57">
        <v>1.8933744857000188E-2</v>
      </c>
      <c r="AN363" s="57">
        <v>-0.15343599999999999</v>
      </c>
      <c r="AO363" s="52">
        <f t="shared" si="34"/>
        <v>3.7506782148499997</v>
      </c>
      <c r="AP363" s="52">
        <f t="shared" si="35"/>
        <v>5.7681802760334548</v>
      </c>
      <c r="AQ363" s="52">
        <f>VLOOKUP(AB363,'Summary LA - 14-15'!C$12:BI$394,57,FALSE)</f>
        <v>14.14247471174351</v>
      </c>
    </row>
    <row r="364" spans="3:45" x14ac:dyDescent="0.25">
      <c r="C364" s="21" t="s">
        <v>366</v>
      </c>
      <c r="D364" s="21" t="s">
        <v>125</v>
      </c>
      <c r="E364" s="21" t="s">
        <v>126</v>
      </c>
      <c r="F364" s="22">
        <v>150073</v>
      </c>
      <c r="G364" s="23">
        <v>68.595550165586076</v>
      </c>
      <c r="H364" s="23">
        <v>43.924348495891998</v>
      </c>
      <c r="I364" s="23">
        <v>-2.8759470391076341</v>
      </c>
      <c r="J364" s="23">
        <v>41.048401456784362</v>
      </c>
      <c r="K364" s="23">
        <v>62.650153473248736</v>
      </c>
      <c r="L364" s="23">
        <v>131.24570363883484</v>
      </c>
      <c r="M364" s="1"/>
      <c r="N364" s="23">
        <v>69.387714418229422</v>
      </c>
      <c r="O364" s="23">
        <f t="shared" si="30"/>
        <v>38.192475263938221</v>
      </c>
      <c r="P364" s="23">
        <v>0.18602666119821956</v>
      </c>
      <c r="Q364" s="23">
        <v>-2.8759470391076341</v>
      </c>
      <c r="R364" s="23">
        <f t="shared" si="31"/>
        <v>35.502554886028804</v>
      </c>
      <c r="S364" s="23">
        <v>62.685174984121254</v>
      </c>
      <c r="T364" s="23">
        <v>132.07288940235068</v>
      </c>
      <c r="W364" s="54" t="s">
        <v>660</v>
      </c>
      <c r="X364" s="62" t="s">
        <v>664</v>
      </c>
      <c r="Y364" s="54" t="s">
        <v>662</v>
      </c>
      <c r="Z364" s="54"/>
      <c r="AA364" s="54" t="s">
        <v>1030</v>
      </c>
      <c r="AB364" s="55" t="s">
        <v>366</v>
      </c>
      <c r="AC364" s="55"/>
      <c r="AD364" s="57">
        <v>10.29434</v>
      </c>
      <c r="AE364" s="57">
        <v>6.5918587518239997</v>
      </c>
      <c r="AF364" s="57">
        <v>-0.43160199999999999</v>
      </c>
      <c r="AG364" s="52">
        <f t="shared" si="32"/>
        <v>6.1602567518239999</v>
      </c>
      <c r="AH364" s="52">
        <f t="shared" si="33"/>
        <v>9.4020964821908581</v>
      </c>
      <c r="AI364" s="58">
        <v>19.696436482190858</v>
      </c>
      <c r="AJ364" s="36"/>
      <c r="AK364" s="57">
        <v>10.413222465886944</v>
      </c>
      <c r="AL364" s="57">
        <f>VLOOKUP(AB364,'Summary LA - 14-15'!C$12:BI$394,31,FALSE)</f>
        <v>5.7316593402850007</v>
      </c>
      <c r="AM364" s="57">
        <v>2.7917579126000406E-2</v>
      </c>
      <c r="AN364" s="57">
        <v>-0.43160199999999999</v>
      </c>
      <c r="AO364" s="52">
        <f t="shared" si="34"/>
        <v>5.3279749194110009</v>
      </c>
      <c r="AP364" s="52">
        <f t="shared" si="35"/>
        <v>9.4079109827381604</v>
      </c>
      <c r="AQ364" s="52">
        <f>VLOOKUP(AB364,'Summary LA - 14-15'!C$12:BI$394,57,FALSE)</f>
        <v>19.821133448625105</v>
      </c>
    </row>
    <row r="365" spans="3:45" x14ac:dyDescent="0.25">
      <c r="C365" s="21" t="s">
        <v>367</v>
      </c>
      <c r="D365" s="21" t="s">
        <v>243</v>
      </c>
      <c r="E365" s="21"/>
      <c r="F365" s="22">
        <v>76792</v>
      </c>
      <c r="G365" s="23">
        <v>36.270197416397544</v>
      </c>
      <c r="H365" s="23">
        <v>69.339848496549109</v>
      </c>
      <c r="I365" s="23">
        <v>-0.76406396499635376</v>
      </c>
      <c r="J365" s="23">
        <v>68.57578453155277</v>
      </c>
      <c r="K365" s="23">
        <v>85.156400267856355</v>
      </c>
      <c r="L365" s="23">
        <v>121.42659768425389</v>
      </c>
      <c r="M365" s="1"/>
      <c r="N365" s="23">
        <v>36.290257807691354</v>
      </c>
      <c r="O365" s="23">
        <f t="shared" si="30"/>
        <v>59.820922057688307</v>
      </c>
      <c r="P365" s="23">
        <v>0.29799903443067688</v>
      </c>
      <c r="Q365" s="23">
        <v>-0.76406396499635376</v>
      </c>
      <c r="R365" s="23">
        <f t="shared" si="31"/>
        <v>59.354857127122628</v>
      </c>
      <c r="S365" s="23">
        <v>78.683899083433005</v>
      </c>
      <c r="T365" s="23">
        <v>114.97415689112437</v>
      </c>
      <c r="W365" s="54" t="s">
        <v>660</v>
      </c>
      <c r="X365" s="62" t="s">
        <v>667</v>
      </c>
      <c r="Y365" s="54" t="s">
        <v>662</v>
      </c>
      <c r="Z365" s="54"/>
      <c r="AA365" s="54" t="s">
        <v>1031</v>
      </c>
      <c r="AB365" s="55" t="s">
        <v>367</v>
      </c>
      <c r="AC365" s="55"/>
      <c r="AD365" s="57">
        <v>2.7852610000000002</v>
      </c>
      <c r="AE365" s="57">
        <v>5.3247456457469999</v>
      </c>
      <c r="AF365" s="57">
        <v>-5.8673999999999997E-2</v>
      </c>
      <c r="AG365" s="52">
        <f t="shared" si="32"/>
        <v>5.266071645747</v>
      </c>
      <c r="AH365" s="52">
        <f t="shared" si="33"/>
        <v>6.5393302893692251</v>
      </c>
      <c r="AI365" s="58">
        <v>9.3245912893692253</v>
      </c>
      <c r="AJ365" s="36"/>
      <c r="AK365" s="57">
        <v>2.7868014775682344</v>
      </c>
      <c r="AL365" s="57">
        <f>VLOOKUP(AB365,'Summary LA - 14-15'!C$12:BI$394,31,FALSE)</f>
        <v>4.5937682466540002</v>
      </c>
      <c r="AM365" s="57">
        <v>2.2883941852000541E-2</v>
      </c>
      <c r="AN365" s="57">
        <v>-5.8673999999999997E-2</v>
      </c>
      <c r="AO365" s="52">
        <f t="shared" si="34"/>
        <v>4.5579781885060004</v>
      </c>
      <c r="AP365" s="52">
        <f t="shared" si="35"/>
        <v>6.0427544791794805</v>
      </c>
      <c r="AQ365" s="52">
        <f>VLOOKUP(AB365,'Summary LA - 14-15'!C$12:BI$394,57,FALSE)</f>
        <v>8.8295559567477149</v>
      </c>
    </row>
    <row r="366" spans="3:45" x14ac:dyDescent="0.25">
      <c r="C366" s="21" t="s">
        <v>368</v>
      </c>
      <c r="D366" s="21" t="s">
        <v>170</v>
      </c>
      <c r="E366" s="21"/>
      <c r="F366" s="22">
        <v>116762</v>
      </c>
      <c r="G366" s="23">
        <v>63.351604117778045</v>
      </c>
      <c r="H366" s="23">
        <v>55.206692349505836</v>
      </c>
      <c r="I366" s="23">
        <v>-1.4686113632860005</v>
      </c>
      <c r="J366" s="23">
        <v>53.738080986219842</v>
      </c>
      <c r="K366" s="23">
        <v>69.427261119453036</v>
      </c>
      <c r="L366" s="23">
        <v>132.77886523723106</v>
      </c>
      <c r="M366" s="1"/>
      <c r="N366" s="23">
        <v>63.074907617264863</v>
      </c>
      <c r="O366" s="23">
        <f t="shared" si="30"/>
        <v>47.851029224679266</v>
      </c>
      <c r="P366" s="23">
        <v>0.23570072157036945</v>
      </c>
      <c r="Q366" s="23">
        <v>-1.4686113632860005</v>
      </c>
      <c r="R366" s="23">
        <f t="shared" si="31"/>
        <v>46.618118582963632</v>
      </c>
      <c r="S366" s="23">
        <v>65.448104232630627</v>
      </c>
      <c r="T366" s="23">
        <v>128.52301184989548</v>
      </c>
      <c r="W366" s="54" t="s">
        <v>660</v>
      </c>
      <c r="X366" s="62" t="s">
        <v>661</v>
      </c>
      <c r="Y366" s="54" t="s">
        <v>679</v>
      </c>
      <c r="Z366" s="54"/>
      <c r="AA366" s="54" t="s">
        <v>1032</v>
      </c>
      <c r="AB366" s="55" t="s">
        <v>368</v>
      </c>
      <c r="AC366" s="55"/>
      <c r="AD366" s="57">
        <v>7.3970599999999997</v>
      </c>
      <c r="AE366" s="57">
        <v>6.4460438121130004</v>
      </c>
      <c r="AF366" s="57">
        <v>-0.17147799999999999</v>
      </c>
      <c r="AG366" s="52">
        <f t="shared" si="32"/>
        <v>6.2745658121130008</v>
      </c>
      <c r="AH366" s="52">
        <f t="shared" si="33"/>
        <v>8.1064658628295749</v>
      </c>
      <c r="AI366" s="58">
        <v>15.503525862829575</v>
      </c>
      <c r="AJ366" s="36"/>
      <c r="AK366" s="57">
        <v>7.3647523632070788</v>
      </c>
      <c r="AL366" s="57">
        <f>VLOOKUP(AB366,'Summary LA - 14-15'!C$12:BI$394,31,FALSE)</f>
        <v>5.5871818743319999</v>
      </c>
      <c r="AM366" s="57">
        <v>2.752088765199948E-2</v>
      </c>
      <c r="AN366" s="57">
        <v>-0.17147799999999999</v>
      </c>
      <c r="AO366" s="52">
        <f t="shared" si="34"/>
        <v>5.4432247619840002</v>
      </c>
      <c r="AP366" s="52">
        <f t="shared" si="35"/>
        <v>7.6424039985461354</v>
      </c>
      <c r="AQ366" s="52">
        <f>VLOOKUP(AB366,'Summary LA - 14-15'!C$12:BI$394,57,FALSE)</f>
        <v>15.007156361753214</v>
      </c>
    </row>
    <row r="367" spans="3:45" x14ac:dyDescent="0.25">
      <c r="C367" s="21" t="s">
        <v>369</v>
      </c>
      <c r="D367" s="21"/>
      <c r="E367" s="21" t="s">
        <v>38</v>
      </c>
      <c r="F367" s="22">
        <v>157352</v>
      </c>
      <c r="G367" s="23">
        <v>480.83411078346637</v>
      </c>
      <c r="H367" s="23">
        <v>251.67609912222915</v>
      </c>
      <c r="I367" s="23">
        <v>-1.6651393055061265</v>
      </c>
      <c r="J367" s="23">
        <v>250.01095981672302</v>
      </c>
      <c r="K367" s="23">
        <v>307.14905425433085</v>
      </c>
      <c r="L367" s="23">
        <v>787.98316503779711</v>
      </c>
      <c r="M367" s="1"/>
      <c r="N367" s="23">
        <v>484.4793367574307</v>
      </c>
      <c r="O367" s="23">
        <f t="shared" si="30"/>
        <v>227.61957696091568</v>
      </c>
      <c r="P367" s="23">
        <v>1.087575110395764</v>
      </c>
      <c r="Q367" s="23">
        <v>-1.6651393055061265</v>
      </c>
      <c r="R367" s="23">
        <f t="shared" si="31"/>
        <v>227.04201276580531</v>
      </c>
      <c r="S367" s="23">
        <v>299.46689546984072</v>
      </c>
      <c r="T367" s="23">
        <v>783.94623222727137</v>
      </c>
      <c r="W367" s="54" t="s">
        <v>688</v>
      </c>
      <c r="X367" s="63" t="s">
        <v>667</v>
      </c>
      <c r="Y367" s="54" t="s">
        <v>662</v>
      </c>
      <c r="Z367" s="54"/>
      <c r="AA367" s="54" t="s">
        <v>1033</v>
      </c>
      <c r="AB367" s="55" t="s">
        <v>369</v>
      </c>
      <c r="AC367" s="55"/>
      <c r="AD367" s="57">
        <v>75.660208999999995</v>
      </c>
      <c r="AE367" s="57">
        <v>39.601737549081001</v>
      </c>
      <c r="AF367" s="57">
        <v>-0.262013</v>
      </c>
      <c r="AG367" s="52">
        <f t="shared" si="32"/>
        <v>39.339724549080998</v>
      </c>
      <c r="AH367" s="52">
        <f t="shared" si="33"/>
        <v>48.33051798502747</v>
      </c>
      <c r="AI367" s="58">
        <v>123.99072698502746</v>
      </c>
      <c r="AJ367" s="36"/>
      <c r="AK367" s="57">
        <v>76.233792597455235</v>
      </c>
      <c r="AL367" s="57">
        <f>VLOOKUP(AB367,'Summary LA - 14-15'!C$12:BI$394,31,FALSE)</f>
        <v>35.816395673954005</v>
      </c>
      <c r="AM367" s="57">
        <v>0.17113211877099424</v>
      </c>
      <c r="AN367" s="57">
        <v>-0.262013</v>
      </c>
      <c r="AO367" s="52">
        <f t="shared" si="34"/>
        <v>35.725514792724994</v>
      </c>
      <c r="AP367" s="52">
        <f t="shared" si="35"/>
        <v>47.125165682033085</v>
      </c>
      <c r="AQ367" s="52">
        <f>VLOOKUP(AB367,'Summary LA - 14-15'!C$12:BI$394,57,FALSE)</f>
        <v>123.35895827948832</v>
      </c>
    </row>
    <row r="368" spans="3:45" x14ac:dyDescent="0.25">
      <c r="C368" s="21" t="s">
        <v>370</v>
      </c>
      <c r="D368" s="21" t="s">
        <v>106</v>
      </c>
      <c r="E368" s="21" t="s">
        <v>107</v>
      </c>
      <c r="F368" s="22">
        <v>54754</v>
      </c>
      <c r="G368" s="23">
        <v>69.35042188698543</v>
      </c>
      <c r="H368" s="23">
        <v>66.646345319081718</v>
      </c>
      <c r="I368" s="23">
        <v>-2.1814479307447856</v>
      </c>
      <c r="J368" s="23">
        <v>64.464897388336922</v>
      </c>
      <c r="K368" s="23">
        <v>90.209971829702738</v>
      </c>
      <c r="L368" s="23">
        <v>159.56039371668817</v>
      </c>
      <c r="M368" s="1"/>
      <c r="N368" s="23">
        <v>70.107569152517939</v>
      </c>
      <c r="O368" s="23">
        <f t="shared" si="30"/>
        <v>57.861182619936443</v>
      </c>
      <c r="P368" s="23">
        <v>0.28455254100157495</v>
      </c>
      <c r="Q368" s="23">
        <v>-2.1814479307447856</v>
      </c>
      <c r="R368" s="23">
        <f t="shared" si="31"/>
        <v>55.964287230193229</v>
      </c>
      <c r="S368" s="23">
        <v>86.197202041522573</v>
      </c>
      <c r="T368" s="23">
        <v>156.30477119404051</v>
      </c>
      <c r="W368" s="54" t="s">
        <v>660</v>
      </c>
      <c r="X368" s="62" t="s">
        <v>664</v>
      </c>
      <c r="Y368" s="54" t="s">
        <v>665</v>
      </c>
      <c r="Z368" s="54"/>
      <c r="AA368" s="54" t="s">
        <v>1034</v>
      </c>
      <c r="AB368" s="55" t="s">
        <v>370</v>
      </c>
      <c r="AC368" s="55"/>
      <c r="AD368" s="57">
        <v>3.7972130000000002</v>
      </c>
      <c r="AE368" s="57">
        <v>3.6491539916010001</v>
      </c>
      <c r="AF368" s="57">
        <v>-0.11944299999999999</v>
      </c>
      <c r="AG368" s="52">
        <f t="shared" si="32"/>
        <v>3.5297109916010001</v>
      </c>
      <c r="AH368" s="52">
        <f t="shared" si="33"/>
        <v>4.9393567975635433</v>
      </c>
      <c r="AI368" s="58">
        <v>8.7365697975635435</v>
      </c>
      <c r="AJ368" s="36"/>
      <c r="AK368" s="57">
        <v>3.838669841376968</v>
      </c>
      <c r="AL368" s="57">
        <f>VLOOKUP(AB368,'Summary LA - 14-15'!C$12:BI$394,31,FALSE)</f>
        <v>3.168131193172</v>
      </c>
      <c r="AM368" s="57">
        <v>1.5580389830000234E-2</v>
      </c>
      <c r="AN368" s="57">
        <v>-0.11944299999999999</v>
      </c>
      <c r="AO368" s="208">
        <f t="shared" si="34"/>
        <v>3.0642685830020002</v>
      </c>
      <c r="AP368" s="52">
        <f t="shared" si="35"/>
        <v>4.7199543646722404</v>
      </c>
      <c r="AQ368" s="52">
        <f>VLOOKUP(AB368,'Summary LA - 14-15'!C$12:BI$394,57,FALSE)</f>
        <v>8.5586242060492079</v>
      </c>
      <c r="AS368" s="209">
        <f>AP368-AO368</f>
        <v>1.6556857816702402</v>
      </c>
    </row>
    <row r="369" spans="3:43" x14ac:dyDescent="0.25">
      <c r="C369" s="21" t="s">
        <v>371</v>
      </c>
      <c r="D369" s="21" t="s">
        <v>109</v>
      </c>
      <c r="E369" s="21" t="s">
        <v>110</v>
      </c>
      <c r="F369" s="22">
        <v>100431</v>
      </c>
      <c r="G369" s="23">
        <v>49.662773446445819</v>
      </c>
      <c r="H369" s="23">
        <v>64.702176649281597</v>
      </c>
      <c r="I369" s="23">
        <v>-2.8159034561041909</v>
      </c>
      <c r="J369" s="23">
        <v>61.886273193177416</v>
      </c>
      <c r="K369" s="23">
        <v>77.841098956524689</v>
      </c>
      <c r="L369" s="23">
        <v>127.5038724029705</v>
      </c>
      <c r="M369" s="1"/>
      <c r="N369" s="23">
        <v>49.818052903095683</v>
      </c>
      <c r="O369" s="23">
        <f t="shared" si="30"/>
        <v>56.055239490027979</v>
      </c>
      <c r="P369" s="23">
        <v>0.27522579397795477</v>
      </c>
      <c r="Q369" s="23">
        <v>-2.8159034561041909</v>
      </c>
      <c r="R369" s="23">
        <f t="shared" si="31"/>
        <v>53.514561827901744</v>
      </c>
      <c r="S369" s="23">
        <v>74.818952912060993</v>
      </c>
      <c r="T369" s="23">
        <v>124.63700581515668</v>
      </c>
      <c r="W369" s="54" t="s">
        <v>660</v>
      </c>
      <c r="X369" s="62" t="s">
        <v>664</v>
      </c>
      <c r="Y369" s="54" t="s">
        <v>665</v>
      </c>
      <c r="Z369" s="54"/>
      <c r="AA369" s="54" t="s">
        <v>1035</v>
      </c>
      <c r="AB369" s="55" t="s">
        <v>371</v>
      </c>
      <c r="AC369" s="55"/>
      <c r="AD369" s="57">
        <v>4.9876820000000004</v>
      </c>
      <c r="AE369" s="57">
        <v>6.4981043030640002</v>
      </c>
      <c r="AF369" s="57">
        <v>-0.282804</v>
      </c>
      <c r="AG369" s="52">
        <f t="shared" si="32"/>
        <v>6.2153003030640006</v>
      </c>
      <c r="AH369" s="52">
        <f t="shared" si="33"/>
        <v>7.8176594093027303</v>
      </c>
      <c r="AI369" s="58">
        <v>12.805341409302731</v>
      </c>
      <c r="AJ369" s="36"/>
      <c r="AK369" s="57">
        <v>5.0032768711108027</v>
      </c>
      <c r="AL369" s="57">
        <f>VLOOKUP(AB369,'Summary LA - 14-15'!C$12:BI$394,31,FALSE)</f>
        <v>5.6296837572229999</v>
      </c>
      <c r="AM369" s="57">
        <v>2.7641201714999973E-2</v>
      </c>
      <c r="AN369" s="57">
        <v>-0.282804</v>
      </c>
      <c r="AO369" s="52">
        <f t="shared" si="34"/>
        <v>5.3745209589380005</v>
      </c>
      <c r="AP369" s="52">
        <f t="shared" si="35"/>
        <v>7.5146963607422421</v>
      </c>
      <c r="AQ369" s="52">
        <f>VLOOKUP(AB369,'Summary LA - 14-15'!C$12:BI$394,57,FALSE)</f>
        <v>12.517973231853045</v>
      </c>
    </row>
    <row r="370" spans="3:43" x14ac:dyDescent="0.25">
      <c r="C370" s="21" t="s">
        <v>372</v>
      </c>
      <c r="D370" s="21" t="s">
        <v>194</v>
      </c>
      <c r="E370" s="21" t="s">
        <v>195</v>
      </c>
      <c r="F370" s="22">
        <v>111540</v>
      </c>
      <c r="G370" s="23">
        <v>54.170889367043209</v>
      </c>
      <c r="H370" s="23">
        <v>65.612524553344102</v>
      </c>
      <c r="I370" s="23">
        <v>-0.63192576654115129</v>
      </c>
      <c r="J370" s="23">
        <v>64.980598786802958</v>
      </c>
      <c r="K370" s="23">
        <v>77.736634788681855</v>
      </c>
      <c r="L370" s="23">
        <v>131.90752415572507</v>
      </c>
      <c r="M370" s="1"/>
      <c r="N370" s="23">
        <v>54.332473469932118</v>
      </c>
      <c r="O370" s="23">
        <f t="shared" si="30"/>
        <v>56.684457494118703</v>
      </c>
      <c r="P370" s="23">
        <v>0.28096407961270004</v>
      </c>
      <c r="Q370" s="23">
        <v>-0.63192576654115129</v>
      </c>
      <c r="R370" s="23">
        <f t="shared" si="31"/>
        <v>56.333495807190253</v>
      </c>
      <c r="S370" s="23">
        <v>72.879960319841402</v>
      </c>
      <c r="T370" s="23">
        <v>127.21243378977353</v>
      </c>
      <c r="W370" s="54" t="s">
        <v>660</v>
      </c>
      <c r="X370" s="62" t="s">
        <v>664</v>
      </c>
      <c r="Y370" s="54" t="s">
        <v>662</v>
      </c>
      <c r="Z370" s="54"/>
      <c r="AA370" s="54" t="s">
        <v>1036</v>
      </c>
      <c r="AB370" s="55" t="s">
        <v>372</v>
      </c>
      <c r="AC370" s="55"/>
      <c r="AD370" s="57">
        <v>6.0422209999999996</v>
      </c>
      <c r="AE370" s="57">
        <v>7.3184209886800007</v>
      </c>
      <c r="AF370" s="57">
        <v>-7.0485000000000006E-2</v>
      </c>
      <c r="AG370" s="52">
        <f t="shared" si="32"/>
        <v>7.247935988680001</v>
      </c>
      <c r="AH370" s="52">
        <f t="shared" si="33"/>
        <v>8.6707442443295744</v>
      </c>
      <c r="AI370" s="58">
        <v>14.712965244329574</v>
      </c>
      <c r="AJ370" s="36"/>
      <c r="AK370" s="57">
        <v>6.0602440908362283</v>
      </c>
      <c r="AL370" s="57">
        <f>VLOOKUP(AB370,'Summary LA - 14-15'!C$12:BI$394,31,FALSE)</f>
        <v>6.3225843888939997</v>
      </c>
      <c r="AM370" s="57">
        <v>3.1338733440000564E-2</v>
      </c>
      <c r="AN370" s="57">
        <v>-7.0485000000000006E-2</v>
      </c>
      <c r="AO370" s="52">
        <f t="shared" si="34"/>
        <v>6.2834381223340001</v>
      </c>
      <c r="AP370" s="52">
        <f t="shared" si="35"/>
        <v>8.1296605667527491</v>
      </c>
      <c r="AQ370" s="52">
        <f>VLOOKUP(AB370,'Summary LA - 14-15'!C$12:BI$394,57,FALSE)</f>
        <v>14.189904657588977</v>
      </c>
    </row>
    <row r="371" spans="3:43" x14ac:dyDescent="0.25">
      <c r="C371" s="21" t="s">
        <v>373</v>
      </c>
      <c r="D371" s="21" t="s">
        <v>205</v>
      </c>
      <c r="E371" s="21"/>
      <c r="F371" s="22">
        <v>91619</v>
      </c>
      <c r="G371" s="23">
        <v>57.758412556347487</v>
      </c>
      <c r="H371" s="23">
        <v>72.667768131937692</v>
      </c>
      <c r="I371" s="23">
        <v>-2.0478503367205496</v>
      </c>
      <c r="J371" s="23">
        <v>70.619917795217134</v>
      </c>
      <c r="K371" s="23">
        <v>89.870144622395472</v>
      </c>
      <c r="L371" s="23">
        <v>147.62855717874297</v>
      </c>
      <c r="M371" s="1"/>
      <c r="N371" s="23">
        <v>58.109593703772276</v>
      </c>
      <c r="O371" s="23">
        <f t="shared" si="30"/>
        <v>62.844198505790295</v>
      </c>
      <c r="P371" s="23">
        <v>0.31191868250034926</v>
      </c>
      <c r="Q371" s="23">
        <v>-2.0478503367205496</v>
      </c>
      <c r="R371" s="23">
        <f t="shared" si="31"/>
        <v>61.108266851570093</v>
      </c>
      <c r="S371" s="23">
        <v>85.472569814171322</v>
      </c>
      <c r="T371" s="23">
        <v>143.58216351794357</v>
      </c>
      <c r="W371" s="54" t="s">
        <v>660</v>
      </c>
      <c r="X371" s="62" t="s">
        <v>664</v>
      </c>
      <c r="Y371" s="54" t="s">
        <v>665</v>
      </c>
      <c r="Z371" s="54"/>
      <c r="AA371" s="54" t="s">
        <v>1037</v>
      </c>
      <c r="AB371" s="55" t="s">
        <v>373</v>
      </c>
      <c r="AC371" s="55"/>
      <c r="AD371" s="57">
        <v>5.2917680000000002</v>
      </c>
      <c r="AE371" s="57">
        <v>6.6577482484799999</v>
      </c>
      <c r="AF371" s="57">
        <v>-0.18762200000000001</v>
      </c>
      <c r="AG371" s="52">
        <f t="shared" si="32"/>
        <v>6.4701262484799997</v>
      </c>
      <c r="AH371" s="52">
        <f t="shared" si="33"/>
        <v>8.2338127801592513</v>
      </c>
      <c r="AI371" s="58">
        <v>13.525580780159251</v>
      </c>
      <c r="AJ371" s="36"/>
      <c r="AK371" s="57">
        <v>5.323942865545912</v>
      </c>
      <c r="AL371" s="57">
        <f>VLOOKUP(AB371,'Summary LA - 14-15'!C$12:BI$394,31,FALSE)</f>
        <v>5.7577226229020004</v>
      </c>
      <c r="AM371" s="57">
        <v>2.8577677771999502E-2</v>
      </c>
      <c r="AN371" s="57">
        <v>-0.18762200000000001</v>
      </c>
      <c r="AO371" s="52">
        <f t="shared" si="34"/>
        <v>5.598678300674</v>
      </c>
      <c r="AP371" s="52">
        <f t="shared" si="35"/>
        <v>7.8314861896026651</v>
      </c>
      <c r="AQ371" s="52">
        <f>VLOOKUP(AB371,'Summary LA - 14-15'!C$12:BI$394,57,FALSE)</f>
        <v>13.155429055148577</v>
      </c>
    </row>
    <row r="372" spans="3:43" x14ac:dyDescent="0.25">
      <c r="C372" s="21" t="s">
        <v>374</v>
      </c>
      <c r="D372" s="21"/>
      <c r="E372" s="21"/>
      <c r="F372" s="22">
        <v>2784932</v>
      </c>
      <c r="G372" s="23">
        <v>12.036305374781143</v>
      </c>
      <c r="H372" s="23">
        <v>26.486072823664273</v>
      </c>
      <c r="I372" s="23">
        <v>0</v>
      </c>
      <c r="J372" s="23">
        <v>26.486072823664273</v>
      </c>
      <c r="K372" s="23">
        <v>26.919728078586825</v>
      </c>
      <c r="L372" s="23">
        <v>38.956033453367972</v>
      </c>
      <c r="M372" s="1"/>
      <c r="N372" s="23">
        <v>12.104236761952272</v>
      </c>
      <c r="O372" s="23">
        <f t="shared" si="30"/>
        <v>24.472776087836255</v>
      </c>
      <c r="P372" s="23">
        <v>0.1145143504261536</v>
      </c>
      <c r="Q372" s="23">
        <v>0</v>
      </c>
      <c r="R372" s="23">
        <f t="shared" si="31"/>
        <v>24.587290438262407</v>
      </c>
      <c r="S372" s="23">
        <v>25.184658305828876</v>
      </c>
      <c r="T372" s="23">
        <v>37.288895067781155</v>
      </c>
      <c r="W372" s="54" t="s">
        <v>808</v>
      </c>
      <c r="X372" s="63" t="s">
        <v>673</v>
      </c>
      <c r="Y372" s="54" t="s">
        <v>674</v>
      </c>
      <c r="Z372" s="54"/>
      <c r="AA372" s="54" t="s">
        <v>1038</v>
      </c>
      <c r="AB372" s="55" t="s">
        <v>374</v>
      </c>
      <c r="AC372" s="55"/>
      <c r="AD372" s="57">
        <v>33.520291999999998</v>
      </c>
      <c r="AE372" s="57">
        <v>73.761911760952998</v>
      </c>
      <c r="AF372" s="57">
        <v>0</v>
      </c>
      <c r="AG372" s="52">
        <f t="shared" si="32"/>
        <v>73.761911760952998</v>
      </c>
      <c r="AH372" s="52">
        <f t="shared" si="33"/>
        <v>74.969612157354959</v>
      </c>
      <c r="AI372" s="58">
        <v>108.48990415735496</v>
      </c>
      <c r="AJ372" s="36"/>
      <c r="AK372" s="57">
        <v>33.709476293937264</v>
      </c>
      <c r="AL372" s="57">
        <f>VLOOKUP(AB372,'Summary LA - 14-15'!C$12:BI$394,31,FALSE)</f>
        <v>68.155017255849998</v>
      </c>
      <c r="AM372" s="57">
        <v>0.31891467896100878</v>
      </c>
      <c r="AN372" s="57">
        <v>0</v>
      </c>
      <c r="AO372" s="52">
        <f t="shared" si="34"/>
        <v>68.473931934811006</v>
      </c>
      <c r="AP372" s="52">
        <f t="shared" si="35"/>
        <v>70.146360253425627</v>
      </c>
      <c r="AQ372" s="52">
        <f>VLOOKUP(AB372,'Summary LA - 14-15'!C$12:BI$394,57,FALSE)</f>
        <v>103.8558365473629</v>
      </c>
    </row>
    <row r="373" spans="3:43" x14ac:dyDescent="0.25">
      <c r="C373" s="21" t="s">
        <v>375</v>
      </c>
      <c r="D373" s="21" t="s">
        <v>253</v>
      </c>
      <c r="E373" s="21"/>
      <c r="F373" s="22">
        <v>107719</v>
      </c>
      <c r="G373" s="23">
        <v>30.340255665202985</v>
      </c>
      <c r="H373" s="23">
        <v>44.050939008679997</v>
      </c>
      <c r="I373" s="23">
        <v>-1.6177833065661582</v>
      </c>
      <c r="J373" s="23">
        <v>42.433155702113829</v>
      </c>
      <c r="K373" s="23">
        <v>57.972877999334422</v>
      </c>
      <c r="L373" s="23">
        <v>88.313133664537403</v>
      </c>
      <c r="M373" s="1"/>
      <c r="N373" s="23">
        <v>30.572710636068226</v>
      </c>
      <c r="O373" s="23">
        <f t="shared" si="30"/>
        <v>38.133110135157217</v>
      </c>
      <c r="P373" s="23">
        <v>0.18835802275364549</v>
      </c>
      <c r="Q373" s="23">
        <v>-1.6177833065661582</v>
      </c>
      <c r="R373" s="23">
        <f t="shared" si="31"/>
        <v>36.703684851344704</v>
      </c>
      <c r="S373" s="23">
        <v>55.942190175137178</v>
      </c>
      <c r="T373" s="23">
        <v>86.514900811205408</v>
      </c>
      <c r="W373" s="54" t="s">
        <v>660</v>
      </c>
      <c r="X373" s="62" t="s">
        <v>664</v>
      </c>
      <c r="Y373" s="54" t="s">
        <v>665</v>
      </c>
      <c r="Z373" s="54"/>
      <c r="AA373" s="54" t="s">
        <v>1039</v>
      </c>
      <c r="AB373" s="55" t="s">
        <v>375</v>
      </c>
      <c r="AC373" s="55"/>
      <c r="AD373" s="57">
        <v>3.2682220000000002</v>
      </c>
      <c r="AE373" s="57">
        <v>4.7451230990760003</v>
      </c>
      <c r="AF373" s="57">
        <v>-0.174266</v>
      </c>
      <c r="AG373" s="52">
        <f t="shared" si="32"/>
        <v>4.570857099076</v>
      </c>
      <c r="AH373" s="52">
        <f t="shared" si="33"/>
        <v>6.2447804452103046</v>
      </c>
      <c r="AI373" s="58">
        <v>9.5130024452103044</v>
      </c>
      <c r="AJ373" s="36"/>
      <c r="AK373" s="57">
        <v>3.2932618170066328</v>
      </c>
      <c r="AL373" s="57">
        <f>VLOOKUP(AB373,'Summary LA - 14-15'!C$12:BI$394,31,FALSE)</f>
        <v>4.1076604906489997</v>
      </c>
      <c r="AM373" s="57">
        <v>2.028973785299994E-2</v>
      </c>
      <c r="AN373" s="57">
        <v>-0.174266</v>
      </c>
      <c r="AO373" s="52">
        <f t="shared" si="34"/>
        <v>3.953684228502</v>
      </c>
      <c r="AP373" s="52">
        <f t="shared" si="35"/>
        <v>6.0264443096309055</v>
      </c>
      <c r="AQ373" s="52">
        <f>VLOOKUP(AB373,'Summary LA - 14-15'!C$12:BI$394,57,FALSE)</f>
        <v>9.3197061266375378</v>
      </c>
    </row>
    <row r="374" spans="3:43" x14ac:dyDescent="0.25">
      <c r="C374" s="21" t="s">
        <v>376</v>
      </c>
      <c r="D374" s="21" t="s">
        <v>293</v>
      </c>
      <c r="E374" s="21" t="s">
        <v>107</v>
      </c>
      <c r="F374" s="22">
        <v>35071</v>
      </c>
      <c r="G374" s="23">
        <v>50.543554503721026</v>
      </c>
      <c r="H374" s="23">
        <v>75.649835331213822</v>
      </c>
      <c r="I374" s="23">
        <v>-3.1437084770893331</v>
      </c>
      <c r="J374" s="23">
        <v>72.506126854124489</v>
      </c>
      <c r="K374" s="23">
        <v>92.887462294882525</v>
      </c>
      <c r="L374" s="23">
        <v>143.43101679860354</v>
      </c>
      <c r="M374" s="1"/>
      <c r="N374" s="23">
        <v>50.729854560133035</v>
      </c>
      <c r="O374" s="23">
        <f t="shared" si="30"/>
        <v>65.463450484845026</v>
      </c>
      <c r="P374" s="23">
        <v>0.32422256385617815</v>
      </c>
      <c r="Q374" s="23">
        <v>-3.1437084770893331</v>
      </c>
      <c r="R374" s="23">
        <f t="shared" si="31"/>
        <v>62.643964571611875</v>
      </c>
      <c r="S374" s="23">
        <v>85.225279879239466</v>
      </c>
      <c r="T374" s="23">
        <v>135.9551344393725</v>
      </c>
      <c r="W374" s="54" t="s">
        <v>660</v>
      </c>
      <c r="X374" s="62" t="s">
        <v>664</v>
      </c>
      <c r="Y374" s="54" t="s">
        <v>665</v>
      </c>
      <c r="Z374" s="54"/>
      <c r="AA374" s="54" t="s">
        <v>1040</v>
      </c>
      <c r="AB374" s="55" t="s">
        <v>376</v>
      </c>
      <c r="AC374" s="55"/>
      <c r="AD374" s="57">
        <v>1.772613</v>
      </c>
      <c r="AE374" s="57">
        <v>2.6531153749010001</v>
      </c>
      <c r="AF374" s="57">
        <v>-0.110253</v>
      </c>
      <c r="AG374" s="52">
        <f t="shared" si="32"/>
        <v>2.542862374901</v>
      </c>
      <c r="AH374" s="52">
        <f t="shared" si="33"/>
        <v>3.257656190143825</v>
      </c>
      <c r="AI374" s="58">
        <v>5.0302691901438248</v>
      </c>
      <c r="AJ374" s="36"/>
      <c r="AK374" s="57">
        <v>1.7791467292784255</v>
      </c>
      <c r="AL374" s="57">
        <f>VLOOKUP(AB374,'Summary LA - 14-15'!C$12:BI$394,31,FALSE)</f>
        <v>2.295868671954</v>
      </c>
      <c r="AM374" s="57">
        <v>1.1370809537000023E-2</v>
      </c>
      <c r="AN374" s="57">
        <v>-0.110253</v>
      </c>
      <c r="AO374" s="52">
        <f t="shared" si="34"/>
        <v>2.1969864814909998</v>
      </c>
      <c r="AP374" s="52">
        <f t="shared" si="35"/>
        <v>2.9891643746927001</v>
      </c>
      <c r="AQ374" s="52">
        <f>VLOOKUP(AB374,'Summary LA - 14-15'!C$12:BI$394,57,FALSE)</f>
        <v>4.7683111039711257</v>
      </c>
    </row>
    <row r="375" spans="3:43" x14ac:dyDescent="0.25">
      <c r="C375" s="21" t="s">
        <v>377</v>
      </c>
      <c r="D375" s="21"/>
      <c r="E375" s="21"/>
      <c r="F375" s="22">
        <v>824719</v>
      </c>
      <c r="G375" s="23">
        <v>423.5882216852043</v>
      </c>
      <c r="H375" s="23">
        <v>214.86751200658287</v>
      </c>
      <c r="I375" s="23">
        <v>0</v>
      </c>
      <c r="J375" s="23">
        <v>214.86751200658287</v>
      </c>
      <c r="K375" s="23">
        <v>268.49864368579398</v>
      </c>
      <c r="L375" s="23">
        <v>692.08686537099834</v>
      </c>
      <c r="M375" s="1"/>
      <c r="N375" s="23">
        <v>427.24621374498741</v>
      </c>
      <c r="O375" s="23">
        <f t="shared" si="30"/>
        <v>197.88995297259672</v>
      </c>
      <c r="P375" s="23">
        <v>0.90858064214720657</v>
      </c>
      <c r="Q375" s="23">
        <v>0</v>
      </c>
      <c r="R375" s="23">
        <f t="shared" si="31"/>
        <v>198.79853361474392</v>
      </c>
      <c r="S375" s="23">
        <v>262.73728133665139</v>
      </c>
      <c r="T375" s="23">
        <v>689.98349508163881</v>
      </c>
      <c r="W375" s="54" t="s">
        <v>715</v>
      </c>
      <c r="X375" s="63" t="s">
        <v>667</v>
      </c>
      <c r="Y375" s="54" t="s">
        <v>662</v>
      </c>
      <c r="Z375" s="54"/>
      <c r="AA375" s="54" t="s">
        <v>1041</v>
      </c>
      <c r="AB375" s="55" t="s">
        <v>377</v>
      </c>
      <c r="AC375" s="55"/>
      <c r="AD375" s="57">
        <v>349.34125460000001</v>
      </c>
      <c r="AE375" s="57">
        <v>177.20531963455701</v>
      </c>
      <c r="AF375" s="57">
        <v>0</v>
      </c>
      <c r="AG375" s="52">
        <f t="shared" si="32"/>
        <v>177.20531963455701</v>
      </c>
      <c r="AH375" s="52">
        <f t="shared" si="33"/>
        <v>221.43593292190434</v>
      </c>
      <c r="AI375" s="58">
        <v>570.77718752190435</v>
      </c>
      <c r="AJ375" s="36"/>
      <c r="AK375" s="57">
        <v>352.35807015355226</v>
      </c>
      <c r="AL375" s="57">
        <f>VLOOKUP(AB375,'Summary LA - 14-15'!C$12:BI$394,31,FALSE)</f>
        <v>163.203604125607</v>
      </c>
      <c r="AM375" s="57">
        <v>0.749323718611002</v>
      </c>
      <c r="AN375" s="57">
        <v>0</v>
      </c>
      <c r="AO375" s="52">
        <f t="shared" si="34"/>
        <v>163.95292784421801</v>
      </c>
      <c r="AP375" s="52">
        <f t="shared" si="35"/>
        <v>216.70714621040952</v>
      </c>
      <c r="AQ375" s="52">
        <f>VLOOKUP(AB375,'Summary LA - 14-15'!C$12:BI$394,57,FALSE)</f>
        <v>569.06521636396178</v>
      </c>
    </row>
    <row r="376" spans="3:43" x14ac:dyDescent="0.25">
      <c r="C376" s="21" t="s">
        <v>378</v>
      </c>
      <c r="D376" s="21"/>
      <c r="E376" s="21"/>
      <c r="F376" s="22">
        <v>2273284</v>
      </c>
      <c r="G376" s="23">
        <v>14.82872883458468</v>
      </c>
      <c r="H376" s="23">
        <v>23.793814687445124</v>
      </c>
      <c r="I376" s="23">
        <v>0</v>
      </c>
      <c r="J376" s="23">
        <v>23.793814687445124</v>
      </c>
      <c r="K376" s="23">
        <v>24.432023276808035</v>
      </c>
      <c r="L376" s="23">
        <v>39.260752111392719</v>
      </c>
      <c r="M376" s="1"/>
      <c r="N376" s="23">
        <v>14.962786117465502</v>
      </c>
      <c r="O376" s="23">
        <f t="shared" si="30"/>
        <v>21.991376929655953</v>
      </c>
      <c r="P376" s="23">
        <v>0.1028741879263652</v>
      </c>
      <c r="Q376" s="23">
        <v>0</v>
      </c>
      <c r="R376" s="23">
        <f t="shared" si="31"/>
        <v>22.094251117582317</v>
      </c>
      <c r="S376" s="23">
        <v>22.930725923612329</v>
      </c>
      <c r="T376" s="23">
        <v>37.893512041077827</v>
      </c>
      <c r="W376" s="54" t="s">
        <v>808</v>
      </c>
      <c r="X376" s="63" t="s">
        <v>673</v>
      </c>
      <c r="Y376" s="54" t="s">
        <v>674</v>
      </c>
      <c r="Z376" s="54"/>
      <c r="AA376" s="54" t="s">
        <v>1042</v>
      </c>
      <c r="AB376" s="55" t="s">
        <v>378</v>
      </c>
      <c r="AC376" s="55"/>
      <c r="AD376" s="57">
        <v>33.709912000000003</v>
      </c>
      <c r="AE376" s="57">
        <v>54.090098227934</v>
      </c>
      <c r="AF376" s="57">
        <v>0</v>
      </c>
      <c r="AG376" s="52">
        <f t="shared" si="32"/>
        <v>54.090098227934</v>
      </c>
      <c r="AH376" s="52">
        <f t="shared" si="33"/>
        <v>55.540927602795279</v>
      </c>
      <c r="AI376" s="58">
        <v>89.250839602795281</v>
      </c>
      <c r="AJ376" s="36"/>
      <c r="AK376" s="57">
        <v>34.014662276256445</v>
      </c>
      <c r="AL376" s="57">
        <f>VLOOKUP(AB376,'Summary LA - 14-15'!C$12:BI$394,31,FALSE)</f>
        <v>49.992645312156</v>
      </c>
      <c r="AM376" s="57">
        <v>0.23386224542599918</v>
      </c>
      <c r="AN376" s="57">
        <v>0</v>
      </c>
      <c r="AO376" s="52">
        <f t="shared" si="34"/>
        <v>50.226507557581996</v>
      </c>
      <c r="AP376" s="52">
        <f t="shared" si="35"/>
        <v>52.13450502967612</v>
      </c>
      <c r="AQ376" s="52">
        <f>VLOOKUP(AB376,'Summary LA - 14-15'!C$12:BI$394,57,FALSE)</f>
        <v>86.149167305932565</v>
      </c>
    </row>
    <row r="377" spans="3:43" x14ac:dyDescent="0.25">
      <c r="C377" s="21" t="s">
        <v>379</v>
      </c>
      <c r="D377" s="21"/>
      <c r="E377" s="21" t="s">
        <v>401</v>
      </c>
      <c r="F377" s="22">
        <v>230302</v>
      </c>
      <c r="G377" s="23">
        <v>194.00682582001025</v>
      </c>
      <c r="H377" s="23">
        <v>860.31562590686144</v>
      </c>
      <c r="I377" s="23">
        <v>0</v>
      </c>
      <c r="J377" s="23">
        <v>860.31562590686144</v>
      </c>
      <c r="K377" s="23">
        <v>1061.938888452979</v>
      </c>
      <c r="L377" s="23">
        <v>1255.9457142729893</v>
      </c>
      <c r="M377" s="1"/>
      <c r="N377" s="23">
        <v>194.50962107925918</v>
      </c>
      <c r="O377" s="23">
        <f t="shared" si="30"/>
        <v>767.589650277705</v>
      </c>
      <c r="P377" s="23">
        <v>3.7103834082377705</v>
      </c>
      <c r="Q377" s="23">
        <v>0</v>
      </c>
      <c r="R377" s="23">
        <f t="shared" si="31"/>
        <v>771.30003368594282</v>
      </c>
      <c r="S377" s="23">
        <v>990.87495266716076</v>
      </c>
      <c r="T377" s="23">
        <v>1185.3845737464198</v>
      </c>
      <c r="W377" s="54" t="s">
        <v>724</v>
      </c>
      <c r="X377" s="63" t="s">
        <v>661</v>
      </c>
      <c r="Y377" s="54" t="s">
        <v>679</v>
      </c>
      <c r="Z377" s="54"/>
      <c r="AA377" s="54" t="s">
        <v>1043</v>
      </c>
      <c r="AB377" s="55" t="s">
        <v>379</v>
      </c>
      <c r="AC377" s="55"/>
      <c r="AD377" s="57">
        <v>44.680160000000001</v>
      </c>
      <c r="AE377" s="57">
        <v>198.13240927760199</v>
      </c>
      <c r="AF377" s="57">
        <v>0</v>
      </c>
      <c r="AG377" s="52">
        <f t="shared" si="32"/>
        <v>198.13240927760199</v>
      </c>
      <c r="AH377" s="52">
        <f t="shared" si="33"/>
        <v>244.56664988849798</v>
      </c>
      <c r="AI377" s="58">
        <v>289.24680988849798</v>
      </c>
      <c r="AJ377" s="36"/>
      <c r="AK377" s="57">
        <v>44.795954753795542</v>
      </c>
      <c r="AL377" s="57">
        <f>VLOOKUP(AB377,'Summary LA - 14-15'!C$12:BI$394,31,FALSE)</f>
        <v>176.77743163825602</v>
      </c>
      <c r="AM377" s="57">
        <v>0.85450871968397502</v>
      </c>
      <c r="AN377" s="57">
        <v>0</v>
      </c>
      <c r="AO377" s="52">
        <f t="shared" si="34"/>
        <v>177.63194035793998</v>
      </c>
      <c r="AP377" s="52">
        <f t="shared" si="35"/>
        <v>228.21770132610519</v>
      </c>
      <c r="AQ377" s="52">
        <f>VLOOKUP(AB377,'Summary LA - 14-15'!C$12:BI$394,57,FALSE)</f>
        <v>273.01365607990073</v>
      </c>
    </row>
    <row r="378" spans="3:43" x14ac:dyDescent="0.25">
      <c r="C378" s="21" t="s">
        <v>380</v>
      </c>
      <c r="D378" s="21" t="s">
        <v>109</v>
      </c>
      <c r="E378" s="21" t="s">
        <v>110</v>
      </c>
      <c r="F378" s="22">
        <v>65369</v>
      </c>
      <c r="G378" s="23">
        <v>83.602808670776668</v>
      </c>
      <c r="H378" s="23">
        <v>68.215294004482246</v>
      </c>
      <c r="I378" s="23">
        <v>-7.2297266288301798E-2</v>
      </c>
      <c r="J378" s="23">
        <v>68.142996738193943</v>
      </c>
      <c r="K378" s="23">
        <v>85.379296948492424</v>
      </c>
      <c r="L378" s="23">
        <v>168.98210561926908</v>
      </c>
      <c r="M378" s="1"/>
      <c r="N378" s="23">
        <v>83.403171380381494</v>
      </c>
      <c r="O378" s="23">
        <f t="shared" si="30"/>
        <v>59.163276354265783</v>
      </c>
      <c r="P378" s="23">
        <v>0.29493349710107297</v>
      </c>
      <c r="Q378" s="23">
        <v>-7.2297266288301798E-2</v>
      </c>
      <c r="R378" s="23">
        <f t="shared" si="31"/>
        <v>59.38591258507855</v>
      </c>
      <c r="S378" s="23">
        <v>82.112859954840005</v>
      </c>
      <c r="T378" s="23">
        <v>165.5160313352215</v>
      </c>
      <c r="W378" s="54" t="s">
        <v>660</v>
      </c>
      <c r="X378" s="62" t="s">
        <v>661</v>
      </c>
      <c r="Y378" s="54" t="s">
        <v>665</v>
      </c>
      <c r="Z378" s="54"/>
      <c r="AA378" s="54" t="s">
        <v>1044</v>
      </c>
      <c r="AB378" s="55" t="s">
        <v>380</v>
      </c>
      <c r="AC378" s="55"/>
      <c r="AD378" s="57">
        <v>5.4650319999999999</v>
      </c>
      <c r="AE378" s="57">
        <v>4.459165553779</v>
      </c>
      <c r="AF378" s="57">
        <v>-4.7260000000000002E-3</v>
      </c>
      <c r="AG378" s="52">
        <f t="shared" si="32"/>
        <v>4.4544395537790002</v>
      </c>
      <c r="AH378" s="52">
        <f t="shared" si="33"/>
        <v>5.5811592622260013</v>
      </c>
      <c r="AI378" s="58">
        <v>11.046191262226001</v>
      </c>
      <c r="AJ378" s="36"/>
      <c r="AK378" s="57">
        <v>5.4519819099641582</v>
      </c>
      <c r="AL378" s="57">
        <f>VLOOKUP(AB378,'Summary LA - 14-15'!C$12:BI$394,31,FALSE)</f>
        <v>3.8674442120019998</v>
      </c>
      <c r="AM378" s="57">
        <v>1.9279507772000042E-2</v>
      </c>
      <c r="AN378" s="57">
        <v>-4.7260000000000002E-3</v>
      </c>
      <c r="AO378" s="52">
        <f t="shared" si="34"/>
        <v>3.8819977197740001</v>
      </c>
      <c r="AP378" s="52">
        <f t="shared" si="35"/>
        <v>5.368024372855607</v>
      </c>
      <c r="AQ378" s="52">
        <f>VLOOKUP(AB378,'Summary LA - 14-15'!C$12:BI$394,57,FALSE)</f>
        <v>10.820006282819765</v>
      </c>
    </row>
    <row r="379" spans="3:43" x14ac:dyDescent="0.25">
      <c r="C379" s="21" t="s">
        <v>381</v>
      </c>
      <c r="D379" s="21"/>
      <c r="E379" s="21" t="s">
        <v>150</v>
      </c>
      <c r="F379" s="22">
        <v>321635</v>
      </c>
      <c r="G379" s="23">
        <v>305.67483016462762</v>
      </c>
      <c r="H379" s="23">
        <v>479.94429910861686</v>
      </c>
      <c r="I379" s="23">
        <v>-3.7887667697856266E-2</v>
      </c>
      <c r="J379" s="23">
        <v>479.90641144091893</v>
      </c>
      <c r="K379" s="23">
        <v>590.02472594618337</v>
      </c>
      <c r="L379" s="23">
        <v>895.69955611081093</v>
      </c>
      <c r="M379" s="1"/>
      <c r="N379" s="23">
        <v>308.06658949043549</v>
      </c>
      <c r="O379" s="23">
        <f t="shared" si="30"/>
        <v>431.41114261097522</v>
      </c>
      <c r="P379" s="23">
        <v>2.0750720584047113</v>
      </c>
      <c r="Q379" s="23">
        <v>-3.7887667697856266E-2</v>
      </c>
      <c r="R379" s="23">
        <f t="shared" si="31"/>
        <v>433.44832700168206</v>
      </c>
      <c r="S379" s="23">
        <v>555.54275787478923</v>
      </c>
      <c r="T379" s="23">
        <v>863.60934736522472</v>
      </c>
      <c r="W379" s="54" t="s">
        <v>682</v>
      </c>
      <c r="X379" s="63" t="s">
        <v>661</v>
      </c>
      <c r="Y379" s="54" t="s">
        <v>679</v>
      </c>
      <c r="Z379" s="54"/>
      <c r="AA379" s="54" t="s">
        <v>1045</v>
      </c>
      <c r="AB379" s="55" t="s">
        <v>381</v>
      </c>
      <c r="AC379" s="55"/>
      <c r="AD379" s="57">
        <v>98.315724000000003</v>
      </c>
      <c r="AE379" s="57">
        <v>154.36688464379998</v>
      </c>
      <c r="AF379" s="57">
        <v>-1.2186000000000001E-2</v>
      </c>
      <c r="AG379" s="52">
        <f t="shared" si="32"/>
        <v>154.35469864379996</v>
      </c>
      <c r="AH379" s="52">
        <f t="shared" si="33"/>
        <v>189.77260272970068</v>
      </c>
      <c r="AI379" s="58">
        <v>288.08832672970067</v>
      </c>
      <c r="AJ379" s="36"/>
      <c r="AK379" s="57">
        <v>99.08499751075621</v>
      </c>
      <c r="AL379" s="57">
        <f>VLOOKUP(AB379,'Summary LA - 14-15'!C$12:BI$394,31,FALSE)</f>
        <v>138.756922853681</v>
      </c>
      <c r="AM379" s="57">
        <v>0.66741580150499935</v>
      </c>
      <c r="AN379" s="57">
        <v>-1.2186000000000001E-2</v>
      </c>
      <c r="AO379" s="52">
        <f t="shared" si="34"/>
        <v>139.41215265518599</v>
      </c>
      <c r="AP379" s="52">
        <f t="shared" si="35"/>
        <v>178.69545541784353</v>
      </c>
      <c r="AQ379" s="52">
        <f>VLOOKUP(AB379,'Summary LA - 14-15'!C$12:BI$394,57,FALSE)</f>
        <v>277.78045292859974</v>
      </c>
    </row>
    <row r="380" spans="3:43" x14ac:dyDescent="0.25">
      <c r="C380" s="21" t="s">
        <v>382</v>
      </c>
      <c r="D380" s="21"/>
      <c r="E380" s="21" t="s">
        <v>383</v>
      </c>
      <c r="F380" s="22">
        <v>479992</v>
      </c>
      <c r="G380" s="23">
        <v>419.1364407740129</v>
      </c>
      <c r="H380" s="23">
        <v>269.10494010095795</v>
      </c>
      <c r="I380" s="23">
        <v>-2.3942565709428494</v>
      </c>
      <c r="J380" s="23">
        <v>266.71068353001505</v>
      </c>
      <c r="K380" s="23">
        <v>332.57313912396256</v>
      </c>
      <c r="L380" s="23">
        <v>751.70957989797546</v>
      </c>
      <c r="M380" s="1"/>
      <c r="N380" s="23">
        <v>421.67649183843463</v>
      </c>
      <c r="O380" s="23">
        <f t="shared" si="30"/>
        <v>243.81282366009643</v>
      </c>
      <c r="P380" s="23">
        <v>1.14024914080442</v>
      </c>
      <c r="Q380" s="23">
        <v>-2.3942565709428494</v>
      </c>
      <c r="R380" s="23">
        <f t="shared" si="31"/>
        <v>242.55881622995801</v>
      </c>
      <c r="S380" s="23">
        <v>325.63286293107501</v>
      </c>
      <c r="T380" s="23">
        <v>747.30935476950958</v>
      </c>
      <c r="W380" s="54" t="s">
        <v>688</v>
      </c>
      <c r="X380" s="63" t="s">
        <v>664</v>
      </c>
      <c r="Y380" s="54" t="s">
        <v>665</v>
      </c>
      <c r="Z380" s="54"/>
      <c r="AA380" s="54" t="s">
        <v>1046</v>
      </c>
      <c r="AB380" s="55" t="s">
        <v>382</v>
      </c>
      <c r="AC380" s="55"/>
      <c r="AD380" s="57">
        <v>201.18213847999999</v>
      </c>
      <c r="AE380" s="57">
        <v>129.168218408939</v>
      </c>
      <c r="AF380" s="57">
        <v>-1.149224</v>
      </c>
      <c r="AG380" s="52">
        <f t="shared" si="32"/>
        <v>128.01899440893899</v>
      </c>
      <c r="AH380" s="52">
        <f t="shared" si="33"/>
        <v>159.63244619438905</v>
      </c>
      <c r="AI380" s="58">
        <v>360.81458467438904</v>
      </c>
      <c r="AJ380" s="36"/>
      <c r="AK380" s="57">
        <v>202.40134267051391</v>
      </c>
      <c r="AL380" s="57">
        <f>VLOOKUP(AB380,'Summary LA - 14-15'!C$12:BI$394,31,FALSE)</f>
        <v>117.028204854257</v>
      </c>
      <c r="AM380" s="57">
        <v>0.54731046559299523</v>
      </c>
      <c r="AN380" s="57">
        <v>-1.149224</v>
      </c>
      <c r="AO380" s="52">
        <f t="shared" si="34"/>
        <v>116.42629131984999</v>
      </c>
      <c r="AP380" s="52">
        <f t="shared" si="35"/>
        <v>156.31212451213869</v>
      </c>
      <c r="AQ380" s="52">
        <f>VLOOKUP(AB380,'Summary LA - 14-15'!C$12:BI$394,57,FALSE)</f>
        <v>358.71346718265261</v>
      </c>
    </row>
    <row r="381" spans="3:43" x14ac:dyDescent="0.25">
      <c r="C381" s="21" t="s">
        <v>383</v>
      </c>
      <c r="D381" s="21"/>
      <c r="E381" s="21"/>
      <c r="F381" s="22">
        <v>695993</v>
      </c>
      <c r="G381" s="23">
        <v>20.614000428165227</v>
      </c>
      <c r="H381" s="23">
        <v>15.109165472185783</v>
      </c>
      <c r="I381" s="23">
        <v>0</v>
      </c>
      <c r="J381" s="23">
        <v>15.109165472185783</v>
      </c>
      <c r="K381" s="23">
        <v>15.468770886838255</v>
      </c>
      <c r="L381" s="23">
        <v>36.082771315003484</v>
      </c>
      <c r="M381" s="1"/>
      <c r="N381" s="23">
        <v>20.775537365058756</v>
      </c>
      <c r="O381" s="23">
        <f t="shared" si="30"/>
        <v>14.001096101442114</v>
      </c>
      <c r="P381" s="23">
        <v>6.4279110983874663E-2</v>
      </c>
      <c r="Q381" s="23">
        <v>0</v>
      </c>
      <c r="R381" s="23">
        <f t="shared" si="31"/>
        <v>14.065375212425989</v>
      </c>
      <c r="S381" s="23">
        <v>14.69744165498793</v>
      </c>
      <c r="T381" s="23">
        <v>35.472979020046687</v>
      </c>
      <c r="W381" s="54" t="s">
        <v>672</v>
      </c>
      <c r="X381" s="63" t="s">
        <v>673</v>
      </c>
      <c r="Y381" s="54" t="s">
        <v>674</v>
      </c>
      <c r="Z381" s="54"/>
      <c r="AA381" s="54" t="s">
        <v>1047</v>
      </c>
      <c r="AB381" s="55" t="s">
        <v>383</v>
      </c>
      <c r="AC381" s="55"/>
      <c r="AD381" s="57">
        <v>14.347200000000001</v>
      </c>
      <c r="AE381" s="57">
        <v>10.515873404482999</v>
      </c>
      <c r="AF381" s="57">
        <v>0</v>
      </c>
      <c r="AG381" s="52">
        <f t="shared" si="32"/>
        <v>10.515873404482999</v>
      </c>
      <c r="AH381" s="52">
        <f t="shared" si="33"/>
        <v>10.766156255843217</v>
      </c>
      <c r="AI381" s="58">
        <v>25.113356255843218</v>
      </c>
      <c r="AJ381" s="36"/>
      <c r="AK381" s="57">
        <v>14.459628577319341</v>
      </c>
      <c r="AL381" s="57">
        <f>VLOOKUP(AB381,'Summary LA - 14-15'!C$12:BI$394,31,FALSE)</f>
        <v>9.7446648789310011</v>
      </c>
      <c r="AM381" s="57">
        <v>4.4737811290999872E-2</v>
      </c>
      <c r="AN381" s="57">
        <v>0</v>
      </c>
      <c r="AO381" s="52">
        <f t="shared" si="34"/>
        <v>9.7894026902220013</v>
      </c>
      <c r="AP381" s="52">
        <f t="shared" si="35"/>
        <v>10.230550906300012</v>
      </c>
      <c r="AQ381" s="52">
        <f>VLOOKUP(AB381,'Summary LA - 14-15'!C$12:BI$394,57,FALSE)</f>
        <v>24.690179483619353</v>
      </c>
    </row>
    <row r="382" spans="3:43" x14ac:dyDescent="0.25">
      <c r="C382" s="21" t="s">
        <v>384</v>
      </c>
      <c r="D382" s="21" t="s">
        <v>157</v>
      </c>
      <c r="E382" s="21" t="s">
        <v>158</v>
      </c>
      <c r="F382" s="22">
        <v>117994</v>
      </c>
      <c r="G382" s="23">
        <v>55.292192823363905</v>
      </c>
      <c r="H382" s="23">
        <v>41.999156701018698</v>
      </c>
      <c r="I382" s="23">
        <v>-1.3118378900622065</v>
      </c>
      <c r="J382" s="23">
        <v>40.687318810956491</v>
      </c>
      <c r="K382" s="23">
        <v>59.049251918296022</v>
      </c>
      <c r="L382" s="23">
        <v>114.34144474165991</v>
      </c>
      <c r="M382" s="1"/>
      <c r="N382" s="23">
        <v>55.824260523992187</v>
      </c>
      <c r="O382" s="23">
        <f t="shared" si="30"/>
        <v>36.575241716019455</v>
      </c>
      <c r="P382" s="23">
        <v>0.17868423654592402</v>
      </c>
      <c r="Q382" s="23">
        <v>-1.3118378900622065</v>
      </c>
      <c r="R382" s="23">
        <f t="shared" si="31"/>
        <v>35.442088062503174</v>
      </c>
      <c r="S382" s="23">
        <v>58.402379874369203</v>
      </c>
      <c r="T382" s="23">
        <v>114.2266403983614</v>
      </c>
      <c r="W382" s="54" t="s">
        <v>660</v>
      </c>
      <c r="X382" s="62" t="s">
        <v>664</v>
      </c>
      <c r="Y382" s="54" t="s">
        <v>662</v>
      </c>
      <c r="Z382" s="54"/>
      <c r="AA382" s="54" t="s">
        <v>1048</v>
      </c>
      <c r="AB382" s="55" t="s">
        <v>384</v>
      </c>
      <c r="AC382" s="55"/>
      <c r="AD382" s="57">
        <v>6.5241470000000001</v>
      </c>
      <c r="AE382" s="57">
        <v>4.9556484957800002</v>
      </c>
      <c r="AF382" s="57">
        <v>-0.15478900000000001</v>
      </c>
      <c r="AG382" s="52">
        <f t="shared" si="32"/>
        <v>4.8008594957800002</v>
      </c>
      <c r="AH382" s="52">
        <f t="shared" si="33"/>
        <v>6.9674574308474204</v>
      </c>
      <c r="AI382" s="58">
        <v>13.491604430847421</v>
      </c>
      <c r="AJ382" s="36"/>
      <c r="AK382" s="57">
        <v>6.5869277962679345</v>
      </c>
      <c r="AL382" s="57">
        <f>VLOOKUP(AB382,'Summary LA - 14-15'!C$12:BI$394,31,FALSE)</f>
        <v>4.3156590710399998</v>
      </c>
      <c r="AM382" s="57">
        <v>2.1083667806999759E-2</v>
      </c>
      <c r="AN382" s="57">
        <v>-0.15478900000000001</v>
      </c>
      <c r="AO382" s="52">
        <f t="shared" si="34"/>
        <v>4.1819537388469996</v>
      </c>
      <c r="AP382" s="52">
        <f t="shared" si="35"/>
        <v>6.8915530857736247</v>
      </c>
      <c r="AQ382" s="52">
        <f>VLOOKUP(AB382,'Summary LA - 14-15'!C$12:BI$394,57,FALSE)</f>
        <v>13.478480882041559</v>
      </c>
    </row>
    <row r="383" spans="3:43" x14ac:dyDescent="0.25">
      <c r="C383" s="21" t="s">
        <v>385</v>
      </c>
      <c r="D383" s="21"/>
      <c r="E383" s="21" t="s">
        <v>38</v>
      </c>
      <c r="F383" s="22">
        <v>147983</v>
      </c>
      <c r="G383" s="23">
        <v>395.19477913003522</v>
      </c>
      <c r="H383" s="23">
        <v>192.3579947055608</v>
      </c>
      <c r="I383" s="23">
        <v>-0.50455119844847041</v>
      </c>
      <c r="J383" s="23">
        <v>191.85344350711233</v>
      </c>
      <c r="K383" s="23">
        <v>242.27660691337951</v>
      </c>
      <c r="L383" s="23">
        <v>637.47138604341467</v>
      </c>
      <c r="M383" s="1"/>
      <c r="N383" s="23">
        <v>395.60530232127547</v>
      </c>
      <c r="O383" s="23">
        <f t="shared" si="30"/>
        <v>175.5282003241386</v>
      </c>
      <c r="P383" s="23">
        <v>0.81314662819378081</v>
      </c>
      <c r="Q383" s="23">
        <v>-0.50455119844847041</v>
      </c>
      <c r="R383" s="23">
        <f t="shared" si="31"/>
        <v>175.83679575388391</v>
      </c>
      <c r="S383" s="23">
        <v>239.70716543532583</v>
      </c>
      <c r="T383" s="23">
        <v>635.31246775660134</v>
      </c>
      <c r="W383" s="54" t="s">
        <v>688</v>
      </c>
      <c r="X383" s="63" t="s">
        <v>661</v>
      </c>
      <c r="Y383" s="54" t="s">
        <v>679</v>
      </c>
      <c r="Z383" s="54"/>
      <c r="AA383" s="54" t="s">
        <v>1049</v>
      </c>
      <c r="AB383" s="55" t="s">
        <v>385</v>
      </c>
      <c r="AC383" s="55"/>
      <c r="AD383" s="57">
        <v>58.482109000000001</v>
      </c>
      <c r="AE383" s="57">
        <v>28.465713130513002</v>
      </c>
      <c r="AF383" s="57">
        <v>-7.4664999999999995E-2</v>
      </c>
      <c r="AG383" s="52">
        <f t="shared" si="32"/>
        <v>28.391048130513003</v>
      </c>
      <c r="AH383" s="52">
        <f t="shared" si="33"/>
        <v>35.852819120862641</v>
      </c>
      <c r="AI383" s="58">
        <v>94.334928120862642</v>
      </c>
      <c r="AJ383" s="36"/>
      <c r="AK383" s="57">
        <v>58.542859453409307</v>
      </c>
      <c r="AL383" s="57">
        <f>VLOOKUP(AB383,'Summary LA - 14-15'!C$12:BI$394,31,FALSE)</f>
        <v>25.975189668567001</v>
      </c>
      <c r="AM383" s="57">
        <v>0.12033187748000025</v>
      </c>
      <c r="AN383" s="57">
        <v>-7.4664999999999995E-2</v>
      </c>
      <c r="AO383" s="52">
        <f t="shared" si="34"/>
        <v>26.020856546047003</v>
      </c>
      <c r="AP383" s="52">
        <f t="shared" si="35"/>
        <v>35.474991971615879</v>
      </c>
      <c r="AQ383" s="52">
        <f>VLOOKUP(AB383,'Summary LA - 14-15'!C$12:BI$394,57,FALSE)</f>
        <v>94.017851425025185</v>
      </c>
    </row>
    <row r="384" spans="3:43" x14ac:dyDescent="0.25">
      <c r="C384" s="21" t="s">
        <v>386</v>
      </c>
      <c r="D384" s="21"/>
      <c r="E384" s="21" t="s">
        <v>215</v>
      </c>
      <c r="F384" s="22">
        <v>320493</v>
      </c>
      <c r="G384" s="23">
        <v>347.45782279176143</v>
      </c>
      <c r="H384" s="23">
        <v>555.79798512176853</v>
      </c>
      <c r="I384" s="23">
        <v>0</v>
      </c>
      <c r="J384" s="23">
        <v>555.79798512176853</v>
      </c>
      <c r="K384" s="23">
        <v>678.64764088512993</v>
      </c>
      <c r="L384" s="23">
        <v>1026.1054636768913</v>
      </c>
      <c r="M384" s="1"/>
      <c r="N384" s="23">
        <v>347.50263234466127</v>
      </c>
      <c r="O384" s="23">
        <f t="shared" si="30"/>
        <v>499.35900555022738</v>
      </c>
      <c r="P384" s="23">
        <v>2.4030306666510794</v>
      </c>
      <c r="Q384" s="23">
        <v>0</v>
      </c>
      <c r="R384" s="23">
        <f t="shared" si="31"/>
        <v>501.76203621687847</v>
      </c>
      <c r="S384" s="23">
        <v>635.41826503102345</v>
      </c>
      <c r="T384" s="23">
        <v>982.92089737568483</v>
      </c>
      <c r="W384" s="54" t="s">
        <v>682</v>
      </c>
      <c r="X384" s="63" t="s">
        <v>661</v>
      </c>
      <c r="Y384" s="54" t="s">
        <v>679</v>
      </c>
      <c r="Z384" s="54"/>
      <c r="AA384" s="54" t="s">
        <v>1050</v>
      </c>
      <c r="AB384" s="55" t="s">
        <v>386</v>
      </c>
      <c r="AC384" s="55"/>
      <c r="AD384" s="57">
        <v>111.3578</v>
      </c>
      <c r="AE384" s="57">
        <v>178.12936364563097</v>
      </c>
      <c r="AF384" s="57">
        <v>0</v>
      </c>
      <c r="AG384" s="52">
        <f t="shared" si="32"/>
        <v>178.12936364563097</v>
      </c>
      <c r="AH384" s="52">
        <f t="shared" si="33"/>
        <v>217.50181837019795</v>
      </c>
      <c r="AI384" s="58">
        <v>328.85961837019795</v>
      </c>
      <c r="AJ384" s="36"/>
      <c r="AK384" s="57">
        <v>111.37216114803752</v>
      </c>
      <c r="AL384" s="57">
        <f>VLOOKUP(AB384,'Summary LA - 14-15'!C$12:BI$394,31,FALSE)</f>
        <v>160.04106576580901</v>
      </c>
      <c r="AM384" s="57">
        <v>0.77015450744700431</v>
      </c>
      <c r="AN384" s="57">
        <v>0</v>
      </c>
      <c r="AO384" s="52">
        <f t="shared" si="34"/>
        <v>160.81122027325603</v>
      </c>
      <c r="AP384" s="52">
        <f t="shared" si="35"/>
        <v>203.66263854481375</v>
      </c>
      <c r="AQ384" s="52">
        <f>VLOOKUP(AB384,'Summary LA - 14-15'!C$12:BI$394,57,FALSE)</f>
        <v>315.03479969285127</v>
      </c>
    </row>
    <row r="385" spans="3:43" x14ac:dyDescent="0.25">
      <c r="C385" s="21" t="s">
        <v>387</v>
      </c>
      <c r="D385" s="21" t="s">
        <v>330</v>
      </c>
      <c r="E385" s="21"/>
      <c r="F385" s="22">
        <v>101401</v>
      </c>
      <c r="G385" s="23">
        <v>79.719056025088506</v>
      </c>
      <c r="H385" s="23">
        <v>46.033055962416547</v>
      </c>
      <c r="I385" s="23">
        <v>0</v>
      </c>
      <c r="J385" s="23">
        <v>46.033055962416547</v>
      </c>
      <c r="K385" s="23">
        <v>59.975371279798409</v>
      </c>
      <c r="L385" s="23">
        <v>139.69442730488691</v>
      </c>
      <c r="M385" s="1"/>
      <c r="N385" s="23">
        <v>79.95536717363197</v>
      </c>
      <c r="O385" s="23">
        <f t="shared" si="30"/>
        <v>39.890159775820749</v>
      </c>
      <c r="P385" s="23">
        <v>0.19902707120245711</v>
      </c>
      <c r="Q385" s="23">
        <v>0</v>
      </c>
      <c r="R385" s="23">
        <f t="shared" si="31"/>
        <v>40.089186847023207</v>
      </c>
      <c r="S385" s="23">
        <v>59.129200247532658</v>
      </c>
      <c r="T385" s="23">
        <v>139.08456742116462</v>
      </c>
      <c r="W385" s="54" t="s">
        <v>660</v>
      </c>
      <c r="X385" s="62" t="s">
        <v>661</v>
      </c>
      <c r="Y385" s="54" t="s">
        <v>679</v>
      </c>
      <c r="Z385" s="54"/>
      <c r="AA385" s="54" t="s">
        <v>1051</v>
      </c>
      <c r="AB385" s="55" t="s">
        <v>387</v>
      </c>
      <c r="AC385" s="55"/>
      <c r="AD385" s="57">
        <v>8.0835919999999994</v>
      </c>
      <c r="AE385" s="57">
        <v>4.6677979076450002</v>
      </c>
      <c r="AF385" s="57">
        <v>0</v>
      </c>
      <c r="AG385" s="52">
        <f t="shared" si="32"/>
        <v>4.6677979076450002</v>
      </c>
      <c r="AH385" s="52">
        <f t="shared" si="33"/>
        <v>6.0815626231428386</v>
      </c>
      <c r="AI385" s="58">
        <v>14.165154623142838</v>
      </c>
      <c r="AJ385" s="36"/>
      <c r="AK385" s="57">
        <v>8.1075541867734557</v>
      </c>
      <c r="AL385" s="57">
        <f>VLOOKUP(AB385,'Summary LA - 14-15'!C$12:BI$394,31,FALSE)</f>
        <v>4.0449020914279998</v>
      </c>
      <c r="AM385" s="57">
        <v>2.0181544047000351E-2</v>
      </c>
      <c r="AN385" s="57">
        <v>0</v>
      </c>
      <c r="AO385" s="52">
        <f t="shared" si="34"/>
        <v>4.0650836354750002</v>
      </c>
      <c r="AP385" s="52">
        <f t="shared" si="35"/>
        <v>5.9961670570986882</v>
      </c>
      <c r="AQ385" s="52">
        <f>VLOOKUP(AB385,'Summary LA - 14-15'!C$12:BI$394,57,FALSE)</f>
        <v>14.103721243872144</v>
      </c>
    </row>
    <row r="386" spans="3:43" x14ac:dyDescent="0.25">
      <c r="C386" s="21" t="s">
        <v>388</v>
      </c>
      <c r="D386" s="21"/>
      <c r="E386" s="21" t="s">
        <v>38</v>
      </c>
      <c r="F386" s="22">
        <v>161519</v>
      </c>
      <c r="G386" s="23">
        <v>480.13545743844384</v>
      </c>
      <c r="H386" s="23">
        <v>191.18041780174468</v>
      </c>
      <c r="I386" s="23">
        <v>-1.0144503123471542</v>
      </c>
      <c r="J386" s="23">
        <v>190.16596748939756</v>
      </c>
      <c r="K386" s="23">
        <v>238.67459310314084</v>
      </c>
      <c r="L386" s="23">
        <v>718.8100505415847</v>
      </c>
      <c r="M386" s="1"/>
      <c r="N386" s="23">
        <v>482.39836661191993</v>
      </c>
      <c r="O386" s="23">
        <f t="shared" si="30"/>
        <v>174.76445287701139</v>
      </c>
      <c r="P386" s="23">
        <v>0.82658163422260367</v>
      </c>
      <c r="Q386" s="23">
        <v>-1.0144503123471542</v>
      </c>
      <c r="R386" s="23">
        <f t="shared" si="31"/>
        <v>174.57658419888685</v>
      </c>
      <c r="S386" s="23">
        <v>238.45145178002255</v>
      </c>
      <c r="T386" s="23">
        <v>720.84981839194256</v>
      </c>
      <c r="W386" s="54" t="s">
        <v>688</v>
      </c>
      <c r="X386" s="63" t="s">
        <v>661</v>
      </c>
      <c r="Y386" s="54" t="s">
        <v>679</v>
      </c>
      <c r="Z386" s="54"/>
      <c r="AA386" s="54" t="s">
        <v>1052</v>
      </c>
      <c r="AB386" s="55" t="s">
        <v>388</v>
      </c>
      <c r="AC386" s="55"/>
      <c r="AD386" s="57">
        <v>77.550998950000007</v>
      </c>
      <c r="AE386" s="57">
        <v>30.879269902920001</v>
      </c>
      <c r="AF386" s="57">
        <v>-0.163853</v>
      </c>
      <c r="AG386" s="52">
        <f t="shared" si="32"/>
        <v>30.715416902920001</v>
      </c>
      <c r="AH386" s="52">
        <f t="shared" si="33"/>
        <v>38.550481603426206</v>
      </c>
      <c r="AI386" s="58">
        <v>116.10148055342621</v>
      </c>
      <c r="AJ386" s="36"/>
      <c r="AK386" s="57">
        <v>77.916501776790696</v>
      </c>
      <c r="AL386" s="57">
        <f>VLOOKUP(AB386,'Summary LA - 14-15'!C$12:BI$394,31,FALSE)</f>
        <v>28.227779664242</v>
      </c>
      <c r="AM386" s="57">
        <v>0.13350863897800072</v>
      </c>
      <c r="AN386" s="57">
        <v>-0.163853</v>
      </c>
      <c r="AO386" s="52">
        <f t="shared" si="34"/>
        <v>28.197435303220001</v>
      </c>
      <c r="AP386" s="52">
        <f t="shared" si="35"/>
        <v>38.517132651669726</v>
      </c>
      <c r="AQ386" s="52">
        <f>VLOOKUP(AB386,'Summary LA - 14-15'!C$12:BI$394,57,FALSE)</f>
        <v>116.43363442846042</v>
      </c>
    </row>
    <row r="387" spans="3:43" x14ac:dyDescent="0.25">
      <c r="C387" s="21" t="s">
        <v>389</v>
      </c>
      <c r="D387" s="21"/>
      <c r="E387" s="21" t="s">
        <v>374</v>
      </c>
      <c r="F387" s="22">
        <v>251852</v>
      </c>
      <c r="G387" s="23">
        <v>291.03203468703839</v>
      </c>
      <c r="H387" s="23">
        <v>695.55161018028048</v>
      </c>
      <c r="I387" s="23">
        <v>0</v>
      </c>
      <c r="J387" s="23">
        <v>695.55161018028048</v>
      </c>
      <c r="K387" s="23">
        <v>817.4763504316827</v>
      </c>
      <c r="L387" s="23">
        <v>1108.508385118721</v>
      </c>
      <c r="M387" s="1"/>
      <c r="N387" s="23">
        <v>292.64189974060685</v>
      </c>
      <c r="O387" s="23">
        <f t="shared" si="30"/>
        <v>627.01425076303155</v>
      </c>
      <c r="P387" s="23">
        <v>2.9909281914775141</v>
      </c>
      <c r="Q387" s="23">
        <v>0</v>
      </c>
      <c r="R387" s="23">
        <f t="shared" si="31"/>
        <v>630.00517895450912</v>
      </c>
      <c r="S387" s="23">
        <v>763.37661410353439</v>
      </c>
      <c r="T387" s="23">
        <v>1056.0185138441411</v>
      </c>
      <c r="W387" s="54" t="s">
        <v>682</v>
      </c>
      <c r="X387" s="63" t="s">
        <v>661</v>
      </c>
      <c r="Y387" s="54" t="s">
        <v>679</v>
      </c>
      <c r="Z387" s="54"/>
      <c r="AA387" s="54" t="s">
        <v>1053</v>
      </c>
      <c r="AB387" s="55" t="s">
        <v>389</v>
      </c>
      <c r="AC387" s="55"/>
      <c r="AD387" s="57">
        <v>73.296999999999997</v>
      </c>
      <c r="AE387" s="57">
        <v>175.17606412712402</v>
      </c>
      <c r="AF387" s="57">
        <v>0</v>
      </c>
      <c r="AG387" s="52">
        <f t="shared" si="32"/>
        <v>175.17606412712402</v>
      </c>
      <c r="AH387" s="52">
        <f t="shared" si="33"/>
        <v>205.88305380892015</v>
      </c>
      <c r="AI387" s="58">
        <v>279.18005380892015</v>
      </c>
      <c r="AJ387" s="36"/>
      <c r="AK387" s="57">
        <v>73.702447733471317</v>
      </c>
      <c r="AL387" s="57">
        <f>VLOOKUP(AB387,'Summary LA - 14-15'!C$12:BI$394,31,FALSE)</f>
        <v>157.91479308317102</v>
      </c>
      <c r="AM387" s="57">
        <v>0.75327124687999492</v>
      </c>
      <c r="AN387" s="57">
        <v>0</v>
      </c>
      <c r="AO387" s="52">
        <f t="shared" si="34"/>
        <v>158.66806433005101</v>
      </c>
      <c r="AP387" s="52">
        <f t="shared" si="35"/>
        <v>192.27308849796759</v>
      </c>
      <c r="AQ387" s="52">
        <f>VLOOKUP(AB387,'Summary LA - 14-15'!C$12:BI$394,57,FALSE)</f>
        <v>265.97553623143892</v>
      </c>
    </row>
    <row r="388" spans="3:43" x14ac:dyDescent="0.25">
      <c r="C388" s="21" t="s">
        <v>390</v>
      </c>
      <c r="D388" s="21" t="s">
        <v>391</v>
      </c>
      <c r="E388" s="21" t="s">
        <v>169</v>
      </c>
      <c r="F388" s="22">
        <v>99232</v>
      </c>
      <c r="G388" s="23">
        <v>47.343417445985168</v>
      </c>
      <c r="H388" s="23">
        <v>58.170991121281432</v>
      </c>
      <c r="I388" s="23">
        <v>-0.14568889068042568</v>
      </c>
      <c r="J388" s="23">
        <v>58.025302230601007</v>
      </c>
      <c r="K388" s="23">
        <v>76.507018580269772</v>
      </c>
      <c r="L388" s="23">
        <v>123.85043602625493</v>
      </c>
      <c r="M388" s="1"/>
      <c r="N388" s="23">
        <v>47.648360485723593</v>
      </c>
      <c r="O388" s="23">
        <f t="shared" si="30"/>
        <v>50.406760369175259</v>
      </c>
      <c r="P388" s="23">
        <v>0.24916179089406632</v>
      </c>
      <c r="Q388" s="23">
        <v>-0.14568889068042568</v>
      </c>
      <c r="R388" s="23">
        <f t="shared" si="31"/>
        <v>50.510233269388898</v>
      </c>
      <c r="S388" s="23">
        <v>73.399392916116796</v>
      </c>
      <c r="T388" s="23">
        <v>121.04775340184038</v>
      </c>
      <c r="W388" s="54" t="s">
        <v>660</v>
      </c>
      <c r="X388" s="62" t="s">
        <v>661</v>
      </c>
      <c r="Y388" s="54" t="s">
        <v>662</v>
      </c>
      <c r="Z388" s="54"/>
      <c r="AA388" s="54" t="s">
        <v>1054</v>
      </c>
      <c r="AB388" s="55" t="s">
        <v>390</v>
      </c>
      <c r="AC388" s="55"/>
      <c r="AD388" s="57">
        <v>4.6979819999999997</v>
      </c>
      <c r="AE388" s="57">
        <v>5.7724237909469993</v>
      </c>
      <c r="AF388" s="57">
        <v>-1.4456999999999999E-2</v>
      </c>
      <c r="AG388" s="52">
        <f t="shared" si="32"/>
        <v>5.7579667909469991</v>
      </c>
      <c r="AH388" s="52">
        <f t="shared" si="33"/>
        <v>7.5919444677573296</v>
      </c>
      <c r="AI388" s="58">
        <v>12.289926467757329</v>
      </c>
      <c r="AJ388" s="36"/>
      <c r="AK388" s="57">
        <v>4.7282421077193231</v>
      </c>
      <c r="AL388" s="57">
        <f>VLOOKUP(AB388,'Summary LA - 14-15'!C$12:BI$394,31,FALSE)</f>
        <v>5.0019636449539995</v>
      </c>
      <c r="AM388" s="57">
        <v>2.4724822833999991E-2</v>
      </c>
      <c r="AN388" s="57">
        <v>-1.4456999999999999E-2</v>
      </c>
      <c r="AO388" s="52">
        <f t="shared" si="34"/>
        <v>5.0122314677879993</v>
      </c>
      <c r="AP388" s="52">
        <f t="shared" si="35"/>
        <v>7.2840654827099414</v>
      </c>
      <c r="AQ388" s="52">
        <f>VLOOKUP(AB388,'Summary LA - 14-15'!C$12:BI$394,57,FALSE)</f>
        <v>12.012307590429264</v>
      </c>
    </row>
    <row r="389" spans="3:43" x14ac:dyDescent="0.25">
      <c r="C389" s="21" t="s">
        <v>391</v>
      </c>
      <c r="D389" s="21"/>
      <c r="E389" s="21"/>
      <c r="F389" s="22">
        <v>571599</v>
      </c>
      <c r="G389" s="23">
        <v>341.83023413266989</v>
      </c>
      <c r="H389" s="23">
        <v>246.73764255128856</v>
      </c>
      <c r="I389" s="23">
        <v>0</v>
      </c>
      <c r="J389" s="23">
        <v>246.73764255128856</v>
      </c>
      <c r="K389" s="23">
        <v>312.87834953210574</v>
      </c>
      <c r="L389" s="23">
        <v>654.70858366477557</v>
      </c>
      <c r="M389" s="1"/>
      <c r="N389" s="23">
        <v>343.64782403658813</v>
      </c>
      <c r="O389" s="23">
        <f t="shared" si="30"/>
        <v>225.0541276514532</v>
      </c>
      <c r="P389" s="23">
        <v>1.0501137327986696</v>
      </c>
      <c r="Q389" s="23">
        <v>0</v>
      </c>
      <c r="R389" s="23">
        <f t="shared" si="31"/>
        <v>226.10424138425188</v>
      </c>
      <c r="S389" s="23">
        <v>302.13591542979958</v>
      </c>
      <c r="T389" s="23">
        <v>645.78373946638783</v>
      </c>
      <c r="W389" s="54" t="s">
        <v>715</v>
      </c>
      <c r="X389" s="63" t="s">
        <v>667</v>
      </c>
      <c r="Y389" s="54" t="s">
        <v>662</v>
      </c>
      <c r="Z389" s="54"/>
      <c r="AA389" s="54" t="s">
        <v>1055</v>
      </c>
      <c r="AB389" s="55" t="s">
        <v>391</v>
      </c>
      <c r="AC389" s="55"/>
      <c r="AD389" s="57">
        <v>195.38981999999999</v>
      </c>
      <c r="AE389" s="57">
        <v>141.03498974467399</v>
      </c>
      <c r="AF389" s="57">
        <v>0</v>
      </c>
      <c r="AG389" s="52">
        <f t="shared" si="32"/>
        <v>141.03498974467399</v>
      </c>
      <c r="AH389" s="52">
        <f t="shared" si="33"/>
        <v>178.84095171420211</v>
      </c>
      <c r="AI389" s="58">
        <v>374.23077171420209</v>
      </c>
      <c r="AJ389" s="36"/>
      <c r="AK389" s="57">
        <v>196.42875257148975</v>
      </c>
      <c r="AL389" s="57">
        <f>VLOOKUP(AB389,'Summary LA - 14-15'!C$12:BI$394,31,FALSE)</f>
        <v>128.64071431144299</v>
      </c>
      <c r="AM389" s="57">
        <v>0.60024395955398679</v>
      </c>
      <c r="AN389" s="57">
        <v>0</v>
      </c>
      <c r="AO389" s="52">
        <f t="shared" si="34"/>
        <v>129.24095827099697</v>
      </c>
      <c r="AP389" s="52">
        <f t="shared" si="35"/>
        <v>172.71262213444768</v>
      </c>
      <c r="AQ389" s="52">
        <f>VLOOKUP(AB389,'Summary LA - 14-15'!C$12:BI$394,57,FALSE)</f>
        <v>369.14137470593744</v>
      </c>
    </row>
    <row r="390" spans="3:43" x14ac:dyDescent="0.25">
      <c r="C390" s="21" t="s">
        <v>392</v>
      </c>
      <c r="D390" s="21" t="s">
        <v>377</v>
      </c>
      <c r="E390" s="21"/>
      <c r="F390" s="22">
        <v>106868</v>
      </c>
      <c r="G390" s="23">
        <v>71.314238125538054</v>
      </c>
      <c r="H390" s="23">
        <v>55.906333024460082</v>
      </c>
      <c r="I390" s="23">
        <v>0</v>
      </c>
      <c r="J390" s="23">
        <v>55.906333024460082</v>
      </c>
      <c r="K390" s="23">
        <v>69.776196635045025</v>
      </c>
      <c r="L390" s="23">
        <v>141.09043476058307</v>
      </c>
      <c r="M390" s="1"/>
      <c r="N390" s="23">
        <v>72.103498536922316</v>
      </c>
      <c r="O390" s="23">
        <f t="shared" si="30"/>
        <v>48.556179330632183</v>
      </c>
      <c r="P390" s="23">
        <v>0.23820411592805985</v>
      </c>
      <c r="Q390" s="23">
        <v>0</v>
      </c>
      <c r="R390" s="23">
        <f t="shared" si="31"/>
        <v>48.794383446560246</v>
      </c>
      <c r="S390" s="23">
        <v>64.142912702348994</v>
      </c>
      <c r="T390" s="23">
        <v>136.24641123927131</v>
      </c>
      <c r="W390" s="54" t="s">
        <v>660</v>
      </c>
      <c r="X390" s="62" t="s">
        <v>661</v>
      </c>
      <c r="Y390" s="54" t="s">
        <v>662</v>
      </c>
      <c r="Z390" s="54"/>
      <c r="AA390" s="54" t="s">
        <v>1056</v>
      </c>
      <c r="AB390" s="55" t="s">
        <v>392</v>
      </c>
      <c r="AC390" s="55"/>
      <c r="AD390" s="57">
        <v>7.6212099999999996</v>
      </c>
      <c r="AE390" s="57">
        <v>5.9745979976579999</v>
      </c>
      <c r="AF390" s="57">
        <v>0</v>
      </c>
      <c r="AG390" s="52">
        <f t="shared" si="32"/>
        <v>5.9745979976579999</v>
      </c>
      <c r="AH390" s="52">
        <f t="shared" si="33"/>
        <v>7.4568425819939925</v>
      </c>
      <c r="AI390" s="58">
        <v>15.078052581993992</v>
      </c>
      <c r="AJ390" s="36"/>
      <c r="AK390" s="57">
        <v>7.705556681643813</v>
      </c>
      <c r="AL390" s="57">
        <f>VLOOKUP(AB390,'Summary LA - 14-15'!C$12:BI$394,31,FALSE)</f>
        <v>5.1891017727060005</v>
      </c>
      <c r="AM390" s="57">
        <v>2.54563974609999E-2</v>
      </c>
      <c r="AN390" s="57">
        <v>0</v>
      </c>
      <c r="AO390" s="52">
        <f t="shared" si="34"/>
        <v>5.2145581701670007</v>
      </c>
      <c r="AP390" s="52">
        <f t="shared" si="35"/>
        <v>6.8735789358074726</v>
      </c>
      <c r="AQ390" s="52">
        <f>VLOOKUP(AB390,'Summary LA - 14-15'!C$12:BI$394,57,FALSE)</f>
        <v>14.579135617451286</v>
      </c>
    </row>
    <row r="391" spans="3:43" x14ac:dyDescent="0.25">
      <c r="C391" s="21" t="s">
        <v>393</v>
      </c>
      <c r="D391" s="21" t="s">
        <v>391</v>
      </c>
      <c r="E391" s="21" t="s">
        <v>169</v>
      </c>
      <c r="F391" s="22">
        <v>118389</v>
      </c>
      <c r="G391" s="23">
        <v>40.336171434846143</v>
      </c>
      <c r="H391" s="23">
        <v>49.469594759631377</v>
      </c>
      <c r="I391" s="23">
        <v>-1.448994416711012</v>
      </c>
      <c r="J391" s="23">
        <v>48.020600342920368</v>
      </c>
      <c r="K391" s="23">
        <v>64.470878519378701</v>
      </c>
      <c r="L391" s="23">
        <v>104.80704995422484</v>
      </c>
      <c r="M391" s="1"/>
      <c r="N391" s="23">
        <v>40.629365277780522</v>
      </c>
      <c r="O391" s="23">
        <f t="shared" si="30"/>
        <v>42.803442988385747</v>
      </c>
      <c r="P391" s="23">
        <v>0.21180514793603633</v>
      </c>
      <c r="Q391" s="23">
        <v>-1.448994416711012</v>
      </c>
      <c r="R391" s="23">
        <f t="shared" si="31"/>
        <v>41.566253719610771</v>
      </c>
      <c r="S391" s="23">
        <v>63.706845404254835</v>
      </c>
      <c r="T391" s="23">
        <v>104.33621068203536</v>
      </c>
      <c r="W391" s="54" t="s">
        <v>660</v>
      </c>
      <c r="X391" s="62" t="s">
        <v>664</v>
      </c>
      <c r="Y391" s="54" t="s">
        <v>662</v>
      </c>
      <c r="Z391" s="54"/>
      <c r="AA391" s="54" t="s">
        <v>1057</v>
      </c>
      <c r="AB391" s="55" t="s">
        <v>393</v>
      </c>
      <c r="AC391" s="55"/>
      <c r="AD391" s="57">
        <v>4.7753589999999999</v>
      </c>
      <c r="AE391" s="57">
        <v>5.8566558539979994</v>
      </c>
      <c r="AF391" s="57">
        <v>-0.171545</v>
      </c>
      <c r="AG391" s="52">
        <f t="shared" si="32"/>
        <v>5.6851108539979993</v>
      </c>
      <c r="AH391" s="52">
        <f t="shared" si="33"/>
        <v>7.6326428370307244</v>
      </c>
      <c r="AI391" s="58">
        <v>12.408001837030724</v>
      </c>
      <c r="AJ391" s="36"/>
      <c r="AK391" s="57">
        <v>4.8100699258711588</v>
      </c>
      <c r="AL391" s="57">
        <f>VLOOKUP(AB391,'Summary LA - 14-15'!C$12:BI$394,31,FALSE)</f>
        <v>5.0674568119519998</v>
      </c>
      <c r="AM391" s="57">
        <v>2.5075399658999405E-2</v>
      </c>
      <c r="AN391" s="57">
        <v>-0.171545</v>
      </c>
      <c r="AO391" s="52">
        <f t="shared" si="34"/>
        <v>4.9209872116109992</v>
      </c>
      <c r="AP391" s="52">
        <f t="shared" si="35"/>
        <v>7.5426936148711023</v>
      </c>
      <c r="AQ391" s="52">
        <f>VLOOKUP(AB391,'Summary LA - 14-15'!C$12:BI$394,57,FALSE)</f>
        <v>12.352763540742261</v>
      </c>
    </row>
    <row r="392" spans="3:43" x14ac:dyDescent="0.25">
      <c r="C392" s="21" t="s">
        <v>394</v>
      </c>
      <c r="D392" s="21" t="s">
        <v>61</v>
      </c>
      <c r="E392" s="21" t="s">
        <v>62</v>
      </c>
      <c r="F392" s="22">
        <v>172909</v>
      </c>
      <c r="G392" s="23">
        <v>48.935278094257669</v>
      </c>
      <c r="H392" s="23">
        <v>42.854409157510602</v>
      </c>
      <c r="I392" s="23">
        <v>-1.1250715694382594</v>
      </c>
      <c r="J392" s="23">
        <v>41.72933758807234</v>
      </c>
      <c r="K392" s="23">
        <v>60.412047946199863</v>
      </c>
      <c r="L392" s="23">
        <v>109.34732604045753</v>
      </c>
      <c r="M392" s="1"/>
      <c r="N392" s="23">
        <v>49.268710813660554</v>
      </c>
      <c r="O392" s="23">
        <f t="shared" si="30"/>
        <v>37.106611096345475</v>
      </c>
      <c r="P392" s="23">
        <v>0.1829657216859705</v>
      </c>
      <c r="Q392" s="23">
        <v>-1.1250715694382594</v>
      </c>
      <c r="R392" s="23">
        <f t="shared" si="31"/>
        <v>36.16450524859318</v>
      </c>
      <c r="S392" s="23">
        <v>58.253838874395825</v>
      </c>
      <c r="T392" s="23">
        <v>107.52254968805637</v>
      </c>
      <c r="W392" s="54" t="s">
        <v>660</v>
      </c>
      <c r="X392" s="62" t="s">
        <v>667</v>
      </c>
      <c r="Y392" s="54" t="s">
        <v>662</v>
      </c>
      <c r="Z392" s="54"/>
      <c r="AA392" s="54" t="s">
        <v>1058</v>
      </c>
      <c r="AB392" s="55" t="s">
        <v>394</v>
      </c>
      <c r="AC392" s="55"/>
      <c r="AD392" s="57">
        <v>8.4613499999999995</v>
      </c>
      <c r="AE392" s="57">
        <v>7.4099130330160001</v>
      </c>
      <c r="AF392" s="57">
        <v>-0.19453500000000001</v>
      </c>
      <c r="AG392" s="52">
        <f t="shared" si="32"/>
        <v>7.215378033016</v>
      </c>
      <c r="AH392" s="52">
        <f t="shared" si="33"/>
        <v>10.445786798329472</v>
      </c>
      <c r="AI392" s="58">
        <v>18.907136798329471</v>
      </c>
      <c r="AJ392" s="36"/>
      <c r="AK392" s="57">
        <v>8.5190035180792325</v>
      </c>
      <c r="AL392" s="57">
        <f>VLOOKUP(AB392,'Summary LA - 14-15'!C$12:BI$394,31,FALSE)</f>
        <v>6.4160670180580004</v>
      </c>
      <c r="AM392" s="57">
        <v>3.1636419970999474E-2</v>
      </c>
      <c r="AN392" s="57">
        <v>-0.19453500000000001</v>
      </c>
      <c r="AO392" s="52">
        <f t="shared" si="34"/>
        <v>6.2531684380289994</v>
      </c>
      <c r="AP392" s="52">
        <f t="shared" si="35"/>
        <v>10.07324809569799</v>
      </c>
      <c r="AQ392" s="52">
        <f>VLOOKUP(AB392,'Summary LA - 14-15'!C$12:BI$394,57,FALSE)</f>
        <v>18.592251613777222</v>
      </c>
    </row>
    <row r="393" spans="3:43" x14ac:dyDescent="0.25">
      <c r="C393" s="21" t="s">
        <v>395</v>
      </c>
      <c r="D393" s="21" t="s">
        <v>194</v>
      </c>
      <c r="E393" s="21" t="s">
        <v>195</v>
      </c>
      <c r="F393" s="22">
        <v>108748</v>
      </c>
      <c r="G393" s="23">
        <v>55.903722367307907</v>
      </c>
      <c r="H393" s="23">
        <v>69.208700587146438</v>
      </c>
      <c r="I393" s="23">
        <v>-0.44779674108949125</v>
      </c>
      <c r="J393" s="23">
        <v>68.760903846056948</v>
      </c>
      <c r="K393" s="23">
        <v>84.298865171376463</v>
      </c>
      <c r="L393" s="23">
        <v>140.20258753868436</v>
      </c>
      <c r="M393" s="1"/>
      <c r="N393" s="23">
        <v>56.141096615846941</v>
      </c>
      <c r="O393" s="23">
        <f t="shared" si="30"/>
        <v>59.808372749383899</v>
      </c>
      <c r="P393" s="23">
        <v>0.29639582359215738</v>
      </c>
      <c r="Q393" s="23">
        <v>-0.44779674108949125</v>
      </c>
      <c r="R393" s="23">
        <f t="shared" si="31"/>
        <v>59.656971831886565</v>
      </c>
      <c r="S393" s="23">
        <v>78.921079849643647</v>
      </c>
      <c r="T393" s="23">
        <v>135.06217646549061</v>
      </c>
      <c r="W393" s="54" t="s">
        <v>660</v>
      </c>
      <c r="X393" s="62" t="s">
        <v>667</v>
      </c>
      <c r="Y393" s="54" t="s">
        <v>662</v>
      </c>
      <c r="Z393" s="54"/>
      <c r="AA393" s="54" t="s">
        <v>1059</v>
      </c>
      <c r="AB393" s="55" t="s">
        <v>395</v>
      </c>
      <c r="AC393" s="55"/>
      <c r="AD393" s="57">
        <v>6.0794180000000004</v>
      </c>
      <c r="AE393" s="57">
        <v>7.5263077714510001</v>
      </c>
      <c r="AF393" s="57">
        <v>-4.8696999999999997E-2</v>
      </c>
      <c r="AG393" s="52">
        <f t="shared" si="32"/>
        <v>7.4776107714510003</v>
      </c>
      <c r="AH393" s="52">
        <f t="shared" si="33"/>
        <v>9.1673329896568472</v>
      </c>
      <c r="AI393" s="58">
        <v>15.246750989656848</v>
      </c>
      <c r="AJ393" s="36"/>
      <c r="AK393" s="57">
        <v>6.1052319747801231</v>
      </c>
      <c r="AL393" s="57">
        <f>VLOOKUP(AB393,'Summary LA - 14-15'!C$12:BI$394,31,FALSE)</f>
        <v>6.5040409197500004</v>
      </c>
      <c r="AM393" s="57">
        <v>3.2232453023999928E-2</v>
      </c>
      <c r="AN393" s="57">
        <v>-4.8696999999999997E-2</v>
      </c>
      <c r="AO393" s="52">
        <f t="shared" si="34"/>
        <v>6.4875763727740008</v>
      </c>
      <c r="AP393" s="52">
        <f t="shared" si="35"/>
        <v>8.5831573709562292</v>
      </c>
      <c r="AQ393" s="52">
        <f>VLOOKUP(AB393,'Summary LA - 14-15'!C$12:BI$394,57,FALSE)</f>
        <v>14.688389345736352</v>
      </c>
    </row>
    <row r="394" spans="3:43" x14ac:dyDescent="0.25">
      <c r="C394" s="21" t="s">
        <v>396</v>
      </c>
      <c r="D394" s="21" t="s">
        <v>391</v>
      </c>
      <c r="E394" s="21" t="s">
        <v>169</v>
      </c>
      <c r="F394" s="22">
        <v>98745</v>
      </c>
      <c r="G394" s="23">
        <v>60.277684946073222</v>
      </c>
      <c r="H394" s="23">
        <v>63.665960142781927</v>
      </c>
      <c r="I394" s="23">
        <v>-0.66100562053774869</v>
      </c>
      <c r="J394" s="23">
        <v>63.004954522244169</v>
      </c>
      <c r="K394" s="23">
        <v>79.019753084267265</v>
      </c>
      <c r="L394" s="23">
        <v>139.29743803034049</v>
      </c>
      <c r="M394" s="1"/>
      <c r="N394" s="23">
        <v>60.414311613082774</v>
      </c>
      <c r="O394" s="23">
        <f t="shared" si="30"/>
        <v>55.135700246969463</v>
      </c>
      <c r="P394" s="23">
        <v>0.27222422234037036</v>
      </c>
      <c r="Q394" s="23">
        <v>-0.66100562053774869</v>
      </c>
      <c r="R394" s="23">
        <f t="shared" si="31"/>
        <v>54.746918848772083</v>
      </c>
      <c r="S394" s="23">
        <v>75.798984217560374</v>
      </c>
      <c r="T394" s="23">
        <v>136.21329583064315</v>
      </c>
      <c r="W394" s="54" t="s">
        <v>660</v>
      </c>
      <c r="X394" s="62" t="s">
        <v>667</v>
      </c>
      <c r="Y394" s="54" t="s">
        <v>662</v>
      </c>
      <c r="Z394" s="54"/>
      <c r="AA394" s="54" t="s">
        <v>1060</v>
      </c>
      <c r="AB394" s="55" t="s">
        <v>396</v>
      </c>
      <c r="AC394" s="55"/>
      <c r="AD394" s="57">
        <v>5.9521199999999999</v>
      </c>
      <c r="AE394" s="57">
        <v>6.2866952342990006</v>
      </c>
      <c r="AF394" s="57">
        <v>-6.5270999999999996E-2</v>
      </c>
      <c r="AG394" s="52">
        <f t="shared" si="32"/>
        <v>6.2214242342990005</v>
      </c>
      <c r="AH394" s="52">
        <f t="shared" si="33"/>
        <v>7.8028055183059708</v>
      </c>
      <c r="AI394" s="58">
        <v>13.754925518305971</v>
      </c>
      <c r="AJ394" s="36"/>
      <c r="AK394" s="57">
        <v>5.9656112002338579</v>
      </c>
      <c r="AL394" s="57">
        <f>VLOOKUP(AB394,'Summary LA - 14-15'!C$12:BI$394,31,FALSE)</f>
        <v>5.4443747208869997</v>
      </c>
      <c r="AM394" s="57">
        <v>2.6880780834999868E-2</v>
      </c>
      <c r="AN394" s="57">
        <v>-6.5270999999999996E-2</v>
      </c>
      <c r="AO394" s="52">
        <f t="shared" si="34"/>
        <v>5.4059845017219992</v>
      </c>
      <c r="AP394" s="52">
        <f t="shared" si="35"/>
        <v>7.485310601610256</v>
      </c>
      <c r="AQ394" s="52">
        <f>VLOOKUP(AB394,'Summary LA - 14-15'!C$12:BI$394,57,FALSE)</f>
        <v>13.450921801844114</v>
      </c>
    </row>
    <row r="395" spans="3:43" x14ac:dyDescent="0.25">
      <c r="C395" s="21" t="s">
        <v>397</v>
      </c>
      <c r="D395" s="21"/>
      <c r="E395" s="21" t="s">
        <v>241</v>
      </c>
      <c r="F395" s="22">
        <v>201559</v>
      </c>
      <c r="G395" s="23">
        <v>345.85436522308601</v>
      </c>
      <c r="H395" s="23">
        <v>288.09444818395605</v>
      </c>
      <c r="I395" s="23">
        <v>-0.29647894661116592</v>
      </c>
      <c r="J395" s="23">
        <v>287.79796923734483</v>
      </c>
      <c r="K395" s="23">
        <v>355.13266892186033</v>
      </c>
      <c r="L395" s="23">
        <v>700.98703414494639</v>
      </c>
      <c r="M395" s="1"/>
      <c r="N395" s="23">
        <v>347.38685564613894</v>
      </c>
      <c r="O395" s="23">
        <f t="shared" si="30"/>
        <v>260.06017305850895</v>
      </c>
      <c r="P395" s="23">
        <v>1.2455960842085809</v>
      </c>
      <c r="Q395" s="23">
        <v>-0.29647894661116592</v>
      </c>
      <c r="R395" s="23">
        <f t="shared" si="31"/>
        <v>261.00929019610635</v>
      </c>
      <c r="S395" s="23">
        <v>340.68271701798284</v>
      </c>
      <c r="T395" s="23">
        <v>688.06957266412178</v>
      </c>
      <c r="W395" s="54" t="s">
        <v>688</v>
      </c>
      <c r="X395" s="63" t="s">
        <v>661</v>
      </c>
      <c r="Y395" s="54" t="s">
        <v>679</v>
      </c>
      <c r="Z395" s="54"/>
      <c r="AA395" s="54" t="s">
        <v>1061</v>
      </c>
      <c r="AB395" s="55" t="s">
        <v>397</v>
      </c>
      <c r="AC395" s="55"/>
      <c r="AD395" s="57">
        <v>69.710059999999999</v>
      </c>
      <c r="AE395" s="57">
        <v>58.068028881509996</v>
      </c>
      <c r="AF395" s="57">
        <v>-5.9757999999999999E-2</v>
      </c>
      <c r="AG395" s="52">
        <f t="shared" si="32"/>
        <v>58.008270881509993</v>
      </c>
      <c r="AH395" s="52">
        <f t="shared" si="33"/>
        <v>71.580185615221239</v>
      </c>
      <c r="AI395" s="58">
        <v>141.29024561522124</v>
      </c>
      <c r="AJ395" s="36"/>
      <c r="AK395" s="57">
        <v>70.018947237180114</v>
      </c>
      <c r="AL395" s="57">
        <f>VLOOKUP(AB395,'Summary LA - 14-15'!C$12:BI$394,31,FALSE)</f>
        <v>52.417468421499997</v>
      </c>
      <c r="AM395" s="57">
        <v>0.25106110113699737</v>
      </c>
      <c r="AN395" s="57">
        <v>-5.9757999999999999E-2</v>
      </c>
      <c r="AO395" s="52">
        <f t="shared" si="34"/>
        <v>52.608771522636992</v>
      </c>
      <c r="AP395" s="52">
        <f t="shared" si="35"/>
        <v>68.672731177358159</v>
      </c>
      <c r="AQ395" s="52">
        <f>VLOOKUP(AB395,'Summary LA - 14-15'!C$12:BI$394,57,FALSE)</f>
        <v>138.69167841453827</v>
      </c>
    </row>
    <row r="396" spans="3:43" x14ac:dyDescent="0.25">
      <c r="C396" s="29"/>
      <c r="D396" s="29"/>
      <c r="E396" s="29"/>
      <c r="F396" s="30"/>
      <c r="G396" s="29"/>
      <c r="H396" s="29"/>
      <c r="I396" s="29"/>
      <c r="J396" s="29"/>
      <c r="K396" s="29"/>
      <c r="L396" s="29"/>
      <c r="M396" s="29"/>
      <c r="N396" s="29"/>
      <c r="O396" s="29"/>
      <c r="P396" s="29"/>
      <c r="Q396" s="29"/>
      <c r="R396" s="29"/>
      <c r="S396" s="29"/>
      <c r="T396" s="29"/>
    </row>
    <row r="397" spans="3:43" x14ac:dyDescent="0.25">
      <c r="C397" s="29"/>
      <c r="D397" s="29"/>
      <c r="E397" s="29"/>
      <c r="F397" s="30"/>
      <c r="G397" s="29"/>
      <c r="H397" s="29"/>
      <c r="I397" s="29"/>
      <c r="J397" s="29"/>
      <c r="K397" s="29"/>
      <c r="L397" s="29"/>
      <c r="M397" s="29"/>
      <c r="N397" s="29"/>
      <c r="O397" s="29"/>
      <c r="P397" s="29"/>
      <c r="Q397" s="29"/>
      <c r="R397" s="29"/>
      <c r="S397" s="29"/>
      <c r="T397" s="29"/>
    </row>
    <row r="398" spans="3:43" x14ac:dyDescent="0.25">
      <c r="C398" s="29"/>
      <c r="D398" s="29"/>
      <c r="E398" s="29"/>
      <c r="F398" s="31">
        <v>10358996</v>
      </c>
      <c r="G398" s="32">
        <v>407.6729766079647</v>
      </c>
      <c r="H398" s="32">
        <v>372.76024782233333</v>
      </c>
      <c r="I398" s="32">
        <v>-1.7825533478340951</v>
      </c>
      <c r="J398" s="32">
        <v>370.9776944744994</v>
      </c>
      <c r="K398" s="32">
        <v>447.92199871017482</v>
      </c>
      <c r="L398" s="32">
        <v>855.59497531813963</v>
      </c>
      <c r="M398" s="29"/>
      <c r="N398" s="32">
        <v>410.77384871018353</v>
      </c>
      <c r="O398" s="32">
        <v>336.56248629808891</v>
      </c>
      <c r="P398" s="32">
        <v>1.592174458920828</v>
      </c>
      <c r="Q398" s="32">
        <v>-1.7825533478340951</v>
      </c>
      <c r="R398" s="32">
        <v>336.37210740917561</v>
      </c>
      <c r="S398" s="32">
        <v>427.80696051473893</v>
      </c>
      <c r="T398" s="32">
        <v>838.5808092249224</v>
      </c>
    </row>
    <row r="399" spans="3:43" x14ac:dyDescent="0.25">
      <c r="C399" s="29"/>
      <c r="D399" s="29"/>
      <c r="E399" s="29"/>
      <c r="F399" s="31">
        <v>14366993</v>
      </c>
      <c r="G399" s="32">
        <v>402.70650844961079</v>
      </c>
      <c r="H399" s="32">
        <v>333.95394407127958</v>
      </c>
      <c r="I399" s="32">
        <v>-1.0622281224748975</v>
      </c>
      <c r="J399" s="32">
        <v>332.89171594880486</v>
      </c>
      <c r="K399" s="32">
        <v>409.59587964713734</v>
      </c>
      <c r="L399" s="32">
        <v>812.30238809674859</v>
      </c>
      <c r="M399" s="29"/>
      <c r="N399" s="32">
        <v>405.18948904052047</v>
      </c>
      <c r="O399" s="32">
        <v>302.253276702059</v>
      </c>
      <c r="P399" s="32">
        <v>1.4263052573228121</v>
      </c>
      <c r="Q399" s="32">
        <v>-1.0622281224748975</v>
      </c>
      <c r="R399" s="32">
        <v>302.61735383690689</v>
      </c>
      <c r="S399" s="32">
        <v>393.49263081121535</v>
      </c>
      <c r="T399" s="32">
        <v>798.68211985173525</v>
      </c>
    </row>
    <row r="400" spans="3:43" x14ac:dyDescent="0.25">
      <c r="C400" s="29"/>
      <c r="D400" s="29"/>
      <c r="E400" s="29"/>
      <c r="F400" s="31">
        <v>29340052</v>
      </c>
      <c r="G400" s="32">
        <v>320.3503583395148</v>
      </c>
      <c r="H400" s="32">
        <v>532.66674038678809</v>
      </c>
      <c r="I400" s="32">
        <v>-0.2291595461385004</v>
      </c>
      <c r="J400" s="32">
        <v>532.43758084064962</v>
      </c>
      <c r="K400" s="32">
        <v>637.35495078663462</v>
      </c>
      <c r="L400" s="32">
        <v>957.70530912614879</v>
      </c>
      <c r="M400" s="29"/>
      <c r="N400" s="32">
        <v>322.46885111476348</v>
      </c>
      <c r="O400" s="32">
        <v>479.01441436900416</v>
      </c>
      <c r="P400" s="32">
        <v>2.2936028079299193</v>
      </c>
      <c r="Q400" s="32">
        <v>-0.2291595461385004</v>
      </c>
      <c r="R400" s="32">
        <v>481.07885763079537</v>
      </c>
      <c r="S400" s="32">
        <v>600.19889264056394</v>
      </c>
      <c r="T400" s="32">
        <v>922.66774375532748</v>
      </c>
    </row>
  </sheetData>
  <mergeCells count="4">
    <mergeCell ref="G4:L4"/>
    <mergeCell ref="N4:T4"/>
    <mergeCell ref="AD4:AI4"/>
    <mergeCell ref="AK4:AQ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I98"/>
  <sheetViews>
    <sheetView tabSelected="1" view="pageBreakPreview" zoomScaleNormal="100" zoomScaleSheetLayoutView="100" workbookViewId="0">
      <selection activeCell="C3" sqref="C3:G3"/>
    </sheetView>
  </sheetViews>
  <sheetFormatPr defaultRowHeight="15" x14ac:dyDescent="0.25"/>
  <cols>
    <col min="1" max="1" width="2.28515625" customWidth="1"/>
    <col min="2" max="2" width="30.28515625" bestFit="1" customWidth="1"/>
    <col min="3" max="9" width="12.28515625" customWidth="1"/>
  </cols>
  <sheetData>
    <row r="1" spans="2:9" ht="18.75" x14ac:dyDescent="0.3">
      <c r="B1" s="238" t="s">
        <v>1069</v>
      </c>
      <c r="C1" s="238"/>
      <c r="D1" s="238"/>
      <c r="E1" s="238"/>
      <c r="F1" s="238"/>
      <c r="G1" s="238"/>
      <c r="H1" s="238"/>
      <c r="I1" s="238"/>
    </row>
    <row r="3" spans="2:9" x14ac:dyDescent="0.25">
      <c r="B3" t="s">
        <v>403</v>
      </c>
      <c r="C3" s="240" t="s">
        <v>1139</v>
      </c>
      <c r="D3" s="240"/>
      <c r="E3" s="240"/>
      <c r="F3" s="240"/>
      <c r="G3" s="240"/>
    </row>
    <row r="4" spans="2:9" s="66" customFormat="1" x14ac:dyDescent="0.25">
      <c r="C4" s="82"/>
      <c r="D4" s="82"/>
      <c r="E4" s="82"/>
      <c r="F4" s="82"/>
      <c r="G4" s="82"/>
    </row>
    <row r="5" spans="2:9" s="66" customFormat="1" ht="15" customHeight="1" x14ac:dyDescent="0.25">
      <c r="B5" s="239" t="str">
        <f>"This note provides a short summary of the Government's Spending Power figures showing a comparison between the rural authority in your constituency, "&amp;C9&amp;", with its nearest urban authority, "&amp;F9&amp;"."</f>
        <v>This note provides a short summary of the Government's Spending Power figures showing a comparison between the rural authority in your constituency, Cannock Chase, with its nearest urban authority, Stoke-on-Trent.</v>
      </c>
      <c r="C5" s="239"/>
      <c r="D5" s="239"/>
      <c r="E5" s="239"/>
      <c r="F5" s="239"/>
      <c r="G5" s="239"/>
      <c r="H5" s="239"/>
      <c r="I5" s="239"/>
    </row>
    <row r="6" spans="2:9" x14ac:dyDescent="0.25">
      <c r="B6" s="239"/>
      <c r="C6" s="239"/>
      <c r="D6" s="239"/>
      <c r="E6" s="239"/>
      <c r="F6" s="239"/>
      <c r="G6" s="239"/>
      <c r="H6" s="239"/>
      <c r="I6" s="239"/>
    </row>
    <row r="7" spans="2:9" s="66" customFormat="1" x14ac:dyDescent="0.25">
      <c r="B7" s="239"/>
      <c r="C7" s="239"/>
      <c r="D7" s="239"/>
      <c r="E7" s="239"/>
      <c r="F7" s="239"/>
      <c r="G7" s="239"/>
      <c r="H7" s="239"/>
      <c r="I7" s="239"/>
    </row>
    <row r="9" spans="2:9" x14ac:dyDescent="0.25">
      <c r="B9" s="241" t="s">
        <v>1070</v>
      </c>
      <c r="C9" s="247" t="str">
        <f>VLOOKUP(C3,MPs!C2:F326,2,FALSE)</f>
        <v>Cannock Chase</v>
      </c>
      <c r="D9" s="247"/>
      <c r="E9" s="247"/>
      <c r="F9" s="246" t="str">
        <f>VLOOKUP(C3,MPs!C2:F326,4,FALSE)</f>
        <v>Stoke-on-Trent</v>
      </c>
      <c r="G9" s="246"/>
      <c r="H9" s="246"/>
      <c r="I9" s="154" t="s">
        <v>151</v>
      </c>
    </row>
    <row r="10" spans="2:9" ht="15.75" thickBot="1" x14ac:dyDescent="0.3">
      <c r="B10" s="242"/>
      <c r="C10" s="94" t="s">
        <v>407</v>
      </c>
      <c r="D10" s="94" t="s">
        <v>408</v>
      </c>
      <c r="E10" s="94" t="s">
        <v>409</v>
      </c>
      <c r="F10" s="79" t="s">
        <v>407</v>
      </c>
      <c r="G10" s="79" t="s">
        <v>408</v>
      </c>
      <c r="H10" s="79" t="s">
        <v>409</v>
      </c>
      <c r="I10" s="87" t="s">
        <v>407</v>
      </c>
    </row>
    <row r="11" spans="2:9" x14ac:dyDescent="0.25">
      <c r="B11" s="66" t="s">
        <v>1136</v>
      </c>
      <c r="C11" s="73">
        <f>C74+D74+E74</f>
        <v>347.14244986004769</v>
      </c>
      <c r="D11" s="73">
        <f>C89+D89+E89</f>
        <v>315.31645827598715</v>
      </c>
      <c r="E11" s="74">
        <f>(D11-C11)/C11</f>
        <v>-9.1679918710291297E-2</v>
      </c>
      <c r="F11" s="69">
        <f>G74+H74</f>
        <v>656.50262582579103</v>
      </c>
      <c r="G11" s="69">
        <f>G89+H89</f>
        <v>596.31683248636512</v>
      </c>
      <c r="H11" s="70">
        <f>(G11-F11)/F11</f>
        <v>-9.1676393927168795E-2</v>
      </c>
      <c r="I11" s="88" t="e">
        <f>((#REF!/#REF!)*1000000)+((#REF!/#REF!)*1000000)</f>
        <v>#REF!</v>
      </c>
    </row>
    <row r="12" spans="2:9" x14ac:dyDescent="0.25">
      <c r="B12" t="s">
        <v>405</v>
      </c>
      <c r="C12" s="71">
        <f>C75+D75+E75</f>
        <v>73.726646491773806</v>
      </c>
      <c r="D12" s="71">
        <f>C90+D90+E90</f>
        <v>86.012604966622561</v>
      </c>
      <c r="E12" s="72">
        <f>(D12-C12)/C12</f>
        <v>0.1666420359458447</v>
      </c>
      <c r="F12" s="67">
        <f>G75+H75</f>
        <v>123.45811651211264</v>
      </c>
      <c r="G12" s="67">
        <f>G90+H90</f>
        <v>134.38465297306252</v>
      </c>
      <c r="H12" s="68">
        <f>(G12-F12)/F12</f>
        <v>8.8503994469070479E-2</v>
      </c>
      <c r="I12" s="88" t="e">
        <f>((#REF!/#REF!)*1000000)+((#REF!/#REF!)*1000000)</f>
        <v>#REF!</v>
      </c>
    </row>
    <row r="13" spans="2:9" ht="15.75" thickBot="1" x14ac:dyDescent="0.3">
      <c r="B13" t="s">
        <v>1064</v>
      </c>
      <c r="C13" s="75">
        <f>C76+D76+E76</f>
        <v>383.05147149895578</v>
      </c>
      <c r="D13" s="75">
        <f>C91+D91+E91</f>
        <v>384.79959214303744</v>
      </c>
      <c r="E13" s="76">
        <f>(D13-C13)/C13</f>
        <v>4.563670352814274E-3</v>
      </c>
      <c r="F13" s="77">
        <f>G76+H76</f>
        <v>285.03006780396561</v>
      </c>
      <c r="G13" s="77">
        <f>G91+H91</f>
        <v>286.14329505461382</v>
      </c>
      <c r="H13" s="78">
        <f>(G13-F13)/F13</f>
        <v>3.9056484785101675E-3</v>
      </c>
      <c r="I13" s="88" t="e">
        <f>((#REF!/#REF!)*1000000)+((#REF!/#REF!)*1000000)</f>
        <v>#REF!</v>
      </c>
    </row>
    <row r="14" spans="2:9" ht="15.75" thickBot="1" x14ac:dyDescent="0.3">
      <c r="B14" s="84" t="s">
        <v>406</v>
      </c>
      <c r="C14" s="91">
        <f>SUM(C11:C13)</f>
        <v>803.92056785077727</v>
      </c>
      <c r="D14" s="91">
        <f>SUM(D11:D13)</f>
        <v>786.12865538564711</v>
      </c>
      <c r="E14" s="92">
        <f>(D14-C14)/C14</f>
        <v>-2.213143086100601E-2</v>
      </c>
      <c r="F14" s="80">
        <f>SUM(F11:F13)</f>
        <v>1064.9908101418691</v>
      </c>
      <c r="G14" s="80">
        <f>SUM(G11:G13)</f>
        <v>1016.8447805140415</v>
      </c>
      <c r="H14" s="81">
        <f>(G14-F14)/F14</f>
        <v>-4.5207929654730063E-2</v>
      </c>
      <c r="I14" s="88" t="e">
        <f>SUM(I11:I13)</f>
        <v>#REF!</v>
      </c>
    </row>
    <row r="15" spans="2:9" s="66" customFormat="1" x14ac:dyDescent="0.25">
      <c r="B15" s="152"/>
      <c r="C15" s="153"/>
      <c r="D15" s="153"/>
      <c r="E15" s="86"/>
      <c r="F15" s="153"/>
      <c r="G15" s="153"/>
      <c r="H15" s="86"/>
      <c r="I15" s="88"/>
    </row>
    <row r="17" spans="2:9" x14ac:dyDescent="0.25">
      <c r="B17" s="243" t="str">
        <f>"SFA per head comparison between "&amp;C9&amp;" and "&amp;F9&amp;" - 2013/14 &amp; 2014/15"</f>
        <v>SFA per head comparison between Cannock Chase and Stoke-on-Trent - 2013/14 &amp; 2014/15</v>
      </c>
      <c r="C17" s="243"/>
      <c r="D17" s="243"/>
      <c r="E17" s="243"/>
      <c r="F17" s="243"/>
      <c r="G17" s="243"/>
      <c r="H17" s="243"/>
      <c r="I17" s="243"/>
    </row>
    <row r="18" spans="2:9" ht="15" customHeight="1" x14ac:dyDescent="0.25">
      <c r="F18" s="248" t="str">
        <f>"The difference in Settlement Funding Assessment (SFA) per head has not significantly changed between "&amp;C9&amp;" and "&amp;F9&amp;" in 2014/15. "&amp;F9&amp;" residents will receive £"&amp;ROUND(G11-D11,2)&amp;" ("&amp;ROUND(E22*100,2)&amp;"%) more in Government settlement funding per head in 2014/15. "</f>
        <v xml:space="preserve">The difference in Settlement Funding Assessment (SFA) per head has not significantly changed between Cannock Chase and Stoke-on-Trent in 2014/15. Stoke-on-Trent residents will receive £281 (89.12%) more in Government settlement funding per head in 2014/15. </v>
      </c>
      <c r="G18" s="248"/>
      <c r="H18" s="248"/>
      <c r="I18" s="248"/>
    </row>
    <row r="19" spans="2:9" x14ac:dyDescent="0.25">
      <c r="F19" s="248"/>
      <c r="G19" s="248"/>
      <c r="H19" s="248"/>
      <c r="I19" s="248"/>
    </row>
    <row r="20" spans="2:9" x14ac:dyDescent="0.25">
      <c r="B20" s="66" t="s">
        <v>1066</v>
      </c>
      <c r="C20" s="66" t="s">
        <v>1067</v>
      </c>
      <c r="D20" s="66" t="s">
        <v>1068</v>
      </c>
      <c r="F20" s="248"/>
      <c r="G20" s="248"/>
      <c r="H20" s="248"/>
      <c r="I20" s="248"/>
    </row>
    <row r="21" spans="2:9" x14ac:dyDescent="0.25">
      <c r="B21" s="66" t="str">
        <f>C9</f>
        <v>Cannock Chase</v>
      </c>
      <c r="C21" s="65">
        <f>D11</f>
        <v>315.31645827598715</v>
      </c>
      <c r="D21" s="65">
        <f>C22-C21</f>
        <v>281.00037421037797</v>
      </c>
      <c r="F21" s="248"/>
      <c r="G21" s="248"/>
      <c r="H21" s="248"/>
      <c r="I21" s="248"/>
    </row>
    <row r="22" spans="2:9" x14ac:dyDescent="0.25">
      <c r="B22" s="66" t="str">
        <f>F9</f>
        <v>Stoke-on-Trent</v>
      </c>
      <c r="C22" s="65">
        <f>G11</f>
        <v>596.31683248636512</v>
      </c>
      <c r="D22" s="65">
        <v>0</v>
      </c>
      <c r="E22" s="90">
        <f>D21/C21</f>
        <v>0.89116938502596865</v>
      </c>
      <c r="F22" s="248"/>
      <c r="G22" s="248"/>
      <c r="H22" s="248"/>
      <c r="I22" s="248"/>
    </row>
    <row r="23" spans="2:9" x14ac:dyDescent="0.25">
      <c r="E23" s="82"/>
      <c r="F23" s="248"/>
      <c r="G23" s="248"/>
      <c r="H23" s="248"/>
      <c r="I23" s="248"/>
    </row>
    <row r="24" spans="2:9" x14ac:dyDescent="0.25">
      <c r="B24" s="66" t="str">
        <f>C9</f>
        <v>Cannock Chase</v>
      </c>
      <c r="C24" s="65">
        <f>C11</f>
        <v>347.14244986004769</v>
      </c>
      <c r="D24" s="65">
        <f>C25-C24</f>
        <v>309.36017596574334</v>
      </c>
      <c r="E24" s="82"/>
      <c r="F24" s="248"/>
      <c r="G24" s="248"/>
      <c r="H24" s="248"/>
      <c r="I24" s="248"/>
    </row>
    <row r="25" spans="2:9" x14ac:dyDescent="0.25">
      <c r="B25" s="66" t="str">
        <f>F9</f>
        <v>Stoke-on-Trent</v>
      </c>
      <c r="C25" s="65">
        <f>F11</f>
        <v>656.50262582579103</v>
      </c>
      <c r="D25" s="65">
        <v>0</v>
      </c>
      <c r="E25" s="90">
        <f>D24/C24</f>
        <v>0.891162046273694</v>
      </c>
      <c r="F25" s="248"/>
      <c r="G25" s="248"/>
      <c r="H25" s="248"/>
      <c r="I25" s="248"/>
    </row>
    <row r="26" spans="2:9" x14ac:dyDescent="0.25">
      <c r="F26" s="83"/>
      <c r="G26" s="83"/>
      <c r="H26" s="83"/>
    </row>
    <row r="27" spans="2:9" x14ac:dyDescent="0.25">
      <c r="F27" s="83"/>
      <c r="G27" s="83"/>
      <c r="H27" s="83"/>
    </row>
    <row r="28" spans="2:9" x14ac:dyDescent="0.25">
      <c r="F28" s="83"/>
      <c r="G28" s="83"/>
      <c r="H28" s="83"/>
    </row>
    <row r="29" spans="2:9" s="66" customFormat="1" x14ac:dyDescent="0.25">
      <c r="F29" s="83"/>
      <c r="G29" s="83"/>
      <c r="H29" s="83"/>
    </row>
    <row r="31" spans="2:9" s="66" customFormat="1" x14ac:dyDescent="0.25">
      <c r="B31" s="243" t="str">
        <f>"Council Tax per head comparison between "&amp;C9&amp;" and "&amp;F9&amp;" - 2014/15"</f>
        <v>Council Tax per head comparison between Cannock Chase and Stoke-on-Trent - 2014/15</v>
      </c>
      <c r="C31" s="243"/>
      <c r="D31" s="243"/>
      <c r="E31" s="243"/>
      <c r="F31" s="243"/>
      <c r="G31" s="243"/>
      <c r="H31" s="243"/>
      <c r="I31" s="243"/>
    </row>
    <row r="32" spans="2:9" ht="15" customHeight="1" x14ac:dyDescent="0.25">
      <c r="F32" s="248" t="str">
        <f>"In 2014/15, "&amp;C9&amp;" residents will pay an average £"&amp;ROUND(D13-G13,2)&amp;" ("&amp;ROUND((F91-I91)/I91*100,2)&amp;"%) more in Council Tax per head than "&amp;F9&amp;" residents."</f>
        <v>In 2014/15, Cannock Chase residents will pay an average £98.66 (34.48%) more in Council Tax per head than Stoke-on-Trent residents.</v>
      </c>
      <c r="G32" s="248"/>
      <c r="H32" s="248"/>
      <c r="I32" s="248"/>
    </row>
    <row r="33" spans="2:9" x14ac:dyDescent="0.25">
      <c r="B33" t="str">
        <f>C9</f>
        <v>Cannock Chase</v>
      </c>
      <c r="C33" s="65">
        <f>D13</f>
        <v>384.79959214303744</v>
      </c>
      <c r="F33" s="248"/>
      <c r="G33" s="248"/>
      <c r="H33" s="248"/>
      <c r="I33" s="248"/>
    </row>
    <row r="34" spans="2:9" x14ac:dyDescent="0.25">
      <c r="B34" t="str">
        <f>F9</f>
        <v>Stoke-on-Trent</v>
      </c>
      <c r="C34" s="65">
        <f>G13</f>
        <v>286.14329505461382</v>
      </c>
      <c r="F34" s="248"/>
      <c r="G34" s="248"/>
      <c r="H34" s="248"/>
      <c r="I34" s="248"/>
    </row>
    <row r="35" spans="2:9" x14ac:dyDescent="0.25">
      <c r="F35" s="248"/>
      <c r="G35" s="248"/>
      <c r="H35" s="248"/>
      <c r="I35" s="248"/>
    </row>
    <row r="36" spans="2:9" x14ac:dyDescent="0.25">
      <c r="F36" s="248"/>
      <c r="G36" s="248"/>
      <c r="H36" s="248"/>
      <c r="I36" s="248"/>
    </row>
    <row r="37" spans="2:9" s="66" customFormat="1" x14ac:dyDescent="0.25">
      <c r="F37" s="85"/>
      <c r="G37" s="85"/>
      <c r="H37" s="85"/>
      <c r="I37" s="85"/>
    </row>
    <row r="38" spans="2:9" s="66" customFormat="1" x14ac:dyDescent="0.25">
      <c r="F38" s="85"/>
      <c r="G38" s="85"/>
      <c r="H38" s="85"/>
      <c r="I38" s="85"/>
    </row>
    <row r="39" spans="2:9" x14ac:dyDescent="0.25">
      <c r="B39" s="243" t="str">
        <f>"Spending Power per head comparison between "&amp;C9&amp;" and "&amp;F9&amp;" - 2014/15"</f>
        <v>Spending Power per head comparison between Cannock Chase and Stoke-on-Trent - 2014/15</v>
      </c>
      <c r="C39" s="243"/>
      <c r="D39" s="243"/>
      <c r="E39" s="243"/>
      <c r="F39" s="243"/>
      <c r="G39" s="243"/>
      <c r="H39" s="243"/>
      <c r="I39" s="243"/>
    </row>
    <row r="42" spans="2:9" x14ac:dyDescent="0.25">
      <c r="C42" t="s">
        <v>1067</v>
      </c>
      <c r="D42" t="s">
        <v>405</v>
      </c>
      <c r="E42" t="s">
        <v>1064</v>
      </c>
    </row>
    <row r="43" spans="2:9" x14ac:dyDescent="0.25">
      <c r="B43" t="str">
        <f>C9</f>
        <v>Cannock Chase</v>
      </c>
      <c r="C43" s="65">
        <f>D11</f>
        <v>315.31645827598715</v>
      </c>
      <c r="D43" s="65">
        <f>D12</f>
        <v>86.012604966622561</v>
      </c>
      <c r="E43" s="65">
        <f>D13</f>
        <v>384.79959214303744</v>
      </c>
    </row>
    <row r="44" spans="2:9" x14ac:dyDescent="0.25">
      <c r="B44" t="str">
        <f>F9</f>
        <v>Stoke-on-Trent</v>
      </c>
      <c r="C44" s="65">
        <f>G11</f>
        <v>596.31683248636512</v>
      </c>
      <c r="D44" s="65">
        <f>G12</f>
        <v>134.38465297306252</v>
      </c>
      <c r="E44" s="65">
        <f>G13</f>
        <v>286.14329505461382</v>
      </c>
    </row>
    <row r="47" spans="2:9" ht="15" customHeight="1" x14ac:dyDescent="0.25">
      <c r="B47" s="249" t="str">
        <f>"The Government's preferred Spending Power measure shows a smaller reduction in "&amp;C9&amp;"'s resources than "&amp;F9&amp;"'s ("&amp;ROUND(E14*100,2)&amp;"% compared with "&amp;ROUND(H14*100,2)&amp;"%). However, this is because Council Tax, which tends not to reduce, is included within Spending Power. As Council Tax accounts for a far greater proportion of "&amp;C9&amp;"'s Spending Power this effectively means that there is a lesser reduction of overall resources than for "&amp;F9&amp;"."</f>
        <v>The Government's preferred Spending Power measure shows a smaller reduction in Cannock Chase's resources than Stoke-on-Trent's (-2.21% compared with -4.52%). However, this is because Council Tax, which tends not to reduce, is included within Spending Power. As Council Tax accounts for a far greater proportion of Cannock Chase's Spending Power this effectively means that there is a lesser reduction of overall resources than for Stoke-on-Trent.</v>
      </c>
      <c r="C47" s="249"/>
      <c r="D47" s="249"/>
      <c r="E47" s="249"/>
      <c r="F47" s="249"/>
      <c r="G47" s="249"/>
      <c r="H47" s="249"/>
      <c r="I47" s="249"/>
    </row>
    <row r="48" spans="2:9" x14ac:dyDescent="0.25">
      <c r="B48" s="249"/>
      <c r="C48" s="249"/>
      <c r="D48" s="249"/>
      <c r="E48" s="249"/>
      <c r="F48" s="249"/>
      <c r="G48" s="249"/>
      <c r="H48" s="249"/>
      <c r="I48" s="249"/>
    </row>
    <row r="49" spans="2:9" x14ac:dyDescent="0.25">
      <c r="B49" s="249"/>
      <c r="C49" s="249"/>
      <c r="D49" s="249"/>
      <c r="E49" s="249"/>
      <c r="F49" s="249"/>
      <c r="G49" s="249"/>
      <c r="H49" s="249"/>
      <c r="I49" s="249"/>
    </row>
    <row r="50" spans="2:9" x14ac:dyDescent="0.25">
      <c r="B50" s="249"/>
      <c r="C50" s="249"/>
      <c r="D50" s="249"/>
      <c r="E50" s="249"/>
      <c r="F50" s="249"/>
      <c r="G50" s="249"/>
      <c r="H50" s="249"/>
      <c r="I50" s="249"/>
    </row>
    <row r="52" spans="2:9" ht="15" customHeight="1" x14ac:dyDescent="0.25">
      <c r="B52" s="245"/>
      <c r="C52" s="239" t="s">
        <v>1129</v>
      </c>
      <c r="D52" s="239"/>
      <c r="E52" s="239"/>
      <c r="F52" s="239"/>
      <c r="G52" s="239"/>
      <c r="H52" s="239"/>
      <c r="I52" s="239"/>
    </row>
    <row r="53" spans="2:9" ht="15" customHeight="1" x14ac:dyDescent="0.25">
      <c r="B53" s="245"/>
      <c r="C53" s="239"/>
      <c r="D53" s="239"/>
      <c r="E53" s="239"/>
      <c r="F53" s="239"/>
      <c r="G53" s="239"/>
      <c r="H53" s="239"/>
      <c r="I53" s="239"/>
    </row>
    <row r="54" spans="2:9" x14ac:dyDescent="0.25">
      <c r="B54" s="245"/>
      <c r="C54" s="239"/>
      <c r="D54" s="239"/>
      <c r="E54" s="239"/>
      <c r="F54" s="239"/>
      <c r="G54" s="239"/>
      <c r="H54" s="239"/>
      <c r="I54" s="239"/>
    </row>
    <row r="55" spans="2:9" x14ac:dyDescent="0.25">
      <c r="B55" s="245"/>
      <c r="C55" s="239"/>
      <c r="D55" s="239"/>
      <c r="E55" s="239"/>
      <c r="F55" s="239"/>
      <c r="G55" s="239"/>
      <c r="H55" s="239"/>
      <c r="I55" s="239"/>
    </row>
    <row r="56" spans="2:9" x14ac:dyDescent="0.25">
      <c r="B56" s="245"/>
      <c r="C56" s="239"/>
      <c r="D56" s="239"/>
      <c r="E56" s="239"/>
      <c r="F56" s="239"/>
      <c r="G56" s="239"/>
      <c r="H56" s="239"/>
      <c r="I56" s="239"/>
    </row>
    <row r="57" spans="2:9" s="66" customFormat="1" x14ac:dyDescent="0.25"/>
    <row r="58" spans="2:9" s="66" customFormat="1" ht="18.75" x14ac:dyDescent="0.3">
      <c r="B58" s="238" t="s">
        <v>1069</v>
      </c>
      <c r="C58" s="238"/>
      <c r="D58" s="238"/>
      <c r="E58" s="238"/>
      <c r="F58" s="238"/>
      <c r="G58" s="238"/>
      <c r="H58" s="238"/>
      <c r="I58" s="238"/>
    </row>
    <row r="59" spans="2:9" s="66" customFormat="1" ht="18.75" x14ac:dyDescent="0.3">
      <c r="B59" s="132"/>
      <c r="C59" s="132"/>
      <c r="D59" s="132"/>
      <c r="E59" s="132"/>
      <c r="F59" s="132"/>
      <c r="G59" s="132"/>
      <c r="H59" s="132"/>
      <c r="I59" s="132"/>
    </row>
    <row r="60" spans="2:9" s="66" customFormat="1" x14ac:dyDescent="0.25">
      <c r="B60" s="97" t="s">
        <v>1073</v>
      </c>
    </row>
    <row r="61" spans="2:9" s="66" customFormat="1" ht="15" customHeight="1" x14ac:dyDescent="0.25">
      <c r="B61" s="244" t="s">
        <v>1130</v>
      </c>
      <c r="C61" s="244"/>
      <c r="D61" s="244"/>
      <c r="E61" s="244"/>
      <c r="F61" s="244"/>
      <c r="G61" s="244"/>
      <c r="H61" s="244"/>
      <c r="I61" s="244"/>
    </row>
    <row r="62" spans="2:9" s="66" customFormat="1" x14ac:dyDescent="0.25">
      <c r="B62" s="244"/>
      <c r="C62" s="244"/>
      <c r="D62" s="244"/>
      <c r="E62" s="244"/>
      <c r="F62" s="244"/>
      <c r="G62" s="244"/>
      <c r="H62" s="244"/>
      <c r="I62" s="244"/>
    </row>
    <row r="63" spans="2:9" s="66" customFormat="1" x14ac:dyDescent="0.25">
      <c r="B63" s="244"/>
      <c r="C63" s="244"/>
      <c r="D63" s="244"/>
      <c r="E63" s="244"/>
      <c r="F63" s="244"/>
      <c r="G63" s="244"/>
      <c r="H63" s="244"/>
      <c r="I63" s="244"/>
    </row>
    <row r="64" spans="2:9" x14ac:dyDescent="0.25">
      <c r="D64" s="89" t="str">
        <f>VLOOKUP(C65,Sheet1!$C$13:$E$395,2,FALSE)</f>
        <v>Staffordshire</v>
      </c>
      <c r="E64" s="89" t="str">
        <f>VLOOKUP(C65,Sheet1!$C$13:$E$395,3,FALSE)</f>
        <v>Staffordshire Fire Authority</v>
      </c>
    </row>
    <row r="65" spans="2:9" ht="60" customHeight="1" x14ac:dyDescent="0.25">
      <c r="B65" s="115" t="s">
        <v>407</v>
      </c>
      <c r="C65" s="129" t="str">
        <f>C9</f>
        <v>Cannock Chase</v>
      </c>
      <c r="D65" s="129" t="str">
        <f>IF(D64=0,"",VLOOKUP(C65,Sheet1!$C$13:$E$395,2,FALSE))</f>
        <v>Staffordshire</v>
      </c>
      <c r="E65" s="129" t="str">
        <f>IF(E64=0,"Fire Authority part of CC/Unitary",VLOOKUP(C65,Sheet1!$C$13:$E$395,3,FALSE))</f>
        <v>Staffordshire Fire Authority</v>
      </c>
      <c r="F65" s="130" t="s">
        <v>1063</v>
      </c>
      <c r="G65" s="126" t="str">
        <f>VLOOKUP(C65,MPs!D2:F326,3,FALSE)</f>
        <v>Stoke-on-Trent</v>
      </c>
      <c r="H65" s="126" t="str">
        <f>VLOOKUP(G65,Sheet1!$C$13:$E$395,3,FALSE)</f>
        <v>Staffordshire Fire Authority</v>
      </c>
      <c r="I65" s="128" t="s">
        <v>1063</v>
      </c>
    </row>
    <row r="66" spans="2:9" x14ac:dyDescent="0.25">
      <c r="B66" s="98" t="s">
        <v>1072</v>
      </c>
      <c r="C66" s="99"/>
      <c r="D66" s="100"/>
      <c r="E66" s="100"/>
      <c r="F66" s="100"/>
      <c r="G66" s="100"/>
      <c r="H66" s="100"/>
      <c r="I66" s="101"/>
    </row>
    <row r="67" spans="2:9" x14ac:dyDescent="0.25">
      <c r="B67" s="102" t="s">
        <v>404</v>
      </c>
      <c r="C67" s="35">
        <f>VLOOKUP(C65,Sheet1!$AB$13:$AQ$395,6,FALSE)</f>
        <v>6.5686450634389999</v>
      </c>
      <c r="D67" s="35">
        <f>IF($D$64=0,"",VLOOKUP($D$64,Sheet1!$AB$13:$AQ$395,6,FALSE))</f>
        <v>224.26338610013102</v>
      </c>
      <c r="E67" s="35">
        <f>IF($E$64=0,"",VLOOKUP($E$64,Sheet1!$AB$13:$AQ$395,6,FALSE))</f>
        <v>21.278150411894998</v>
      </c>
      <c r="F67" s="35"/>
      <c r="G67" s="35">
        <f>VLOOKUP(G65,Sheet1!$AB$13:$AQ$395,6,FALSE)</f>
        <v>160.18701743760801</v>
      </c>
      <c r="H67" s="35">
        <f>VLOOKUP(H65,Sheet1!$AB$13:$AQ$395,6,FALSE)</f>
        <v>21.278150411894998</v>
      </c>
      <c r="I67" s="103"/>
    </row>
    <row r="68" spans="2:9" x14ac:dyDescent="0.25">
      <c r="B68" s="102" t="s">
        <v>405</v>
      </c>
      <c r="C68" s="35">
        <f>VLOOKUP(C65,Sheet1!$AB$13:$AQ$395,7,FALSE)-VLOOKUP(C65,Sheet1!$AB$13:$AQ$395,6,FALSE)</f>
        <v>1.5138882259692874</v>
      </c>
      <c r="D68" s="35">
        <f>IF($D$64=0,"",VLOOKUP($D$64,Sheet1!$AB$13:$AQ$395,7,FALSE)-VLOOKUP($D$64,Sheet1!$AB$13:$AQ$395,6,FALSE))</f>
        <v>49.794154976739776</v>
      </c>
      <c r="E68" s="35">
        <f>IF($E$64=0,"",VLOOKUP($E$64,Sheet1!$AB$13:$AQ$395,7,FALSE)-VLOOKUP($E$64,Sheet1!$AB$13:$AQ$395,6,FALSE))</f>
        <v>0.37682875459692156</v>
      </c>
      <c r="F68" s="35"/>
      <c r="G68" s="35">
        <f>VLOOKUP(G65,Sheet1!$AB$13:$AQ$395,7,FALSE)-VLOOKUP(G65,Sheet1!$AB$13:$AQ$395,6,FALSE)</f>
        <v>30.94429613628634</v>
      </c>
      <c r="H68" s="35">
        <f>VLOOKUP(H65,Sheet1!$AB$13:$AQ$395,7,FALSE)-VLOOKUP(H65,Sheet1!$AB$13:$AQ$395,6,FALSE)</f>
        <v>0.37682875459692156</v>
      </c>
      <c r="I68" s="103"/>
    </row>
    <row r="69" spans="2:9" x14ac:dyDescent="0.25">
      <c r="B69" s="102" t="s">
        <v>1064</v>
      </c>
      <c r="C69" s="35">
        <f>VLOOKUP(C65,Sheet1!$AB$13:$AQ$395,3,FALSE)</f>
        <v>5.2656349999999996</v>
      </c>
      <c r="D69" s="35">
        <f>IF($D$64=0,"",VLOOKUP($D$64,Sheet1!$AB$13:$AQ$395,3,FALSE))</f>
        <v>266.44810100000001</v>
      </c>
      <c r="E69" s="35">
        <f>IF($E$64=0,"",VLOOKUP($E$64,Sheet1!$AB$13:$AQ$395,3,FALSE))</f>
        <v>21.362518999999999</v>
      </c>
      <c r="F69" s="35"/>
      <c r="G69" s="35">
        <f>VLOOKUP(G65,Sheet1!$AB$13:$AQ$395,3,FALSE)</f>
        <v>66.803122000000002</v>
      </c>
      <c r="H69" s="35">
        <f>VLOOKUP(H65,Sheet1!$AB$13:$AQ$395,3,FALSE)</f>
        <v>21.362518999999999</v>
      </c>
      <c r="I69" s="103"/>
    </row>
    <row r="70" spans="2:9" x14ac:dyDescent="0.25">
      <c r="B70" s="102" t="s">
        <v>406</v>
      </c>
      <c r="C70" s="93">
        <f>SUM(C67:C69)</f>
        <v>13.348168289408287</v>
      </c>
      <c r="D70" s="93">
        <f>IF($D$64=0,"",SUM(D67:D69))</f>
        <v>540.5056420768708</v>
      </c>
      <c r="E70" s="93">
        <f>IF($E$64=0,"",SUM(E67:E69))</f>
        <v>43.017498166491919</v>
      </c>
      <c r="F70" s="35"/>
      <c r="G70" s="93">
        <f>SUM(G67:G69)</f>
        <v>257.93443557389435</v>
      </c>
      <c r="H70" s="93">
        <f>SUM(H67:H69)</f>
        <v>43.017498166491919</v>
      </c>
      <c r="I70" s="103"/>
    </row>
    <row r="71" spans="2:9" x14ac:dyDescent="0.25">
      <c r="B71" s="102" t="s">
        <v>4</v>
      </c>
      <c r="C71" s="31">
        <f>VLOOKUP(C65,Sheet1!$C$13:$AQ$395,4,FALSE)</f>
        <v>98163</v>
      </c>
      <c r="D71" s="31">
        <f>IF($D$64=0,0,VLOOKUP($D$64,Sheet1!$C$13:$AQ$395,4,FALSE))</f>
        <v>859037</v>
      </c>
      <c r="E71" s="31">
        <f>IF($E$64=0,0,VLOOKUP($E$64,Sheet1!$C$13:$AQ$395,4,FALSE))</f>
        <v>1110374</v>
      </c>
      <c r="F71" s="104"/>
      <c r="G71" s="31">
        <f>VLOOKUP(G65,Sheet1!$C$13:$AQ$395,4,FALSE)</f>
        <v>251337</v>
      </c>
      <c r="H71" s="31">
        <f>VLOOKUP(H65,Sheet1!$C$13:$AQ$395,4,FALSE)</f>
        <v>1110374</v>
      </c>
      <c r="I71" s="105"/>
    </row>
    <row r="72" spans="2:9" x14ac:dyDescent="0.25">
      <c r="B72" s="102"/>
      <c r="C72" s="106"/>
      <c r="D72" s="35"/>
      <c r="E72" s="35"/>
      <c r="F72" s="106"/>
      <c r="G72" s="106"/>
      <c r="H72" s="106"/>
      <c r="I72" s="107"/>
    </row>
    <row r="73" spans="2:9" x14ac:dyDescent="0.25">
      <c r="B73" s="118" t="s">
        <v>1071</v>
      </c>
      <c r="C73" s="116"/>
      <c r="D73" s="116"/>
      <c r="E73" s="116"/>
      <c r="F73" s="116"/>
      <c r="G73" s="116"/>
      <c r="H73" s="116"/>
      <c r="I73" s="117"/>
    </row>
    <row r="74" spans="2:9" s="66" customFormat="1" x14ac:dyDescent="0.25">
      <c r="B74" s="102" t="s">
        <v>404</v>
      </c>
      <c r="C74" s="110">
        <f>C67/C$71*1000000</f>
        <v>66.915691894491815</v>
      </c>
      <c r="D74" s="110">
        <f t="shared" ref="D74:E77" si="0">IF(D$64=0,0,D67/D$71*1000000)</f>
        <v>261.06370982871641</v>
      </c>
      <c r="E74" s="110">
        <f t="shared" si="0"/>
        <v>19.163048136839478</v>
      </c>
      <c r="F74" s="111">
        <f>SUM(C74:E74)</f>
        <v>347.14244986004769</v>
      </c>
      <c r="G74" s="122">
        <f>IF(G$65=0,0,G67/G$71*1000000)</f>
        <v>637.33957768895152</v>
      </c>
      <c r="H74" s="122">
        <f>IF(H$65=0,0,H67/H$71*1000000)</f>
        <v>19.163048136839478</v>
      </c>
      <c r="I74" s="123">
        <f>SUM(G74:H74)</f>
        <v>656.50262582579103</v>
      </c>
    </row>
    <row r="75" spans="2:9" s="66" customFormat="1" x14ac:dyDescent="0.25">
      <c r="B75" s="102" t="s">
        <v>405</v>
      </c>
      <c r="C75" s="112">
        <f>C68/C$71*1000000</f>
        <v>15.422187850506681</v>
      </c>
      <c r="D75" s="112">
        <f t="shared" si="0"/>
        <v>57.965087623396634</v>
      </c>
      <c r="E75" s="112">
        <f t="shared" si="0"/>
        <v>0.33937101787048468</v>
      </c>
      <c r="F75" s="113">
        <f t="shared" ref="F75:F77" si="1">SUM(C75:E75)</f>
        <v>73.726646491773806</v>
      </c>
      <c r="G75" s="120">
        <f t="shared" ref="G75:H76" si="2">IF(G$65=0,0,G68/G$71*1000000)</f>
        <v>123.11874549424215</v>
      </c>
      <c r="H75" s="120">
        <f t="shared" si="2"/>
        <v>0.33937101787048468</v>
      </c>
      <c r="I75" s="121">
        <f t="shared" ref="I75:I77" si="3">SUM(G75:H75)</f>
        <v>123.45811651211264</v>
      </c>
    </row>
    <row r="76" spans="2:9" s="66" customFormat="1" x14ac:dyDescent="0.25">
      <c r="B76" s="102" t="s">
        <v>1064</v>
      </c>
      <c r="C76" s="145">
        <f>C69/C$71*1000000</f>
        <v>53.641748927803746</v>
      </c>
      <c r="D76" s="145">
        <f t="shared" si="0"/>
        <v>310.17069229846913</v>
      </c>
      <c r="E76" s="145">
        <f t="shared" si="0"/>
        <v>19.239030272682896</v>
      </c>
      <c r="F76" s="146">
        <f t="shared" si="1"/>
        <v>383.05147149895578</v>
      </c>
      <c r="G76" s="147">
        <f t="shared" si="2"/>
        <v>265.79103753128271</v>
      </c>
      <c r="H76" s="147">
        <f t="shared" si="2"/>
        <v>19.239030272682896</v>
      </c>
      <c r="I76" s="148">
        <f t="shared" si="3"/>
        <v>285.03006780396561</v>
      </c>
    </row>
    <row r="77" spans="2:9" s="66" customFormat="1" x14ac:dyDescent="0.25">
      <c r="B77" s="114" t="s">
        <v>406</v>
      </c>
      <c r="C77" s="95">
        <f>SUM(C74:C76)</f>
        <v>135.97962867280225</v>
      </c>
      <c r="D77" s="95">
        <f t="shared" si="0"/>
        <v>629.19948975058207</v>
      </c>
      <c r="E77" s="95">
        <f t="shared" si="0"/>
        <v>38.741449427392858</v>
      </c>
      <c r="F77" s="96">
        <f t="shared" si="1"/>
        <v>803.92056785077716</v>
      </c>
      <c r="G77" s="124">
        <f>SUM(G74:G76)</f>
        <v>1026.2493607144763</v>
      </c>
      <c r="H77" s="124">
        <f>SUM(H74:H76)</f>
        <v>38.741449427392858</v>
      </c>
      <c r="I77" s="125">
        <f t="shared" si="3"/>
        <v>1064.9908101418691</v>
      </c>
    </row>
    <row r="78" spans="2:9" s="66" customFormat="1" x14ac:dyDescent="0.25"/>
    <row r="80" spans="2:9" ht="60" customHeight="1" x14ac:dyDescent="0.25">
      <c r="B80" s="115" t="s">
        <v>408</v>
      </c>
      <c r="C80" s="129" t="str">
        <f>C65</f>
        <v>Cannock Chase</v>
      </c>
      <c r="D80" s="129" t="str">
        <f t="shared" ref="D80:I80" si="4">D65</f>
        <v>Staffordshire</v>
      </c>
      <c r="E80" s="129" t="str">
        <f t="shared" si="4"/>
        <v>Staffordshire Fire Authority</v>
      </c>
      <c r="F80" s="131" t="str">
        <f t="shared" si="4"/>
        <v>Total</v>
      </c>
      <c r="G80" s="126" t="str">
        <f t="shared" si="4"/>
        <v>Stoke-on-Trent</v>
      </c>
      <c r="H80" s="126" t="str">
        <f t="shared" si="4"/>
        <v>Staffordshire Fire Authority</v>
      </c>
      <c r="I80" s="127" t="str">
        <f t="shared" si="4"/>
        <v>Total</v>
      </c>
    </row>
    <row r="81" spans="2:9" s="66" customFormat="1" ht="15" customHeight="1" x14ac:dyDescent="0.25">
      <c r="B81" s="98" t="s">
        <v>1072</v>
      </c>
      <c r="C81" s="99"/>
      <c r="D81" s="100"/>
      <c r="E81" s="100"/>
      <c r="F81" s="100"/>
      <c r="G81" s="100"/>
      <c r="H81" s="100"/>
      <c r="I81" s="101"/>
    </row>
    <row r="82" spans="2:9" x14ac:dyDescent="0.25">
      <c r="B82" s="102" t="s">
        <v>404</v>
      </c>
      <c r="C82" s="35">
        <f>VLOOKUP(C65,Sheet1!$AB$13:$AQ$395,14,FALSE)</f>
        <v>5.68476258967</v>
      </c>
      <c r="D82" s="35">
        <f>IF($D$64=0,"",VLOOKUP($D$64,Sheet1!$AB$13:$AQ$395,14,FALSE))</f>
        <v>205.806162073937</v>
      </c>
      <c r="E82" s="35">
        <f>IF($E$64=0,"",VLOOKUP($E$64,Sheet1!$AB$13:$AQ$395,14,FALSE))</f>
        <v>19.794900132952002</v>
      </c>
      <c r="F82" s="108"/>
      <c r="G82" s="35">
        <f>VLOOKUP(G65,Sheet1!$AB$13:$AQ$395,14,FALSE)</f>
        <v>145.39583953402399</v>
      </c>
      <c r="H82" s="35">
        <f>VLOOKUP(H65,Sheet1!$AB$13:$AQ$395,14,FALSE)</f>
        <v>19.794900132952002</v>
      </c>
      <c r="I82" s="109"/>
    </row>
    <row r="83" spans="2:9" x14ac:dyDescent="0.25">
      <c r="B83" s="102" t="s">
        <v>405</v>
      </c>
      <c r="C83" s="35">
        <f>VLOOKUP(C65,Sheet1!$AB$13:$AQ$395,15,FALSE)-VLOOKUP(C65,Sheet1!$AB$13:$AQ$395,14,FALSE)</f>
        <v>1.7953587655510939</v>
      </c>
      <c r="D83" s="35">
        <f>IF($D$64=0,"",VLOOKUP($D$64,Sheet1!$AB$13:$AQ$395,15,FALSE)-VLOOKUP($D$64,Sheet1!$AB$13:$AQ$395,14,FALSE))</f>
        <v>57.667949754974927</v>
      </c>
      <c r="E83" s="35">
        <f>IF($E$64=0,"",VLOOKUP($E$64,Sheet1!$AB$13:$AQ$395,15,FALSE)-VLOOKUP($E$64,Sheet1!$AB$13:$AQ$395,14,FALSE))</f>
        <v>0.65746511516542938</v>
      </c>
      <c r="F83" s="108"/>
      <c r="G83" s="35">
        <f>VLOOKUP(G65,Sheet1!$AB$13:$AQ$395,15,FALSE)-VLOOKUP(G65,Sheet1!$AB$13:$AQ$395,14,FALSE)</f>
        <v>33.627016018745337</v>
      </c>
      <c r="H83" s="35">
        <f>VLOOKUP(H65,Sheet1!$AB$13:$AQ$395,15,FALSE)-VLOOKUP(H65,Sheet1!$AB$13:$AQ$395,14,FALSE)</f>
        <v>0.65746511516542938</v>
      </c>
      <c r="I83" s="109"/>
    </row>
    <row r="84" spans="2:9" x14ac:dyDescent="0.25">
      <c r="B84" s="102" t="s">
        <v>1064</v>
      </c>
      <c r="C84" s="35">
        <f>VLOOKUP(C65,Sheet1!$AB$13:$AQ$395,10,FALSE)</f>
        <v>5.2995448675984704</v>
      </c>
      <c r="D84" s="35">
        <f>IF($D$64=0,"",VLOOKUP($D$64,Sheet1!$AB$13:$AQ$395,10,FALSE))</f>
        <v>267.58383881719971</v>
      </c>
      <c r="E84" s="35">
        <f>IF($E$64=0,"",VLOOKUP($E$64,Sheet1!$AB$13:$AQ$395,10,FALSE))</f>
        <v>21.451982202827217</v>
      </c>
      <c r="F84" s="108"/>
      <c r="G84" s="35">
        <f>VLOOKUP(G65,Sheet1!$AB$13:$AQ$395,10,FALSE)</f>
        <v>67.062666891735248</v>
      </c>
      <c r="H84" s="35">
        <f>VLOOKUP(H65,Sheet1!$AB$13:$AQ$395,10,FALSE)</f>
        <v>21.451982202827217</v>
      </c>
      <c r="I84" s="109"/>
    </row>
    <row r="85" spans="2:9" x14ac:dyDescent="0.25">
      <c r="B85" s="102" t="s">
        <v>406</v>
      </c>
      <c r="C85" s="93">
        <f>SUM(C82:C84)</f>
        <v>12.779666222819564</v>
      </c>
      <c r="D85" s="93">
        <f>IF($D$64=0,"",SUM(D82:D84))</f>
        <v>531.05795064611164</v>
      </c>
      <c r="E85" s="93">
        <f>IF($E$64=0,"",SUM(E82:E84))</f>
        <v>41.904347450944648</v>
      </c>
      <c r="F85" s="108"/>
      <c r="G85" s="93">
        <f>SUM(G82:G84)</f>
        <v>246.08552244450459</v>
      </c>
      <c r="H85" s="93">
        <f>SUM(H82:H84)</f>
        <v>41.904347450944648</v>
      </c>
      <c r="I85" s="109"/>
    </row>
    <row r="86" spans="2:9" x14ac:dyDescent="0.25">
      <c r="B86" s="102" t="s">
        <v>4</v>
      </c>
      <c r="C86" s="119">
        <f>C71</f>
        <v>98163</v>
      </c>
      <c r="D86" s="31">
        <f>D71</f>
        <v>859037</v>
      </c>
      <c r="E86" s="31">
        <f>E71</f>
        <v>1110374</v>
      </c>
      <c r="F86" s="104"/>
      <c r="G86" s="119">
        <f>G71</f>
        <v>251337</v>
      </c>
      <c r="H86" s="119">
        <f>H71</f>
        <v>1110374</v>
      </c>
      <c r="I86" s="105"/>
    </row>
    <row r="87" spans="2:9" x14ac:dyDescent="0.25">
      <c r="B87" s="102"/>
      <c r="C87" s="106"/>
      <c r="D87" s="106"/>
      <c r="E87" s="106"/>
      <c r="F87" s="149"/>
      <c r="G87" s="106"/>
      <c r="H87" s="106"/>
      <c r="I87" s="107"/>
    </row>
    <row r="88" spans="2:9" s="66" customFormat="1" x14ac:dyDescent="0.25">
      <c r="B88" s="118" t="s">
        <v>1071</v>
      </c>
      <c r="C88" s="116"/>
      <c r="D88" s="116"/>
      <c r="E88" s="116"/>
      <c r="F88" s="116"/>
      <c r="G88" s="116"/>
      <c r="H88" s="116"/>
      <c r="I88" s="117"/>
    </row>
    <row r="89" spans="2:9" s="66" customFormat="1" x14ac:dyDescent="0.25">
      <c r="B89" s="102" t="s">
        <v>404</v>
      </c>
      <c r="C89" s="110">
        <f>C82/C$86*1000000</f>
        <v>57.911459405987998</v>
      </c>
      <c r="D89" s="110">
        <f t="shared" ref="D89:E91" si="5">IF(D$64=0,0,D82/D$86*1000000)</f>
        <v>239.57776216150992</v>
      </c>
      <c r="E89" s="110">
        <f t="shared" si="5"/>
        <v>17.827236708489213</v>
      </c>
      <c r="F89" s="111">
        <f>SUM(C89:E89)</f>
        <v>315.31645827598715</v>
      </c>
      <c r="G89" s="122">
        <f>G82/G$86*1000000</f>
        <v>578.48959577787593</v>
      </c>
      <c r="H89" s="122">
        <f>H82/H$86*1000000</f>
        <v>17.827236708489213</v>
      </c>
      <c r="I89" s="123">
        <f>SUM(G89:H89)</f>
        <v>596.31683248636512</v>
      </c>
    </row>
    <row r="90" spans="2:9" s="66" customFormat="1" x14ac:dyDescent="0.25">
      <c r="B90" s="102" t="s">
        <v>405</v>
      </c>
      <c r="C90" s="112">
        <f t="shared" ref="C90:C91" si="6">C83/C$86*1000000</f>
        <v>18.289567001325285</v>
      </c>
      <c r="D90" s="112">
        <f t="shared" si="5"/>
        <v>67.130926554938767</v>
      </c>
      <c r="E90" s="112">
        <f t="shared" si="5"/>
        <v>0.59211141035851822</v>
      </c>
      <c r="F90" s="113">
        <f>SUM(C90:E90)</f>
        <v>86.012604966622561</v>
      </c>
      <c r="G90" s="120">
        <f t="shared" ref="G90:H91" si="7">G83/G$86*1000000</f>
        <v>133.792541562704</v>
      </c>
      <c r="H90" s="120">
        <f t="shared" si="7"/>
        <v>0.59211141035851822</v>
      </c>
      <c r="I90" s="121">
        <f>SUM(G90:H90)</f>
        <v>134.38465297306252</v>
      </c>
    </row>
    <row r="91" spans="2:9" s="66" customFormat="1" x14ac:dyDescent="0.25">
      <c r="B91" s="102" t="s">
        <v>1064</v>
      </c>
      <c r="C91" s="145">
        <f t="shared" si="6"/>
        <v>53.987193419093451</v>
      </c>
      <c r="D91" s="145">
        <f t="shared" si="5"/>
        <v>311.49279811835777</v>
      </c>
      <c r="E91" s="145">
        <f t="shared" si="5"/>
        <v>19.319600605586238</v>
      </c>
      <c r="F91" s="146">
        <f>SUM(C91:E91)</f>
        <v>384.79959214303744</v>
      </c>
      <c r="G91" s="147">
        <f t="shared" si="7"/>
        <v>266.82369444902758</v>
      </c>
      <c r="H91" s="147">
        <f t="shared" si="7"/>
        <v>19.319600605586238</v>
      </c>
      <c r="I91" s="148">
        <f>SUM(G91:H91)</f>
        <v>286.14329505461382</v>
      </c>
    </row>
    <row r="92" spans="2:9" x14ac:dyDescent="0.25">
      <c r="B92" s="114" t="s">
        <v>406</v>
      </c>
      <c r="C92" s="95">
        <f>SUM(C89:C91)</f>
        <v>130.18821982640674</v>
      </c>
      <c r="D92" s="95">
        <f t="shared" ref="D92:E92" si="8">SUM(D89:D91)</f>
        <v>618.20148683480647</v>
      </c>
      <c r="E92" s="95">
        <f t="shared" si="8"/>
        <v>37.738948724433968</v>
      </c>
      <c r="F92" s="96">
        <f>SUM(C92:E92)</f>
        <v>786.12865538564722</v>
      </c>
      <c r="G92" s="124">
        <f>SUM(G89:G91)</f>
        <v>979.10583178960758</v>
      </c>
      <c r="H92" s="124">
        <f>SUM(H89:H91)</f>
        <v>37.738948724433968</v>
      </c>
      <c r="I92" s="125">
        <f>SUM(G92:H92)</f>
        <v>1016.8447805140415</v>
      </c>
    </row>
    <row r="93" spans="2:9" s="66" customFormat="1" x14ac:dyDescent="0.25"/>
    <row r="94" spans="2:9" ht="60.75" customHeight="1" x14ac:dyDescent="0.25">
      <c r="B94" s="141" t="s">
        <v>1065</v>
      </c>
      <c r="C94" s="142" t="str">
        <f>C80</f>
        <v>Cannock Chase</v>
      </c>
      <c r="D94" s="142" t="str">
        <f t="shared" ref="D94:I94" si="9">D80</f>
        <v>Staffordshire</v>
      </c>
      <c r="E94" s="142" t="str">
        <f t="shared" si="9"/>
        <v>Staffordshire Fire Authority</v>
      </c>
      <c r="F94" s="142" t="str">
        <f t="shared" si="9"/>
        <v>Total</v>
      </c>
      <c r="G94" s="143" t="str">
        <f t="shared" si="9"/>
        <v>Stoke-on-Trent</v>
      </c>
      <c r="H94" s="143" t="str">
        <f t="shared" si="9"/>
        <v>Staffordshire Fire Authority</v>
      </c>
      <c r="I94" s="144" t="str">
        <f t="shared" si="9"/>
        <v>Total</v>
      </c>
    </row>
    <row r="95" spans="2:9" x14ac:dyDescent="0.25">
      <c r="B95" s="102" t="s">
        <v>404</v>
      </c>
      <c r="C95" s="136">
        <f>(C82-C67)/C67</f>
        <v>-0.13456085162656742</v>
      </c>
      <c r="D95" s="136">
        <f>IF($D$64=0,"",(D82-D67)/D67)</f>
        <v>-8.2301548849142384E-2</v>
      </c>
      <c r="E95" s="136">
        <f>IF($E$64=0,"",(E82-E67)/E67)</f>
        <v>-6.9707669615580128E-2</v>
      </c>
      <c r="F95" s="108"/>
      <c r="G95" s="137">
        <f t="shared" ref="G95:H98" si="10">(G82-G67)/G67</f>
        <v>-9.2336933043560165E-2</v>
      </c>
      <c r="H95" s="137">
        <f t="shared" si="10"/>
        <v>-6.9707669615580128E-2</v>
      </c>
      <c r="I95" s="109"/>
    </row>
    <row r="96" spans="2:9" x14ac:dyDescent="0.25">
      <c r="B96" s="102" t="s">
        <v>405</v>
      </c>
      <c r="C96" s="135">
        <f>(C83-C68)/C68</f>
        <v>0.18592557545098229</v>
      </c>
      <c r="D96" s="135">
        <f>IF($D$64=0,"",(D83-D68)/D68)</f>
        <v>0.15812688822439538</v>
      </c>
      <c r="E96" s="135">
        <f>IF($E$64=0,"",(E83-E68)/E68)</f>
        <v>0.74473181025872925</v>
      </c>
      <c r="F96" s="108"/>
      <c r="G96" s="138">
        <f t="shared" si="10"/>
        <v>8.669513343084731E-2</v>
      </c>
      <c r="H96" s="138">
        <f t="shared" si="10"/>
        <v>0.74473181025872925</v>
      </c>
      <c r="I96" s="109"/>
    </row>
    <row r="97" spans="2:9" x14ac:dyDescent="0.25">
      <c r="B97" s="102" t="s">
        <v>1064</v>
      </c>
      <c r="C97" s="150">
        <f>(C84-C69)/C69</f>
        <v>6.4398439311632522E-3</v>
      </c>
      <c r="D97" s="150">
        <f>IF($D$64=0,"",(D84-D69)/D69)</f>
        <v>4.2625104586491202E-3</v>
      </c>
      <c r="E97" s="150">
        <f>IF($E$64=0,"",(E84-E69)/E69)</f>
        <v>4.1878583151742747E-3</v>
      </c>
      <c r="F97" s="108"/>
      <c r="G97" s="151">
        <f t="shared" si="10"/>
        <v>3.8852209891514595E-3</v>
      </c>
      <c r="H97" s="151">
        <f t="shared" si="10"/>
        <v>4.1878583151742747E-3</v>
      </c>
      <c r="I97" s="109"/>
    </row>
    <row r="98" spans="2:9" x14ac:dyDescent="0.25">
      <c r="B98" s="114" t="s">
        <v>406</v>
      </c>
      <c r="C98" s="133">
        <f>(C85-C70)/C70</f>
        <v>-4.2590268137376312E-2</v>
      </c>
      <c r="D98" s="133">
        <f>IF($D$64=0,"",(D85-D70)/D70)</f>
        <v>-1.747935765195123E-2</v>
      </c>
      <c r="E98" s="133">
        <f>IF($E$64=0,"",(E85-E70)/E70)</f>
        <v>-2.5876695832914541E-2</v>
      </c>
      <c r="F98" s="134">
        <f>(F92-F77)/F77</f>
        <v>-2.2131430861005729E-2</v>
      </c>
      <c r="G98" s="139">
        <f t="shared" si="10"/>
        <v>-4.5937693829156134E-2</v>
      </c>
      <c r="H98" s="139">
        <f t="shared" si="10"/>
        <v>-2.5876695832914541E-2</v>
      </c>
      <c r="I98" s="140">
        <f>(I92-I77)/I77</f>
        <v>-4.5207929654730063E-2</v>
      </c>
    </row>
  </sheetData>
  <mergeCells count="16">
    <mergeCell ref="B61:I63"/>
    <mergeCell ref="C52:I56"/>
    <mergeCell ref="B52:B56"/>
    <mergeCell ref="B58:I58"/>
    <mergeCell ref="F9:H9"/>
    <mergeCell ref="C9:E9"/>
    <mergeCell ref="B31:I31"/>
    <mergeCell ref="F18:I25"/>
    <mergeCell ref="B39:I39"/>
    <mergeCell ref="F32:I36"/>
    <mergeCell ref="B47:I50"/>
    <mergeCell ref="B1:I1"/>
    <mergeCell ref="B5:I7"/>
    <mergeCell ref="C3:G3"/>
    <mergeCell ref="B9:B10"/>
    <mergeCell ref="B17:I17"/>
  </mergeCells>
  <pageMargins left="0.23622047244094491" right="0.23622047244094491" top="0.55118110236220474" bottom="0.55118110236220474" header="0.31496062992125984" footer="0.31496062992125984"/>
  <pageSetup paperSize="9" scale="83" orientation="portrait" r:id="rId1"/>
  <rowBreaks count="1" manualBreakCount="1">
    <brk id="57" min="1"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MPs!$C$2:$C$326</xm:f>
          </x14:formula1>
          <xm:sqref>C3:G3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F326"/>
  <sheetViews>
    <sheetView topLeftCell="A111" workbookViewId="0">
      <selection activeCell="C114" sqref="C114"/>
    </sheetView>
  </sheetViews>
  <sheetFormatPr defaultRowHeight="15" x14ac:dyDescent="0.25"/>
  <cols>
    <col min="2" max="2" width="28" bestFit="1" customWidth="1"/>
    <col min="3" max="3" width="45" bestFit="1" customWidth="1"/>
    <col min="4" max="4" width="27.140625" bestFit="1" customWidth="1"/>
    <col min="5" max="5" width="20.5703125" bestFit="1" customWidth="1"/>
  </cols>
  <sheetData>
    <row r="2" spans="2:6" x14ac:dyDescent="0.25">
      <c r="B2" s="33" t="s">
        <v>410</v>
      </c>
      <c r="C2" t="str">
        <f t="shared" ref="C2:C66" si="0">B2&amp;" - "&amp;D2</f>
        <v>Aidan Burley - Cannock Chase</v>
      </c>
      <c r="D2" s="33" t="s">
        <v>70</v>
      </c>
      <c r="E2" t="str">
        <f>VLOOKUP(D2,[3]Mainsheet!$B$48:$D$434,3,FALSE)</f>
        <v>STAFFORDSHIRE</v>
      </c>
      <c r="F2" s="34" t="s">
        <v>324</v>
      </c>
    </row>
    <row r="3" spans="2:6" x14ac:dyDescent="0.25">
      <c r="B3" s="33" t="s">
        <v>410</v>
      </c>
      <c r="C3" t="str">
        <f t="shared" si="0"/>
        <v>Aidan Burley - South Staffordshire</v>
      </c>
      <c r="D3" s="33" t="s">
        <v>307</v>
      </c>
      <c r="E3" t="str">
        <f>VLOOKUP(D3,[3]Mainsheet!$B$48:$D$434,3,FALSE)</f>
        <v>STAFFORDSHIRE</v>
      </c>
      <c r="F3" s="34" t="s">
        <v>324</v>
      </c>
    </row>
    <row r="4" spans="2:6" x14ac:dyDescent="0.25">
      <c r="B4" s="33" t="s">
        <v>411</v>
      </c>
      <c r="C4" t="str">
        <f t="shared" si="0"/>
        <v>Alan Beith - Northumberland</v>
      </c>
      <c r="D4" s="33" t="s">
        <v>244</v>
      </c>
      <c r="E4" t="str">
        <f>VLOOKUP(D4,[3]Mainsheet!$B$48:$D$434,3,FALSE)</f>
        <v>nil</v>
      </c>
      <c r="F4" s="34" t="s">
        <v>224</v>
      </c>
    </row>
    <row r="5" spans="2:6" x14ac:dyDescent="0.25">
      <c r="B5" s="33" t="s">
        <v>412</v>
      </c>
      <c r="C5" t="str">
        <f t="shared" si="0"/>
        <v>Alan Duncan - Harborough</v>
      </c>
      <c r="D5" s="33" t="s">
        <v>159</v>
      </c>
      <c r="E5" t="str">
        <f>VLOOKUP(D5,[3]Mainsheet!$B$48:$D$434,3,FALSE)</f>
        <v>LEICESTERSHIRE</v>
      </c>
      <c r="F5" s="34" t="s">
        <v>198</v>
      </c>
    </row>
    <row r="6" spans="2:6" x14ac:dyDescent="0.25">
      <c r="B6" s="33" t="s">
        <v>412</v>
      </c>
      <c r="C6" t="str">
        <f t="shared" si="0"/>
        <v>Alan Duncan - Melton</v>
      </c>
      <c r="D6" s="33" t="s">
        <v>213</v>
      </c>
      <c r="E6" t="str">
        <f>VLOOKUP(D6,[3]Mainsheet!$B$48:$D$434,3,FALSE)</f>
        <v>LEICESTERSHIRE</v>
      </c>
      <c r="F6" s="34" t="s">
        <v>198</v>
      </c>
    </row>
    <row r="7" spans="2:6" x14ac:dyDescent="0.25">
      <c r="B7" s="33" t="s">
        <v>412</v>
      </c>
      <c r="C7" t="str">
        <f t="shared" si="0"/>
        <v>Alan Duncan - Rutland</v>
      </c>
      <c r="D7" s="33" t="s">
        <v>278</v>
      </c>
      <c r="E7" t="str">
        <f>VLOOKUP(D7,[3]Mainsheet!$B$48:$D$434,3,FALSE)</f>
        <v>nil</v>
      </c>
      <c r="F7" s="34" t="s">
        <v>198</v>
      </c>
    </row>
    <row r="8" spans="2:6" x14ac:dyDescent="0.25">
      <c r="B8" s="33" t="s">
        <v>413</v>
      </c>
      <c r="C8" t="str">
        <f t="shared" si="0"/>
        <v>Alan Haselhurst - Uttlesford</v>
      </c>
      <c r="D8" s="33" t="s">
        <v>354</v>
      </c>
      <c r="E8" t="str">
        <f>VLOOKUP(D8,[3]Mainsheet!$B$48:$D$434,3,FALSE)</f>
        <v>ESSEX</v>
      </c>
      <c r="F8" s="34" t="s">
        <v>346</v>
      </c>
    </row>
    <row r="9" spans="2:6" x14ac:dyDescent="0.25">
      <c r="B9" s="33" t="s">
        <v>414</v>
      </c>
      <c r="C9" t="str">
        <f t="shared" si="0"/>
        <v>Alan Johnson - East Riding of Yorkshire</v>
      </c>
      <c r="D9" s="33" t="s">
        <v>123</v>
      </c>
      <c r="E9" t="str">
        <f>VLOOKUP(D9,[3]Mainsheet!$B$48:$D$434,3,FALSE)</f>
        <v>nil</v>
      </c>
      <c r="F9" s="34" t="s">
        <v>415</v>
      </c>
    </row>
    <row r="10" spans="2:6" x14ac:dyDescent="0.25">
      <c r="B10" s="33" t="s">
        <v>416</v>
      </c>
      <c r="C10" t="str">
        <f t="shared" si="0"/>
        <v>Alex Cunningham - Durham</v>
      </c>
      <c r="D10" s="33" t="s">
        <v>113</v>
      </c>
      <c r="E10" t="str">
        <f>VLOOKUP(D10,[3]Mainsheet!$B$48:$D$434,3,FALSE)</f>
        <v>nil</v>
      </c>
      <c r="F10" s="34" t="s">
        <v>224</v>
      </c>
    </row>
    <row r="11" spans="2:6" x14ac:dyDescent="0.25">
      <c r="B11" s="33" t="s">
        <v>417</v>
      </c>
      <c r="C11" t="str">
        <f t="shared" si="0"/>
        <v>Alistair Burt - Central Bedfordshire</v>
      </c>
      <c r="D11" s="33" t="s">
        <v>74</v>
      </c>
      <c r="E11" t="str">
        <f>VLOOKUP(D11,[3]Mainsheet!$B$48:$D$434,3,FALSE)</f>
        <v>nil</v>
      </c>
      <c r="F11" s="34" t="s">
        <v>255</v>
      </c>
    </row>
    <row r="12" spans="2:6" x14ac:dyDescent="0.25">
      <c r="B12" s="33" t="s">
        <v>417</v>
      </c>
      <c r="C12" t="str">
        <f t="shared" si="0"/>
        <v>Alistair Burt - Bedford</v>
      </c>
      <c r="D12" s="33" t="s">
        <v>36</v>
      </c>
      <c r="E12" t="str">
        <f>VLOOKUP(D12,[3]Mainsheet!$B$48:$D$434,3,FALSE)</f>
        <v>nil</v>
      </c>
      <c r="F12" s="34" t="s">
        <v>207</v>
      </c>
    </row>
    <row r="13" spans="2:6" x14ac:dyDescent="0.25">
      <c r="B13" s="33" t="s">
        <v>418</v>
      </c>
      <c r="C13" t="str">
        <f t="shared" si="0"/>
        <v>Alok Sharma - West Berkshire</v>
      </c>
      <c r="D13" s="33" t="s">
        <v>369</v>
      </c>
      <c r="E13" t="str">
        <f>VLOOKUP(D13,[3]Mainsheet!$B$48:$D$434,3,FALSE)</f>
        <v>nil</v>
      </c>
      <c r="F13" s="34" t="s">
        <v>261</v>
      </c>
    </row>
    <row r="14" spans="2:6" x14ac:dyDescent="0.25">
      <c r="B14" s="33" t="s">
        <v>419</v>
      </c>
      <c r="C14" t="str">
        <f t="shared" si="0"/>
        <v>Amber Rudd - Rother</v>
      </c>
      <c r="D14" s="33" t="s">
        <v>272</v>
      </c>
      <c r="E14" t="str">
        <f>VLOOKUP(D14,[3]Mainsheet!$B$48:$D$434,3,FALSE)</f>
        <v>EAST SUSSEX</v>
      </c>
      <c r="F14" s="34" t="s">
        <v>54</v>
      </c>
    </row>
    <row r="15" spans="2:6" x14ac:dyDescent="0.25">
      <c r="B15" s="33" t="s">
        <v>420</v>
      </c>
      <c r="C15" t="str">
        <f t="shared" si="0"/>
        <v>Andrew Bingham - High Peak</v>
      </c>
      <c r="D15" s="33" t="s">
        <v>172</v>
      </c>
      <c r="E15" t="str">
        <f>VLOOKUP(D15,[3]Mainsheet!$B$48:$D$434,3,FALSE)</f>
        <v>DERBYSHIRE</v>
      </c>
      <c r="F15" s="34" t="s">
        <v>102</v>
      </c>
    </row>
    <row r="16" spans="2:6" x14ac:dyDescent="0.25">
      <c r="B16" s="33" t="s">
        <v>421</v>
      </c>
      <c r="C16" t="str">
        <f t="shared" si="0"/>
        <v>Andrew Bridgen - North West Leicestershire</v>
      </c>
      <c r="D16" s="33" t="s">
        <v>239</v>
      </c>
      <c r="E16" t="str">
        <f>VLOOKUP(D16,[3]Mainsheet!$B$48:$D$434,3,FALSE)</f>
        <v>LEICESTERSHIRE</v>
      </c>
      <c r="F16" s="34" t="s">
        <v>198</v>
      </c>
    </row>
    <row r="17" spans="2:6" x14ac:dyDescent="0.25">
      <c r="B17" s="33" t="s">
        <v>422</v>
      </c>
      <c r="C17" t="str">
        <f t="shared" si="0"/>
        <v>Andrew George - Cornwall</v>
      </c>
      <c r="D17" s="33" t="s">
        <v>91</v>
      </c>
      <c r="E17" t="str">
        <f>VLOOKUP(D17,[3]Mainsheet!$B$48:$D$434,3,FALSE)</f>
        <v>nil</v>
      </c>
      <c r="F17" s="34" t="s">
        <v>256</v>
      </c>
    </row>
    <row r="18" spans="2:6" x14ac:dyDescent="0.25">
      <c r="B18" s="33" t="s">
        <v>423</v>
      </c>
      <c r="C18" t="str">
        <f t="shared" si="0"/>
        <v>Andrew Griffiths - East Staffordshire</v>
      </c>
      <c r="D18" s="33" t="s">
        <v>124</v>
      </c>
      <c r="E18" t="str">
        <f>VLOOKUP(D18,[3]Mainsheet!$B$48:$D$434,3,FALSE)</f>
        <v>STAFFORDSHIRE</v>
      </c>
      <c r="F18" s="34" t="s">
        <v>324</v>
      </c>
    </row>
    <row r="19" spans="2:6" x14ac:dyDescent="0.25">
      <c r="B19" s="33" t="s">
        <v>424</v>
      </c>
      <c r="C19" t="str">
        <f t="shared" si="0"/>
        <v>Andrew Jones - Harrogate</v>
      </c>
      <c r="D19" s="33" t="s">
        <v>162</v>
      </c>
      <c r="E19" t="str">
        <f>VLOOKUP(D19,[3]Mainsheet!$B$48:$D$434,3,FALSE)</f>
        <v>NORTH YORKSHIRE</v>
      </c>
      <c r="F19" s="34" t="s">
        <v>323</v>
      </c>
    </row>
    <row r="20" spans="2:6" x14ac:dyDescent="0.25">
      <c r="B20" s="33" t="s">
        <v>425</v>
      </c>
      <c r="C20" t="str">
        <f t="shared" si="0"/>
        <v>Andrew Lansley - South Cambridgeshire</v>
      </c>
      <c r="D20" s="33" t="s">
        <v>295</v>
      </c>
      <c r="E20" t="str">
        <f>VLOOKUP(D20,[3]Mainsheet!$B$48:$D$434,3,FALSE)</f>
        <v>CAMBRIDGESHIRE</v>
      </c>
      <c r="F20" s="34" t="s">
        <v>255</v>
      </c>
    </row>
    <row r="21" spans="2:6" x14ac:dyDescent="0.25">
      <c r="B21" s="33" t="s">
        <v>426</v>
      </c>
      <c r="C21" t="str">
        <f t="shared" si="0"/>
        <v>Andrew Miller - Cheshire West &amp; Chester</v>
      </c>
      <c r="D21" s="33" t="s">
        <v>427</v>
      </c>
      <c r="E21" t="str">
        <f>VLOOKUP(D21,[3]Mainsheet!$B$48:$D$434,3,FALSE)</f>
        <v>nil</v>
      </c>
      <c r="F21" s="34" t="s">
        <v>206</v>
      </c>
    </row>
    <row r="22" spans="2:6" x14ac:dyDescent="0.25">
      <c r="B22" s="33" t="s">
        <v>428</v>
      </c>
      <c r="C22" t="str">
        <f t="shared" si="0"/>
        <v>Andrew Murrison - Wiltshire</v>
      </c>
      <c r="D22" s="33" t="s">
        <v>382</v>
      </c>
      <c r="E22" t="str">
        <f>VLOOKUP(D22,[3]Mainsheet!$B$48:$D$434,3,FALSE)</f>
        <v>nil</v>
      </c>
      <c r="F22" s="34" t="s">
        <v>55</v>
      </c>
    </row>
    <row r="23" spans="2:6" x14ac:dyDescent="0.25">
      <c r="B23" s="33" t="s">
        <v>429</v>
      </c>
      <c r="C23" t="str">
        <f t="shared" si="0"/>
        <v>Andrew Percy - North Lincolnshire</v>
      </c>
      <c r="D23" s="33" t="s">
        <v>234</v>
      </c>
      <c r="E23" t="str">
        <f>VLOOKUP(D23,[3]Mainsheet!$B$48:$D$434,3,FALSE)</f>
        <v>nil</v>
      </c>
      <c r="F23" s="34" t="s">
        <v>415</v>
      </c>
    </row>
    <row r="24" spans="2:6" x14ac:dyDescent="0.25">
      <c r="B24" s="33" t="s">
        <v>429</v>
      </c>
      <c r="C24" t="str">
        <f t="shared" si="0"/>
        <v>Andrew Percy - East Riding of Yorkshire</v>
      </c>
      <c r="D24" s="33" t="s">
        <v>123</v>
      </c>
      <c r="E24" t="str">
        <f>VLOOKUP(D24,[3]Mainsheet!$B$48:$D$434,3,FALSE)</f>
        <v>nil</v>
      </c>
      <c r="F24" s="34" t="s">
        <v>415</v>
      </c>
    </row>
    <row r="25" spans="2:6" x14ac:dyDescent="0.25">
      <c r="B25" s="33" t="s">
        <v>430</v>
      </c>
      <c r="C25" t="str">
        <f t="shared" si="0"/>
        <v>Andrew Robathan - Harborough</v>
      </c>
      <c r="D25" s="33" t="s">
        <v>159</v>
      </c>
      <c r="E25" t="str">
        <f>VLOOKUP(D25,[3]Mainsheet!$B$48:$D$434,3,FALSE)</f>
        <v>LEICESTERSHIRE</v>
      </c>
      <c r="F25" s="34" t="s">
        <v>198</v>
      </c>
    </row>
    <row r="26" spans="2:6" x14ac:dyDescent="0.25">
      <c r="B26" s="33" t="s">
        <v>431</v>
      </c>
      <c r="C26" t="str">
        <f t="shared" si="0"/>
        <v>Andrew Selous - Central Bedfordshire</v>
      </c>
      <c r="D26" s="33" t="s">
        <v>74</v>
      </c>
      <c r="E26" t="str">
        <f>VLOOKUP(D26,[3]Mainsheet!$B$48:$D$434,3,FALSE)</f>
        <v>nil</v>
      </c>
      <c r="F26" s="34" t="s">
        <v>255</v>
      </c>
    </row>
    <row r="27" spans="2:6" x14ac:dyDescent="0.25">
      <c r="B27" s="33" t="s">
        <v>432</v>
      </c>
      <c r="C27" t="str">
        <f t="shared" si="0"/>
        <v>Andrew Turner - Isle of Wight Council</v>
      </c>
      <c r="D27" s="33" t="s">
        <v>181</v>
      </c>
      <c r="E27" t="str">
        <f>VLOOKUP(D27,[3]Mainsheet!$B$48:$D$434,3,FALSE)</f>
        <v>nil</v>
      </c>
      <c r="F27" s="34" t="s">
        <v>258</v>
      </c>
    </row>
    <row r="28" spans="2:6" x14ac:dyDescent="0.25">
      <c r="B28" s="33" t="s">
        <v>433</v>
      </c>
      <c r="C28" t="str">
        <f t="shared" si="0"/>
        <v>Andrew Tyrie - Chichester</v>
      </c>
      <c r="D28" s="33" t="s">
        <v>82</v>
      </c>
      <c r="E28" t="str">
        <f>VLOOKUP(D28,[3]Mainsheet!$B$48:$D$434,3,FALSE)</f>
        <v>WEST SUSSEX</v>
      </c>
      <c r="F28" s="34" t="s">
        <v>54</v>
      </c>
    </row>
    <row r="29" spans="2:6" x14ac:dyDescent="0.25">
      <c r="B29" s="33" t="s">
        <v>434</v>
      </c>
      <c r="C29" t="str">
        <f t="shared" si="0"/>
        <v>Anne Main - St Albans</v>
      </c>
      <c r="D29" s="33" t="s">
        <v>314</v>
      </c>
      <c r="E29" t="str">
        <f>VLOOKUP(D29,[3]Mainsheet!$B$48:$D$434,3,FALSE)</f>
        <v>HERTFORDSHIRE</v>
      </c>
      <c r="F29" s="34" t="s">
        <v>220</v>
      </c>
    </row>
    <row r="30" spans="2:6" x14ac:dyDescent="0.25">
      <c r="B30" s="33" t="s">
        <v>435</v>
      </c>
      <c r="C30" t="str">
        <f t="shared" si="0"/>
        <v>Anne McIntosh - Ryedale</v>
      </c>
      <c r="D30" s="33" t="s">
        <v>279</v>
      </c>
      <c r="E30" t="str">
        <f>VLOOKUP(D30,[3]Mainsheet!$B$48:$D$434,3,FALSE)</f>
        <v>NORTH YORKSHIRE</v>
      </c>
      <c r="F30" s="34" t="s">
        <v>323</v>
      </c>
    </row>
    <row r="31" spans="2:6" x14ac:dyDescent="0.25">
      <c r="B31" s="33" t="s">
        <v>435</v>
      </c>
      <c r="C31" t="str">
        <f t="shared" si="0"/>
        <v>Anne McIntosh - Hambleton</v>
      </c>
      <c r="D31" s="33" t="s">
        <v>155</v>
      </c>
      <c r="E31" t="str">
        <f>VLOOKUP(D31,[3]Mainsheet!$B$48:$D$434,3,FALSE)</f>
        <v>NORTH YORKSHIRE</v>
      </c>
      <c r="F31" s="34" t="s">
        <v>323</v>
      </c>
    </row>
    <row r="32" spans="2:6" x14ac:dyDescent="0.25">
      <c r="B32" s="33" t="s">
        <v>435</v>
      </c>
      <c r="C32" t="str">
        <f t="shared" si="0"/>
        <v>Anne McIntosh - Scarborough</v>
      </c>
      <c r="D32" s="33" t="s">
        <v>282</v>
      </c>
      <c r="E32" t="str">
        <f>VLOOKUP(D32,[3]Mainsheet!$B$48:$D$434,3,FALSE)</f>
        <v>NORTH YORKSHIRE</v>
      </c>
      <c r="F32" s="34" t="s">
        <v>323</v>
      </c>
    </row>
    <row r="33" spans="2:6" x14ac:dyDescent="0.25">
      <c r="B33" s="33" t="s">
        <v>436</v>
      </c>
      <c r="C33" t="str">
        <f t="shared" si="0"/>
        <v>Anne Milton - Waverley</v>
      </c>
      <c r="D33" s="33" t="s">
        <v>365</v>
      </c>
      <c r="E33" t="str">
        <f>VLOOKUP(D33,[3]Mainsheet!$B$48:$D$434,3,FALSE)</f>
        <v>SURREY</v>
      </c>
      <c r="F33" s="34" t="s">
        <v>261</v>
      </c>
    </row>
    <row r="34" spans="2:6" x14ac:dyDescent="0.25">
      <c r="B34" s="33" t="s">
        <v>436</v>
      </c>
      <c r="C34" t="str">
        <f t="shared" si="0"/>
        <v>Anne Milton - Guildford</v>
      </c>
      <c r="D34" s="33" t="s">
        <v>152</v>
      </c>
      <c r="E34" t="str">
        <f>VLOOKUP(D34,[3]Mainsheet!$B$48:$D$434,3,FALSE)</f>
        <v>SURREY</v>
      </c>
      <c r="F34" s="34" t="s">
        <v>261</v>
      </c>
    </row>
    <row r="35" spans="2:6" x14ac:dyDescent="0.25">
      <c r="B35" s="33" t="s">
        <v>437</v>
      </c>
      <c r="C35" t="str">
        <f t="shared" si="0"/>
        <v>Anne-Marie Morris - Teignbridge</v>
      </c>
      <c r="D35" s="33" t="s">
        <v>339</v>
      </c>
      <c r="E35" t="str">
        <f>VLOOKUP(D35,[3]Mainsheet!$B$48:$D$434,3,FALSE)</f>
        <v>DEVON</v>
      </c>
      <c r="F35" s="34" t="s">
        <v>256</v>
      </c>
    </row>
    <row r="36" spans="2:6" x14ac:dyDescent="0.25">
      <c r="B36" s="33" t="s">
        <v>438</v>
      </c>
      <c r="C36" t="str">
        <f t="shared" si="0"/>
        <v>Annette Brooke - Purbeck</v>
      </c>
      <c r="D36" s="33" t="s">
        <v>260</v>
      </c>
      <c r="E36" t="str">
        <f>VLOOKUP(D36,[3]Mainsheet!$B$48:$D$434,3,FALSE)</f>
        <v>DORSET</v>
      </c>
      <c r="F36" s="34" t="s">
        <v>55</v>
      </c>
    </row>
    <row r="37" spans="2:6" x14ac:dyDescent="0.25">
      <c r="B37" s="33" t="s">
        <v>439</v>
      </c>
      <c r="C37" t="str">
        <f t="shared" si="0"/>
        <v>Ben Wallace - Wyre</v>
      </c>
      <c r="D37" s="33" t="s">
        <v>395</v>
      </c>
      <c r="E37" t="str">
        <f>VLOOKUP(D37,[3]Mainsheet!$B$48:$D$434,3,FALSE)</f>
        <v>LANCASHIRE</v>
      </c>
      <c r="F37" s="34" t="s">
        <v>43</v>
      </c>
    </row>
    <row r="38" spans="2:6" x14ac:dyDescent="0.25">
      <c r="B38" s="33" t="s">
        <v>440</v>
      </c>
      <c r="C38" t="str">
        <f t="shared" si="0"/>
        <v>Bernard Jenkin - Colchester</v>
      </c>
      <c r="D38" s="33" t="s">
        <v>88</v>
      </c>
      <c r="E38" t="str">
        <f>VLOOKUP(D38,[3]Mainsheet!$B$48:$D$434,3,FALSE)</f>
        <v>ESSEX</v>
      </c>
      <c r="F38" s="34" t="s">
        <v>346</v>
      </c>
    </row>
    <row r="39" spans="2:6" x14ac:dyDescent="0.25">
      <c r="B39" s="33" t="s">
        <v>440</v>
      </c>
      <c r="C39" t="str">
        <f t="shared" si="0"/>
        <v>Bernard Jenkin - Tendring</v>
      </c>
      <c r="D39" s="33" t="s">
        <v>341</v>
      </c>
      <c r="E39" t="str">
        <f>VLOOKUP(D39,[3]Mainsheet!$B$48:$D$434,3,FALSE)</f>
        <v>ESSEX</v>
      </c>
      <c r="F39" s="34" t="s">
        <v>346</v>
      </c>
    </row>
    <row r="40" spans="2:6" x14ac:dyDescent="0.25">
      <c r="B40" s="33" t="s">
        <v>441</v>
      </c>
      <c r="C40" t="str">
        <f t="shared" si="0"/>
        <v>Bill Cash - Stafford</v>
      </c>
      <c r="D40" s="33" t="s">
        <v>317</v>
      </c>
      <c r="E40" t="str">
        <f>VLOOKUP(D40,[3]Mainsheet!$B$48:$D$434,3,FALSE)</f>
        <v>STAFFORDSHIRE</v>
      </c>
      <c r="F40" s="34" t="s">
        <v>324</v>
      </c>
    </row>
    <row r="41" spans="2:6" x14ac:dyDescent="0.25">
      <c r="B41" s="33" t="s">
        <v>442</v>
      </c>
      <c r="C41" t="str">
        <f t="shared" si="0"/>
        <v>Bill Wiggin - Malvern Hills</v>
      </c>
      <c r="D41" s="33" t="s">
        <v>210</v>
      </c>
      <c r="E41" t="str">
        <f>VLOOKUP(D41,[3]Mainsheet!$B$48:$D$434,3,FALSE)</f>
        <v>WORCESTERSHIRE</v>
      </c>
      <c r="F41" s="34" t="s">
        <v>55</v>
      </c>
    </row>
    <row r="42" spans="2:6" x14ac:dyDescent="0.25">
      <c r="B42" s="33" t="s">
        <v>442</v>
      </c>
      <c r="C42" t="str">
        <f t="shared" si="0"/>
        <v>Bill Wiggin - Wyre Forest</v>
      </c>
      <c r="D42" s="33" t="s">
        <v>396</v>
      </c>
      <c r="E42" t="str">
        <f>VLOOKUP(D42,[3]Mainsheet!$B$48:$D$434,3,FALSE)</f>
        <v>WORCESTERSHIRE</v>
      </c>
      <c r="F42" s="34" t="s">
        <v>55</v>
      </c>
    </row>
    <row r="43" spans="2:6" x14ac:dyDescent="0.25">
      <c r="B43" s="33" t="s">
        <v>442</v>
      </c>
      <c r="C43" t="str">
        <f t="shared" si="0"/>
        <v>Bill Wiggin - Herefordshire</v>
      </c>
      <c r="D43" s="33" t="s">
        <v>443</v>
      </c>
      <c r="E43" t="str">
        <f>VLOOKUP(D43,[3]Mainsheet!$B$48:$D$434,3,FALSE)</f>
        <v>nil</v>
      </c>
      <c r="F43" s="34" t="s">
        <v>40</v>
      </c>
    </row>
    <row r="44" spans="2:6" x14ac:dyDescent="0.25">
      <c r="B44" s="33" t="s">
        <v>444</v>
      </c>
      <c r="C44" t="str">
        <f t="shared" si="0"/>
        <v>Bob Russell - Colchester</v>
      </c>
      <c r="D44" s="33" t="s">
        <v>88</v>
      </c>
      <c r="E44" t="str">
        <f>VLOOKUP(D44,[3]Mainsheet!$B$48:$D$434,3,FALSE)</f>
        <v>ESSEX</v>
      </c>
      <c r="F44" s="34" t="s">
        <v>346</v>
      </c>
    </row>
    <row r="45" spans="2:6" x14ac:dyDescent="0.25">
      <c r="B45" s="33" t="s">
        <v>445</v>
      </c>
      <c r="C45" t="str">
        <f t="shared" si="0"/>
        <v>Brandon Lewis - Great Yarmouth</v>
      </c>
      <c r="D45" s="33" t="s">
        <v>149</v>
      </c>
      <c r="E45" t="str">
        <f>VLOOKUP(D45,[3]Mainsheet!$B$48:$D$434,3,FALSE)</f>
        <v>NORFOLK</v>
      </c>
      <c r="F45" s="34" t="s">
        <v>231</v>
      </c>
    </row>
    <row r="46" spans="2:6" x14ac:dyDescent="0.25">
      <c r="B46" s="33" t="s">
        <v>446</v>
      </c>
      <c r="C46" t="str">
        <f t="shared" si="0"/>
        <v>Brian Binley - South Northamptonshire</v>
      </c>
      <c r="D46" s="33" t="s">
        <v>303</v>
      </c>
      <c r="E46" t="str">
        <f>VLOOKUP(D46,[3]Mainsheet!$B$48:$D$434,3,FALSE)</f>
        <v>NORTHAMPTONSHIRE</v>
      </c>
      <c r="F46" s="34" t="s">
        <v>220</v>
      </c>
    </row>
    <row r="47" spans="2:6" x14ac:dyDescent="0.25">
      <c r="B47" s="33" t="s">
        <v>447</v>
      </c>
      <c r="C47" t="str">
        <f t="shared" si="0"/>
        <v>Brooks Newmark - Braintree</v>
      </c>
      <c r="D47" s="33" t="s">
        <v>50</v>
      </c>
      <c r="E47" t="str">
        <f>VLOOKUP(D47,[3]Mainsheet!$B$48:$D$434,3,FALSE)</f>
        <v>ESSEX</v>
      </c>
      <c r="F47" s="34" t="s">
        <v>346</v>
      </c>
    </row>
    <row r="48" spans="2:6" x14ac:dyDescent="0.25">
      <c r="B48" s="33" t="s">
        <v>448</v>
      </c>
      <c r="C48" t="str">
        <f t="shared" si="0"/>
        <v>Caroline Nokes - Test Valley</v>
      </c>
      <c r="D48" s="33" t="s">
        <v>342</v>
      </c>
      <c r="E48" t="str">
        <f>VLOOKUP(D48,[3]Mainsheet!$B$48:$D$434,3,FALSE)</f>
        <v>HAMPSHIRE</v>
      </c>
      <c r="F48" s="34" t="s">
        <v>258</v>
      </c>
    </row>
    <row r="49" spans="2:6" x14ac:dyDescent="0.25">
      <c r="B49" s="33" t="s">
        <v>449</v>
      </c>
      <c r="C49" t="str">
        <f t="shared" si="0"/>
        <v>Charles Hendry - Wealden</v>
      </c>
      <c r="D49" s="33" t="s">
        <v>366</v>
      </c>
      <c r="E49" t="str">
        <f>VLOOKUP(D49,[3]Mainsheet!$B$48:$D$434,3,FALSE)</f>
        <v>EAST SUSSEX</v>
      </c>
      <c r="F49" s="34" t="s">
        <v>54</v>
      </c>
    </row>
    <row r="50" spans="2:6" x14ac:dyDescent="0.25">
      <c r="B50" s="33" t="s">
        <v>450</v>
      </c>
      <c r="C50" t="str">
        <f t="shared" si="0"/>
        <v>Charlie Elphicke - Dover</v>
      </c>
      <c r="D50" s="33" t="s">
        <v>111</v>
      </c>
      <c r="E50" t="str">
        <f>VLOOKUP(D50,[3]Mainsheet!$B$48:$D$434,3,FALSE)</f>
        <v>KENT</v>
      </c>
      <c r="F50" s="34" t="s">
        <v>402</v>
      </c>
    </row>
    <row r="51" spans="2:6" x14ac:dyDescent="0.25">
      <c r="B51" s="33" t="s">
        <v>451</v>
      </c>
      <c r="C51" t="str">
        <f t="shared" si="0"/>
        <v>Cheryl Gillan - Chiltern</v>
      </c>
      <c r="D51" s="33" t="s">
        <v>83</v>
      </c>
      <c r="E51" t="str">
        <f>VLOOKUP(D51,[3]Mainsheet!$B$48:$D$434,3,FALSE)</f>
        <v>BUCKINGHAMSHIRE</v>
      </c>
      <c r="F51" s="34" t="s">
        <v>220</v>
      </c>
    </row>
    <row r="52" spans="2:6" x14ac:dyDescent="0.25">
      <c r="B52" s="33" t="s">
        <v>452</v>
      </c>
      <c r="C52" t="str">
        <f t="shared" si="0"/>
        <v>Chloe Smith - Broadland</v>
      </c>
      <c r="D52" s="33" t="s">
        <v>56</v>
      </c>
      <c r="E52" t="str">
        <f>VLOOKUP(D52,[3]Mainsheet!$B$48:$D$434,3,FALSE)</f>
        <v>NORFOLK</v>
      </c>
      <c r="F52" s="34" t="s">
        <v>231</v>
      </c>
    </row>
    <row r="53" spans="2:6" x14ac:dyDescent="0.25">
      <c r="B53" s="33" t="s">
        <v>453</v>
      </c>
      <c r="C53" t="str">
        <f t="shared" si="0"/>
        <v>Chris Grayling - Mole Valley</v>
      </c>
      <c r="D53" s="33" t="s">
        <v>221</v>
      </c>
      <c r="E53" t="str">
        <f>VLOOKUP(D53,[3]Mainsheet!$B$48:$D$434,3,FALSE)</f>
        <v>SURREY</v>
      </c>
      <c r="F53" s="34" t="s">
        <v>261</v>
      </c>
    </row>
    <row r="54" spans="2:6" x14ac:dyDescent="0.25">
      <c r="B54" s="33" t="s">
        <v>454</v>
      </c>
      <c r="C54" t="str">
        <f t="shared" si="0"/>
        <v>Chris Heaton-Harris - Daventry</v>
      </c>
      <c r="D54" s="33" t="s">
        <v>101</v>
      </c>
      <c r="E54" t="str">
        <f>VLOOKUP(D54,[3]Mainsheet!$B$48:$D$434,3,FALSE)</f>
        <v>NORTHAMPTONSHIRE</v>
      </c>
      <c r="F54" s="34" t="s">
        <v>220</v>
      </c>
    </row>
    <row r="55" spans="2:6" s="66" customFormat="1" x14ac:dyDescent="0.25">
      <c r="B55" s="33" t="s">
        <v>1138</v>
      </c>
      <c r="C55" s="66" t="str">
        <f t="shared" ref="C55" si="1">B55&amp;" - "&amp;D55</f>
        <v>Andrea Leadsam - South Northamptonshire</v>
      </c>
      <c r="D55" s="33" t="s">
        <v>303</v>
      </c>
      <c r="E55" s="66" t="str">
        <f>VLOOKUP(D55,[3]Mainsheet!$B$48:$D$434,3,FALSE)</f>
        <v>NORTHAMPTONSHIRE</v>
      </c>
      <c r="F55" s="34" t="s">
        <v>220</v>
      </c>
    </row>
    <row r="56" spans="2:6" x14ac:dyDescent="0.25">
      <c r="B56" s="33" t="s">
        <v>455</v>
      </c>
      <c r="C56" t="str">
        <f t="shared" si="0"/>
        <v>Chris Heaton-Harris  - South Northamptonshire</v>
      </c>
      <c r="D56" s="33" t="s">
        <v>303</v>
      </c>
      <c r="E56" t="str">
        <f>VLOOKUP(D56,[3]Mainsheet!$B$48:$D$434,3,FALSE)</f>
        <v>NORTHAMPTONSHIRE</v>
      </c>
      <c r="F56" s="34" t="s">
        <v>220</v>
      </c>
    </row>
    <row r="57" spans="2:6" x14ac:dyDescent="0.25">
      <c r="B57" s="33" t="s">
        <v>1131</v>
      </c>
      <c r="C57" t="str">
        <f t="shared" si="0"/>
        <v>Mike Thornton - Eastleigh</v>
      </c>
      <c r="D57" s="33" t="s">
        <v>128</v>
      </c>
      <c r="E57" t="str">
        <f>VLOOKUP(D57,[3]Mainsheet!$B$48:$D$434,3,FALSE)</f>
        <v>HAMPSHIRE</v>
      </c>
      <c r="F57" s="34" t="s">
        <v>258</v>
      </c>
    </row>
    <row r="58" spans="2:6" x14ac:dyDescent="0.25">
      <c r="B58" s="33" t="s">
        <v>456</v>
      </c>
      <c r="C58" t="str">
        <f t="shared" si="0"/>
        <v>Chris White - Warwick</v>
      </c>
      <c r="D58" s="33" t="s">
        <v>361</v>
      </c>
      <c r="E58" t="str">
        <f>VLOOKUP(D58,[3]Mainsheet!$B$48:$D$434,3,FALSE)</f>
        <v>WARWICKSHIRE</v>
      </c>
      <c r="F58" s="34" t="s">
        <v>40</v>
      </c>
    </row>
    <row r="59" spans="2:6" x14ac:dyDescent="0.25">
      <c r="B59" s="33" t="s">
        <v>456</v>
      </c>
      <c r="C59" t="str">
        <f t="shared" si="0"/>
        <v>Chris White - Stratford-on-Avon</v>
      </c>
      <c r="D59" s="33" t="s">
        <v>325</v>
      </c>
      <c r="E59" t="str">
        <f>VLOOKUP(D59,[3]Mainsheet!$B$48:$D$434,3,FALSE)</f>
        <v>WARWICKSHIRE</v>
      </c>
      <c r="F59" s="34" t="s">
        <v>40</v>
      </c>
    </row>
    <row r="60" spans="2:6" x14ac:dyDescent="0.25">
      <c r="B60" s="33" t="s">
        <v>457</v>
      </c>
      <c r="C60" t="str">
        <f t="shared" si="0"/>
        <v>Christopher Chope - East Dorset</v>
      </c>
      <c r="D60" s="33" t="s">
        <v>118</v>
      </c>
      <c r="E60" t="str">
        <f>VLOOKUP(D60,[3]Mainsheet!$B$48:$D$434,3,FALSE)</f>
        <v>DORSET</v>
      </c>
      <c r="F60" s="34" t="s">
        <v>47</v>
      </c>
    </row>
    <row r="61" spans="2:6" x14ac:dyDescent="0.25">
      <c r="B61" s="33" t="s">
        <v>458</v>
      </c>
      <c r="C61" t="str">
        <f t="shared" si="0"/>
        <v>Christopher John Pincher - Lichfield</v>
      </c>
      <c r="D61" s="33" t="s">
        <v>203</v>
      </c>
      <c r="E61" t="str">
        <f>VLOOKUP(D61,[3]Mainsheet!$B$48:$D$434,3,FALSE)</f>
        <v>STAFFORDSHIRE</v>
      </c>
      <c r="F61" s="34" t="s">
        <v>40</v>
      </c>
    </row>
    <row r="62" spans="2:6" x14ac:dyDescent="0.25">
      <c r="B62" s="33" t="s">
        <v>459</v>
      </c>
      <c r="C62" t="str">
        <f t="shared" si="0"/>
        <v>Claire Perry - Wiltshire</v>
      </c>
      <c r="D62" s="33" t="s">
        <v>382</v>
      </c>
      <c r="E62" t="str">
        <f>VLOOKUP(D62,[3]Mainsheet!$B$48:$D$434,3,FALSE)</f>
        <v>nil</v>
      </c>
      <c r="F62" s="34" t="s">
        <v>55</v>
      </c>
    </row>
    <row r="63" spans="2:6" x14ac:dyDescent="0.25">
      <c r="B63" s="33" t="s">
        <v>460</v>
      </c>
      <c r="C63" t="str">
        <f t="shared" si="0"/>
        <v>Damian Hinds - East Hampshire</v>
      </c>
      <c r="D63" s="33" t="s">
        <v>119</v>
      </c>
      <c r="E63" t="str">
        <f>VLOOKUP(D63,[3]Mainsheet!$B$48:$D$434,3,FALSE)</f>
        <v>HAMPSHIRE</v>
      </c>
      <c r="F63" s="34" t="s">
        <v>258</v>
      </c>
    </row>
    <row r="64" spans="2:6" x14ac:dyDescent="0.25">
      <c r="B64" s="33" t="s">
        <v>461</v>
      </c>
      <c r="C64" t="str">
        <f t="shared" si="0"/>
        <v>Damian Howard Green - Ashford</v>
      </c>
      <c r="D64" s="33" t="s">
        <v>24</v>
      </c>
      <c r="E64" t="str">
        <f>VLOOKUP(D64,[3]Mainsheet!$B$48:$D$434,3,FALSE)</f>
        <v>KENT</v>
      </c>
      <c r="F64" s="34" t="s">
        <v>402</v>
      </c>
    </row>
    <row r="65" spans="2:6" x14ac:dyDescent="0.25">
      <c r="B65" s="33" t="s">
        <v>462</v>
      </c>
      <c r="C65" t="str">
        <f t="shared" si="0"/>
        <v>Damian Noel Thomas Collins - Shepway</v>
      </c>
      <c r="D65" s="33" t="s">
        <v>288</v>
      </c>
      <c r="E65" t="str">
        <f>VLOOKUP(D65,[3]Mainsheet!$B$48:$D$434,3,FALSE)</f>
        <v>KENT</v>
      </c>
      <c r="F65" s="34" t="s">
        <v>402</v>
      </c>
    </row>
    <row r="66" spans="2:6" x14ac:dyDescent="0.25">
      <c r="B66" s="33" t="s">
        <v>463</v>
      </c>
      <c r="C66" t="str">
        <f t="shared" si="0"/>
        <v>Dan Byles - North Warwickshire</v>
      </c>
      <c r="D66" s="33" t="s">
        <v>238</v>
      </c>
      <c r="E66" t="str">
        <f>VLOOKUP(D66,[3]Mainsheet!$B$48:$D$434,3,FALSE)</f>
        <v>WARWICKSHIRE</v>
      </c>
      <c r="F66" s="34" t="s">
        <v>40</v>
      </c>
    </row>
    <row r="67" spans="2:6" x14ac:dyDescent="0.25">
      <c r="B67" s="33" t="s">
        <v>464</v>
      </c>
      <c r="C67" t="str">
        <f t="shared" ref="C67:C130" si="2">B67&amp;" - "&amp;D67</f>
        <v>Dan Rogerson - Cornwall</v>
      </c>
      <c r="D67" s="33" t="s">
        <v>91</v>
      </c>
      <c r="E67" t="str">
        <f>VLOOKUP(D67,[3]Mainsheet!$B$48:$D$434,3,FALSE)</f>
        <v>nil</v>
      </c>
      <c r="F67" s="34" t="s">
        <v>256</v>
      </c>
    </row>
    <row r="68" spans="2:6" x14ac:dyDescent="0.25">
      <c r="B68" s="33" t="s">
        <v>465</v>
      </c>
      <c r="C68" t="str">
        <f t="shared" si="2"/>
        <v>Daniel Kawczynski - Shropshire</v>
      </c>
      <c r="D68" s="33" t="s">
        <v>289</v>
      </c>
      <c r="E68" t="str">
        <f>VLOOKUP(D68,[3]Mainsheet!$B$48:$D$434,3,FALSE)</f>
        <v>nil</v>
      </c>
      <c r="F68" s="34" t="s">
        <v>40</v>
      </c>
    </row>
    <row r="69" spans="2:6" x14ac:dyDescent="0.25">
      <c r="B69" s="33" t="s">
        <v>466</v>
      </c>
      <c r="C69" t="str">
        <f t="shared" si="2"/>
        <v>Daniel Poulter - Mid Suffolk</v>
      </c>
      <c r="D69" s="33" t="s">
        <v>218</v>
      </c>
      <c r="E69" t="str">
        <f>VLOOKUP(D69,[3]Mainsheet!$B$48:$D$434,3,FALSE)</f>
        <v>SUFFOLK</v>
      </c>
      <c r="F69" s="34" t="s">
        <v>311</v>
      </c>
    </row>
    <row r="70" spans="2:6" x14ac:dyDescent="0.25">
      <c r="B70" s="33" t="s">
        <v>466</v>
      </c>
      <c r="C70" t="str">
        <f t="shared" si="2"/>
        <v>Daniel Poulter - Suffolk Coastal</v>
      </c>
      <c r="D70" s="33" t="s">
        <v>328</v>
      </c>
      <c r="E70" t="str">
        <f>VLOOKUP(D70,[3]Mainsheet!$B$48:$D$434,3,FALSE)</f>
        <v>SUFFOLK</v>
      </c>
      <c r="F70" s="34" t="s">
        <v>311</v>
      </c>
    </row>
    <row r="71" spans="2:6" x14ac:dyDescent="0.25">
      <c r="B71" s="33" t="s">
        <v>467</v>
      </c>
      <c r="C71" t="str">
        <f t="shared" si="2"/>
        <v>David Cameron - West Oxfordshire</v>
      </c>
      <c r="D71" s="33" t="s">
        <v>375</v>
      </c>
      <c r="E71" t="str">
        <f>VLOOKUP(D71,[3]Mainsheet!$B$48:$D$434,3,FALSE)</f>
        <v>OXFORDSHIRE</v>
      </c>
      <c r="F71" s="34" t="s">
        <v>261</v>
      </c>
    </row>
    <row r="72" spans="2:6" x14ac:dyDescent="0.25">
      <c r="B72" s="33" t="s">
        <v>467</v>
      </c>
      <c r="C72" t="str">
        <f t="shared" si="2"/>
        <v>David Cameron - Cherwell</v>
      </c>
      <c r="D72" s="33" t="s">
        <v>78</v>
      </c>
      <c r="E72" t="str">
        <f>VLOOKUP(D72,[3]Mainsheet!$B$48:$D$434,3,FALSE)</f>
        <v>OXFORDSHIRE</v>
      </c>
      <c r="F72" s="34" t="s">
        <v>261</v>
      </c>
    </row>
    <row r="73" spans="2:6" x14ac:dyDescent="0.25">
      <c r="B73" s="33" t="s">
        <v>468</v>
      </c>
      <c r="C73" t="str">
        <f t="shared" si="2"/>
        <v>David Davis - East Riding of Yorkshire</v>
      </c>
      <c r="D73" s="33" t="s">
        <v>123</v>
      </c>
      <c r="E73" t="str">
        <f>VLOOKUP(D73,[3]Mainsheet!$B$48:$D$434,3,FALSE)</f>
        <v>nil</v>
      </c>
      <c r="F73" s="34" t="s">
        <v>415</v>
      </c>
    </row>
    <row r="74" spans="2:6" x14ac:dyDescent="0.25">
      <c r="B74" s="33" t="s">
        <v>469</v>
      </c>
      <c r="C74" t="str">
        <f t="shared" si="2"/>
        <v>David Gauke - Dacorum</v>
      </c>
      <c r="D74" s="33" t="s">
        <v>98</v>
      </c>
      <c r="E74" t="str">
        <f>VLOOKUP(D74,[3]Mainsheet!$B$48:$D$434,3,FALSE)</f>
        <v>HERTFORDSHIRE</v>
      </c>
      <c r="F74" s="34" t="s">
        <v>220</v>
      </c>
    </row>
    <row r="75" spans="2:6" x14ac:dyDescent="0.25">
      <c r="B75" s="33" t="s">
        <v>470</v>
      </c>
      <c r="C75" t="str">
        <f t="shared" si="2"/>
        <v>David Heath - Mendip</v>
      </c>
      <c r="D75" s="33" t="s">
        <v>214</v>
      </c>
      <c r="E75" t="str">
        <f>VLOOKUP(D75,[3]Mainsheet!$B$48:$D$434,3,FALSE)</f>
        <v>SOMERSET</v>
      </c>
      <c r="F75" s="34" t="s">
        <v>55</v>
      </c>
    </row>
    <row r="76" spans="2:6" x14ac:dyDescent="0.25">
      <c r="B76" s="33" t="s">
        <v>470</v>
      </c>
      <c r="C76" t="str">
        <f t="shared" si="2"/>
        <v>David Heath - South Somerset</v>
      </c>
      <c r="D76" s="33" t="s">
        <v>306</v>
      </c>
      <c r="E76" t="str">
        <f>VLOOKUP(D76,[3]Mainsheet!$B$48:$D$434,3,FALSE)</f>
        <v>SOMERSET</v>
      </c>
      <c r="F76" s="34" t="s">
        <v>55</v>
      </c>
    </row>
    <row r="77" spans="2:6" x14ac:dyDescent="0.25">
      <c r="B77" s="33" t="s">
        <v>471</v>
      </c>
      <c r="C77" t="str">
        <f t="shared" si="2"/>
        <v>David Laws - South Somerset</v>
      </c>
      <c r="D77" s="33" t="s">
        <v>306</v>
      </c>
      <c r="E77" t="str">
        <f>VLOOKUP(D77,[3]Mainsheet!$B$48:$D$434,3,FALSE)</f>
        <v>SOMERSET</v>
      </c>
      <c r="F77" s="34" t="s">
        <v>55</v>
      </c>
    </row>
    <row r="78" spans="2:6" x14ac:dyDescent="0.25">
      <c r="B78" s="33" t="s">
        <v>472</v>
      </c>
      <c r="C78" t="str">
        <f t="shared" si="2"/>
        <v>David Lidington - Aylesbury Vale</v>
      </c>
      <c r="D78" s="33" t="s">
        <v>26</v>
      </c>
      <c r="E78" t="str">
        <f>VLOOKUP(D78,[3]Mainsheet!$B$48:$D$434,3,FALSE)</f>
        <v>BUCKINGHAMSHIRE</v>
      </c>
      <c r="F78" s="34" t="s">
        <v>220</v>
      </c>
    </row>
    <row r="79" spans="2:6" x14ac:dyDescent="0.25">
      <c r="B79" s="33" t="s">
        <v>472</v>
      </c>
      <c r="C79" t="str">
        <f t="shared" si="2"/>
        <v>David Lidington - Wycombe</v>
      </c>
      <c r="D79" s="33" t="s">
        <v>394</v>
      </c>
      <c r="E79" t="str">
        <f>VLOOKUP(D79,[3]Mainsheet!$B$48:$D$434,3,FALSE)</f>
        <v>BUCKINGHAMSHIRE</v>
      </c>
      <c r="F79" s="34" t="s">
        <v>220</v>
      </c>
    </row>
    <row r="80" spans="2:6" x14ac:dyDescent="0.25">
      <c r="B80" s="33" t="s">
        <v>473</v>
      </c>
      <c r="C80" t="str">
        <f t="shared" si="2"/>
        <v>David Morris - Lancaster</v>
      </c>
      <c r="D80" s="33" t="s">
        <v>196</v>
      </c>
      <c r="E80" t="str">
        <f>VLOOKUP(D80,[3]Mainsheet!$B$48:$D$434,3,FALSE)</f>
        <v>LANCASHIRE</v>
      </c>
      <c r="F80" s="34" t="s">
        <v>211</v>
      </c>
    </row>
    <row r="81" spans="2:6" x14ac:dyDescent="0.25">
      <c r="B81" s="33" t="s">
        <v>474</v>
      </c>
      <c r="C81" t="str">
        <f t="shared" si="2"/>
        <v>David Ruffley - Mid Suffolk</v>
      </c>
      <c r="D81" s="33" t="s">
        <v>218</v>
      </c>
      <c r="E81" t="str">
        <f>VLOOKUP(D81,[3]Mainsheet!$B$48:$D$434,3,FALSE)</f>
        <v>SUFFOLK</v>
      </c>
      <c r="F81" s="34" t="s">
        <v>311</v>
      </c>
    </row>
    <row r="82" spans="2:6" x14ac:dyDescent="0.25">
      <c r="B82" s="33" t="s">
        <v>474</v>
      </c>
      <c r="C82" t="str">
        <f t="shared" si="2"/>
        <v>David Ruffley - St Edmundsbury</v>
      </c>
      <c r="D82" s="33" t="s">
        <v>315</v>
      </c>
      <c r="E82" t="str">
        <f>VLOOKUP(D82,[3]Mainsheet!$B$48:$D$434,3,FALSE)</f>
        <v>SUFFOLK</v>
      </c>
      <c r="F82" s="34" t="s">
        <v>311</v>
      </c>
    </row>
    <row r="83" spans="2:6" x14ac:dyDescent="0.25">
      <c r="B83" s="33" t="s">
        <v>475</v>
      </c>
      <c r="C83" t="str">
        <f t="shared" si="2"/>
        <v>David Rutley - Cheshire East</v>
      </c>
      <c r="D83" s="33" t="s">
        <v>79</v>
      </c>
      <c r="E83" t="str">
        <f>VLOOKUP(D83,[3]Mainsheet!$B$48:$D$434,3,FALSE)</f>
        <v>nil</v>
      </c>
      <c r="F83" s="34" t="s">
        <v>206</v>
      </c>
    </row>
    <row r="84" spans="2:6" x14ac:dyDescent="0.25">
      <c r="B84" s="33" t="s">
        <v>476</v>
      </c>
      <c r="C84" t="str">
        <f t="shared" si="2"/>
        <v>David Tredinnick - Hinckley and Bosworth</v>
      </c>
      <c r="D84" s="33" t="s">
        <v>174</v>
      </c>
      <c r="E84" t="str">
        <f>VLOOKUP(D84,[3]Mainsheet!$B$48:$D$434,3,FALSE)</f>
        <v>LEICESTERSHIRE</v>
      </c>
      <c r="F84" s="34" t="s">
        <v>198</v>
      </c>
    </row>
    <row r="85" spans="2:6" x14ac:dyDescent="0.25">
      <c r="B85" s="33" t="s">
        <v>477</v>
      </c>
      <c r="C85" t="str">
        <f t="shared" si="2"/>
        <v>David Wright - Shropshire</v>
      </c>
      <c r="D85" s="33" t="s">
        <v>289</v>
      </c>
      <c r="E85" t="str">
        <f>VLOOKUP(D85,[3]Mainsheet!$B$48:$D$434,3,FALSE)</f>
        <v>nil</v>
      </c>
      <c r="F85" s="34" t="s">
        <v>40</v>
      </c>
    </row>
    <row r="86" spans="2:6" x14ac:dyDescent="0.25">
      <c r="B86" s="33" t="s">
        <v>478</v>
      </c>
      <c r="C86" t="str">
        <f t="shared" si="2"/>
        <v>Dennis Skinner - Bolsover</v>
      </c>
      <c r="D86" s="33" t="s">
        <v>44</v>
      </c>
      <c r="E86" t="str">
        <f>VLOOKUP(D86,[3]Mainsheet!$B$48:$D$434,3,FALSE)</f>
        <v>DERBYSHIRE</v>
      </c>
      <c r="F86" s="34" t="s">
        <v>102</v>
      </c>
    </row>
    <row r="87" spans="2:6" x14ac:dyDescent="0.25">
      <c r="B87" s="33" t="s">
        <v>478</v>
      </c>
      <c r="C87" t="str">
        <f t="shared" si="2"/>
        <v>Dennis Skinner - North East Derbyshire</v>
      </c>
      <c r="D87" s="33" t="s">
        <v>230</v>
      </c>
      <c r="E87" t="str">
        <f>VLOOKUP(D87,[3]Mainsheet!$B$48:$D$434,3,FALSE)</f>
        <v>DERBYSHIRE</v>
      </c>
      <c r="F87" s="34" t="s">
        <v>102</v>
      </c>
    </row>
    <row r="88" spans="2:6" x14ac:dyDescent="0.25">
      <c r="B88" s="33" t="s">
        <v>479</v>
      </c>
      <c r="C88" t="str">
        <f t="shared" si="2"/>
        <v>Desmond Swayne - New Forest</v>
      </c>
      <c r="D88" s="33" t="s">
        <v>222</v>
      </c>
      <c r="E88" t="str">
        <f>VLOOKUP(D88,[3]Mainsheet!$B$48:$D$434,3,FALSE)</f>
        <v>HAMPSHIRE</v>
      </c>
      <c r="F88" s="34" t="s">
        <v>310</v>
      </c>
    </row>
    <row r="89" spans="2:6" x14ac:dyDescent="0.25">
      <c r="B89" s="33" t="s">
        <v>480</v>
      </c>
      <c r="C89" t="str">
        <f t="shared" si="2"/>
        <v>Dominic Grieve - South Bucks</v>
      </c>
      <c r="D89" s="33" t="s">
        <v>294</v>
      </c>
      <c r="E89" t="str">
        <f>VLOOKUP(D89,[3]Mainsheet!$B$48:$D$434,3,FALSE)</f>
        <v>BUCKINGHAMSHIRE</v>
      </c>
      <c r="F89" s="34" t="s">
        <v>220</v>
      </c>
    </row>
    <row r="90" spans="2:6" x14ac:dyDescent="0.25">
      <c r="B90" s="33" t="s">
        <v>480</v>
      </c>
      <c r="C90" t="str">
        <f t="shared" si="2"/>
        <v>Dominic Grieve - Wycombe</v>
      </c>
      <c r="D90" s="33" t="s">
        <v>394</v>
      </c>
      <c r="E90" t="str">
        <f>VLOOKUP(D90,[3]Mainsheet!$B$48:$D$434,3,FALSE)</f>
        <v>BUCKINGHAMSHIRE</v>
      </c>
      <c r="F90" s="34" t="s">
        <v>220</v>
      </c>
    </row>
    <row r="91" spans="2:6" x14ac:dyDescent="0.25">
      <c r="B91" s="33" t="s">
        <v>481</v>
      </c>
      <c r="C91" t="str">
        <f t="shared" si="2"/>
        <v>Don Foster - Bath &amp; North East Somerset</v>
      </c>
      <c r="D91" s="33" t="s">
        <v>35</v>
      </c>
      <c r="E91" t="str">
        <f>VLOOKUP(D91,[3]Mainsheet!$B$48:$D$434,3,FALSE)</f>
        <v>nil</v>
      </c>
      <c r="F91" s="34" t="s">
        <v>55</v>
      </c>
    </row>
    <row r="92" spans="2:6" x14ac:dyDescent="0.25">
      <c r="B92" s="33" t="s">
        <v>482</v>
      </c>
      <c r="C92" t="str">
        <f t="shared" si="2"/>
        <v>Douglas Carswell - Tendring</v>
      </c>
      <c r="D92" s="33" t="s">
        <v>341</v>
      </c>
      <c r="E92" t="str">
        <f>VLOOKUP(D92,[3]Mainsheet!$B$48:$D$434,3,FALSE)</f>
        <v>ESSEX</v>
      </c>
      <c r="F92" s="34" t="s">
        <v>346</v>
      </c>
    </row>
    <row r="93" spans="2:6" x14ac:dyDescent="0.25">
      <c r="B93" s="33" t="s">
        <v>483</v>
      </c>
      <c r="C93" t="str">
        <f t="shared" si="2"/>
        <v>Duncan Hames - Wiltshire</v>
      </c>
      <c r="D93" s="33" t="s">
        <v>382</v>
      </c>
      <c r="E93" t="str">
        <f>VLOOKUP(D93,[3]Mainsheet!$B$48:$D$434,3,FALSE)</f>
        <v>nil</v>
      </c>
      <c r="F93" s="34" t="s">
        <v>55</v>
      </c>
    </row>
    <row r="94" spans="2:6" x14ac:dyDescent="0.25">
      <c r="B94" s="33" t="s">
        <v>484</v>
      </c>
      <c r="C94" t="str">
        <f t="shared" si="2"/>
        <v>Ed Vaizey - South Oxfordshire</v>
      </c>
      <c r="D94" s="33" t="s">
        <v>304</v>
      </c>
      <c r="E94" t="str">
        <f>VLOOKUP(D94,[3]Mainsheet!$B$48:$D$434,3,FALSE)</f>
        <v>OXFORDSHIRE</v>
      </c>
      <c r="F94" s="34" t="s">
        <v>261</v>
      </c>
    </row>
    <row r="95" spans="2:6" x14ac:dyDescent="0.25">
      <c r="B95" s="33" t="s">
        <v>484</v>
      </c>
      <c r="C95" t="str">
        <f t="shared" si="2"/>
        <v>Ed Vaizey - Vale of White Horse</v>
      </c>
      <c r="D95" s="33" t="s">
        <v>355</v>
      </c>
      <c r="E95" t="str">
        <f>VLOOKUP(D95,[3]Mainsheet!$B$48:$D$434,3,FALSE)</f>
        <v>OXFORDSHIRE</v>
      </c>
      <c r="F95" s="34" t="s">
        <v>261</v>
      </c>
    </row>
    <row r="96" spans="2:6" x14ac:dyDescent="0.25">
      <c r="B96" s="33" t="s">
        <v>485</v>
      </c>
      <c r="C96" t="str">
        <f t="shared" si="2"/>
        <v>Edward Garnier - Harborough</v>
      </c>
      <c r="D96" s="33" t="s">
        <v>159</v>
      </c>
      <c r="E96" t="str">
        <f>VLOOKUP(D96,[3]Mainsheet!$B$48:$D$434,3,FALSE)</f>
        <v>LEICESTERSHIRE</v>
      </c>
      <c r="F96" s="34" t="s">
        <v>198</v>
      </c>
    </row>
    <row r="97" spans="2:6" x14ac:dyDescent="0.25">
      <c r="B97" s="33" t="s">
        <v>486</v>
      </c>
      <c r="C97" t="str">
        <f t="shared" si="2"/>
        <v>Edward Leigh - East Lindsey</v>
      </c>
      <c r="D97" s="33" t="s">
        <v>121</v>
      </c>
      <c r="E97" t="str">
        <f>VLOOKUP(D97,[3]Mainsheet!$B$48:$D$434,3,FALSE)</f>
        <v>LINCOLNSHIRE</v>
      </c>
      <c r="F97" t="s">
        <v>189</v>
      </c>
    </row>
    <row r="98" spans="2:6" x14ac:dyDescent="0.25">
      <c r="B98" s="33" t="s">
        <v>486</v>
      </c>
      <c r="C98" t="str">
        <f t="shared" si="2"/>
        <v>Edward Leigh - West Lindsey</v>
      </c>
      <c r="D98" s="33" t="s">
        <v>373</v>
      </c>
      <c r="E98" t="str">
        <f>VLOOKUP(D98,[3]Mainsheet!$B$48:$D$434,3,FALSE)</f>
        <v>LINCOLNSHIRE</v>
      </c>
      <c r="F98" t="s">
        <v>189</v>
      </c>
    </row>
    <row r="99" spans="2:6" x14ac:dyDescent="0.25">
      <c r="B99" s="33" t="s">
        <v>487</v>
      </c>
      <c r="C99" t="str">
        <f t="shared" si="2"/>
        <v>Edward Timpson - Cheshire East</v>
      </c>
      <c r="D99" s="33" t="s">
        <v>79</v>
      </c>
      <c r="E99" t="str">
        <f>VLOOKUP(D99,[3]Mainsheet!$B$48:$D$434,3,FALSE)</f>
        <v>nil</v>
      </c>
      <c r="F99" s="34" t="s">
        <v>206</v>
      </c>
    </row>
    <row r="100" spans="2:6" x14ac:dyDescent="0.25">
      <c r="B100" s="33" t="s">
        <v>488</v>
      </c>
      <c r="C100" t="str">
        <f t="shared" si="2"/>
        <v>Eleanor Laing - Epping Forest</v>
      </c>
      <c r="D100" s="33" t="s">
        <v>132</v>
      </c>
      <c r="E100" t="str">
        <f>VLOOKUP(D100,[3]Mainsheet!$B$48:$D$434,3,FALSE)</f>
        <v>ESSEX</v>
      </c>
      <c r="F100" s="34" t="s">
        <v>346</v>
      </c>
    </row>
    <row r="101" spans="2:6" x14ac:dyDescent="0.25">
      <c r="B101" s="33" t="s">
        <v>489</v>
      </c>
      <c r="C101" t="str">
        <f t="shared" si="2"/>
        <v>Elizabeth Truss - Breckland</v>
      </c>
      <c r="D101" s="33" t="s">
        <v>51</v>
      </c>
      <c r="E101" t="str">
        <f>VLOOKUP(D101,[3]Mainsheet!$B$48:$D$434,3,FALSE)</f>
        <v>NORFOLK</v>
      </c>
      <c r="F101" s="34" t="s">
        <v>231</v>
      </c>
    </row>
    <row r="102" spans="2:6" x14ac:dyDescent="0.25">
      <c r="B102" s="33" t="s">
        <v>489</v>
      </c>
      <c r="C102" t="str">
        <f t="shared" si="2"/>
        <v>Elizabeth Truss - King's Lynn and West Norfolk</v>
      </c>
      <c r="D102" s="33" t="s">
        <v>188</v>
      </c>
      <c r="E102" t="str">
        <f>VLOOKUP(D102,[3]Mainsheet!$B$48:$D$434,3,FALSE)</f>
        <v>NORFOLK</v>
      </c>
      <c r="F102" s="34" t="s">
        <v>231</v>
      </c>
    </row>
    <row r="103" spans="2:6" x14ac:dyDescent="0.25">
      <c r="B103" s="33" t="s">
        <v>490</v>
      </c>
      <c r="C103" t="str">
        <f t="shared" si="2"/>
        <v>Eric Ollerenshaw - Lancaster</v>
      </c>
      <c r="D103" s="33" t="s">
        <v>196</v>
      </c>
      <c r="E103" t="str">
        <f>VLOOKUP(D103,[3]Mainsheet!$B$48:$D$434,3,FALSE)</f>
        <v>LANCASHIRE</v>
      </c>
      <c r="F103" s="34" t="s">
        <v>211</v>
      </c>
    </row>
    <row r="104" spans="2:6" x14ac:dyDescent="0.25">
      <c r="B104" s="33" t="s">
        <v>490</v>
      </c>
      <c r="C104" t="str">
        <f t="shared" si="2"/>
        <v>Eric Ollerenshaw - Wyre</v>
      </c>
      <c r="D104" s="33" t="s">
        <v>395</v>
      </c>
      <c r="E104" t="str">
        <f>VLOOKUP(D104,[3]Mainsheet!$B$48:$D$434,3,FALSE)</f>
        <v>LANCASHIRE</v>
      </c>
      <c r="F104" s="34" t="s">
        <v>43</v>
      </c>
    </row>
    <row r="105" spans="2:6" x14ac:dyDescent="0.25">
      <c r="B105" s="33" t="s">
        <v>491</v>
      </c>
      <c r="C105" t="str">
        <f t="shared" si="2"/>
        <v>Eric Pickles - Brentwood</v>
      </c>
      <c r="D105" s="33" t="s">
        <v>53</v>
      </c>
      <c r="E105" t="str">
        <f>VLOOKUP(D105,[3]Mainsheet!$B$48:$D$434,3,FALSE)</f>
        <v>ESSEX</v>
      </c>
      <c r="F105" s="34" t="s">
        <v>346</v>
      </c>
    </row>
    <row r="106" spans="2:6" x14ac:dyDescent="0.25">
      <c r="B106" s="33" t="s">
        <v>491</v>
      </c>
      <c r="C106" t="str">
        <f t="shared" si="2"/>
        <v>Eric Pickles - Epping Forest</v>
      </c>
      <c r="D106" s="33" t="s">
        <v>132</v>
      </c>
      <c r="E106" t="str">
        <f>VLOOKUP(D106,[3]Mainsheet!$B$48:$D$434,3,FALSE)</f>
        <v>ESSEX</v>
      </c>
      <c r="F106" s="34" t="s">
        <v>346</v>
      </c>
    </row>
    <row r="107" spans="2:6" x14ac:dyDescent="0.25">
      <c r="B107" s="33" t="s">
        <v>492</v>
      </c>
      <c r="C107" t="str">
        <f t="shared" si="2"/>
        <v>Fiona Bruce - Cheshire East</v>
      </c>
      <c r="D107" s="33" t="s">
        <v>79</v>
      </c>
      <c r="E107" t="str">
        <f>VLOOKUP(D107,[3]Mainsheet!$B$48:$D$434,3,FALSE)</f>
        <v>nil</v>
      </c>
      <c r="F107" s="34" t="s">
        <v>206</v>
      </c>
    </row>
    <row r="108" spans="2:6" x14ac:dyDescent="0.25">
      <c r="B108" s="33" t="s">
        <v>493</v>
      </c>
      <c r="C108" t="str">
        <f t="shared" si="2"/>
        <v>Francis Maude - Chichester</v>
      </c>
      <c r="D108" s="33" t="s">
        <v>82</v>
      </c>
      <c r="E108" t="str">
        <f>VLOOKUP(D108,[3]Mainsheet!$B$48:$D$434,3,FALSE)</f>
        <v>WEST SUSSEX</v>
      </c>
      <c r="F108" s="34" t="s">
        <v>54</v>
      </c>
    </row>
    <row r="109" spans="2:6" x14ac:dyDescent="0.25">
      <c r="B109" s="33" t="s">
        <v>493</v>
      </c>
      <c r="C109" t="str">
        <f t="shared" si="2"/>
        <v>Francis Maude - Mid Sussex</v>
      </c>
      <c r="D109" s="33" t="s">
        <v>219</v>
      </c>
      <c r="E109" t="str">
        <f>VLOOKUP(D109,[3]Mainsheet!$B$48:$D$434,3,FALSE)</f>
        <v>WEST SUSSEX</v>
      </c>
      <c r="F109" s="34" t="s">
        <v>54</v>
      </c>
    </row>
    <row r="110" spans="2:6" x14ac:dyDescent="0.25">
      <c r="B110" s="33" t="s">
        <v>493</v>
      </c>
      <c r="C110" t="str">
        <f t="shared" si="2"/>
        <v>Francis Maude - Horsham</v>
      </c>
      <c r="D110" s="33" t="s">
        <v>175</v>
      </c>
      <c r="E110" t="str">
        <f>VLOOKUP(D110,[3]Mainsheet!$B$48:$D$434,3,FALSE)</f>
        <v>WEST SUSSEX</v>
      </c>
      <c r="F110" s="34" t="s">
        <v>54</v>
      </c>
    </row>
    <row r="111" spans="2:6" x14ac:dyDescent="0.25">
      <c r="B111" s="33" t="s">
        <v>494</v>
      </c>
      <c r="C111" t="str">
        <f t="shared" si="2"/>
        <v>Gareth Johnson - Sevenoaks</v>
      </c>
      <c r="D111" s="33" t="s">
        <v>286</v>
      </c>
      <c r="E111" t="str">
        <f>VLOOKUP(D111,[3]Mainsheet!$B$48:$D$434,3,FALSE)</f>
        <v>KENT</v>
      </c>
      <c r="F111" s="34" t="s">
        <v>402</v>
      </c>
    </row>
    <row r="112" spans="2:6" x14ac:dyDescent="0.25">
      <c r="B112" s="33" t="s">
        <v>495</v>
      </c>
      <c r="C112" t="str">
        <f t="shared" si="2"/>
        <v>Gary Streeter - South Hams</v>
      </c>
      <c r="D112" s="33" t="s">
        <v>298</v>
      </c>
      <c r="E112" t="str">
        <f>VLOOKUP(D112,[3]Mainsheet!$B$48:$D$434,3,FALSE)</f>
        <v>DEVON</v>
      </c>
      <c r="F112" s="34" t="s">
        <v>256</v>
      </c>
    </row>
    <row r="113" spans="2:6" x14ac:dyDescent="0.25">
      <c r="B113" s="33" t="s">
        <v>495</v>
      </c>
      <c r="C113" t="str">
        <f t="shared" si="2"/>
        <v>Gary Streeter - West Devon</v>
      </c>
      <c r="D113" s="33" t="s">
        <v>370</v>
      </c>
      <c r="E113" t="str">
        <f>VLOOKUP(D113,[3]Mainsheet!$B$48:$D$434,3,FALSE)</f>
        <v>DEVON</v>
      </c>
      <c r="F113" s="34" t="s">
        <v>256</v>
      </c>
    </row>
    <row r="114" spans="2:6" x14ac:dyDescent="0.25">
      <c r="B114" s="33" t="s">
        <v>496</v>
      </c>
      <c r="C114" t="str">
        <f t="shared" si="2"/>
        <v>Gavin Shuker - Central Bedfordshire</v>
      </c>
      <c r="D114" s="33" t="s">
        <v>74</v>
      </c>
      <c r="E114" t="str">
        <f>VLOOKUP(D114,[3]Mainsheet!$B$48:$D$434,3,FALSE)</f>
        <v>nil</v>
      </c>
      <c r="F114" s="34" t="s">
        <v>255</v>
      </c>
    </row>
    <row r="115" spans="2:6" x14ac:dyDescent="0.25">
      <c r="B115" s="33" t="s">
        <v>497</v>
      </c>
      <c r="C115" t="str">
        <f t="shared" si="2"/>
        <v>Gavin Williamson - South Staffordshire</v>
      </c>
      <c r="D115" s="33" t="s">
        <v>307</v>
      </c>
      <c r="E115" t="str">
        <f>VLOOKUP(D115,[3]Mainsheet!$B$48:$D$434,3,FALSE)</f>
        <v>STAFFORDSHIRE</v>
      </c>
      <c r="F115" s="34" t="s">
        <v>324</v>
      </c>
    </row>
    <row r="116" spans="2:6" x14ac:dyDescent="0.25">
      <c r="B116" s="33" t="s">
        <v>498</v>
      </c>
      <c r="C116" t="str">
        <f t="shared" si="2"/>
        <v>Geoffrey Clifton-Brown - Cotswold</v>
      </c>
      <c r="D116" s="33" t="s">
        <v>92</v>
      </c>
      <c r="E116" t="str">
        <f>VLOOKUP(D116,[3]Mainsheet!$B$48:$D$434,3,FALSE)</f>
        <v>GLOUCESTERSHIRE</v>
      </c>
      <c r="F116" s="34" t="s">
        <v>55</v>
      </c>
    </row>
    <row r="117" spans="2:6" x14ac:dyDescent="0.25">
      <c r="B117" s="33" t="s">
        <v>498</v>
      </c>
      <c r="C117" t="str">
        <f t="shared" si="2"/>
        <v>Geoffrey Clifton-Brown - Stroud</v>
      </c>
      <c r="D117" s="33" t="s">
        <v>326</v>
      </c>
      <c r="E117" t="str">
        <f>VLOOKUP(D117,[3]Mainsheet!$B$48:$D$434,3,FALSE)</f>
        <v>GLOUCESTERSHIRE</v>
      </c>
      <c r="F117" s="34" t="s">
        <v>55</v>
      </c>
    </row>
    <row r="118" spans="2:6" x14ac:dyDescent="0.25">
      <c r="B118" s="33" t="s">
        <v>499</v>
      </c>
      <c r="C118" t="str">
        <f t="shared" si="2"/>
        <v>Geoffrey Cox - Torridge</v>
      </c>
      <c r="D118" s="33" t="s">
        <v>349</v>
      </c>
      <c r="E118" t="str">
        <f>VLOOKUP(D118,[3]Mainsheet!$B$48:$D$434,3,FALSE)</f>
        <v>DEVON</v>
      </c>
      <c r="F118" s="34" t="s">
        <v>256</v>
      </c>
    </row>
    <row r="119" spans="2:6" x14ac:dyDescent="0.25">
      <c r="B119" s="33" t="s">
        <v>499</v>
      </c>
      <c r="C119" t="str">
        <f t="shared" si="2"/>
        <v>Geoffrey Cox - West Devon</v>
      </c>
      <c r="D119" s="33" t="s">
        <v>370</v>
      </c>
      <c r="E119" t="str">
        <f>VLOOKUP(D119,[3]Mainsheet!$B$48:$D$434,3,FALSE)</f>
        <v>DEVON</v>
      </c>
      <c r="F119" s="34" t="s">
        <v>256</v>
      </c>
    </row>
    <row r="120" spans="2:6" x14ac:dyDescent="0.25">
      <c r="B120" s="33" t="s">
        <v>500</v>
      </c>
      <c r="C120" t="str">
        <f t="shared" si="2"/>
        <v>George Eustice - Cornwall</v>
      </c>
      <c r="D120" s="33" t="s">
        <v>91</v>
      </c>
      <c r="E120" t="str">
        <f>VLOOKUP(D120,[3]Mainsheet!$B$48:$D$434,3,FALSE)</f>
        <v>nil</v>
      </c>
      <c r="F120" s="34" t="s">
        <v>256</v>
      </c>
    </row>
    <row r="121" spans="2:6" x14ac:dyDescent="0.25">
      <c r="B121" s="33" t="s">
        <v>501</v>
      </c>
      <c r="C121" t="str">
        <f t="shared" si="2"/>
        <v>George Freeman - Breckland</v>
      </c>
      <c r="D121" s="33" t="s">
        <v>51</v>
      </c>
      <c r="E121" t="str">
        <f>VLOOKUP(D121,[3]Mainsheet!$B$48:$D$434,3,FALSE)</f>
        <v>NORFOLK</v>
      </c>
      <c r="F121" s="34" t="s">
        <v>231</v>
      </c>
    </row>
    <row r="122" spans="2:6" x14ac:dyDescent="0.25">
      <c r="B122" s="33" t="s">
        <v>501</v>
      </c>
      <c r="C122" t="str">
        <f t="shared" si="2"/>
        <v>George Freeman - South Norfolk</v>
      </c>
      <c r="D122" s="33" t="s">
        <v>302</v>
      </c>
      <c r="E122" t="str">
        <f>VLOOKUP(D122,[3]Mainsheet!$B$48:$D$434,3,FALSE)</f>
        <v>NORFOLK</v>
      </c>
      <c r="F122" s="34" t="s">
        <v>231</v>
      </c>
    </row>
    <row r="123" spans="2:6" x14ac:dyDescent="0.25">
      <c r="B123" s="33" t="s">
        <v>502</v>
      </c>
      <c r="C123" t="str">
        <f t="shared" si="2"/>
        <v>George Hollingbery - East Hampshire</v>
      </c>
      <c r="D123" s="33" t="s">
        <v>119</v>
      </c>
      <c r="E123" t="str">
        <f>VLOOKUP(D123,[3]Mainsheet!$B$48:$D$434,3,FALSE)</f>
        <v>HAMPSHIRE</v>
      </c>
      <c r="F123" s="34" t="s">
        <v>258</v>
      </c>
    </row>
    <row r="124" spans="2:6" x14ac:dyDescent="0.25">
      <c r="B124" s="33" t="s">
        <v>503</v>
      </c>
      <c r="C124" t="str">
        <f t="shared" si="2"/>
        <v>George Osborne - Cheshire East</v>
      </c>
      <c r="D124" s="33" t="s">
        <v>79</v>
      </c>
      <c r="E124" t="str">
        <f>VLOOKUP(D124,[3]Mainsheet!$B$48:$D$434,3,FALSE)</f>
        <v>nil</v>
      </c>
      <c r="F124" s="34" t="s">
        <v>206</v>
      </c>
    </row>
    <row r="125" spans="2:6" x14ac:dyDescent="0.25">
      <c r="B125" s="33" t="s">
        <v>503</v>
      </c>
      <c r="C125" t="str">
        <f t="shared" si="2"/>
        <v>George Osborne - Cheshire West &amp; Chester</v>
      </c>
      <c r="D125" s="33" t="s">
        <v>427</v>
      </c>
      <c r="E125" t="str">
        <f>VLOOKUP(D125,[3]Mainsheet!$B$48:$D$434,3,FALSE)</f>
        <v>nil</v>
      </c>
      <c r="F125" s="34" t="s">
        <v>206</v>
      </c>
    </row>
    <row r="126" spans="2:6" x14ac:dyDescent="0.25">
      <c r="B126" s="33" t="s">
        <v>503</v>
      </c>
      <c r="C126" t="str">
        <f t="shared" si="2"/>
        <v>George Osborne - Cheshire West &amp; Chester</v>
      </c>
      <c r="D126" s="33" t="s">
        <v>427</v>
      </c>
      <c r="E126" t="str">
        <f>VLOOKUP(D126,[3]Mainsheet!$B$48:$D$434,3,FALSE)</f>
        <v>nil</v>
      </c>
      <c r="F126" s="34" t="s">
        <v>206</v>
      </c>
    </row>
    <row r="127" spans="2:6" x14ac:dyDescent="0.25">
      <c r="B127" s="33" t="s">
        <v>504</v>
      </c>
      <c r="C127" t="str">
        <f t="shared" si="2"/>
        <v>George Young - Basingstoke and Deane</v>
      </c>
      <c r="D127" s="33" t="s">
        <v>33</v>
      </c>
      <c r="E127" t="str">
        <f>VLOOKUP(D127,[3]Mainsheet!$B$48:$D$434,3,FALSE)</f>
        <v>HAMPSHIRE</v>
      </c>
      <c r="F127" s="34" t="s">
        <v>258</v>
      </c>
    </row>
    <row r="128" spans="2:6" x14ac:dyDescent="0.25">
      <c r="B128" s="33" t="s">
        <v>505</v>
      </c>
      <c r="C128" t="str">
        <f t="shared" si="2"/>
        <v>Gerald Howarth - Hart</v>
      </c>
      <c r="D128" s="33" t="s">
        <v>164</v>
      </c>
      <c r="E128" t="str">
        <f>VLOOKUP(D128,[3]Mainsheet!$B$48:$D$434,3,FALSE)</f>
        <v>HAMPSHIRE</v>
      </c>
      <c r="F128" s="34" t="s">
        <v>310</v>
      </c>
    </row>
    <row r="129" spans="2:6" x14ac:dyDescent="0.25">
      <c r="B129" s="33" t="s">
        <v>506</v>
      </c>
      <c r="C129" t="str">
        <f t="shared" si="2"/>
        <v>Gordon Henderson - Swale</v>
      </c>
      <c r="D129" s="33" t="s">
        <v>333</v>
      </c>
      <c r="E129" t="str">
        <f>VLOOKUP(D129,[3]Mainsheet!$B$48:$D$434,3,FALSE)</f>
        <v>KENT</v>
      </c>
      <c r="F129" s="34" t="s">
        <v>402</v>
      </c>
    </row>
    <row r="130" spans="2:6" x14ac:dyDescent="0.25">
      <c r="B130" s="33" t="s">
        <v>507</v>
      </c>
      <c r="C130" t="str">
        <f t="shared" si="2"/>
        <v>Graham Evans - Cheshire West &amp; Chester</v>
      </c>
      <c r="D130" s="33" t="s">
        <v>427</v>
      </c>
      <c r="E130" t="str">
        <f>VLOOKUP(D130,[3]Mainsheet!$B$48:$D$434,3,FALSE)</f>
        <v>nil</v>
      </c>
      <c r="F130" s="34" t="s">
        <v>206</v>
      </c>
    </row>
    <row r="131" spans="2:6" x14ac:dyDescent="0.25">
      <c r="B131" s="33" t="s">
        <v>508</v>
      </c>
      <c r="C131" t="str">
        <f t="shared" ref="C131:C194" si="3">B131&amp;" - "&amp;D131</f>
        <v>Graham Stuart - East Riding of Yorkshire</v>
      </c>
      <c r="D131" s="33" t="s">
        <v>123</v>
      </c>
      <c r="E131" t="str">
        <f>VLOOKUP(D131,[3]Mainsheet!$B$48:$D$434,3,FALSE)</f>
        <v>nil</v>
      </c>
      <c r="F131" s="34" t="s">
        <v>415</v>
      </c>
    </row>
    <row r="132" spans="2:6" x14ac:dyDescent="0.25">
      <c r="B132" s="33" t="s">
        <v>509</v>
      </c>
      <c r="C132" t="str">
        <f t="shared" si="3"/>
        <v>Grahame Morris - Durham</v>
      </c>
      <c r="D132" s="33" t="s">
        <v>113</v>
      </c>
      <c r="E132" t="str">
        <f>VLOOKUP(D132,[3]Mainsheet!$B$48:$D$434,3,FALSE)</f>
        <v>nil</v>
      </c>
      <c r="F132" s="34" t="s">
        <v>224</v>
      </c>
    </row>
    <row r="133" spans="2:6" x14ac:dyDescent="0.25">
      <c r="B133" s="33" t="s">
        <v>511</v>
      </c>
      <c r="C133" t="str">
        <f t="shared" si="3"/>
        <v>Greg Clark - Tunbridge Wells</v>
      </c>
      <c r="D133" s="33" t="s">
        <v>352</v>
      </c>
      <c r="E133" t="str">
        <f>VLOOKUP(D133,[3]Mainsheet!$B$48:$D$434,3,FALSE)</f>
        <v>KENT</v>
      </c>
      <c r="F133" s="34" t="s">
        <v>402</v>
      </c>
    </row>
    <row r="134" spans="2:6" x14ac:dyDescent="0.25">
      <c r="B134" s="33" t="s">
        <v>512</v>
      </c>
      <c r="C134" t="str">
        <f t="shared" si="3"/>
        <v>Greg Knight - East Riding of Yorkshire</v>
      </c>
      <c r="D134" s="33" t="s">
        <v>123</v>
      </c>
      <c r="E134" t="str">
        <f>VLOOKUP(D134,[3]Mainsheet!$B$48:$D$434,3,FALSE)</f>
        <v>nil</v>
      </c>
      <c r="F134" s="34" t="s">
        <v>415</v>
      </c>
    </row>
    <row r="135" spans="2:6" x14ac:dyDescent="0.25">
      <c r="B135" s="33" t="s">
        <v>513</v>
      </c>
      <c r="C135" t="str">
        <f t="shared" si="3"/>
        <v>Gregory Barker - Rother</v>
      </c>
      <c r="D135" s="33" t="s">
        <v>272</v>
      </c>
      <c r="E135" t="str">
        <f>VLOOKUP(D135,[3]Mainsheet!$B$48:$D$434,3,FALSE)</f>
        <v>EAST SUSSEX</v>
      </c>
      <c r="F135" s="34" t="s">
        <v>54</v>
      </c>
    </row>
    <row r="136" spans="2:6" x14ac:dyDescent="0.25">
      <c r="B136" s="33" t="s">
        <v>513</v>
      </c>
      <c r="C136" t="str">
        <f t="shared" si="3"/>
        <v>Gregory Barker - Wealden</v>
      </c>
      <c r="D136" s="33" t="s">
        <v>366</v>
      </c>
      <c r="E136" t="str">
        <f>VLOOKUP(D136,[3]Mainsheet!$B$48:$D$434,3,FALSE)</f>
        <v>EAST SUSSEX</v>
      </c>
      <c r="F136" s="34" t="s">
        <v>54</v>
      </c>
    </row>
    <row r="137" spans="2:6" x14ac:dyDescent="0.25">
      <c r="B137" s="33" t="s">
        <v>514</v>
      </c>
      <c r="C137" t="str">
        <f t="shared" si="3"/>
        <v>Guy Opperman - Northumberland</v>
      </c>
      <c r="D137" s="33" t="s">
        <v>244</v>
      </c>
      <c r="E137" t="str">
        <f>VLOOKUP(D137,[3]Mainsheet!$B$48:$D$434,3,FALSE)</f>
        <v>nil</v>
      </c>
      <c r="F137" s="34" t="s">
        <v>224</v>
      </c>
    </row>
    <row r="138" spans="2:6" x14ac:dyDescent="0.25">
      <c r="B138" s="33" t="s">
        <v>515</v>
      </c>
      <c r="C138" t="str">
        <f t="shared" si="3"/>
        <v>Harriett Baldwin - Wychavon</v>
      </c>
      <c r="D138" s="33" t="s">
        <v>393</v>
      </c>
      <c r="E138" t="str">
        <f>VLOOKUP(D138,[3]Mainsheet!$B$48:$D$434,3,FALSE)</f>
        <v>WORCESTERSHIRE</v>
      </c>
      <c r="F138" s="34" t="s">
        <v>55</v>
      </c>
    </row>
    <row r="139" spans="2:6" x14ac:dyDescent="0.25">
      <c r="B139" s="33" t="s">
        <v>515</v>
      </c>
      <c r="C139" t="str">
        <f t="shared" si="3"/>
        <v>Harriett Baldwin - Malvern Hills</v>
      </c>
      <c r="D139" s="33" t="s">
        <v>210</v>
      </c>
      <c r="E139" t="str">
        <f>VLOOKUP(D139,[3]Mainsheet!$B$48:$D$434,3,FALSE)</f>
        <v>WORCESTERSHIRE</v>
      </c>
      <c r="F139" s="34" t="s">
        <v>55</v>
      </c>
    </row>
    <row r="140" spans="2:6" x14ac:dyDescent="0.25">
      <c r="B140" s="33" t="s">
        <v>516</v>
      </c>
      <c r="C140" t="str">
        <f t="shared" si="3"/>
        <v>Heather Wheeler  - South Derbyshire</v>
      </c>
      <c r="D140" s="33" t="s">
        <v>296</v>
      </c>
      <c r="E140" t="str">
        <f>VLOOKUP(D140,[3]Mainsheet!$B$48:$D$434,3,FALSE)</f>
        <v>DERBYSHIRE</v>
      </c>
      <c r="F140" s="34" t="s">
        <v>102</v>
      </c>
    </row>
    <row r="141" spans="2:6" x14ac:dyDescent="0.25">
      <c r="B141" s="33" t="s">
        <v>510</v>
      </c>
      <c r="C141" t="str">
        <f t="shared" si="3"/>
        <v>Helen Goodman - Durham</v>
      </c>
      <c r="D141" s="33" t="s">
        <v>113</v>
      </c>
      <c r="E141" t="str">
        <f>VLOOKUP(D141,[3]Mainsheet!$B$48:$D$434,3,FALSE)</f>
        <v>nil</v>
      </c>
      <c r="F141" s="34" t="s">
        <v>224</v>
      </c>
    </row>
    <row r="142" spans="2:6" x14ac:dyDescent="0.25">
      <c r="B142" s="33" t="s">
        <v>517</v>
      </c>
      <c r="C142" t="str">
        <f t="shared" si="3"/>
        <v>Helen Grant - Maidstone</v>
      </c>
      <c r="D142" s="33" t="s">
        <v>208</v>
      </c>
      <c r="E142" t="str">
        <f>VLOOKUP(D142,[3]Mainsheet!$B$48:$D$434,3,FALSE)</f>
        <v>KENT</v>
      </c>
      <c r="F142" s="34" t="s">
        <v>402</v>
      </c>
    </row>
    <row r="143" spans="2:6" x14ac:dyDescent="0.25">
      <c r="B143" s="33" t="s">
        <v>518</v>
      </c>
      <c r="C143" t="str">
        <f t="shared" si="3"/>
        <v>Henry Bellingham - King's Lynn and West Norfolk</v>
      </c>
      <c r="D143" s="33" t="s">
        <v>188</v>
      </c>
      <c r="E143" t="str">
        <f>VLOOKUP(D143,[3]Mainsheet!$B$48:$D$434,3,FALSE)</f>
        <v>NORFOLK</v>
      </c>
      <c r="F143" s="34" t="s">
        <v>231</v>
      </c>
    </row>
    <row r="144" spans="2:6" x14ac:dyDescent="0.25">
      <c r="B144" s="33" t="s">
        <v>519</v>
      </c>
      <c r="C144" t="str">
        <f t="shared" si="3"/>
        <v>Hugh Robertson - Maidstone</v>
      </c>
      <c r="D144" s="33" t="s">
        <v>208</v>
      </c>
      <c r="E144" t="str">
        <f>VLOOKUP(D144,[3]Mainsheet!$B$48:$D$434,3,FALSE)</f>
        <v>KENT</v>
      </c>
      <c r="F144" s="34" t="s">
        <v>402</v>
      </c>
    </row>
    <row r="145" spans="2:6" x14ac:dyDescent="0.25">
      <c r="B145" s="33" t="s">
        <v>519</v>
      </c>
      <c r="C145" t="str">
        <f t="shared" si="3"/>
        <v>Hugh Robertson - Swale</v>
      </c>
      <c r="D145" s="33" t="s">
        <v>333</v>
      </c>
      <c r="E145" t="str">
        <f>VLOOKUP(D145,[3]Mainsheet!$B$48:$D$434,3,FALSE)</f>
        <v>KENT</v>
      </c>
      <c r="F145" s="34" t="s">
        <v>402</v>
      </c>
    </row>
    <row r="146" spans="2:6" x14ac:dyDescent="0.25">
      <c r="B146" s="33" t="s">
        <v>520</v>
      </c>
      <c r="C146" t="str">
        <f t="shared" si="3"/>
        <v>Hugo Swire - East Devon</v>
      </c>
      <c r="D146" s="33" t="s">
        <v>117</v>
      </c>
      <c r="E146" t="str">
        <f>VLOOKUP(D146,[3]Mainsheet!$B$48:$D$434,3,FALSE)</f>
        <v>DEVON</v>
      </c>
      <c r="F146" s="34" t="s">
        <v>256</v>
      </c>
    </row>
    <row r="147" spans="2:6" x14ac:dyDescent="0.25">
      <c r="B147" s="33" t="s">
        <v>521</v>
      </c>
      <c r="C147" t="str">
        <f t="shared" si="3"/>
        <v>Iain Wright - Durham</v>
      </c>
      <c r="D147" s="33" t="s">
        <v>113</v>
      </c>
      <c r="E147" t="str">
        <f>VLOOKUP(D147,[3]Mainsheet!$B$48:$D$434,3,FALSE)</f>
        <v>nil</v>
      </c>
      <c r="F147" s="34" t="s">
        <v>224</v>
      </c>
    </row>
    <row r="148" spans="2:6" x14ac:dyDescent="0.25">
      <c r="B148" s="33" t="s">
        <v>522</v>
      </c>
      <c r="C148" t="str">
        <f t="shared" si="3"/>
        <v>Ian Lavery - Northumberland</v>
      </c>
      <c r="D148" s="33" t="s">
        <v>244</v>
      </c>
      <c r="E148" t="str">
        <f>VLOOKUP(D148,[3]Mainsheet!$B$48:$D$434,3,FALSE)</f>
        <v>nil</v>
      </c>
      <c r="F148" s="34" t="s">
        <v>224</v>
      </c>
    </row>
    <row r="149" spans="2:6" x14ac:dyDescent="0.25">
      <c r="B149" s="33" t="s">
        <v>523</v>
      </c>
      <c r="C149" t="str">
        <f t="shared" si="3"/>
        <v>Ian Liddell-Grainger - West Somerset</v>
      </c>
      <c r="D149" s="33" t="s">
        <v>376</v>
      </c>
      <c r="E149" t="str">
        <f>VLOOKUP(D149,[3]Mainsheet!$B$48:$D$434,3,FALSE)</f>
        <v>SOMERSET</v>
      </c>
      <c r="F149" s="34" t="s">
        <v>55</v>
      </c>
    </row>
    <row r="150" spans="2:6" x14ac:dyDescent="0.25">
      <c r="B150" s="33" t="s">
        <v>523</v>
      </c>
      <c r="C150" t="str">
        <f t="shared" si="3"/>
        <v>Ian Liddell-Grainger - Sedgemoor</v>
      </c>
      <c r="D150" s="33" t="s">
        <v>283</v>
      </c>
      <c r="E150" t="str">
        <f>VLOOKUP(D150,[3]Mainsheet!$B$48:$D$434,3,FALSE)</f>
        <v>SOMERSET</v>
      </c>
      <c r="F150" s="34" t="s">
        <v>55</v>
      </c>
    </row>
    <row r="151" spans="2:6" x14ac:dyDescent="0.25">
      <c r="B151" s="33" t="s">
        <v>524</v>
      </c>
      <c r="C151" t="str">
        <f t="shared" si="3"/>
        <v>Ian Swales - Redcar and Cleveland</v>
      </c>
      <c r="D151" s="33" t="s">
        <v>263</v>
      </c>
      <c r="E151" t="str">
        <f>VLOOKUP(D151,[3]Mainsheet!$B$48:$D$434,3,FALSE)</f>
        <v>nil</v>
      </c>
      <c r="F151" s="34" t="s">
        <v>525</v>
      </c>
    </row>
    <row r="152" spans="2:6" x14ac:dyDescent="0.25">
      <c r="B152" s="33" t="s">
        <v>526</v>
      </c>
      <c r="C152" t="str">
        <f t="shared" si="3"/>
        <v>Jacob Rees-Mogg - Bath &amp; North East Somerset</v>
      </c>
      <c r="D152" s="33" t="s">
        <v>35</v>
      </c>
      <c r="E152" t="str">
        <f>VLOOKUP(D152,[3]Mainsheet!$B$48:$D$434,3,FALSE)</f>
        <v>nil</v>
      </c>
      <c r="F152" s="34" t="s">
        <v>55</v>
      </c>
    </row>
    <row r="153" spans="2:6" x14ac:dyDescent="0.25">
      <c r="B153" s="33" t="s">
        <v>527</v>
      </c>
      <c r="C153" t="str">
        <f t="shared" si="3"/>
        <v>James Arbuthnot - Hart</v>
      </c>
      <c r="D153" s="33" t="s">
        <v>164</v>
      </c>
      <c r="E153" t="str">
        <f>VLOOKUP(D153,[3]Mainsheet!$B$48:$D$434,3,FALSE)</f>
        <v>HAMPSHIRE</v>
      </c>
      <c r="F153" s="34" t="s">
        <v>310</v>
      </c>
    </row>
    <row r="154" spans="2:6" x14ac:dyDescent="0.25">
      <c r="B154" s="33" t="s">
        <v>528</v>
      </c>
      <c r="C154" t="str">
        <f t="shared" si="3"/>
        <v>James Clappison - Hertsmere</v>
      </c>
      <c r="D154" s="33" t="s">
        <v>171</v>
      </c>
      <c r="E154" t="str">
        <f>VLOOKUP(D154,[3]Mainsheet!$B$48:$D$434,3,FALSE)</f>
        <v>HERTFORDSHIRE</v>
      </c>
      <c r="F154" s="34" t="s">
        <v>220</v>
      </c>
    </row>
    <row r="155" spans="2:6" x14ac:dyDescent="0.25">
      <c r="B155" s="33" t="s">
        <v>529</v>
      </c>
      <c r="C155" t="str">
        <f t="shared" si="3"/>
        <v>James Gray - Wiltshire</v>
      </c>
      <c r="D155" s="33" t="s">
        <v>382</v>
      </c>
      <c r="E155" t="str">
        <f>VLOOKUP(D155,[3]Mainsheet!$B$48:$D$434,3,FALSE)</f>
        <v>nil</v>
      </c>
      <c r="F155" s="34" t="s">
        <v>55</v>
      </c>
    </row>
    <row r="156" spans="2:6" x14ac:dyDescent="0.25">
      <c r="B156" s="33" t="s">
        <v>1132</v>
      </c>
      <c r="C156" t="str">
        <f t="shared" si="3"/>
        <v>Jim Paice - East Cambridgeshire</v>
      </c>
      <c r="D156" s="33" t="s">
        <v>116</v>
      </c>
      <c r="E156" t="str">
        <f>VLOOKUP(D156,[3]Mainsheet!$B$48:$D$434,3,FALSE)</f>
        <v>CAMBRIDGESHIRE</v>
      </c>
      <c r="F156" s="34" t="s">
        <v>255</v>
      </c>
    </row>
    <row r="157" spans="2:6" x14ac:dyDescent="0.25">
      <c r="B157" s="33" t="s">
        <v>1132</v>
      </c>
      <c r="C157" t="str">
        <f t="shared" si="3"/>
        <v>Jim Paice - South Cambridgeshire</v>
      </c>
      <c r="D157" s="33" t="s">
        <v>295</v>
      </c>
      <c r="E157" t="str">
        <f>VLOOKUP(D157,[3]Mainsheet!$B$48:$D$434,3,FALSE)</f>
        <v>CAMBRIDGESHIRE</v>
      </c>
      <c r="F157" s="34" t="s">
        <v>255</v>
      </c>
    </row>
    <row r="158" spans="2:6" x14ac:dyDescent="0.25">
      <c r="B158" s="33" t="s">
        <v>530</v>
      </c>
      <c r="C158" t="str">
        <f t="shared" si="3"/>
        <v>James Wharton - Durham</v>
      </c>
      <c r="D158" s="33" t="s">
        <v>113</v>
      </c>
      <c r="E158" t="str">
        <f>VLOOKUP(D158,[3]Mainsheet!$B$48:$D$434,3,FALSE)</f>
        <v>nil</v>
      </c>
      <c r="F158" s="34" t="s">
        <v>224</v>
      </c>
    </row>
    <row r="159" spans="2:6" x14ac:dyDescent="0.25">
      <c r="B159" s="33" t="s">
        <v>531</v>
      </c>
      <c r="C159" t="str">
        <f t="shared" si="3"/>
        <v>Jamie Reed - Copeland</v>
      </c>
      <c r="D159" s="33" t="s">
        <v>89</v>
      </c>
      <c r="E159" t="str">
        <f>VLOOKUP(D159,[3]Mainsheet!$B$48:$D$434,3,FALSE)</f>
        <v>CUMBRIA</v>
      </c>
      <c r="F159" s="34" t="s">
        <v>224</v>
      </c>
    </row>
    <row r="160" spans="2:6" x14ac:dyDescent="0.25">
      <c r="B160" s="33" t="s">
        <v>532</v>
      </c>
      <c r="C160" t="str">
        <f t="shared" si="3"/>
        <v>Jenny Chapman - Durham</v>
      </c>
      <c r="D160" s="33" t="s">
        <v>113</v>
      </c>
      <c r="E160" t="str">
        <f>VLOOKUP(D160,[3]Mainsheet!$B$48:$D$434,3,FALSE)</f>
        <v>nil</v>
      </c>
      <c r="F160" s="34" t="s">
        <v>224</v>
      </c>
    </row>
    <row r="161" spans="2:6" x14ac:dyDescent="0.25">
      <c r="B161" s="33" t="s">
        <v>533</v>
      </c>
      <c r="C161" t="str">
        <f t="shared" si="3"/>
        <v>Jeremy Browne - Taunton Deane</v>
      </c>
      <c r="D161" s="33" t="s">
        <v>338</v>
      </c>
      <c r="E161" t="str">
        <f>VLOOKUP(D161,[3]Mainsheet!$B$48:$D$434,3,FALSE)</f>
        <v>SOMERSET</v>
      </c>
      <c r="F161" s="34" t="s">
        <v>55</v>
      </c>
    </row>
    <row r="162" spans="2:6" x14ac:dyDescent="0.25">
      <c r="B162" s="33" t="s">
        <v>533</v>
      </c>
      <c r="C162" t="str">
        <f t="shared" si="3"/>
        <v>Jeremy Browne - West Somerset</v>
      </c>
      <c r="D162" s="33" t="s">
        <v>376</v>
      </c>
      <c r="E162" t="str">
        <f>VLOOKUP(D162,[3]Mainsheet!$B$48:$D$434,3,FALSE)</f>
        <v>SOMERSET</v>
      </c>
      <c r="F162" s="34" t="s">
        <v>55</v>
      </c>
    </row>
    <row r="163" spans="2:6" x14ac:dyDescent="0.25">
      <c r="B163" s="33" t="s">
        <v>534</v>
      </c>
      <c r="C163" t="str">
        <f t="shared" si="3"/>
        <v>Jeremy Hunt - Waverley</v>
      </c>
      <c r="D163" s="33" t="s">
        <v>365</v>
      </c>
      <c r="E163" t="str">
        <f>VLOOKUP(D163,[3]Mainsheet!$B$48:$D$434,3,FALSE)</f>
        <v>SURREY</v>
      </c>
      <c r="F163" s="34" t="s">
        <v>261</v>
      </c>
    </row>
    <row r="164" spans="2:6" x14ac:dyDescent="0.25">
      <c r="B164" s="33" t="s">
        <v>535</v>
      </c>
      <c r="C164" t="str">
        <f t="shared" si="3"/>
        <v>Jeremy Lefroy - Stafford</v>
      </c>
      <c r="D164" s="33" t="s">
        <v>317</v>
      </c>
      <c r="E164" t="str">
        <f>VLOOKUP(D164,[3]Mainsheet!$B$48:$D$434,3,FALSE)</f>
        <v>STAFFORDSHIRE</v>
      </c>
      <c r="F164" s="34" t="s">
        <v>324</v>
      </c>
    </row>
    <row r="165" spans="2:6" x14ac:dyDescent="0.25">
      <c r="B165" s="33" t="s">
        <v>535</v>
      </c>
      <c r="C165" t="str">
        <f t="shared" si="3"/>
        <v>Jeremy Lefroy - South Staffordshire</v>
      </c>
      <c r="D165" s="33" t="s">
        <v>307</v>
      </c>
      <c r="E165" t="str">
        <f>VLOOKUP(D165,[3]Mainsheet!$B$48:$D$434,3,FALSE)</f>
        <v>STAFFORDSHIRE</v>
      </c>
      <c r="F165" s="34" t="s">
        <v>324</v>
      </c>
    </row>
    <row r="166" spans="2:6" x14ac:dyDescent="0.25">
      <c r="B166" s="33" t="s">
        <v>536</v>
      </c>
      <c r="C166" t="str">
        <f t="shared" si="3"/>
        <v>Jeremy Wright - Warwick</v>
      </c>
      <c r="D166" s="33" t="s">
        <v>361</v>
      </c>
      <c r="E166" t="str">
        <f>VLOOKUP(D166,[3]Mainsheet!$B$48:$D$434,3,FALSE)</f>
        <v>WARWICKSHIRE</v>
      </c>
      <c r="F166" s="34" t="s">
        <v>40</v>
      </c>
    </row>
    <row r="167" spans="2:6" x14ac:dyDescent="0.25">
      <c r="B167" s="33" t="s">
        <v>537</v>
      </c>
      <c r="C167" t="str">
        <f t="shared" si="3"/>
        <v>Jeremy Wright  - Rugby</v>
      </c>
      <c r="D167" s="33" t="s">
        <v>274</v>
      </c>
      <c r="E167" t="str">
        <f>VLOOKUP(D167,[3]Mainsheet!$B$48:$D$434,3,FALSE)</f>
        <v>WARWICKSHIRE</v>
      </c>
      <c r="F167" s="34" t="s">
        <v>198</v>
      </c>
    </row>
    <row r="168" spans="2:6" x14ac:dyDescent="0.25">
      <c r="B168" s="33" t="s">
        <v>538</v>
      </c>
      <c r="C168" t="str">
        <f t="shared" si="3"/>
        <v>Jesse Norman - Herefordshire</v>
      </c>
      <c r="D168" s="33" t="s">
        <v>443</v>
      </c>
      <c r="E168" t="str">
        <f>VLOOKUP(D168,[3]Mainsheet!$B$48:$D$434,3,FALSE)</f>
        <v>nil</v>
      </c>
      <c r="F168" s="34" t="s">
        <v>40</v>
      </c>
    </row>
    <row r="169" spans="2:6" x14ac:dyDescent="0.25">
      <c r="B169" s="33" t="s">
        <v>539</v>
      </c>
      <c r="C169" t="str">
        <f t="shared" si="3"/>
        <v>Joan Walley - Staffordshire Moorlands</v>
      </c>
      <c r="D169" s="33" t="s">
        <v>320</v>
      </c>
      <c r="E169" t="str">
        <f>VLOOKUP(D169,[3]Mainsheet!$B$48:$D$434,3,FALSE)</f>
        <v>STAFFORDSHIRE</v>
      </c>
      <c r="F169" s="34" t="s">
        <v>40</v>
      </c>
    </row>
    <row r="170" spans="2:6" x14ac:dyDescent="0.25">
      <c r="B170" s="33" t="s">
        <v>540</v>
      </c>
      <c r="C170" t="str">
        <f t="shared" si="3"/>
        <v>John Bercow - Aylesbury Vale</v>
      </c>
      <c r="D170" s="33" t="s">
        <v>26</v>
      </c>
      <c r="E170" t="str">
        <f>VLOOKUP(D170,[3]Mainsheet!$B$48:$D$434,3,FALSE)</f>
        <v>BUCKINGHAMSHIRE</v>
      </c>
      <c r="F170" s="34" t="s">
        <v>220</v>
      </c>
    </row>
    <row r="171" spans="2:6" x14ac:dyDescent="0.25">
      <c r="B171" s="33" t="s">
        <v>540</v>
      </c>
      <c r="C171" t="str">
        <f t="shared" si="3"/>
        <v>John Bercow - Wycombe</v>
      </c>
      <c r="D171" s="33" t="s">
        <v>394</v>
      </c>
      <c r="E171" t="str">
        <f>VLOOKUP(D171,[3]Mainsheet!$B$48:$D$434,3,FALSE)</f>
        <v>BUCKINGHAMSHIRE</v>
      </c>
      <c r="F171" s="34" t="s">
        <v>220</v>
      </c>
    </row>
    <row r="172" spans="2:6" x14ac:dyDescent="0.25">
      <c r="B172" s="33" t="s">
        <v>541</v>
      </c>
      <c r="C172" t="str">
        <f t="shared" si="3"/>
        <v>John Glen - Wiltshire</v>
      </c>
      <c r="D172" s="33" t="s">
        <v>382</v>
      </c>
      <c r="E172" t="str">
        <f>VLOOKUP(D172,[3]Mainsheet!$B$48:$D$434,3,FALSE)</f>
        <v>nil</v>
      </c>
      <c r="F172" s="34" t="s">
        <v>55</v>
      </c>
    </row>
    <row r="173" spans="2:6" x14ac:dyDescent="0.25">
      <c r="B173" s="33" t="s">
        <v>542</v>
      </c>
      <c r="C173" t="str">
        <f t="shared" si="3"/>
        <v>John Hayes - South Kesteven</v>
      </c>
      <c r="D173" s="33" t="s">
        <v>300</v>
      </c>
      <c r="E173" t="str">
        <f>VLOOKUP(D173,[3]Mainsheet!$B$48:$D$434,3,FALSE)</f>
        <v>LINCOLNSHIRE</v>
      </c>
      <c r="F173" s="34" t="s">
        <v>231</v>
      </c>
    </row>
    <row r="174" spans="2:6" x14ac:dyDescent="0.25">
      <c r="B174" s="33" t="s">
        <v>542</v>
      </c>
      <c r="C174" t="str">
        <f t="shared" si="3"/>
        <v>John Hayes - South Holland</v>
      </c>
      <c r="D174" s="33" t="s">
        <v>299</v>
      </c>
      <c r="E174" t="str">
        <f>VLOOKUP(D174,[3]Mainsheet!$B$48:$D$434,3,FALSE)</f>
        <v>LINCOLNSHIRE</v>
      </c>
      <c r="F174" s="34" t="s">
        <v>231</v>
      </c>
    </row>
    <row r="175" spans="2:6" x14ac:dyDescent="0.25">
      <c r="B175" s="33" t="s">
        <v>543</v>
      </c>
      <c r="C175" t="str">
        <f t="shared" si="3"/>
        <v>John Howell - South Oxfordshire</v>
      </c>
      <c r="D175" s="33" t="s">
        <v>304</v>
      </c>
      <c r="E175" t="str">
        <f>VLOOKUP(D175,[3]Mainsheet!$B$48:$D$434,3,FALSE)</f>
        <v>OXFORDSHIRE</v>
      </c>
      <c r="F175" s="34" t="s">
        <v>261</v>
      </c>
    </row>
    <row r="176" spans="2:6" x14ac:dyDescent="0.25">
      <c r="B176" s="33" t="s">
        <v>544</v>
      </c>
      <c r="C176" t="str">
        <f t="shared" si="3"/>
        <v>John Mann - Bassetlaw</v>
      </c>
      <c r="D176" s="33" t="s">
        <v>34</v>
      </c>
      <c r="E176" t="str">
        <f>VLOOKUP(D176,[3]Mainsheet!$B$48:$D$434,3,FALSE)</f>
        <v>NOTTINGHAMSHIRE</v>
      </c>
      <c r="F176" s="34" t="s">
        <v>246</v>
      </c>
    </row>
    <row r="177" spans="2:6" x14ac:dyDescent="0.25">
      <c r="B177" s="33" t="s">
        <v>545</v>
      </c>
      <c r="C177" t="str">
        <f t="shared" si="3"/>
        <v>John Penrose - North Somerset</v>
      </c>
      <c r="D177" s="33" t="s">
        <v>236</v>
      </c>
      <c r="E177" t="str">
        <f>VLOOKUP(D177,[3]Mainsheet!$B$48:$D$434,3,FALSE)</f>
        <v>nil</v>
      </c>
      <c r="F177" s="34" t="s">
        <v>55</v>
      </c>
    </row>
    <row r="178" spans="2:6" x14ac:dyDescent="0.25">
      <c r="B178" s="33" t="s">
        <v>546</v>
      </c>
      <c r="C178" t="str">
        <f t="shared" si="3"/>
        <v>John Redwood - West Berkshire</v>
      </c>
      <c r="D178" s="33" t="s">
        <v>369</v>
      </c>
      <c r="E178" t="str">
        <f>VLOOKUP(D178,[3]Mainsheet!$B$48:$D$434,3,FALSE)</f>
        <v>nil</v>
      </c>
      <c r="F178" s="34" t="s">
        <v>261</v>
      </c>
    </row>
    <row r="179" spans="2:6" x14ac:dyDescent="0.25">
      <c r="B179" s="33" t="s">
        <v>547</v>
      </c>
      <c r="C179" t="str">
        <f t="shared" si="3"/>
        <v>John Stanley - Tonbridge and Malling</v>
      </c>
      <c r="D179" s="33" t="s">
        <v>347</v>
      </c>
      <c r="E179" t="str">
        <f>VLOOKUP(D179,[3]Mainsheet!$B$48:$D$434,3,FALSE)</f>
        <v>KENT</v>
      </c>
      <c r="F179" s="34" t="s">
        <v>402</v>
      </c>
    </row>
    <row r="180" spans="2:6" x14ac:dyDescent="0.25">
      <c r="B180" s="33" t="s">
        <v>548</v>
      </c>
      <c r="C180" t="str">
        <f t="shared" si="3"/>
        <v>John Stanley  - Sevenoaks</v>
      </c>
      <c r="D180" s="33" t="s">
        <v>286</v>
      </c>
      <c r="E180" t="str">
        <f>VLOOKUP(D180,[3]Mainsheet!$B$48:$D$434,3,FALSE)</f>
        <v>KENT</v>
      </c>
      <c r="F180" s="34" t="s">
        <v>402</v>
      </c>
    </row>
    <row r="181" spans="2:6" x14ac:dyDescent="0.25">
      <c r="B181" s="33" t="s">
        <v>549</v>
      </c>
      <c r="C181" t="str">
        <f t="shared" si="3"/>
        <v>John Stevenson - Carlisle</v>
      </c>
      <c r="D181" s="33" t="s">
        <v>72</v>
      </c>
      <c r="E181" t="str">
        <f>VLOOKUP(D181,[3]Mainsheet!$B$48:$D$434,3,FALSE)</f>
        <v>CUMBRIA</v>
      </c>
      <c r="F181" s="34" t="s">
        <v>224</v>
      </c>
    </row>
    <row r="182" spans="2:6" x14ac:dyDescent="0.25">
      <c r="B182" s="33" t="s">
        <v>550</v>
      </c>
      <c r="C182" t="str">
        <f t="shared" si="3"/>
        <v>John Whittingdale - Maldon</v>
      </c>
      <c r="D182" s="33" t="s">
        <v>209</v>
      </c>
      <c r="E182" t="str">
        <f>VLOOKUP(D182,[3]Mainsheet!$B$48:$D$434,3,FALSE)</f>
        <v>ESSEX</v>
      </c>
      <c r="F182" s="34" t="s">
        <v>346</v>
      </c>
    </row>
    <row r="183" spans="2:6" x14ac:dyDescent="0.25">
      <c r="B183" s="33" t="s">
        <v>551</v>
      </c>
      <c r="C183" t="str">
        <f t="shared" si="3"/>
        <v>John Woodcock - South Lakeland</v>
      </c>
      <c r="D183" s="33" t="s">
        <v>301</v>
      </c>
      <c r="E183" t="str">
        <f>VLOOKUP(D183,[3]Mainsheet!$B$48:$D$434,3,FALSE)</f>
        <v>CUMBRIA</v>
      </c>
      <c r="F183" s="34" t="s">
        <v>224</v>
      </c>
    </row>
    <row r="184" spans="2:6" x14ac:dyDescent="0.25">
      <c r="B184" s="33" t="s">
        <v>552</v>
      </c>
      <c r="C184" t="str">
        <f t="shared" si="3"/>
        <v>Jonathan Djanogly - Huntingdonshire</v>
      </c>
      <c r="D184" s="33" t="s">
        <v>178</v>
      </c>
      <c r="E184" t="str">
        <f>VLOOKUP(D184,[3]Mainsheet!$B$48:$D$434,3,FALSE)</f>
        <v>CAMBRIDGESHIRE</v>
      </c>
      <c r="F184" s="34" t="s">
        <v>255</v>
      </c>
    </row>
    <row r="185" spans="2:6" x14ac:dyDescent="0.25">
      <c r="B185" s="33" t="s">
        <v>553</v>
      </c>
      <c r="C185" t="str">
        <f t="shared" si="3"/>
        <v>Jonathan Lord - Guildford</v>
      </c>
      <c r="D185" s="33" t="s">
        <v>152</v>
      </c>
      <c r="E185" t="str">
        <f>VLOOKUP(D185,[3]Mainsheet!$B$48:$D$434,3,FALSE)</f>
        <v>SURREY</v>
      </c>
      <c r="F185" s="34" t="s">
        <v>261</v>
      </c>
    </row>
    <row r="186" spans="2:6" x14ac:dyDescent="0.25">
      <c r="B186" s="33" t="s">
        <v>554</v>
      </c>
      <c r="C186" t="str">
        <f t="shared" si="3"/>
        <v>Julian Lewis - New Forest</v>
      </c>
      <c r="D186" s="33" t="s">
        <v>222</v>
      </c>
      <c r="E186" t="str">
        <f>VLOOKUP(D186,[3]Mainsheet!$B$48:$D$434,3,FALSE)</f>
        <v>HAMPSHIRE</v>
      </c>
      <c r="F186" s="34" t="s">
        <v>310</v>
      </c>
    </row>
    <row r="187" spans="2:6" x14ac:dyDescent="0.25">
      <c r="B187" s="33" t="s">
        <v>555</v>
      </c>
      <c r="C187" t="str">
        <f t="shared" si="3"/>
        <v>Julian Smith - Craven</v>
      </c>
      <c r="D187" s="33" t="s">
        <v>94</v>
      </c>
      <c r="E187" t="str">
        <f>VLOOKUP(D187,[3]Mainsheet!$B$48:$D$434,3,FALSE)</f>
        <v>NORTH YORKSHIRE</v>
      </c>
      <c r="F187" s="34" t="s">
        <v>197</v>
      </c>
    </row>
    <row r="188" spans="2:6" x14ac:dyDescent="0.25">
      <c r="B188" s="33" t="s">
        <v>555</v>
      </c>
      <c r="C188" t="str">
        <f t="shared" si="3"/>
        <v>Julian Smith - Harrogate</v>
      </c>
      <c r="D188" s="33" t="s">
        <v>162</v>
      </c>
      <c r="E188" t="str">
        <f>VLOOKUP(D188,[3]Mainsheet!$B$48:$D$434,3,FALSE)</f>
        <v>NORTH YORKSHIRE</v>
      </c>
      <c r="F188" s="34" t="s">
        <v>323</v>
      </c>
    </row>
    <row r="189" spans="2:6" x14ac:dyDescent="0.25">
      <c r="B189" s="33" t="s">
        <v>556</v>
      </c>
      <c r="C189" t="str">
        <f t="shared" si="3"/>
        <v>Justin Tomlinson - Wiltshire</v>
      </c>
      <c r="D189" s="33" t="s">
        <v>382</v>
      </c>
      <c r="E189" t="str">
        <f>VLOOKUP(D189,[3]Mainsheet!$B$48:$D$434,3,FALSE)</f>
        <v>nil</v>
      </c>
      <c r="F189" s="34" t="s">
        <v>55</v>
      </c>
    </row>
    <row r="190" spans="2:6" x14ac:dyDescent="0.25">
      <c r="B190" s="33" t="s">
        <v>557</v>
      </c>
      <c r="C190" t="str">
        <f t="shared" si="3"/>
        <v>Karen Bradley - Staffordshire Moorlands</v>
      </c>
      <c r="D190" s="33" t="s">
        <v>320</v>
      </c>
      <c r="E190" t="str">
        <f>VLOOKUP(D190,[3]Mainsheet!$B$48:$D$434,3,FALSE)</f>
        <v>STAFFORDSHIRE</v>
      </c>
      <c r="F190" s="34" t="s">
        <v>40</v>
      </c>
    </row>
    <row r="191" spans="2:6" x14ac:dyDescent="0.25">
      <c r="B191" s="33" t="s">
        <v>558</v>
      </c>
      <c r="C191" t="str">
        <f t="shared" si="3"/>
        <v>Karen Lumley - Wychavon</v>
      </c>
      <c r="D191" s="33" t="s">
        <v>393</v>
      </c>
      <c r="E191" t="str">
        <f>VLOOKUP(D191,[3]Mainsheet!$B$48:$D$434,3,FALSE)</f>
        <v>WORCESTERSHIRE</v>
      </c>
      <c r="F191" s="34" t="s">
        <v>55</v>
      </c>
    </row>
    <row r="192" spans="2:6" x14ac:dyDescent="0.25">
      <c r="B192" s="33" t="s">
        <v>559</v>
      </c>
      <c r="C192" t="str">
        <f t="shared" si="3"/>
        <v>Karl McCartney - North Kesteven</v>
      </c>
      <c r="D192" s="33" t="s">
        <v>233</v>
      </c>
      <c r="E192" t="str">
        <f>VLOOKUP(D192,[3]Mainsheet!$B$48:$D$434,3,FALSE)</f>
        <v>LINCOLNSHIRE</v>
      </c>
      <c r="F192" s="34" t="s">
        <v>231</v>
      </c>
    </row>
    <row r="193" spans="2:6" x14ac:dyDescent="0.25">
      <c r="B193" s="33" t="s">
        <v>560</v>
      </c>
      <c r="C193" t="str">
        <f t="shared" si="3"/>
        <v>Keith Simpson - Broadland</v>
      </c>
      <c r="D193" s="33" t="s">
        <v>56</v>
      </c>
      <c r="E193" t="str">
        <f>VLOOKUP(D193,[3]Mainsheet!$B$48:$D$434,3,FALSE)</f>
        <v>NORFOLK</v>
      </c>
      <c r="F193" s="34" t="s">
        <v>231</v>
      </c>
    </row>
    <row r="194" spans="2:6" x14ac:dyDescent="0.25">
      <c r="B194" s="33" t="s">
        <v>560</v>
      </c>
      <c r="C194" t="str">
        <f t="shared" si="3"/>
        <v>Keith Simpson - North Norfolk</v>
      </c>
      <c r="D194" s="33" t="s">
        <v>235</v>
      </c>
      <c r="E194" t="str">
        <f>VLOOKUP(D194,[3]Mainsheet!$B$48:$D$434,3,FALSE)</f>
        <v>NORFOLK</v>
      </c>
      <c r="F194" s="34" t="s">
        <v>231</v>
      </c>
    </row>
    <row r="195" spans="2:6" x14ac:dyDescent="0.25">
      <c r="B195" s="33" t="s">
        <v>561</v>
      </c>
      <c r="C195" t="str">
        <f t="shared" ref="C195:C258" si="4">B195&amp;" - "&amp;D195</f>
        <v>Kenneth Clarke - Rushcliffe</v>
      </c>
      <c r="D195" s="33" t="s">
        <v>276</v>
      </c>
      <c r="E195" t="str">
        <f>VLOOKUP(D195,[3]Mainsheet!$B$48:$D$434,3,FALSE)</f>
        <v>NOTTINGHAMSHIRE</v>
      </c>
      <c r="F195" s="34" t="s">
        <v>246</v>
      </c>
    </row>
    <row r="196" spans="2:6" x14ac:dyDescent="0.25">
      <c r="B196" s="33" t="s">
        <v>562</v>
      </c>
      <c r="C196" t="str">
        <f t="shared" si="4"/>
        <v>Kevan Jones - Durham</v>
      </c>
      <c r="D196" s="33" t="s">
        <v>113</v>
      </c>
      <c r="E196" t="str">
        <f>VLOOKUP(D196,[3]Mainsheet!$B$48:$D$434,3,FALSE)</f>
        <v>nil</v>
      </c>
      <c r="F196" s="34" t="s">
        <v>224</v>
      </c>
    </row>
    <row r="197" spans="2:6" x14ac:dyDescent="0.25">
      <c r="B197" s="33" t="s">
        <v>563</v>
      </c>
      <c r="C197" t="str">
        <f t="shared" si="4"/>
        <v>Laura Sandys - Dover</v>
      </c>
      <c r="D197" s="33" t="s">
        <v>111</v>
      </c>
      <c r="E197" t="str">
        <f>VLOOKUP(D197,[3]Mainsheet!$B$48:$D$434,3,FALSE)</f>
        <v>KENT</v>
      </c>
      <c r="F197" s="34" t="s">
        <v>402</v>
      </c>
    </row>
    <row r="198" spans="2:6" x14ac:dyDescent="0.25">
      <c r="B198" s="33" t="s">
        <v>564</v>
      </c>
      <c r="C198" t="str">
        <f t="shared" si="4"/>
        <v>Laurence Robertson - Tewkesbury</v>
      </c>
      <c r="D198" s="33" t="s">
        <v>343</v>
      </c>
      <c r="E198" t="str">
        <f>VLOOKUP(D198,[3]Mainsheet!$B$48:$D$434,3,FALSE)</f>
        <v>GLOUCESTERSHIRE</v>
      </c>
      <c r="F198" s="34" t="s">
        <v>55</v>
      </c>
    </row>
    <row r="199" spans="2:6" x14ac:dyDescent="0.25">
      <c r="B199" s="33" t="s">
        <v>565</v>
      </c>
      <c r="C199" t="str">
        <f t="shared" si="4"/>
        <v>Liam Fox - North Somerset</v>
      </c>
      <c r="D199" s="33" t="s">
        <v>236</v>
      </c>
      <c r="E199" t="str">
        <f>VLOOKUP(D199,[3]Mainsheet!$B$48:$D$434,3,FALSE)</f>
        <v>nil</v>
      </c>
      <c r="F199" s="34" t="s">
        <v>55</v>
      </c>
    </row>
    <row r="200" spans="2:6" x14ac:dyDescent="0.25">
      <c r="B200" s="33" t="s">
        <v>566</v>
      </c>
      <c r="C200" t="str">
        <f t="shared" si="4"/>
        <v>Lindsay Hoyle - Chorley</v>
      </c>
      <c r="D200" s="33" t="s">
        <v>84</v>
      </c>
      <c r="E200" t="str">
        <f>VLOOKUP(D200,[3]Mainsheet!$B$48:$D$434,3,FALSE)</f>
        <v>LANCASHIRE</v>
      </c>
      <c r="F200" s="34" t="s">
        <v>211</v>
      </c>
    </row>
    <row r="201" spans="2:6" x14ac:dyDescent="0.25">
      <c r="B201" s="33" t="s">
        <v>567</v>
      </c>
      <c r="C201" t="str">
        <f t="shared" si="4"/>
        <v>Lorraine Fullbrook - West Lancashire</v>
      </c>
      <c r="D201" s="33" t="s">
        <v>372</v>
      </c>
      <c r="E201" t="str">
        <f>VLOOKUP(D201,[3]Mainsheet!$B$48:$D$434,3,FALSE)</f>
        <v>LANCASHIRE</v>
      </c>
      <c r="F201" s="34" t="s">
        <v>43</v>
      </c>
    </row>
    <row r="202" spans="2:6" x14ac:dyDescent="0.25">
      <c r="B202" s="33" t="s">
        <v>1133</v>
      </c>
      <c r="C202" t="str">
        <f t="shared" si="4"/>
        <v>Andy Sawford - East Northamptonshire</v>
      </c>
      <c r="D202" s="33" t="s">
        <v>122</v>
      </c>
      <c r="E202" t="str">
        <f>VLOOKUP(D202,[3]Mainsheet!$B$48:$D$434,3,FALSE)</f>
        <v>NORTHAMPTONSHIRE</v>
      </c>
      <c r="F202" s="34" t="s">
        <v>255</v>
      </c>
    </row>
    <row r="203" spans="2:6" x14ac:dyDescent="0.25">
      <c r="B203" s="33" t="s">
        <v>568</v>
      </c>
      <c r="C203" t="str">
        <f t="shared" si="4"/>
        <v>Maria Miller - Basingstoke and Deane</v>
      </c>
      <c r="D203" s="33" t="s">
        <v>33</v>
      </c>
      <c r="E203" t="str">
        <f>VLOOKUP(D203,[3]Mainsheet!$B$48:$D$434,3,FALSE)</f>
        <v>HAMPSHIRE</v>
      </c>
      <c r="F203" s="34" t="s">
        <v>258</v>
      </c>
    </row>
    <row r="204" spans="2:6" x14ac:dyDescent="0.25">
      <c r="B204" s="33" t="s">
        <v>569</v>
      </c>
      <c r="C204" t="str">
        <f t="shared" si="4"/>
        <v>Mark Garnier - Wyre Forest</v>
      </c>
      <c r="D204" s="33" t="s">
        <v>396</v>
      </c>
      <c r="E204" t="str">
        <f>VLOOKUP(D204,[3]Mainsheet!$B$48:$D$434,3,FALSE)</f>
        <v>WORCESTERSHIRE</v>
      </c>
      <c r="F204" s="34" t="s">
        <v>55</v>
      </c>
    </row>
    <row r="205" spans="2:6" x14ac:dyDescent="0.25">
      <c r="B205" s="33" t="s">
        <v>570</v>
      </c>
      <c r="C205" t="str">
        <f t="shared" si="4"/>
        <v>Mark Harper - Forest of Dean</v>
      </c>
      <c r="D205" s="33" t="s">
        <v>141</v>
      </c>
      <c r="E205" t="str">
        <f>VLOOKUP(D205,[3]Mainsheet!$B$48:$D$434,3,FALSE)</f>
        <v>GLOUCESTERSHIRE</v>
      </c>
      <c r="F205" s="34" t="s">
        <v>55</v>
      </c>
    </row>
    <row r="206" spans="2:6" x14ac:dyDescent="0.25">
      <c r="B206" s="33" t="s">
        <v>570</v>
      </c>
      <c r="C206" t="str">
        <f t="shared" si="4"/>
        <v>Mark Harper - Tewkesbury</v>
      </c>
      <c r="D206" s="33" t="s">
        <v>343</v>
      </c>
      <c r="E206" t="str">
        <f>VLOOKUP(D206,[3]Mainsheet!$B$48:$D$434,3,FALSE)</f>
        <v>GLOUCESTERSHIRE</v>
      </c>
      <c r="F206" s="34" t="s">
        <v>55</v>
      </c>
    </row>
    <row r="207" spans="2:6" x14ac:dyDescent="0.25">
      <c r="B207" s="33" t="s">
        <v>571</v>
      </c>
      <c r="C207" t="str">
        <f t="shared" si="4"/>
        <v>Mark Menzies - Fylde</v>
      </c>
      <c r="D207" s="33" t="s">
        <v>142</v>
      </c>
      <c r="E207" t="str">
        <f>VLOOKUP(D207,[3]Mainsheet!$B$48:$D$434,3,FALSE)</f>
        <v>LANCASHIRE</v>
      </c>
      <c r="F207" s="34" t="s">
        <v>211</v>
      </c>
    </row>
    <row r="208" spans="2:6" x14ac:dyDescent="0.25">
      <c r="B208" s="33" t="s">
        <v>571</v>
      </c>
      <c r="C208" t="str">
        <f t="shared" si="4"/>
        <v>Mark Menzies - Wyre</v>
      </c>
      <c r="D208" s="33" t="s">
        <v>395</v>
      </c>
      <c r="E208" t="str">
        <f>VLOOKUP(D208,[3]Mainsheet!$B$48:$D$434,3,FALSE)</f>
        <v>LANCASHIRE</v>
      </c>
      <c r="F208" s="34" t="s">
        <v>43</v>
      </c>
    </row>
    <row r="209" spans="2:6" x14ac:dyDescent="0.25">
      <c r="B209" s="33" t="s">
        <v>572</v>
      </c>
      <c r="C209" t="str">
        <f t="shared" si="4"/>
        <v>Mark Pawsey - Rugby</v>
      </c>
      <c r="D209" s="33" t="s">
        <v>274</v>
      </c>
      <c r="E209" t="str">
        <f>VLOOKUP(D209,[3]Mainsheet!$B$48:$D$434,3,FALSE)</f>
        <v>WARWICKSHIRE</v>
      </c>
      <c r="F209" s="34" t="s">
        <v>198</v>
      </c>
    </row>
    <row r="210" spans="2:6" x14ac:dyDescent="0.25">
      <c r="B210" s="33" t="s">
        <v>573</v>
      </c>
      <c r="C210" t="str">
        <f t="shared" si="4"/>
        <v>Mark Pritchard - Shropshire</v>
      </c>
      <c r="D210" s="33" t="s">
        <v>289</v>
      </c>
      <c r="E210" t="str">
        <f>VLOOKUP(D210,[3]Mainsheet!$B$48:$D$434,3,FALSE)</f>
        <v>nil</v>
      </c>
      <c r="F210" s="34" t="s">
        <v>40</v>
      </c>
    </row>
    <row r="211" spans="2:6" x14ac:dyDescent="0.25">
      <c r="B211" s="33" t="s">
        <v>574</v>
      </c>
      <c r="C211" t="str">
        <f t="shared" si="4"/>
        <v>Mark Simmonds - Boston</v>
      </c>
      <c r="D211" s="33" t="s">
        <v>46</v>
      </c>
      <c r="E211" t="str">
        <f>VLOOKUP(D211,[3]Mainsheet!$B$48:$D$434,3,FALSE)</f>
        <v>LINCOLNSHIRE</v>
      </c>
      <c r="F211" s="34" t="s">
        <v>231</v>
      </c>
    </row>
    <row r="212" spans="2:6" x14ac:dyDescent="0.25">
      <c r="B212" s="33" t="s">
        <v>574</v>
      </c>
      <c r="C212" t="str">
        <f t="shared" si="4"/>
        <v>Mark Simmonds - East Lindsey</v>
      </c>
      <c r="D212" s="33" t="s">
        <v>121</v>
      </c>
      <c r="E212" t="str">
        <f>VLOOKUP(D212,[3]Mainsheet!$B$48:$D$434,3,FALSE)</f>
        <v>LINCOLNSHIRE</v>
      </c>
      <c r="F212" s="34" t="s">
        <v>415</v>
      </c>
    </row>
    <row r="213" spans="2:6" x14ac:dyDescent="0.25">
      <c r="B213" s="33" t="s">
        <v>575</v>
      </c>
      <c r="C213" t="str">
        <f t="shared" si="4"/>
        <v>Mark Spencer - Newark and Sherwood</v>
      </c>
      <c r="D213" s="33" t="s">
        <v>223</v>
      </c>
      <c r="E213" t="str">
        <f>VLOOKUP(D213,[3]Mainsheet!$B$48:$D$434,3,FALSE)</f>
        <v>NOTTINGHAMSHIRE</v>
      </c>
      <c r="F213" s="34" t="s">
        <v>246</v>
      </c>
    </row>
    <row r="214" spans="2:6" x14ac:dyDescent="0.25">
      <c r="B214" s="33" t="s">
        <v>576</v>
      </c>
      <c r="C214" t="str">
        <f t="shared" si="4"/>
        <v>Martin Vickers - North Lincolnshire</v>
      </c>
      <c r="D214" s="33" t="s">
        <v>234</v>
      </c>
      <c r="E214" t="str">
        <f>VLOOKUP(D214,[3]Mainsheet!$B$48:$D$434,3,FALSE)</f>
        <v>nil</v>
      </c>
      <c r="F214" s="34" t="s">
        <v>415</v>
      </c>
    </row>
    <row r="215" spans="2:6" x14ac:dyDescent="0.25">
      <c r="B215" s="33" t="s">
        <v>577</v>
      </c>
      <c r="C215" t="str">
        <f t="shared" si="4"/>
        <v>Matthew Hancock - Forest Heath</v>
      </c>
      <c r="D215" s="33" t="s">
        <v>140</v>
      </c>
      <c r="E215" t="str">
        <f>VLOOKUP(D215,[3]Mainsheet!$B$48:$D$434,3,FALSE)</f>
        <v>SUFFOLK</v>
      </c>
      <c r="F215" s="34" t="s">
        <v>311</v>
      </c>
    </row>
    <row r="216" spans="2:6" x14ac:dyDescent="0.25">
      <c r="B216" s="33" t="s">
        <v>577</v>
      </c>
      <c r="C216" t="str">
        <f t="shared" si="4"/>
        <v>Matthew Hancock - St Edmundsbury</v>
      </c>
      <c r="D216" s="33" t="s">
        <v>315</v>
      </c>
      <c r="E216" t="str">
        <f>VLOOKUP(D216,[3]Mainsheet!$B$48:$D$434,3,FALSE)</f>
        <v>SUFFOLK</v>
      </c>
      <c r="F216" s="34" t="s">
        <v>311</v>
      </c>
    </row>
    <row r="217" spans="2:6" x14ac:dyDescent="0.25">
      <c r="B217" s="33" t="s">
        <v>578</v>
      </c>
      <c r="C217" t="str">
        <f t="shared" si="4"/>
        <v>Mel Stride - Mid Devon</v>
      </c>
      <c r="D217" s="33" t="s">
        <v>217</v>
      </c>
      <c r="E217" t="str">
        <f>VLOOKUP(D217,[3]Mainsheet!$B$48:$D$434,3,FALSE)</f>
        <v>DEVON</v>
      </c>
      <c r="F217" s="34" t="s">
        <v>256</v>
      </c>
    </row>
    <row r="218" spans="2:6" x14ac:dyDescent="0.25">
      <c r="B218" s="33" t="s">
        <v>578</v>
      </c>
      <c r="C218" t="str">
        <f t="shared" si="4"/>
        <v>Mel Stride - Teignbridge</v>
      </c>
      <c r="D218" s="33" t="s">
        <v>339</v>
      </c>
      <c r="E218" t="str">
        <f>VLOOKUP(D218,[3]Mainsheet!$B$48:$D$434,3,FALSE)</f>
        <v>DEVON</v>
      </c>
      <c r="F218" s="34" t="s">
        <v>256</v>
      </c>
    </row>
    <row r="219" spans="2:6" x14ac:dyDescent="0.25">
      <c r="B219" s="33" t="s">
        <v>579</v>
      </c>
      <c r="C219" t="str">
        <f t="shared" si="4"/>
        <v>Michael Fabricant - East Staffordshire</v>
      </c>
      <c r="D219" s="33" t="s">
        <v>124</v>
      </c>
      <c r="E219" t="str">
        <f>VLOOKUP(D219,[3]Mainsheet!$B$48:$D$434,3,FALSE)</f>
        <v>STAFFORDSHIRE</v>
      </c>
      <c r="F219" s="34" t="s">
        <v>324</v>
      </c>
    </row>
    <row r="220" spans="2:6" x14ac:dyDescent="0.25">
      <c r="B220" s="33" t="s">
        <v>580</v>
      </c>
      <c r="C220" t="str">
        <f t="shared" si="4"/>
        <v>Michael Fallon - Sevenoaks</v>
      </c>
      <c r="D220" s="33" t="s">
        <v>286</v>
      </c>
      <c r="E220" t="str">
        <f>VLOOKUP(D220,[3]Mainsheet!$B$48:$D$434,3,FALSE)</f>
        <v>KENT</v>
      </c>
      <c r="F220" s="34" t="s">
        <v>402</v>
      </c>
    </row>
    <row r="221" spans="2:6" x14ac:dyDescent="0.25">
      <c r="B221" s="33" t="s">
        <v>581</v>
      </c>
      <c r="C221" t="str">
        <f t="shared" si="4"/>
        <v>Michael Gove - Guildford</v>
      </c>
      <c r="D221" s="33" t="s">
        <v>152</v>
      </c>
      <c r="E221" t="str">
        <f>VLOOKUP(D221,[3]Mainsheet!$B$48:$D$434,3,FALSE)</f>
        <v>SURREY</v>
      </c>
      <c r="F221" s="34" t="s">
        <v>261</v>
      </c>
    </row>
    <row r="222" spans="2:6" x14ac:dyDescent="0.25">
      <c r="B222" s="33" t="s">
        <v>1134</v>
      </c>
      <c r="C222" t="str">
        <f t="shared" si="4"/>
        <v>Michael Fabricant  - Lichfield</v>
      </c>
      <c r="D222" s="33" t="s">
        <v>203</v>
      </c>
      <c r="E222" t="str">
        <f>VLOOKUP(D222,[3]Mainsheet!$B$48:$D$434,3,FALSE)</f>
        <v>STAFFORDSHIRE</v>
      </c>
      <c r="F222" s="34" t="s">
        <v>40</v>
      </c>
    </row>
    <row r="223" spans="2:6" x14ac:dyDescent="0.25">
      <c r="B223" s="33" t="s">
        <v>1135</v>
      </c>
      <c r="C223" t="str">
        <f t="shared" si="4"/>
        <v>Mark Prisk  - East Hertfordshire</v>
      </c>
      <c r="D223" s="33" t="s">
        <v>120</v>
      </c>
      <c r="E223" t="str">
        <f>VLOOKUP(D223,[3]Mainsheet!$B$48:$D$434,3,FALSE)</f>
        <v>HERTFORDSHIRE</v>
      </c>
      <c r="F223" s="34" t="s">
        <v>220</v>
      </c>
    </row>
    <row r="224" spans="2:6" x14ac:dyDescent="0.25">
      <c r="B224" s="33" t="s">
        <v>582</v>
      </c>
      <c r="C224" t="str">
        <f t="shared" si="4"/>
        <v>Mike Penning - Dacorum</v>
      </c>
      <c r="D224" s="33" t="s">
        <v>98</v>
      </c>
      <c r="E224" t="str">
        <f>VLOOKUP(D224,[3]Mainsheet!$B$48:$D$434,3,FALSE)</f>
        <v>HERTFORDSHIRE</v>
      </c>
      <c r="F224" s="34" t="s">
        <v>220</v>
      </c>
    </row>
    <row r="225" spans="2:6" x14ac:dyDescent="0.25">
      <c r="B225" s="33" t="s">
        <v>583</v>
      </c>
      <c r="C225" t="str">
        <f t="shared" si="4"/>
        <v>Nadhim Zahawi - Stratford-on-Avon</v>
      </c>
      <c r="D225" s="33" t="s">
        <v>325</v>
      </c>
      <c r="E225" t="str">
        <f>VLOOKUP(D225,[3]Mainsheet!$B$48:$D$434,3,FALSE)</f>
        <v>WARWICKSHIRE</v>
      </c>
      <c r="F225" s="34" t="s">
        <v>40</v>
      </c>
    </row>
    <row r="226" spans="2:6" x14ac:dyDescent="0.25">
      <c r="B226" s="33" t="s">
        <v>584</v>
      </c>
      <c r="C226" t="str">
        <f t="shared" si="4"/>
        <v>Nadine Dorries - Central Bedfordshire</v>
      </c>
      <c r="D226" s="33" t="s">
        <v>74</v>
      </c>
      <c r="E226" t="str">
        <f>VLOOKUP(D226,[3]Mainsheet!$B$48:$D$434,3,FALSE)</f>
        <v>nil</v>
      </c>
      <c r="F226" s="34" t="s">
        <v>255</v>
      </c>
    </row>
    <row r="227" spans="2:6" x14ac:dyDescent="0.25">
      <c r="B227" s="33" t="s">
        <v>584</v>
      </c>
      <c r="C227" t="str">
        <f t="shared" si="4"/>
        <v>Nadine Dorries - Bedford</v>
      </c>
      <c r="D227" s="33" t="s">
        <v>36</v>
      </c>
      <c r="E227" t="str">
        <f>VLOOKUP(D227,[3]Mainsheet!$B$48:$D$434,3,FALSE)</f>
        <v>nil</v>
      </c>
      <c r="F227" s="34" t="s">
        <v>207</v>
      </c>
    </row>
    <row r="228" spans="2:6" x14ac:dyDescent="0.25">
      <c r="B228" s="33" t="s">
        <v>585</v>
      </c>
      <c r="C228" t="str">
        <f t="shared" si="4"/>
        <v>Natascha Engel - North East Derbyshire</v>
      </c>
      <c r="D228" s="33" t="s">
        <v>230</v>
      </c>
      <c r="E228" t="str">
        <f>VLOOKUP(D228,[3]Mainsheet!$B$48:$D$434,3,FALSE)</f>
        <v>DERBYSHIRE</v>
      </c>
      <c r="F228" s="34" t="s">
        <v>102</v>
      </c>
    </row>
    <row r="229" spans="2:6" x14ac:dyDescent="0.25">
      <c r="B229" s="33" t="s">
        <v>586</v>
      </c>
      <c r="C229" t="str">
        <f t="shared" si="4"/>
        <v>Neil Carmichael - Stroud</v>
      </c>
      <c r="D229" s="33" t="s">
        <v>326</v>
      </c>
      <c r="E229" t="str">
        <f>VLOOKUP(D229,[3]Mainsheet!$B$48:$D$434,3,FALSE)</f>
        <v>GLOUCESTERSHIRE</v>
      </c>
      <c r="F229" s="34" t="s">
        <v>55</v>
      </c>
    </row>
    <row r="230" spans="2:6" x14ac:dyDescent="0.25">
      <c r="B230" s="33" t="s">
        <v>587</v>
      </c>
      <c r="C230" t="str">
        <f t="shared" si="4"/>
        <v>Neil Parish - Mid Devon</v>
      </c>
      <c r="D230" s="33" t="s">
        <v>217</v>
      </c>
      <c r="E230" t="str">
        <f>VLOOKUP(D230,[3]Mainsheet!$B$48:$D$434,3,FALSE)</f>
        <v>DEVON</v>
      </c>
      <c r="F230" s="34" t="s">
        <v>256</v>
      </c>
    </row>
    <row r="231" spans="2:6" x14ac:dyDescent="0.25">
      <c r="B231" s="33" t="s">
        <v>587</v>
      </c>
      <c r="C231" t="str">
        <f t="shared" si="4"/>
        <v>Neil Parish - East Devon</v>
      </c>
      <c r="D231" s="33" t="s">
        <v>117</v>
      </c>
      <c r="E231" t="str">
        <f>VLOOKUP(D231,[3]Mainsheet!$B$48:$D$434,3,FALSE)</f>
        <v>DEVON</v>
      </c>
      <c r="F231" s="34" t="s">
        <v>256</v>
      </c>
    </row>
    <row r="232" spans="2:6" x14ac:dyDescent="0.25">
      <c r="B232" s="33" t="s">
        <v>588</v>
      </c>
      <c r="C232" t="str">
        <f t="shared" si="4"/>
        <v>Nic Dakin - North Lincolnshire</v>
      </c>
      <c r="D232" s="33" t="s">
        <v>234</v>
      </c>
      <c r="E232" t="str">
        <f>VLOOKUP(D232,[3]Mainsheet!$B$48:$D$434,3,FALSE)</f>
        <v>nil</v>
      </c>
      <c r="F232" s="34" t="s">
        <v>415</v>
      </c>
    </row>
    <row r="233" spans="2:6" x14ac:dyDescent="0.25">
      <c r="B233" s="33" t="s">
        <v>589</v>
      </c>
      <c r="C233" t="str">
        <f t="shared" si="4"/>
        <v>Nicholas Boles - South Kesteven</v>
      </c>
      <c r="D233" s="33" t="s">
        <v>300</v>
      </c>
      <c r="E233" t="str">
        <f>VLOOKUP(D233,[3]Mainsheet!$B$48:$D$434,3,FALSE)</f>
        <v>LINCOLNSHIRE</v>
      </c>
      <c r="F233" s="34" t="s">
        <v>231</v>
      </c>
    </row>
    <row r="234" spans="2:6" x14ac:dyDescent="0.25">
      <c r="B234" s="33" t="s">
        <v>590</v>
      </c>
      <c r="C234" t="str">
        <f t="shared" si="4"/>
        <v>Nicholas Soames - Mid Sussex</v>
      </c>
      <c r="D234" s="33" t="s">
        <v>219</v>
      </c>
      <c r="E234" t="str">
        <f>VLOOKUP(D234,[3]Mainsheet!$B$48:$D$434,3,FALSE)</f>
        <v>WEST SUSSEX</v>
      </c>
      <c r="F234" s="34" t="s">
        <v>54</v>
      </c>
    </row>
    <row r="235" spans="2:6" x14ac:dyDescent="0.25">
      <c r="B235" s="33" t="s">
        <v>591</v>
      </c>
      <c r="C235" t="str">
        <f t="shared" si="4"/>
        <v>Nick Harvey - North Devon</v>
      </c>
      <c r="D235" s="33" t="s">
        <v>228</v>
      </c>
      <c r="E235" t="str">
        <f>VLOOKUP(D235,[3]Mainsheet!$B$48:$D$434,3,FALSE)</f>
        <v>DEVON</v>
      </c>
      <c r="F235" s="34" t="s">
        <v>256</v>
      </c>
    </row>
    <row r="236" spans="2:6" x14ac:dyDescent="0.25">
      <c r="B236" s="33" t="s">
        <v>592</v>
      </c>
      <c r="C236" t="str">
        <f t="shared" si="4"/>
        <v>Nick Herbert - Chichester</v>
      </c>
      <c r="D236" s="33" t="s">
        <v>82</v>
      </c>
      <c r="E236" t="str">
        <f>VLOOKUP(D236,[3]Mainsheet!$B$48:$D$434,3,FALSE)</f>
        <v>WEST SUSSEX</v>
      </c>
      <c r="F236" s="34" t="s">
        <v>54</v>
      </c>
    </row>
    <row r="237" spans="2:6" x14ac:dyDescent="0.25">
      <c r="B237" s="33" t="s">
        <v>592</v>
      </c>
      <c r="C237" t="str">
        <f t="shared" si="4"/>
        <v>Nick Herbert - Mid Sussex</v>
      </c>
      <c r="D237" s="33" t="s">
        <v>219</v>
      </c>
      <c r="E237" t="str">
        <f>VLOOKUP(D237,[3]Mainsheet!$B$48:$D$434,3,FALSE)</f>
        <v>WEST SUSSEX</v>
      </c>
      <c r="F237" s="34" t="s">
        <v>54</v>
      </c>
    </row>
    <row r="238" spans="2:6" x14ac:dyDescent="0.25">
      <c r="B238" s="33" t="s">
        <v>592</v>
      </c>
      <c r="C238" t="str">
        <f t="shared" si="4"/>
        <v>Nick Herbert - Horsham</v>
      </c>
      <c r="D238" s="33" t="s">
        <v>175</v>
      </c>
      <c r="E238" t="str">
        <f>VLOOKUP(D238,[3]Mainsheet!$B$48:$D$434,3,FALSE)</f>
        <v>WEST SUSSEX</v>
      </c>
      <c r="F238" s="34" t="s">
        <v>54</v>
      </c>
    </row>
    <row r="239" spans="2:6" x14ac:dyDescent="0.25">
      <c r="B239" s="33" t="s">
        <v>593</v>
      </c>
      <c r="C239" t="str">
        <f t="shared" si="4"/>
        <v>Nicola Blackwood - Vale of White Horse</v>
      </c>
      <c r="D239" s="33" t="s">
        <v>355</v>
      </c>
      <c r="E239" t="str">
        <f>VLOOKUP(D239,[3]Mainsheet!$B$48:$D$434,3,FALSE)</f>
        <v>OXFORDSHIRE</v>
      </c>
      <c r="F239" s="34" t="s">
        <v>261</v>
      </c>
    </row>
    <row r="240" spans="2:6" x14ac:dyDescent="0.25">
      <c r="B240" s="33" t="s">
        <v>593</v>
      </c>
      <c r="C240" t="str">
        <f t="shared" si="4"/>
        <v>Nicola Blackwood - Cherwell</v>
      </c>
      <c r="D240" s="33" t="s">
        <v>78</v>
      </c>
      <c r="E240" t="str">
        <f>VLOOKUP(D240,[3]Mainsheet!$B$48:$D$434,3,FALSE)</f>
        <v>OXFORDSHIRE</v>
      </c>
      <c r="F240" s="34" t="s">
        <v>261</v>
      </c>
    </row>
    <row r="241" spans="2:6" x14ac:dyDescent="0.25">
      <c r="B241" s="33" t="s">
        <v>594</v>
      </c>
      <c r="C241" t="str">
        <f t="shared" si="4"/>
        <v>Nigel Adams - Selby</v>
      </c>
      <c r="D241" s="33" t="s">
        <v>285</v>
      </c>
      <c r="E241" t="str">
        <f>VLOOKUP(D241,[3]Mainsheet!$B$48:$D$434,3,FALSE)</f>
        <v>NORTH YORKSHIRE</v>
      </c>
      <c r="F241" s="34" t="s">
        <v>197</v>
      </c>
    </row>
    <row r="242" spans="2:6" x14ac:dyDescent="0.25">
      <c r="B242" s="33" t="s">
        <v>594</v>
      </c>
      <c r="C242" t="str">
        <f t="shared" si="4"/>
        <v>Nigel Adams - Harrogate</v>
      </c>
      <c r="D242" s="33" t="s">
        <v>162</v>
      </c>
      <c r="E242" t="str">
        <f>VLOOKUP(D242,[3]Mainsheet!$B$48:$D$434,3,FALSE)</f>
        <v>NORTH YORKSHIRE</v>
      </c>
      <c r="F242" s="34" t="s">
        <v>323</v>
      </c>
    </row>
    <row r="243" spans="2:6" x14ac:dyDescent="0.25">
      <c r="B243" s="33" t="s">
        <v>595</v>
      </c>
      <c r="C243" t="str">
        <f t="shared" si="4"/>
        <v>Nigel Evans - Ribble Valley</v>
      </c>
      <c r="D243" s="33" t="s">
        <v>266</v>
      </c>
      <c r="E243" t="str">
        <f>VLOOKUP(D243,[3]Mainsheet!$B$48:$D$434,3,FALSE)</f>
        <v>LANCASHIRE</v>
      </c>
      <c r="F243" s="34" t="s">
        <v>211</v>
      </c>
    </row>
    <row r="244" spans="2:6" x14ac:dyDescent="0.25">
      <c r="B244" s="33" t="s">
        <v>596</v>
      </c>
      <c r="C244" t="str">
        <f t="shared" si="4"/>
        <v>Nigel Mills - Amber Valley</v>
      </c>
      <c r="D244" s="33" t="s">
        <v>21</v>
      </c>
      <c r="E244" t="str">
        <f>VLOOKUP(D244,[3]Mainsheet!$B$48:$D$434,3,FALSE)</f>
        <v>DERBYSHIRE</v>
      </c>
      <c r="F244" s="34" t="s">
        <v>102</v>
      </c>
    </row>
    <row r="245" spans="2:6" x14ac:dyDescent="0.25">
      <c r="B245" s="33" t="s">
        <v>597</v>
      </c>
      <c r="C245" t="str">
        <f t="shared" si="4"/>
        <v>Norman Baker - Wealden</v>
      </c>
      <c r="D245" s="33" t="s">
        <v>366</v>
      </c>
      <c r="E245" t="str">
        <f>VLOOKUP(D245,[3]Mainsheet!$B$48:$D$434,3,FALSE)</f>
        <v>EAST SUSSEX</v>
      </c>
      <c r="F245" s="34" t="s">
        <v>54</v>
      </c>
    </row>
    <row r="246" spans="2:6" x14ac:dyDescent="0.25">
      <c r="B246" s="33" t="s">
        <v>597</v>
      </c>
      <c r="C246" t="str">
        <f t="shared" si="4"/>
        <v>Norman Baker - Lewes</v>
      </c>
      <c r="D246" s="33" t="s">
        <v>201</v>
      </c>
      <c r="E246" t="str">
        <f>VLOOKUP(D246,[3]Mainsheet!$B$48:$D$434,3,FALSE)</f>
        <v>EAST SUSSEX</v>
      </c>
      <c r="F246" s="34" t="s">
        <v>54</v>
      </c>
    </row>
    <row r="247" spans="2:6" x14ac:dyDescent="0.25">
      <c r="B247" s="33" t="s">
        <v>598</v>
      </c>
      <c r="C247" t="str">
        <f t="shared" si="4"/>
        <v>Norman Lamb - North Norfolk</v>
      </c>
      <c r="D247" s="33" t="s">
        <v>235</v>
      </c>
      <c r="E247" t="str">
        <f>VLOOKUP(D247,[3]Mainsheet!$B$48:$D$434,3,FALSE)</f>
        <v>NORFOLK</v>
      </c>
      <c r="F247" s="34" t="s">
        <v>231</v>
      </c>
    </row>
    <row r="248" spans="2:6" x14ac:dyDescent="0.25">
      <c r="B248" s="33" t="s">
        <v>599</v>
      </c>
      <c r="C248" t="str">
        <f t="shared" si="4"/>
        <v>Oliver Heald - North Hertfordshire</v>
      </c>
      <c r="D248" s="33" t="s">
        <v>232</v>
      </c>
      <c r="E248" t="str">
        <f>VLOOKUP(D248,[3]Mainsheet!$B$48:$D$434,3,FALSE)</f>
        <v>HERTFORDSHIRE</v>
      </c>
      <c r="F248" s="34" t="s">
        <v>220</v>
      </c>
    </row>
    <row r="249" spans="2:6" x14ac:dyDescent="0.25">
      <c r="B249" s="33" t="s">
        <v>599</v>
      </c>
      <c r="C249" t="str">
        <f t="shared" si="4"/>
        <v>Oliver Heald - East Hertfordshire</v>
      </c>
      <c r="D249" s="33" t="s">
        <v>120</v>
      </c>
      <c r="E249" t="str">
        <f>VLOOKUP(D249,[3]Mainsheet!$B$48:$D$434,3,FALSE)</f>
        <v>HERTFORDSHIRE</v>
      </c>
      <c r="F249" s="34" t="s">
        <v>220</v>
      </c>
    </row>
    <row r="250" spans="2:6" x14ac:dyDescent="0.25">
      <c r="B250" s="33" t="s">
        <v>600</v>
      </c>
      <c r="C250" t="str">
        <f t="shared" si="4"/>
        <v>Oliver Letwin - West Dorset</v>
      </c>
      <c r="D250" s="33" t="s">
        <v>371</v>
      </c>
      <c r="E250" t="str">
        <f>VLOOKUP(D250,[3]Mainsheet!$B$48:$D$434,3,FALSE)</f>
        <v>DORSET</v>
      </c>
      <c r="F250" s="34" t="s">
        <v>55</v>
      </c>
    </row>
    <row r="251" spans="2:6" x14ac:dyDescent="0.25">
      <c r="B251" s="33" t="s">
        <v>601</v>
      </c>
      <c r="C251" t="str">
        <f t="shared" si="4"/>
        <v>Owen Paterson - Shropshire</v>
      </c>
      <c r="D251" s="33" t="s">
        <v>289</v>
      </c>
      <c r="E251" t="str">
        <f>VLOOKUP(D251,[3]Mainsheet!$B$48:$D$434,3,FALSE)</f>
        <v>nil</v>
      </c>
      <c r="F251" s="34" t="s">
        <v>40</v>
      </c>
    </row>
    <row r="252" spans="2:6" x14ac:dyDescent="0.25">
      <c r="B252" s="33" t="s">
        <v>602</v>
      </c>
      <c r="C252" t="str">
        <f t="shared" si="4"/>
        <v>Pat Glass - Durham</v>
      </c>
      <c r="D252" s="33" t="s">
        <v>113</v>
      </c>
      <c r="E252" t="str">
        <f>VLOOKUP(D252,[3]Mainsheet!$B$48:$D$434,3,FALSE)</f>
        <v>nil</v>
      </c>
      <c r="F252" s="34" t="s">
        <v>224</v>
      </c>
    </row>
    <row r="253" spans="2:6" x14ac:dyDescent="0.25">
      <c r="B253" s="33" t="s">
        <v>603</v>
      </c>
      <c r="C253" t="str">
        <f t="shared" si="4"/>
        <v>Patrick McLoughlin - Derbyshire Dales</v>
      </c>
      <c r="D253" s="33" t="s">
        <v>104</v>
      </c>
      <c r="E253" t="str">
        <f>VLOOKUP(D253,[3]Mainsheet!$B$48:$D$434,3,FALSE)</f>
        <v>DERBYSHIRE</v>
      </c>
      <c r="F253" s="34" t="s">
        <v>102</v>
      </c>
    </row>
    <row r="254" spans="2:6" x14ac:dyDescent="0.25">
      <c r="B254" s="33" t="s">
        <v>603</v>
      </c>
      <c r="C254" t="str">
        <f t="shared" si="4"/>
        <v>Patrick McLoughlin - Amber Valley</v>
      </c>
      <c r="D254" s="33" t="s">
        <v>21</v>
      </c>
      <c r="E254" t="str">
        <f>VLOOKUP(D254,[3]Mainsheet!$B$48:$D$434,3,FALSE)</f>
        <v>DERBYSHIRE</v>
      </c>
      <c r="F254" s="34" t="s">
        <v>102</v>
      </c>
    </row>
    <row r="255" spans="2:6" x14ac:dyDescent="0.25">
      <c r="B255" s="33" t="s">
        <v>604</v>
      </c>
      <c r="C255" t="str">
        <f t="shared" si="4"/>
        <v>Patrick Mercer - Newark and Sherwood</v>
      </c>
      <c r="D255" s="33" t="s">
        <v>223</v>
      </c>
      <c r="E255" t="str">
        <f>VLOOKUP(D255,[3]Mainsheet!$B$48:$D$434,3,FALSE)</f>
        <v>NOTTINGHAMSHIRE</v>
      </c>
      <c r="F255" s="34" t="s">
        <v>246</v>
      </c>
    </row>
    <row r="256" spans="2:6" x14ac:dyDescent="0.25">
      <c r="B256" s="33" t="s">
        <v>604</v>
      </c>
      <c r="C256" t="str">
        <f t="shared" si="4"/>
        <v>Patrick Mercer - Bassetlaw</v>
      </c>
      <c r="D256" s="33" t="s">
        <v>34</v>
      </c>
      <c r="E256" t="str">
        <f>VLOOKUP(D256,[3]Mainsheet!$B$48:$D$434,3,FALSE)</f>
        <v>NOTTINGHAMSHIRE</v>
      </c>
      <c r="F256" s="34" t="s">
        <v>246</v>
      </c>
    </row>
    <row r="257" spans="2:6" x14ac:dyDescent="0.25">
      <c r="B257" s="33" t="s">
        <v>604</v>
      </c>
      <c r="C257" t="str">
        <f t="shared" si="4"/>
        <v>Patrick Mercer - Rushcliffe</v>
      </c>
      <c r="D257" s="33" t="s">
        <v>276</v>
      </c>
      <c r="E257" t="str">
        <f>VLOOKUP(D257,[3]Mainsheet!$B$48:$D$434,3,FALSE)</f>
        <v>NOTTINGHAMSHIRE</v>
      </c>
      <c r="F257" s="34" t="s">
        <v>246</v>
      </c>
    </row>
    <row r="258" spans="2:6" x14ac:dyDescent="0.25">
      <c r="B258" s="33" t="s">
        <v>605</v>
      </c>
      <c r="C258" t="str">
        <f t="shared" si="4"/>
        <v>Paul Beresford - Guildford</v>
      </c>
      <c r="D258" s="33" t="s">
        <v>152</v>
      </c>
      <c r="E258" t="str">
        <f>VLOOKUP(D258,[3]Mainsheet!$B$48:$D$434,3,FALSE)</f>
        <v>SURREY</v>
      </c>
      <c r="F258" s="34" t="s">
        <v>261</v>
      </c>
    </row>
    <row r="259" spans="2:6" x14ac:dyDescent="0.25">
      <c r="B259" s="33" t="s">
        <v>605</v>
      </c>
      <c r="C259" t="str">
        <f t="shared" ref="C259:C322" si="5">B259&amp;" - "&amp;D259</f>
        <v>Paul Beresford - Mole Valley</v>
      </c>
      <c r="D259" s="33" t="s">
        <v>221</v>
      </c>
      <c r="E259" t="str">
        <f>VLOOKUP(D259,[3]Mainsheet!$B$48:$D$434,3,FALSE)</f>
        <v>SURREY</v>
      </c>
      <c r="F259" s="34" t="s">
        <v>261</v>
      </c>
    </row>
    <row r="260" spans="2:6" x14ac:dyDescent="0.25">
      <c r="B260" s="33" t="s">
        <v>606</v>
      </c>
      <c r="C260" t="str">
        <f t="shared" si="5"/>
        <v>Pauline Latham - Amber Valley</v>
      </c>
      <c r="D260" s="33" t="s">
        <v>21</v>
      </c>
      <c r="E260" t="str">
        <f>VLOOKUP(D260,[3]Mainsheet!$B$48:$D$434,3,FALSE)</f>
        <v>DERBYSHIRE</v>
      </c>
      <c r="F260" s="34" t="s">
        <v>102</v>
      </c>
    </row>
    <row r="261" spans="2:6" x14ac:dyDescent="0.25">
      <c r="B261" s="33" t="s">
        <v>607</v>
      </c>
      <c r="C261" t="str">
        <f t="shared" si="5"/>
        <v>Peter Aldous  - Waveney</v>
      </c>
      <c r="D261" s="33" t="s">
        <v>364</v>
      </c>
      <c r="E261" t="str">
        <f>VLOOKUP(D261,[3]Mainsheet!$B$48:$D$434,3,FALSE)</f>
        <v>SUFFOLK</v>
      </c>
      <c r="F261" s="34" t="s">
        <v>311</v>
      </c>
    </row>
    <row r="262" spans="2:6" x14ac:dyDescent="0.25">
      <c r="B262" s="33" t="s">
        <v>608</v>
      </c>
      <c r="C262" t="str">
        <f t="shared" si="5"/>
        <v>Peter Bone - East Northamptonshire</v>
      </c>
      <c r="D262" s="33" t="s">
        <v>122</v>
      </c>
      <c r="E262" t="str">
        <f>VLOOKUP(D262,[3]Mainsheet!$B$48:$D$434,3,FALSE)</f>
        <v>NORTHAMPTONSHIRE</v>
      </c>
      <c r="F262" s="34" t="s">
        <v>255</v>
      </c>
    </row>
    <row r="263" spans="2:6" x14ac:dyDescent="0.25">
      <c r="B263" s="33" t="s">
        <v>608</v>
      </c>
      <c r="C263" t="str">
        <f t="shared" si="5"/>
        <v>Peter Bone - Wellingborough</v>
      </c>
      <c r="D263" s="33" t="s">
        <v>367</v>
      </c>
      <c r="E263" t="str">
        <f>VLOOKUP(D263,[3]Mainsheet!$B$48:$D$434,3,FALSE)</f>
        <v>NORTHAMPTONSHIRE</v>
      </c>
      <c r="F263" s="34" t="s">
        <v>220</v>
      </c>
    </row>
    <row r="264" spans="2:6" x14ac:dyDescent="0.25">
      <c r="B264" s="33" t="s">
        <v>609</v>
      </c>
      <c r="C264" t="str">
        <f t="shared" si="5"/>
        <v>Peter Lilley - North Hertfordshire</v>
      </c>
      <c r="D264" s="33" t="s">
        <v>232</v>
      </c>
      <c r="E264" t="str">
        <f>VLOOKUP(D264,[3]Mainsheet!$B$48:$D$434,3,FALSE)</f>
        <v>HERTFORDSHIRE</v>
      </c>
      <c r="F264" s="34" t="s">
        <v>220</v>
      </c>
    </row>
    <row r="265" spans="2:6" x14ac:dyDescent="0.25">
      <c r="B265" s="33" t="s">
        <v>609</v>
      </c>
      <c r="C265" t="str">
        <f t="shared" si="5"/>
        <v>Peter Lilley - St Albans</v>
      </c>
      <c r="D265" s="33" t="s">
        <v>314</v>
      </c>
      <c r="E265" t="str">
        <f>VLOOKUP(D265,[3]Mainsheet!$B$48:$D$434,3,FALSE)</f>
        <v>HERTFORDSHIRE</v>
      </c>
      <c r="F265" s="34" t="s">
        <v>220</v>
      </c>
    </row>
    <row r="266" spans="2:6" x14ac:dyDescent="0.25">
      <c r="B266" s="33" t="s">
        <v>610</v>
      </c>
      <c r="C266" t="str">
        <f t="shared" si="5"/>
        <v>Peter Luff - Wychavon</v>
      </c>
      <c r="D266" s="33" t="s">
        <v>393</v>
      </c>
      <c r="E266" t="str">
        <f>VLOOKUP(D266,[3]Mainsheet!$B$48:$D$434,3,FALSE)</f>
        <v>WORCESTERSHIRE</v>
      </c>
      <c r="F266" s="34" t="s">
        <v>55</v>
      </c>
    </row>
    <row r="267" spans="2:6" x14ac:dyDescent="0.25">
      <c r="B267" s="33" t="s">
        <v>611</v>
      </c>
      <c r="C267" t="str">
        <f t="shared" si="5"/>
        <v>Peter Tapsell - East Lindsey</v>
      </c>
      <c r="D267" s="33" t="s">
        <v>121</v>
      </c>
      <c r="E267" t="str">
        <f>VLOOKUP(D267,[3]Mainsheet!$B$48:$D$434,3,FALSE)</f>
        <v>LINCOLNSHIRE</v>
      </c>
      <c r="F267" s="34" t="s">
        <v>415</v>
      </c>
    </row>
    <row r="268" spans="2:6" x14ac:dyDescent="0.25">
      <c r="B268" s="33" t="s">
        <v>612</v>
      </c>
      <c r="C268" t="str">
        <f t="shared" si="5"/>
        <v>Phil Wilson - Durham</v>
      </c>
      <c r="D268" s="33" t="s">
        <v>113</v>
      </c>
      <c r="E268" t="str">
        <f>VLOOKUP(D268,[3]Mainsheet!$B$48:$D$434,3,FALSE)</f>
        <v>nil</v>
      </c>
      <c r="F268" s="34" t="s">
        <v>224</v>
      </c>
    </row>
    <row r="269" spans="2:6" x14ac:dyDescent="0.25">
      <c r="B269" s="33" t="s">
        <v>613</v>
      </c>
      <c r="C269" t="str">
        <f t="shared" si="5"/>
        <v>Philip Dunne - Shropshire</v>
      </c>
      <c r="D269" s="33" t="s">
        <v>289</v>
      </c>
      <c r="E269" t="str">
        <f>VLOOKUP(D269,[3]Mainsheet!$B$48:$D$434,3,FALSE)</f>
        <v>nil</v>
      </c>
      <c r="F269" s="34" t="s">
        <v>40</v>
      </c>
    </row>
    <row r="270" spans="2:6" x14ac:dyDescent="0.25">
      <c r="B270" s="33" t="s">
        <v>614</v>
      </c>
      <c r="C270" t="str">
        <f t="shared" si="5"/>
        <v>Philip Hollobone - Kettering</v>
      </c>
      <c r="D270" s="33" t="s">
        <v>187</v>
      </c>
      <c r="E270" t="str">
        <f>VLOOKUP(D270,[3]Mainsheet!$B$48:$D$434,3,FALSE)</f>
        <v>NORTHAMPTONSHIRE</v>
      </c>
      <c r="F270" s="34" t="s">
        <v>220</v>
      </c>
    </row>
    <row r="271" spans="2:6" x14ac:dyDescent="0.25">
      <c r="B271" s="33" t="s">
        <v>615</v>
      </c>
      <c r="C271" t="str">
        <f t="shared" si="5"/>
        <v>Priti Patel - Maldon</v>
      </c>
      <c r="D271" s="33" t="s">
        <v>209</v>
      </c>
      <c r="E271" t="str">
        <f>VLOOKUP(D271,[3]Mainsheet!$B$48:$D$434,3,FALSE)</f>
        <v>ESSEX</v>
      </c>
      <c r="F271" s="34" t="s">
        <v>346</v>
      </c>
    </row>
    <row r="272" spans="2:6" x14ac:dyDescent="0.25">
      <c r="B272" s="33" t="s">
        <v>615</v>
      </c>
      <c r="C272" t="str">
        <f t="shared" si="5"/>
        <v>Priti Patel - Braintree</v>
      </c>
      <c r="D272" s="33" t="s">
        <v>50</v>
      </c>
      <c r="E272" t="str">
        <f>VLOOKUP(D272,[3]Mainsheet!$B$48:$D$434,3,FALSE)</f>
        <v>ESSEX</v>
      </c>
      <c r="F272" s="34" t="s">
        <v>346</v>
      </c>
    </row>
    <row r="273" spans="2:6" x14ac:dyDescent="0.25">
      <c r="B273" s="33" t="s">
        <v>615</v>
      </c>
      <c r="C273" t="str">
        <f t="shared" si="5"/>
        <v>Priti Patel - Colchester</v>
      </c>
      <c r="D273" s="33" t="s">
        <v>88</v>
      </c>
      <c r="E273" t="str">
        <f>VLOOKUP(D273,[3]Mainsheet!$B$48:$D$434,3,FALSE)</f>
        <v>ESSEX</v>
      </c>
      <c r="F273" s="34" t="s">
        <v>346</v>
      </c>
    </row>
    <row r="274" spans="2:6" x14ac:dyDescent="0.25">
      <c r="B274" s="33" t="s">
        <v>616</v>
      </c>
      <c r="C274" t="str">
        <f t="shared" si="5"/>
        <v>Richard Bacon - South Norfolk</v>
      </c>
      <c r="D274" s="33" t="s">
        <v>302</v>
      </c>
      <c r="E274" t="str">
        <f>VLOOKUP(D274,[3]Mainsheet!$B$48:$D$434,3,FALSE)</f>
        <v>NORFOLK</v>
      </c>
      <c r="F274" s="34" t="s">
        <v>231</v>
      </c>
    </row>
    <row r="275" spans="2:6" x14ac:dyDescent="0.25">
      <c r="B275" s="33" t="s">
        <v>617</v>
      </c>
      <c r="C275" t="str">
        <f t="shared" si="5"/>
        <v>Richard Benyon - West Berkshire</v>
      </c>
      <c r="D275" s="33" t="s">
        <v>369</v>
      </c>
      <c r="E275" t="str">
        <f>VLOOKUP(D275,[3]Mainsheet!$B$48:$D$434,3,FALSE)</f>
        <v>nil</v>
      </c>
      <c r="F275" s="34" t="s">
        <v>261</v>
      </c>
    </row>
    <row r="276" spans="2:6" x14ac:dyDescent="0.25">
      <c r="B276" s="33" t="s">
        <v>618</v>
      </c>
      <c r="C276" t="str">
        <f t="shared" si="5"/>
        <v>Richard Drax - Purbeck</v>
      </c>
      <c r="D276" s="33" t="s">
        <v>260</v>
      </c>
      <c r="E276" t="str">
        <f>VLOOKUP(D276,[3]Mainsheet!$B$48:$D$434,3,FALSE)</f>
        <v>DORSET</v>
      </c>
      <c r="F276" s="34" t="s">
        <v>55</v>
      </c>
    </row>
    <row r="277" spans="2:6" x14ac:dyDescent="0.25">
      <c r="B277" s="33" t="s">
        <v>619</v>
      </c>
      <c r="C277" t="str">
        <f t="shared" si="5"/>
        <v>Richard Fuller  - Bedford</v>
      </c>
      <c r="D277" s="33" t="s">
        <v>36</v>
      </c>
      <c r="E277" t="str">
        <f>VLOOKUP(D277,[3]Mainsheet!$B$48:$D$434,3,FALSE)</f>
        <v>nil</v>
      </c>
      <c r="F277" s="34" t="s">
        <v>207</v>
      </c>
    </row>
    <row r="278" spans="2:6" x14ac:dyDescent="0.25">
      <c r="B278" s="33" t="s">
        <v>620</v>
      </c>
      <c r="C278" t="str">
        <f t="shared" si="5"/>
        <v>Robert Buckland - Wiltshire</v>
      </c>
      <c r="D278" s="33" t="s">
        <v>382</v>
      </c>
      <c r="E278" t="str">
        <f>VLOOKUP(D278,[3]Mainsheet!$B$48:$D$434,3,FALSE)</f>
        <v>nil</v>
      </c>
      <c r="F278" s="34" t="s">
        <v>55</v>
      </c>
    </row>
    <row r="279" spans="2:6" x14ac:dyDescent="0.25">
      <c r="B279" s="33" t="s">
        <v>621</v>
      </c>
      <c r="C279" t="str">
        <f t="shared" si="5"/>
        <v>Robert Goodwill - Scarborough</v>
      </c>
      <c r="D279" s="33" t="s">
        <v>282</v>
      </c>
      <c r="E279" t="str">
        <f>VLOOKUP(D279,[3]Mainsheet!$B$48:$D$434,3,FALSE)</f>
        <v>NORTH YORKSHIRE</v>
      </c>
      <c r="F279" s="34" t="s">
        <v>323</v>
      </c>
    </row>
    <row r="280" spans="2:6" x14ac:dyDescent="0.25">
      <c r="B280" s="33" t="s">
        <v>622</v>
      </c>
      <c r="C280" t="str">
        <f t="shared" si="5"/>
        <v>Robert Halfon - Epping Forest</v>
      </c>
      <c r="D280" s="33" t="s">
        <v>132</v>
      </c>
      <c r="E280" t="str">
        <f>VLOOKUP(D280,[3]Mainsheet!$B$48:$D$434,3,FALSE)</f>
        <v>ESSEX</v>
      </c>
      <c r="F280" s="34" t="s">
        <v>346</v>
      </c>
    </row>
    <row r="281" spans="2:6" x14ac:dyDescent="0.25">
      <c r="B281" s="33" t="s">
        <v>623</v>
      </c>
      <c r="C281" t="str">
        <f t="shared" si="5"/>
        <v>Robert Walter - North Dorset</v>
      </c>
      <c r="D281" s="33" t="s">
        <v>229</v>
      </c>
      <c r="E281" t="str">
        <f>VLOOKUP(D281,[3]Mainsheet!$B$48:$D$434,3,FALSE)</f>
        <v>DORSET</v>
      </c>
      <c r="F281" s="34" t="s">
        <v>47</v>
      </c>
    </row>
    <row r="282" spans="2:6" x14ac:dyDescent="0.25">
      <c r="B282" s="33" t="s">
        <v>623</v>
      </c>
      <c r="C282" t="str">
        <f t="shared" si="5"/>
        <v>Robert Walter - East Dorset</v>
      </c>
      <c r="D282" s="33" t="s">
        <v>118</v>
      </c>
      <c r="E282" t="str">
        <f>VLOOKUP(D282,[3]Mainsheet!$B$48:$D$434,3,FALSE)</f>
        <v>DORSET</v>
      </c>
      <c r="F282" s="34" t="s">
        <v>47</v>
      </c>
    </row>
    <row r="283" spans="2:6" x14ac:dyDescent="0.25">
      <c r="B283" s="33" t="s">
        <v>624</v>
      </c>
      <c r="C283" t="str">
        <f t="shared" si="5"/>
        <v>Roberta Blackman-Woods - Durham</v>
      </c>
      <c r="D283" s="33" t="s">
        <v>113</v>
      </c>
      <c r="E283" t="str">
        <f>VLOOKUP(D283,[3]Mainsheet!$B$48:$D$434,3,FALSE)</f>
        <v>nil</v>
      </c>
      <c r="F283" s="34" t="s">
        <v>224</v>
      </c>
    </row>
    <row r="284" spans="2:6" x14ac:dyDescent="0.25">
      <c r="B284" s="33" t="s">
        <v>1137</v>
      </c>
      <c r="C284" t="str">
        <f t="shared" si="5"/>
        <v>Sajid Javid - Bromsgrove</v>
      </c>
      <c r="D284" s="33" t="s">
        <v>58</v>
      </c>
      <c r="E284" t="str">
        <f>VLOOKUP(D284,[3]Mainsheet!$B$48:$D$434,3,FALSE)</f>
        <v>WORCESTERSHIRE</v>
      </c>
      <c r="F284" s="34" t="s">
        <v>55</v>
      </c>
    </row>
    <row r="285" spans="2:6" x14ac:dyDescent="0.25">
      <c r="B285" s="33" t="s">
        <v>625</v>
      </c>
      <c r="C285" t="str">
        <f t="shared" si="5"/>
        <v>Ronnie Campbell - Northumberland</v>
      </c>
      <c r="D285" s="33" t="s">
        <v>244</v>
      </c>
      <c r="E285" t="str">
        <f>VLOOKUP(D285,[3]Mainsheet!$B$48:$D$434,3,FALSE)</f>
        <v>nil</v>
      </c>
      <c r="F285" s="34" t="s">
        <v>224</v>
      </c>
    </row>
    <row r="286" spans="2:6" x14ac:dyDescent="0.25">
      <c r="B286" s="33" t="s">
        <v>626</v>
      </c>
      <c r="C286" t="str">
        <f t="shared" si="5"/>
        <v>Rory Stewart - Eden</v>
      </c>
      <c r="D286" s="33" t="s">
        <v>129</v>
      </c>
      <c r="E286" t="str">
        <f>VLOOKUP(D286,[3]Mainsheet!$B$48:$D$434,3,FALSE)</f>
        <v>CUMBRIA</v>
      </c>
      <c r="F286" s="34" t="s">
        <v>224</v>
      </c>
    </row>
    <row r="287" spans="2:6" x14ac:dyDescent="0.25">
      <c r="B287" s="33" t="s">
        <v>626</v>
      </c>
      <c r="C287" t="str">
        <f t="shared" si="5"/>
        <v>Rory Stewart - Allerdale</v>
      </c>
      <c r="D287" s="33" t="s">
        <v>20</v>
      </c>
      <c r="E287" t="str">
        <f>VLOOKUP(D287,[3]Mainsheet!$B$48:$D$434,3,FALSE)</f>
        <v>CUMBRIA</v>
      </c>
      <c r="F287" s="34" t="s">
        <v>224</v>
      </c>
    </row>
    <row r="288" spans="2:6" x14ac:dyDescent="0.25">
      <c r="B288" s="33" t="s">
        <v>626</v>
      </c>
      <c r="C288" t="str">
        <f t="shared" si="5"/>
        <v>Rory Stewart - Carlisle</v>
      </c>
      <c r="D288" s="33" t="s">
        <v>72</v>
      </c>
      <c r="E288" t="str">
        <f>VLOOKUP(D288,[3]Mainsheet!$B$48:$D$434,3,FALSE)</f>
        <v>CUMBRIA</v>
      </c>
      <c r="F288" s="34" t="s">
        <v>224</v>
      </c>
    </row>
    <row r="289" spans="2:6" x14ac:dyDescent="0.25">
      <c r="B289" s="33" t="s">
        <v>627</v>
      </c>
      <c r="C289" t="str">
        <f t="shared" si="5"/>
        <v>Rosie Cooper - West Lancashire</v>
      </c>
      <c r="D289" s="33" t="s">
        <v>372</v>
      </c>
      <c r="E289" t="str">
        <f>VLOOKUP(D289,[3]Mainsheet!$B$48:$D$434,3,FALSE)</f>
        <v>LANCASHIRE</v>
      </c>
      <c r="F289" s="34" t="s">
        <v>43</v>
      </c>
    </row>
    <row r="290" spans="2:6" x14ac:dyDescent="0.25">
      <c r="B290" s="33" t="s">
        <v>628</v>
      </c>
      <c r="C290" t="str">
        <f t="shared" si="5"/>
        <v>Sam Gyimah - Tandridge</v>
      </c>
      <c r="D290" s="33" t="s">
        <v>337</v>
      </c>
      <c r="E290" t="str">
        <f>VLOOKUP(D290,[3]Mainsheet!$B$48:$D$434,3,FALSE)</f>
        <v>SURREY</v>
      </c>
      <c r="F290" s="34" t="s">
        <v>261</v>
      </c>
    </row>
    <row r="291" spans="2:6" x14ac:dyDescent="0.25">
      <c r="B291" s="33" t="s">
        <v>629</v>
      </c>
      <c r="C291" t="str">
        <f t="shared" si="5"/>
        <v>Sarah Newton - Cornwall</v>
      </c>
      <c r="D291" s="33" t="s">
        <v>91</v>
      </c>
      <c r="E291" t="str">
        <f>VLOOKUP(D291,[3]Mainsheet!$B$48:$D$434,3,FALSE)</f>
        <v>nil</v>
      </c>
      <c r="F291" s="34" t="s">
        <v>256</v>
      </c>
    </row>
    <row r="292" spans="2:6" x14ac:dyDescent="0.25">
      <c r="B292" s="33" t="s">
        <v>630</v>
      </c>
      <c r="C292" t="str">
        <f t="shared" si="5"/>
        <v>Sarah Wollaston - South Hams</v>
      </c>
      <c r="D292" s="33" t="s">
        <v>298</v>
      </c>
      <c r="E292" t="str">
        <f>VLOOKUP(D292,[3]Mainsheet!$B$48:$D$434,3,FALSE)</f>
        <v>DEVON</v>
      </c>
      <c r="F292" s="34" t="s">
        <v>256</v>
      </c>
    </row>
    <row r="293" spans="2:6" x14ac:dyDescent="0.25">
      <c r="B293" s="33" t="s">
        <v>631</v>
      </c>
      <c r="C293" t="str">
        <f t="shared" si="5"/>
        <v>Shailesh Vara - Huntingdonshire</v>
      </c>
      <c r="D293" s="33" t="s">
        <v>178</v>
      </c>
      <c r="E293" t="str">
        <f>VLOOKUP(D293,[3]Mainsheet!$B$48:$D$434,3,FALSE)</f>
        <v>CAMBRIDGESHIRE</v>
      </c>
      <c r="F293" s="34" t="s">
        <v>255</v>
      </c>
    </row>
    <row r="294" spans="2:6" x14ac:dyDescent="0.25">
      <c r="B294" s="33" t="s">
        <v>632</v>
      </c>
      <c r="C294" t="str">
        <f t="shared" si="5"/>
        <v>Sheryll Murray - Cornwall</v>
      </c>
      <c r="D294" s="33" t="s">
        <v>91</v>
      </c>
      <c r="E294" t="str">
        <f>VLOOKUP(D294,[3]Mainsheet!$B$48:$D$434,3,FALSE)</f>
        <v>nil</v>
      </c>
      <c r="F294" s="34" t="s">
        <v>256</v>
      </c>
    </row>
    <row r="295" spans="2:6" x14ac:dyDescent="0.25">
      <c r="B295" s="33" t="s">
        <v>633</v>
      </c>
      <c r="C295" t="str">
        <f t="shared" si="5"/>
        <v>Simon Kirby - Lewes</v>
      </c>
      <c r="D295" s="33" t="s">
        <v>201</v>
      </c>
      <c r="E295" t="str">
        <f>VLOOKUP(D295,[3]Mainsheet!$B$48:$D$434,3,FALSE)</f>
        <v>EAST SUSSEX</v>
      </c>
      <c r="F295" s="34" t="s">
        <v>54</v>
      </c>
    </row>
    <row r="296" spans="2:6" x14ac:dyDescent="0.25">
      <c r="B296" s="33" t="s">
        <v>634</v>
      </c>
      <c r="C296" t="str">
        <f t="shared" si="5"/>
        <v>Simon Wright - South Norfolk</v>
      </c>
      <c r="D296" s="33" t="s">
        <v>302</v>
      </c>
      <c r="E296" t="str">
        <f>VLOOKUP(D296,[3]Mainsheet!$B$48:$D$434,3,FALSE)</f>
        <v>NORFOLK</v>
      </c>
      <c r="F296" s="34" t="s">
        <v>231</v>
      </c>
    </row>
    <row r="297" spans="2:6" x14ac:dyDescent="0.25">
      <c r="B297" s="33" t="s">
        <v>504</v>
      </c>
      <c r="C297" t="str">
        <f t="shared" si="5"/>
        <v>George Young - Test Valley</v>
      </c>
      <c r="D297" s="33" t="s">
        <v>342</v>
      </c>
      <c r="E297" t="str">
        <f>VLOOKUP(D297,[3]Mainsheet!$B$48:$D$434,3,FALSE)</f>
        <v>HAMPSHIRE</v>
      </c>
      <c r="F297" s="34" t="s">
        <v>258</v>
      </c>
    </row>
    <row r="298" spans="2:6" x14ac:dyDescent="0.25">
      <c r="B298" s="33" t="s">
        <v>635</v>
      </c>
      <c r="C298" t="str">
        <f t="shared" si="5"/>
        <v>Stephen Barclay - East Cambridgeshire</v>
      </c>
      <c r="D298" s="33" t="s">
        <v>116</v>
      </c>
      <c r="E298" t="str">
        <f>VLOOKUP(D298,[3]Mainsheet!$B$48:$D$434,3,FALSE)</f>
        <v>CAMBRIDGESHIRE</v>
      </c>
      <c r="F298" s="34" t="s">
        <v>255</v>
      </c>
    </row>
    <row r="299" spans="2:6" x14ac:dyDescent="0.25">
      <c r="B299" s="33" t="s">
        <v>635</v>
      </c>
      <c r="C299" t="str">
        <f t="shared" si="5"/>
        <v>Stephen Barclay - Fenland</v>
      </c>
      <c r="D299" s="33" t="s">
        <v>139</v>
      </c>
      <c r="E299" t="str">
        <f>VLOOKUP(D299,[3]Mainsheet!$B$48:$D$434,3,FALSE)</f>
        <v>CAMBRIDGESHIRE</v>
      </c>
      <c r="F299" s="34" t="s">
        <v>255</v>
      </c>
    </row>
    <row r="300" spans="2:6" x14ac:dyDescent="0.25">
      <c r="B300" s="33" t="s">
        <v>636</v>
      </c>
      <c r="C300" t="str">
        <f t="shared" si="5"/>
        <v>Stephen Dorrell - Hinckley and Bosworth</v>
      </c>
      <c r="D300" s="33" t="s">
        <v>174</v>
      </c>
      <c r="E300" t="str">
        <f>VLOOKUP(D300,[3]Mainsheet!$B$48:$D$434,3,FALSE)</f>
        <v>LEICESTERSHIRE</v>
      </c>
      <c r="F300" s="34" t="s">
        <v>198</v>
      </c>
    </row>
    <row r="301" spans="2:6" x14ac:dyDescent="0.25">
      <c r="B301" s="33" t="s">
        <v>637</v>
      </c>
      <c r="C301" t="str">
        <f t="shared" si="5"/>
        <v>Stephen Gilbert - Cornwall</v>
      </c>
      <c r="D301" s="33" t="s">
        <v>91</v>
      </c>
      <c r="E301" t="str">
        <f>VLOOKUP(D301,[3]Mainsheet!$B$48:$D$434,3,FALSE)</f>
        <v>nil</v>
      </c>
      <c r="F301" s="34" t="s">
        <v>256</v>
      </c>
    </row>
    <row r="302" spans="2:6" x14ac:dyDescent="0.25">
      <c r="B302" s="33" t="s">
        <v>638</v>
      </c>
      <c r="C302" t="str">
        <f t="shared" si="5"/>
        <v>Stephen Lloyd - Wealden</v>
      </c>
      <c r="D302" s="33" t="s">
        <v>366</v>
      </c>
      <c r="E302" t="str">
        <f>VLOOKUP(D302,[3]Mainsheet!$B$48:$D$434,3,FALSE)</f>
        <v>EAST SUSSEX</v>
      </c>
      <c r="F302" s="34" t="s">
        <v>54</v>
      </c>
    </row>
    <row r="303" spans="2:6" x14ac:dyDescent="0.25">
      <c r="B303" s="33" t="s">
        <v>639</v>
      </c>
      <c r="C303" t="str">
        <f t="shared" si="5"/>
        <v>Stephen McPartland - East Hertfordshire</v>
      </c>
      <c r="D303" s="33" t="s">
        <v>120</v>
      </c>
      <c r="E303" t="str">
        <f>VLOOKUP(D303,[3]Mainsheet!$B$48:$D$434,3,FALSE)</f>
        <v>HERTFORDSHIRE</v>
      </c>
      <c r="F303" s="34" t="s">
        <v>220</v>
      </c>
    </row>
    <row r="304" spans="2:6" x14ac:dyDescent="0.25">
      <c r="B304" s="33" t="s">
        <v>639</v>
      </c>
      <c r="C304" t="str">
        <f t="shared" si="5"/>
        <v>Stephen McPartland - North Hertfordshire</v>
      </c>
      <c r="D304" s="33" t="s">
        <v>232</v>
      </c>
      <c r="E304" t="str">
        <f>VLOOKUP(D304,[3]Mainsheet!$B$48:$D$434,3,FALSE)</f>
        <v>HERTFORDSHIRE</v>
      </c>
      <c r="F304" s="34" t="s">
        <v>220</v>
      </c>
    </row>
    <row r="305" spans="2:6" x14ac:dyDescent="0.25">
      <c r="B305" s="33" t="s">
        <v>640</v>
      </c>
      <c r="C305" t="str">
        <f t="shared" si="5"/>
        <v>Stephen Mosley - Cheshire West &amp; Chester</v>
      </c>
      <c r="D305" s="33" t="s">
        <v>427</v>
      </c>
      <c r="E305" t="str">
        <f>VLOOKUP(D305,[3]Mainsheet!$B$48:$D$434,3,FALSE)</f>
        <v>nil</v>
      </c>
      <c r="F305" s="34" t="s">
        <v>206</v>
      </c>
    </row>
    <row r="306" spans="2:6" x14ac:dyDescent="0.25">
      <c r="B306" s="33" t="s">
        <v>641</v>
      </c>
      <c r="C306" t="str">
        <f t="shared" si="5"/>
        <v>Stephen O'Brien - Cheshire East</v>
      </c>
      <c r="D306" s="33" t="s">
        <v>79</v>
      </c>
      <c r="E306" t="str">
        <f>VLOOKUP(D306,[3]Mainsheet!$B$48:$D$434,3,FALSE)</f>
        <v>nil</v>
      </c>
      <c r="F306" s="34" t="s">
        <v>206</v>
      </c>
    </row>
    <row r="307" spans="2:6" x14ac:dyDescent="0.25">
      <c r="B307" s="33" t="s">
        <v>641</v>
      </c>
      <c r="C307" t="str">
        <f t="shared" si="5"/>
        <v>Stephen O'Brien - Cheshire West &amp; Chester</v>
      </c>
      <c r="D307" s="33" t="s">
        <v>427</v>
      </c>
      <c r="E307" t="str">
        <f>VLOOKUP(D307,[3]Mainsheet!$B$48:$D$434,3,FALSE)</f>
        <v>nil</v>
      </c>
      <c r="F307" s="34" t="s">
        <v>206</v>
      </c>
    </row>
    <row r="308" spans="2:6" x14ac:dyDescent="0.25">
      <c r="B308" s="33" t="s">
        <v>642</v>
      </c>
      <c r="C308" t="str">
        <f t="shared" si="5"/>
        <v>Stephen Phillips - South Kesteven</v>
      </c>
      <c r="D308" s="33" t="s">
        <v>300</v>
      </c>
      <c r="E308" t="str">
        <f>VLOOKUP(D308,[3]Mainsheet!$B$48:$D$434,3,FALSE)</f>
        <v>LINCOLNSHIRE</v>
      </c>
      <c r="F308" s="34" t="s">
        <v>231</v>
      </c>
    </row>
    <row r="309" spans="2:6" x14ac:dyDescent="0.25">
      <c r="B309" s="33" t="s">
        <v>642</v>
      </c>
      <c r="C309" t="str">
        <f t="shared" si="5"/>
        <v>Stephen Phillips - North Kesteven</v>
      </c>
      <c r="D309" s="33" t="s">
        <v>233</v>
      </c>
      <c r="E309" t="str">
        <f>VLOOKUP(D309,[3]Mainsheet!$B$48:$D$434,3,FALSE)</f>
        <v>LINCOLNSHIRE</v>
      </c>
      <c r="F309" s="34" t="s">
        <v>231</v>
      </c>
    </row>
    <row r="310" spans="2:6" x14ac:dyDescent="0.25">
      <c r="B310" s="33" t="s">
        <v>643</v>
      </c>
      <c r="C310" t="str">
        <f t="shared" si="5"/>
        <v>Steve Baker - Wycombe</v>
      </c>
      <c r="D310" s="33" t="s">
        <v>394</v>
      </c>
      <c r="E310" t="str">
        <f>VLOOKUP(D310,[3]Mainsheet!$B$48:$D$434,3,FALSE)</f>
        <v>BUCKINGHAMSHIRE</v>
      </c>
      <c r="F310" s="34" t="s">
        <v>220</v>
      </c>
    </row>
    <row r="311" spans="2:6" x14ac:dyDescent="0.25">
      <c r="B311" s="33" t="s">
        <v>644</v>
      </c>
      <c r="C311" t="str">
        <f t="shared" si="5"/>
        <v>Steve Brine - Winchester</v>
      </c>
      <c r="D311" s="33" t="s">
        <v>384</v>
      </c>
      <c r="E311" t="str">
        <f>VLOOKUP(D311,[3]Mainsheet!$B$48:$D$434,3,FALSE)</f>
        <v>HAMPSHIRE</v>
      </c>
      <c r="F311" s="34" t="s">
        <v>258</v>
      </c>
    </row>
    <row r="312" spans="2:6" x14ac:dyDescent="0.25">
      <c r="B312" s="33" t="s">
        <v>644</v>
      </c>
      <c r="C312" t="str">
        <f t="shared" si="5"/>
        <v>Steve Brine - Eastleigh</v>
      </c>
      <c r="D312" s="33" t="s">
        <v>128</v>
      </c>
      <c r="E312" t="str">
        <f>VLOOKUP(D312,[3]Mainsheet!$B$48:$D$434,3,FALSE)</f>
        <v>HAMPSHIRE</v>
      </c>
      <c r="F312" s="34" t="s">
        <v>258</v>
      </c>
    </row>
    <row r="313" spans="2:6" x14ac:dyDescent="0.25">
      <c r="B313" s="33" t="s">
        <v>645</v>
      </c>
      <c r="C313" t="str">
        <f t="shared" si="5"/>
        <v>Tessa Munt - Mendip</v>
      </c>
      <c r="D313" s="33" t="s">
        <v>214</v>
      </c>
      <c r="E313" t="str">
        <f>VLOOKUP(D313,[3]Mainsheet!$B$48:$D$434,3,FALSE)</f>
        <v>SOMERSET</v>
      </c>
      <c r="F313" s="34" t="s">
        <v>55</v>
      </c>
    </row>
    <row r="314" spans="2:6" x14ac:dyDescent="0.25">
      <c r="B314" s="33" t="s">
        <v>645</v>
      </c>
      <c r="C314" t="str">
        <f t="shared" si="5"/>
        <v>Tessa Munt - Sedgemoor</v>
      </c>
      <c r="D314" s="33" t="s">
        <v>283</v>
      </c>
      <c r="E314" t="str">
        <f>VLOOKUP(D314,[3]Mainsheet!$B$48:$D$434,3,FALSE)</f>
        <v>SOMERSET</v>
      </c>
      <c r="F314" s="34" t="s">
        <v>55</v>
      </c>
    </row>
    <row r="315" spans="2:6" x14ac:dyDescent="0.25">
      <c r="B315" s="33" t="s">
        <v>646</v>
      </c>
      <c r="C315" t="str">
        <f t="shared" si="5"/>
        <v>Therese Coffey - Suffolk Coastal</v>
      </c>
      <c r="D315" s="33" t="s">
        <v>328</v>
      </c>
      <c r="E315" t="str">
        <f>VLOOKUP(D315,[3]Mainsheet!$B$48:$D$434,3,FALSE)</f>
        <v>SUFFOLK</v>
      </c>
      <c r="F315" s="34" t="s">
        <v>311</v>
      </c>
    </row>
    <row r="316" spans="2:6" x14ac:dyDescent="0.25">
      <c r="B316" s="33" t="s">
        <v>647</v>
      </c>
      <c r="C316" t="str">
        <f t="shared" si="5"/>
        <v>Tim Farron - South Lakeland</v>
      </c>
      <c r="D316" s="33" t="s">
        <v>301</v>
      </c>
      <c r="E316" t="str">
        <f>VLOOKUP(D316,[3]Mainsheet!$B$48:$D$434,3,FALSE)</f>
        <v>CUMBRIA</v>
      </c>
      <c r="F316" s="34" t="s">
        <v>224</v>
      </c>
    </row>
    <row r="317" spans="2:6" x14ac:dyDescent="0.25">
      <c r="B317" s="33" t="s">
        <v>648</v>
      </c>
      <c r="C317" t="str">
        <f t="shared" si="5"/>
        <v>Tim Yeo - Babergh</v>
      </c>
      <c r="D317" s="33" t="s">
        <v>27</v>
      </c>
      <c r="E317" t="str">
        <f>VLOOKUP(D317,[3]Mainsheet!$B$48:$D$434,3,FALSE)</f>
        <v>SUFFOLK</v>
      </c>
      <c r="F317" s="34" t="s">
        <v>311</v>
      </c>
    </row>
    <row r="318" spans="2:6" x14ac:dyDescent="0.25">
      <c r="B318" s="33" t="s">
        <v>648</v>
      </c>
      <c r="C318" t="str">
        <f t="shared" si="5"/>
        <v>Tim Yeo - St Edmundsbury</v>
      </c>
      <c r="D318" s="33" t="s">
        <v>315</v>
      </c>
      <c r="E318" t="str">
        <f>VLOOKUP(D318,[3]Mainsheet!$B$48:$D$434,3,FALSE)</f>
        <v>SUFFOLK</v>
      </c>
      <c r="F318" s="34" t="s">
        <v>311</v>
      </c>
    </row>
    <row r="319" spans="2:6" x14ac:dyDescent="0.25">
      <c r="B319" s="33" t="s">
        <v>649</v>
      </c>
      <c r="C319" t="str">
        <f t="shared" si="5"/>
        <v>Tom Blenkinsop - Redcar and Cleveland</v>
      </c>
      <c r="D319" s="33" t="s">
        <v>263</v>
      </c>
      <c r="E319" t="str">
        <f>VLOOKUP(D319,[3]Mainsheet!$B$48:$D$434,3,FALSE)</f>
        <v>nil</v>
      </c>
      <c r="F319" s="34" t="s">
        <v>525</v>
      </c>
    </row>
    <row r="320" spans="2:6" x14ac:dyDescent="0.25">
      <c r="B320" s="33" t="s">
        <v>650</v>
      </c>
      <c r="C320" t="str">
        <f t="shared" si="5"/>
        <v>Tony Baldry - Cherwell</v>
      </c>
      <c r="D320" s="33" t="s">
        <v>78</v>
      </c>
      <c r="E320" t="str">
        <f>VLOOKUP(D320,[3]Mainsheet!$B$48:$D$434,3,FALSE)</f>
        <v>OXFORDSHIRE</v>
      </c>
      <c r="F320" s="34" t="s">
        <v>261</v>
      </c>
    </row>
    <row r="321" spans="2:6" x14ac:dyDescent="0.25">
      <c r="B321" s="33" t="s">
        <v>651</v>
      </c>
      <c r="C321" t="str">
        <f t="shared" si="5"/>
        <v>Tony Cunningham - Allerdale</v>
      </c>
      <c r="D321" s="33" t="s">
        <v>20</v>
      </c>
      <c r="E321" t="str">
        <f>VLOOKUP(D321,[3]Mainsheet!$B$48:$D$434,3,FALSE)</f>
        <v>CUMBRIA</v>
      </c>
      <c r="F321" s="34" t="s">
        <v>224</v>
      </c>
    </row>
    <row r="322" spans="2:6" x14ac:dyDescent="0.25">
      <c r="B322" s="33" t="s">
        <v>652</v>
      </c>
      <c r="C322" t="str">
        <f t="shared" si="5"/>
        <v>Tracey Crouch  - Tonbridge and Malling</v>
      </c>
      <c r="D322" s="33" t="s">
        <v>347</v>
      </c>
      <c r="E322" t="str">
        <f>VLOOKUP(D322,[3]Mainsheet!$B$48:$D$434,3,FALSE)</f>
        <v>KENT</v>
      </c>
      <c r="F322" s="34" t="s">
        <v>402</v>
      </c>
    </row>
    <row r="323" spans="2:6" x14ac:dyDescent="0.25">
      <c r="B323" s="33" t="s">
        <v>653</v>
      </c>
      <c r="C323" t="str">
        <f t="shared" ref="C323:C325" si="6">B323&amp;" - "&amp;D323</f>
        <v>William Cash - Staffordshire Moorlands</v>
      </c>
      <c r="D323" s="33" t="s">
        <v>320</v>
      </c>
      <c r="E323" t="str">
        <f>VLOOKUP(D323,[3]Mainsheet!$B$48:$D$434,3,FALSE)</f>
        <v>STAFFORDSHIRE</v>
      </c>
      <c r="F323" s="34" t="s">
        <v>40</v>
      </c>
    </row>
    <row r="324" spans="2:6" x14ac:dyDescent="0.25">
      <c r="B324" s="33" t="s">
        <v>654</v>
      </c>
      <c r="C324" t="str">
        <f t="shared" si="6"/>
        <v>William Hague - Hambleton</v>
      </c>
      <c r="D324" s="33" t="s">
        <v>155</v>
      </c>
      <c r="E324" t="str">
        <f>VLOOKUP(D324,[3]Mainsheet!$B$48:$D$434,3,FALSE)</f>
        <v>NORTH YORKSHIRE</v>
      </c>
      <c r="F324" s="34" t="s">
        <v>323</v>
      </c>
    </row>
    <row r="325" spans="2:6" x14ac:dyDescent="0.25">
      <c r="B325" s="33" t="s">
        <v>654</v>
      </c>
      <c r="C325" t="str">
        <f t="shared" si="6"/>
        <v>William Hague - Richmondshire</v>
      </c>
      <c r="D325" s="33" t="s">
        <v>268</v>
      </c>
      <c r="E325" t="str">
        <f>VLOOKUP(D325,[3]Mainsheet!$B$48:$D$434,3,FALSE)</f>
        <v>NORTH YORKSHIRE</v>
      </c>
      <c r="F325" s="34" t="s">
        <v>323</v>
      </c>
    </row>
    <row r="326" spans="2:6" x14ac:dyDescent="0.25">
      <c r="B326" s="33" t="s">
        <v>578</v>
      </c>
      <c r="C326" s="33" t="s">
        <v>655</v>
      </c>
      <c r="D326" s="33" t="s">
        <v>370</v>
      </c>
      <c r="E326" t="s">
        <v>656</v>
      </c>
      <c r="F326" s="34" t="s">
        <v>256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N613"/>
  <sheetViews>
    <sheetView view="pageBreakPreview" zoomScale="70" zoomScaleNormal="60" workbookViewId="0">
      <pane xSplit="4" ySplit="8" topLeftCell="E66" activePane="bottomRight" state="frozen"/>
      <selection pane="topRight" activeCell="E1" sqref="E1"/>
      <selection pane="bottomLeft" activeCell="A9" sqref="A9"/>
      <selection pane="bottomRight" sqref="A1:XFD1048576"/>
    </sheetView>
  </sheetViews>
  <sheetFormatPr defaultRowHeight="12.75" x14ac:dyDescent="0.2"/>
  <cols>
    <col min="1" max="1" width="7.42578125" style="155" customWidth="1"/>
    <col min="2" max="2" width="5.85546875" style="155" customWidth="1"/>
    <col min="3" max="3" width="26" style="155" bestFit="1" customWidth="1"/>
    <col min="4" max="4" width="2.42578125" style="155" customWidth="1"/>
    <col min="5" max="5" width="11.5703125" style="155" customWidth="1"/>
    <col min="6" max="6" width="2.28515625" style="155" customWidth="1"/>
    <col min="7" max="9" width="11.42578125" style="155" customWidth="1"/>
    <col min="10" max="12" width="10.140625" style="157" customWidth="1"/>
    <col min="13" max="13" width="10.140625" style="155" customWidth="1"/>
    <col min="14" max="25" width="10.140625" style="157" customWidth="1"/>
    <col min="26" max="26" width="2.140625" style="157" customWidth="1"/>
    <col min="27" max="27" width="10.140625" style="157" customWidth="1"/>
    <col min="28" max="28" width="2.140625" style="155" customWidth="1"/>
    <col min="29" max="29" width="13" style="157" customWidth="1"/>
    <col min="30" max="30" width="6.140625" style="157" customWidth="1"/>
    <col min="31" max="31" width="11.28515625" style="157" customWidth="1"/>
    <col min="32" max="32" width="2.42578125" style="157" customWidth="1"/>
    <col min="33" max="34" width="12.7109375" style="157" customWidth="1"/>
    <col min="35" max="35" width="9.5703125" style="157" customWidth="1"/>
    <col min="36" max="36" width="2.140625" style="157" customWidth="1"/>
    <col min="37" max="39" width="10.28515625" style="157" customWidth="1"/>
    <col min="40" max="41" width="10.28515625" style="155" customWidth="1"/>
    <col min="42" max="42" width="10.28515625" style="157" customWidth="1"/>
    <col min="43" max="44" width="10.28515625" style="155" customWidth="1"/>
    <col min="45" max="45" width="10.7109375" style="155" customWidth="1"/>
    <col min="46" max="51" width="12.140625" style="155" customWidth="1"/>
    <col min="52" max="53" width="10.28515625" style="155" customWidth="1"/>
    <col min="54" max="54" width="2.140625" style="157" customWidth="1"/>
    <col min="55" max="55" width="10.5703125" style="157" customWidth="1"/>
    <col min="56" max="56" width="1.7109375" style="157" customWidth="1"/>
    <col min="57" max="57" width="12.42578125" style="157" customWidth="1"/>
    <col min="58" max="58" width="2.28515625" style="157" customWidth="1"/>
    <col min="59" max="59" width="12.42578125" style="157" customWidth="1"/>
    <col min="60" max="60" width="2.28515625" style="157" customWidth="1"/>
    <col min="61" max="61" width="9.7109375" style="159" customWidth="1"/>
    <col min="62" max="62" width="2.140625" style="157" customWidth="1"/>
    <col min="63" max="63" width="2.28515625" style="155" customWidth="1"/>
    <col min="64" max="64" width="9.28515625" style="155" bestFit="1" customWidth="1"/>
    <col min="65" max="65" width="2.42578125" style="155" customWidth="1"/>
    <col min="66" max="66" width="10.85546875" style="155" bestFit="1" customWidth="1"/>
    <col min="67" max="256" width="9.140625" style="155"/>
    <col min="257" max="257" width="7.42578125" style="155" customWidth="1"/>
    <col min="258" max="258" width="5.85546875" style="155" customWidth="1"/>
    <col min="259" max="259" width="26" style="155" bestFit="1" customWidth="1"/>
    <col min="260" max="260" width="2.42578125" style="155" customWidth="1"/>
    <col min="261" max="261" width="11.5703125" style="155" customWidth="1"/>
    <col min="262" max="262" width="2.28515625" style="155" customWidth="1"/>
    <col min="263" max="265" width="11.42578125" style="155" customWidth="1"/>
    <col min="266" max="281" width="10.140625" style="155" customWidth="1"/>
    <col min="282" max="282" width="2.140625" style="155" customWidth="1"/>
    <col min="283" max="283" width="10.140625" style="155" customWidth="1"/>
    <col min="284" max="284" width="2.140625" style="155" customWidth="1"/>
    <col min="285" max="285" width="13" style="155" customWidth="1"/>
    <col min="286" max="286" width="6.140625" style="155" customWidth="1"/>
    <col min="287" max="287" width="11.28515625" style="155" customWidth="1"/>
    <col min="288" max="288" width="2.42578125" style="155" customWidth="1"/>
    <col min="289" max="290" width="12.7109375" style="155" customWidth="1"/>
    <col min="291" max="291" width="9.5703125" style="155" customWidth="1"/>
    <col min="292" max="292" width="2.140625" style="155" customWidth="1"/>
    <col min="293" max="300" width="10.28515625" style="155" customWidth="1"/>
    <col min="301" max="301" width="10.7109375" style="155" customWidth="1"/>
    <col min="302" max="307" width="12.140625" style="155" customWidth="1"/>
    <col min="308" max="309" width="10.28515625" style="155" customWidth="1"/>
    <col min="310" max="310" width="2.140625" style="155" customWidth="1"/>
    <col min="311" max="311" width="10.5703125" style="155" customWidth="1"/>
    <col min="312" max="312" width="1.7109375" style="155" customWidth="1"/>
    <col min="313" max="313" width="12.42578125" style="155" customWidth="1"/>
    <col min="314" max="314" width="2.28515625" style="155" customWidth="1"/>
    <col min="315" max="315" width="12.42578125" style="155" customWidth="1"/>
    <col min="316" max="316" width="2.28515625" style="155" customWidth="1"/>
    <col min="317" max="317" width="9.7109375" style="155" customWidth="1"/>
    <col min="318" max="318" width="2.140625" style="155" customWidth="1"/>
    <col min="319" max="319" width="2.28515625" style="155" customWidth="1"/>
    <col min="320" max="320" width="9.28515625" style="155" bestFit="1" customWidth="1"/>
    <col min="321" max="321" width="2.42578125" style="155" customWidth="1"/>
    <col min="322" max="322" width="10.85546875" style="155" bestFit="1" customWidth="1"/>
    <col min="323" max="512" width="9.140625" style="155"/>
    <col min="513" max="513" width="7.42578125" style="155" customWidth="1"/>
    <col min="514" max="514" width="5.85546875" style="155" customWidth="1"/>
    <col min="515" max="515" width="26" style="155" bestFit="1" customWidth="1"/>
    <col min="516" max="516" width="2.42578125" style="155" customWidth="1"/>
    <col min="517" max="517" width="11.5703125" style="155" customWidth="1"/>
    <col min="518" max="518" width="2.28515625" style="155" customWidth="1"/>
    <col min="519" max="521" width="11.42578125" style="155" customWidth="1"/>
    <col min="522" max="537" width="10.140625" style="155" customWidth="1"/>
    <col min="538" max="538" width="2.140625" style="155" customWidth="1"/>
    <col min="539" max="539" width="10.140625" style="155" customWidth="1"/>
    <col min="540" max="540" width="2.140625" style="155" customWidth="1"/>
    <col min="541" max="541" width="13" style="155" customWidth="1"/>
    <col min="542" max="542" width="6.140625" style="155" customWidth="1"/>
    <col min="543" max="543" width="11.28515625" style="155" customWidth="1"/>
    <col min="544" max="544" width="2.42578125" style="155" customWidth="1"/>
    <col min="545" max="546" width="12.7109375" style="155" customWidth="1"/>
    <col min="547" max="547" width="9.5703125" style="155" customWidth="1"/>
    <col min="548" max="548" width="2.140625" style="155" customWidth="1"/>
    <col min="549" max="556" width="10.28515625" style="155" customWidth="1"/>
    <col min="557" max="557" width="10.7109375" style="155" customWidth="1"/>
    <col min="558" max="563" width="12.140625" style="155" customWidth="1"/>
    <col min="564" max="565" width="10.28515625" style="155" customWidth="1"/>
    <col min="566" max="566" width="2.140625" style="155" customWidth="1"/>
    <col min="567" max="567" width="10.5703125" style="155" customWidth="1"/>
    <col min="568" max="568" width="1.7109375" style="155" customWidth="1"/>
    <col min="569" max="569" width="12.42578125" style="155" customWidth="1"/>
    <col min="570" max="570" width="2.28515625" style="155" customWidth="1"/>
    <col min="571" max="571" width="12.42578125" style="155" customWidth="1"/>
    <col min="572" max="572" width="2.28515625" style="155" customWidth="1"/>
    <col min="573" max="573" width="9.7109375" style="155" customWidth="1"/>
    <col min="574" max="574" width="2.140625" style="155" customWidth="1"/>
    <col min="575" max="575" width="2.28515625" style="155" customWidth="1"/>
    <col min="576" max="576" width="9.28515625" style="155" bestFit="1" customWidth="1"/>
    <col min="577" max="577" width="2.42578125" style="155" customWidth="1"/>
    <col min="578" max="578" width="10.85546875" style="155" bestFit="1" customWidth="1"/>
    <col min="579" max="768" width="9.140625" style="155"/>
    <col min="769" max="769" width="7.42578125" style="155" customWidth="1"/>
    <col min="770" max="770" width="5.85546875" style="155" customWidth="1"/>
    <col min="771" max="771" width="26" style="155" bestFit="1" customWidth="1"/>
    <col min="772" max="772" width="2.42578125" style="155" customWidth="1"/>
    <col min="773" max="773" width="11.5703125" style="155" customWidth="1"/>
    <col min="774" max="774" width="2.28515625" style="155" customWidth="1"/>
    <col min="775" max="777" width="11.42578125" style="155" customWidth="1"/>
    <col min="778" max="793" width="10.140625" style="155" customWidth="1"/>
    <col min="794" max="794" width="2.140625" style="155" customWidth="1"/>
    <col min="795" max="795" width="10.140625" style="155" customWidth="1"/>
    <col min="796" max="796" width="2.140625" style="155" customWidth="1"/>
    <col min="797" max="797" width="13" style="155" customWidth="1"/>
    <col min="798" max="798" width="6.140625" style="155" customWidth="1"/>
    <col min="799" max="799" width="11.28515625" style="155" customWidth="1"/>
    <col min="800" max="800" width="2.42578125" style="155" customWidth="1"/>
    <col min="801" max="802" width="12.7109375" style="155" customWidth="1"/>
    <col min="803" max="803" width="9.5703125" style="155" customWidth="1"/>
    <col min="804" max="804" width="2.140625" style="155" customWidth="1"/>
    <col min="805" max="812" width="10.28515625" style="155" customWidth="1"/>
    <col min="813" max="813" width="10.7109375" style="155" customWidth="1"/>
    <col min="814" max="819" width="12.140625" style="155" customWidth="1"/>
    <col min="820" max="821" width="10.28515625" style="155" customWidth="1"/>
    <col min="822" max="822" width="2.140625" style="155" customWidth="1"/>
    <col min="823" max="823" width="10.5703125" style="155" customWidth="1"/>
    <col min="824" max="824" width="1.7109375" style="155" customWidth="1"/>
    <col min="825" max="825" width="12.42578125" style="155" customWidth="1"/>
    <col min="826" max="826" width="2.28515625" style="155" customWidth="1"/>
    <col min="827" max="827" width="12.42578125" style="155" customWidth="1"/>
    <col min="828" max="828" width="2.28515625" style="155" customWidth="1"/>
    <col min="829" max="829" width="9.7109375" style="155" customWidth="1"/>
    <col min="830" max="830" width="2.140625" style="155" customWidth="1"/>
    <col min="831" max="831" width="2.28515625" style="155" customWidth="1"/>
    <col min="832" max="832" width="9.28515625" style="155" bestFit="1" customWidth="1"/>
    <col min="833" max="833" width="2.42578125" style="155" customWidth="1"/>
    <col min="834" max="834" width="10.85546875" style="155" bestFit="1" customWidth="1"/>
    <col min="835" max="1024" width="9.140625" style="155"/>
    <col min="1025" max="1025" width="7.42578125" style="155" customWidth="1"/>
    <col min="1026" max="1026" width="5.85546875" style="155" customWidth="1"/>
    <col min="1027" max="1027" width="26" style="155" bestFit="1" customWidth="1"/>
    <col min="1028" max="1028" width="2.42578125" style="155" customWidth="1"/>
    <col min="1029" max="1029" width="11.5703125" style="155" customWidth="1"/>
    <col min="1030" max="1030" width="2.28515625" style="155" customWidth="1"/>
    <col min="1031" max="1033" width="11.42578125" style="155" customWidth="1"/>
    <col min="1034" max="1049" width="10.140625" style="155" customWidth="1"/>
    <col min="1050" max="1050" width="2.140625" style="155" customWidth="1"/>
    <col min="1051" max="1051" width="10.140625" style="155" customWidth="1"/>
    <col min="1052" max="1052" width="2.140625" style="155" customWidth="1"/>
    <col min="1053" max="1053" width="13" style="155" customWidth="1"/>
    <col min="1054" max="1054" width="6.140625" style="155" customWidth="1"/>
    <col min="1055" max="1055" width="11.28515625" style="155" customWidth="1"/>
    <col min="1056" max="1056" width="2.42578125" style="155" customWidth="1"/>
    <col min="1057" max="1058" width="12.7109375" style="155" customWidth="1"/>
    <col min="1059" max="1059" width="9.5703125" style="155" customWidth="1"/>
    <col min="1060" max="1060" width="2.140625" style="155" customWidth="1"/>
    <col min="1061" max="1068" width="10.28515625" style="155" customWidth="1"/>
    <col min="1069" max="1069" width="10.7109375" style="155" customWidth="1"/>
    <col min="1070" max="1075" width="12.140625" style="155" customWidth="1"/>
    <col min="1076" max="1077" width="10.28515625" style="155" customWidth="1"/>
    <col min="1078" max="1078" width="2.140625" style="155" customWidth="1"/>
    <col min="1079" max="1079" width="10.5703125" style="155" customWidth="1"/>
    <col min="1080" max="1080" width="1.7109375" style="155" customWidth="1"/>
    <col min="1081" max="1081" width="12.42578125" style="155" customWidth="1"/>
    <col min="1082" max="1082" width="2.28515625" style="155" customWidth="1"/>
    <col min="1083" max="1083" width="12.42578125" style="155" customWidth="1"/>
    <col min="1084" max="1084" width="2.28515625" style="155" customWidth="1"/>
    <col min="1085" max="1085" width="9.7109375" style="155" customWidth="1"/>
    <col min="1086" max="1086" width="2.140625" style="155" customWidth="1"/>
    <col min="1087" max="1087" width="2.28515625" style="155" customWidth="1"/>
    <col min="1088" max="1088" width="9.28515625" style="155" bestFit="1" customWidth="1"/>
    <col min="1089" max="1089" width="2.42578125" style="155" customWidth="1"/>
    <col min="1090" max="1090" width="10.85546875" style="155" bestFit="1" customWidth="1"/>
    <col min="1091" max="1280" width="9.140625" style="155"/>
    <col min="1281" max="1281" width="7.42578125" style="155" customWidth="1"/>
    <col min="1282" max="1282" width="5.85546875" style="155" customWidth="1"/>
    <col min="1283" max="1283" width="26" style="155" bestFit="1" customWidth="1"/>
    <col min="1284" max="1284" width="2.42578125" style="155" customWidth="1"/>
    <col min="1285" max="1285" width="11.5703125" style="155" customWidth="1"/>
    <col min="1286" max="1286" width="2.28515625" style="155" customWidth="1"/>
    <col min="1287" max="1289" width="11.42578125" style="155" customWidth="1"/>
    <col min="1290" max="1305" width="10.140625" style="155" customWidth="1"/>
    <col min="1306" max="1306" width="2.140625" style="155" customWidth="1"/>
    <col min="1307" max="1307" width="10.140625" style="155" customWidth="1"/>
    <col min="1308" max="1308" width="2.140625" style="155" customWidth="1"/>
    <col min="1309" max="1309" width="13" style="155" customWidth="1"/>
    <col min="1310" max="1310" width="6.140625" style="155" customWidth="1"/>
    <col min="1311" max="1311" width="11.28515625" style="155" customWidth="1"/>
    <col min="1312" max="1312" width="2.42578125" style="155" customWidth="1"/>
    <col min="1313" max="1314" width="12.7109375" style="155" customWidth="1"/>
    <col min="1315" max="1315" width="9.5703125" style="155" customWidth="1"/>
    <col min="1316" max="1316" width="2.140625" style="155" customWidth="1"/>
    <col min="1317" max="1324" width="10.28515625" style="155" customWidth="1"/>
    <col min="1325" max="1325" width="10.7109375" style="155" customWidth="1"/>
    <col min="1326" max="1331" width="12.140625" style="155" customWidth="1"/>
    <col min="1332" max="1333" width="10.28515625" style="155" customWidth="1"/>
    <col min="1334" max="1334" width="2.140625" style="155" customWidth="1"/>
    <col min="1335" max="1335" width="10.5703125" style="155" customWidth="1"/>
    <col min="1336" max="1336" width="1.7109375" style="155" customWidth="1"/>
    <col min="1337" max="1337" width="12.42578125" style="155" customWidth="1"/>
    <col min="1338" max="1338" width="2.28515625" style="155" customWidth="1"/>
    <col min="1339" max="1339" width="12.42578125" style="155" customWidth="1"/>
    <col min="1340" max="1340" width="2.28515625" style="155" customWidth="1"/>
    <col min="1341" max="1341" width="9.7109375" style="155" customWidth="1"/>
    <col min="1342" max="1342" width="2.140625" style="155" customWidth="1"/>
    <col min="1343" max="1343" width="2.28515625" style="155" customWidth="1"/>
    <col min="1344" max="1344" width="9.28515625" style="155" bestFit="1" customWidth="1"/>
    <col min="1345" max="1345" width="2.42578125" style="155" customWidth="1"/>
    <col min="1346" max="1346" width="10.85546875" style="155" bestFit="1" customWidth="1"/>
    <col min="1347" max="1536" width="9.140625" style="155"/>
    <col min="1537" max="1537" width="7.42578125" style="155" customWidth="1"/>
    <col min="1538" max="1538" width="5.85546875" style="155" customWidth="1"/>
    <col min="1539" max="1539" width="26" style="155" bestFit="1" customWidth="1"/>
    <col min="1540" max="1540" width="2.42578125" style="155" customWidth="1"/>
    <col min="1541" max="1541" width="11.5703125" style="155" customWidth="1"/>
    <col min="1542" max="1542" width="2.28515625" style="155" customWidth="1"/>
    <col min="1543" max="1545" width="11.42578125" style="155" customWidth="1"/>
    <col min="1546" max="1561" width="10.140625" style="155" customWidth="1"/>
    <col min="1562" max="1562" width="2.140625" style="155" customWidth="1"/>
    <col min="1563" max="1563" width="10.140625" style="155" customWidth="1"/>
    <col min="1564" max="1564" width="2.140625" style="155" customWidth="1"/>
    <col min="1565" max="1565" width="13" style="155" customWidth="1"/>
    <col min="1566" max="1566" width="6.140625" style="155" customWidth="1"/>
    <col min="1567" max="1567" width="11.28515625" style="155" customWidth="1"/>
    <col min="1568" max="1568" width="2.42578125" style="155" customWidth="1"/>
    <col min="1569" max="1570" width="12.7109375" style="155" customWidth="1"/>
    <col min="1571" max="1571" width="9.5703125" style="155" customWidth="1"/>
    <col min="1572" max="1572" width="2.140625" style="155" customWidth="1"/>
    <col min="1573" max="1580" width="10.28515625" style="155" customWidth="1"/>
    <col min="1581" max="1581" width="10.7109375" style="155" customWidth="1"/>
    <col min="1582" max="1587" width="12.140625" style="155" customWidth="1"/>
    <col min="1588" max="1589" width="10.28515625" style="155" customWidth="1"/>
    <col min="1590" max="1590" width="2.140625" style="155" customWidth="1"/>
    <col min="1591" max="1591" width="10.5703125" style="155" customWidth="1"/>
    <col min="1592" max="1592" width="1.7109375" style="155" customWidth="1"/>
    <col min="1593" max="1593" width="12.42578125" style="155" customWidth="1"/>
    <col min="1594" max="1594" width="2.28515625" style="155" customWidth="1"/>
    <col min="1595" max="1595" width="12.42578125" style="155" customWidth="1"/>
    <col min="1596" max="1596" width="2.28515625" style="155" customWidth="1"/>
    <col min="1597" max="1597" width="9.7109375" style="155" customWidth="1"/>
    <col min="1598" max="1598" width="2.140625" style="155" customWidth="1"/>
    <col min="1599" max="1599" width="2.28515625" style="155" customWidth="1"/>
    <col min="1600" max="1600" width="9.28515625" style="155" bestFit="1" customWidth="1"/>
    <col min="1601" max="1601" width="2.42578125" style="155" customWidth="1"/>
    <col min="1602" max="1602" width="10.85546875" style="155" bestFit="1" customWidth="1"/>
    <col min="1603" max="1792" width="9.140625" style="155"/>
    <col min="1793" max="1793" width="7.42578125" style="155" customWidth="1"/>
    <col min="1794" max="1794" width="5.85546875" style="155" customWidth="1"/>
    <col min="1795" max="1795" width="26" style="155" bestFit="1" customWidth="1"/>
    <col min="1796" max="1796" width="2.42578125" style="155" customWidth="1"/>
    <col min="1797" max="1797" width="11.5703125" style="155" customWidth="1"/>
    <col min="1798" max="1798" width="2.28515625" style="155" customWidth="1"/>
    <col min="1799" max="1801" width="11.42578125" style="155" customWidth="1"/>
    <col min="1802" max="1817" width="10.140625" style="155" customWidth="1"/>
    <col min="1818" max="1818" width="2.140625" style="155" customWidth="1"/>
    <col min="1819" max="1819" width="10.140625" style="155" customWidth="1"/>
    <col min="1820" max="1820" width="2.140625" style="155" customWidth="1"/>
    <col min="1821" max="1821" width="13" style="155" customWidth="1"/>
    <col min="1822" max="1822" width="6.140625" style="155" customWidth="1"/>
    <col min="1823" max="1823" width="11.28515625" style="155" customWidth="1"/>
    <col min="1824" max="1824" width="2.42578125" style="155" customWidth="1"/>
    <col min="1825" max="1826" width="12.7109375" style="155" customWidth="1"/>
    <col min="1827" max="1827" width="9.5703125" style="155" customWidth="1"/>
    <col min="1828" max="1828" width="2.140625" style="155" customWidth="1"/>
    <col min="1829" max="1836" width="10.28515625" style="155" customWidth="1"/>
    <col min="1837" max="1837" width="10.7109375" style="155" customWidth="1"/>
    <col min="1838" max="1843" width="12.140625" style="155" customWidth="1"/>
    <col min="1844" max="1845" width="10.28515625" style="155" customWidth="1"/>
    <col min="1846" max="1846" width="2.140625" style="155" customWidth="1"/>
    <col min="1847" max="1847" width="10.5703125" style="155" customWidth="1"/>
    <col min="1848" max="1848" width="1.7109375" style="155" customWidth="1"/>
    <col min="1849" max="1849" width="12.42578125" style="155" customWidth="1"/>
    <col min="1850" max="1850" width="2.28515625" style="155" customWidth="1"/>
    <col min="1851" max="1851" width="12.42578125" style="155" customWidth="1"/>
    <col min="1852" max="1852" width="2.28515625" style="155" customWidth="1"/>
    <col min="1853" max="1853" width="9.7109375" style="155" customWidth="1"/>
    <col min="1854" max="1854" width="2.140625" style="155" customWidth="1"/>
    <col min="1855" max="1855" width="2.28515625" style="155" customWidth="1"/>
    <col min="1856" max="1856" width="9.28515625" style="155" bestFit="1" customWidth="1"/>
    <col min="1857" max="1857" width="2.42578125" style="155" customWidth="1"/>
    <col min="1858" max="1858" width="10.85546875" style="155" bestFit="1" customWidth="1"/>
    <col min="1859" max="2048" width="9.140625" style="155"/>
    <col min="2049" max="2049" width="7.42578125" style="155" customWidth="1"/>
    <col min="2050" max="2050" width="5.85546875" style="155" customWidth="1"/>
    <col min="2051" max="2051" width="26" style="155" bestFit="1" customWidth="1"/>
    <col min="2052" max="2052" width="2.42578125" style="155" customWidth="1"/>
    <col min="2053" max="2053" width="11.5703125" style="155" customWidth="1"/>
    <col min="2054" max="2054" width="2.28515625" style="155" customWidth="1"/>
    <col min="2055" max="2057" width="11.42578125" style="155" customWidth="1"/>
    <col min="2058" max="2073" width="10.140625" style="155" customWidth="1"/>
    <col min="2074" max="2074" width="2.140625" style="155" customWidth="1"/>
    <col min="2075" max="2075" width="10.140625" style="155" customWidth="1"/>
    <col min="2076" max="2076" width="2.140625" style="155" customWidth="1"/>
    <col min="2077" max="2077" width="13" style="155" customWidth="1"/>
    <col min="2078" max="2078" width="6.140625" style="155" customWidth="1"/>
    <col min="2079" max="2079" width="11.28515625" style="155" customWidth="1"/>
    <col min="2080" max="2080" width="2.42578125" style="155" customWidth="1"/>
    <col min="2081" max="2082" width="12.7109375" style="155" customWidth="1"/>
    <col min="2083" max="2083" width="9.5703125" style="155" customWidth="1"/>
    <col min="2084" max="2084" width="2.140625" style="155" customWidth="1"/>
    <col min="2085" max="2092" width="10.28515625" style="155" customWidth="1"/>
    <col min="2093" max="2093" width="10.7109375" style="155" customWidth="1"/>
    <col min="2094" max="2099" width="12.140625" style="155" customWidth="1"/>
    <col min="2100" max="2101" width="10.28515625" style="155" customWidth="1"/>
    <col min="2102" max="2102" width="2.140625" style="155" customWidth="1"/>
    <col min="2103" max="2103" width="10.5703125" style="155" customWidth="1"/>
    <col min="2104" max="2104" width="1.7109375" style="155" customWidth="1"/>
    <col min="2105" max="2105" width="12.42578125" style="155" customWidth="1"/>
    <col min="2106" max="2106" width="2.28515625" style="155" customWidth="1"/>
    <col min="2107" max="2107" width="12.42578125" style="155" customWidth="1"/>
    <col min="2108" max="2108" width="2.28515625" style="155" customWidth="1"/>
    <col min="2109" max="2109" width="9.7109375" style="155" customWidth="1"/>
    <col min="2110" max="2110" width="2.140625" style="155" customWidth="1"/>
    <col min="2111" max="2111" width="2.28515625" style="155" customWidth="1"/>
    <col min="2112" max="2112" width="9.28515625" style="155" bestFit="1" customWidth="1"/>
    <col min="2113" max="2113" width="2.42578125" style="155" customWidth="1"/>
    <col min="2114" max="2114" width="10.85546875" style="155" bestFit="1" customWidth="1"/>
    <col min="2115" max="2304" width="9.140625" style="155"/>
    <col min="2305" max="2305" width="7.42578125" style="155" customWidth="1"/>
    <col min="2306" max="2306" width="5.85546875" style="155" customWidth="1"/>
    <col min="2307" max="2307" width="26" style="155" bestFit="1" customWidth="1"/>
    <col min="2308" max="2308" width="2.42578125" style="155" customWidth="1"/>
    <col min="2309" max="2309" width="11.5703125" style="155" customWidth="1"/>
    <col min="2310" max="2310" width="2.28515625" style="155" customWidth="1"/>
    <col min="2311" max="2313" width="11.42578125" style="155" customWidth="1"/>
    <col min="2314" max="2329" width="10.140625" style="155" customWidth="1"/>
    <col min="2330" max="2330" width="2.140625" style="155" customWidth="1"/>
    <col min="2331" max="2331" width="10.140625" style="155" customWidth="1"/>
    <col min="2332" max="2332" width="2.140625" style="155" customWidth="1"/>
    <col min="2333" max="2333" width="13" style="155" customWidth="1"/>
    <col min="2334" max="2334" width="6.140625" style="155" customWidth="1"/>
    <col min="2335" max="2335" width="11.28515625" style="155" customWidth="1"/>
    <col min="2336" max="2336" width="2.42578125" style="155" customWidth="1"/>
    <col min="2337" max="2338" width="12.7109375" style="155" customWidth="1"/>
    <col min="2339" max="2339" width="9.5703125" style="155" customWidth="1"/>
    <col min="2340" max="2340" width="2.140625" style="155" customWidth="1"/>
    <col min="2341" max="2348" width="10.28515625" style="155" customWidth="1"/>
    <col min="2349" max="2349" width="10.7109375" style="155" customWidth="1"/>
    <col min="2350" max="2355" width="12.140625" style="155" customWidth="1"/>
    <col min="2356" max="2357" width="10.28515625" style="155" customWidth="1"/>
    <col min="2358" max="2358" width="2.140625" style="155" customWidth="1"/>
    <col min="2359" max="2359" width="10.5703125" style="155" customWidth="1"/>
    <col min="2360" max="2360" width="1.7109375" style="155" customWidth="1"/>
    <col min="2361" max="2361" width="12.42578125" style="155" customWidth="1"/>
    <col min="2362" max="2362" width="2.28515625" style="155" customWidth="1"/>
    <col min="2363" max="2363" width="12.42578125" style="155" customWidth="1"/>
    <col min="2364" max="2364" width="2.28515625" style="155" customWidth="1"/>
    <col min="2365" max="2365" width="9.7109375" style="155" customWidth="1"/>
    <col min="2366" max="2366" width="2.140625" style="155" customWidth="1"/>
    <col min="2367" max="2367" width="2.28515625" style="155" customWidth="1"/>
    <col min="2368" max="2368" width="9.28515625" style="155" bestFit="1" customWidth="1"/>
    <col min="2369" max="2369" width="2.42578125" style="155" customWidth="1"/>
    <col min="2370" max="2370" width="10.85546875" style="155" bestFit="1" customWidth="1"/>
    <col min="2371" max="2560" width="9.140625" style="155"/>
    <col min="2561" max="2561" width="7.42578125" style="155" customWidth="1"/>
    <col min="2562" max="2562" width="5.85546875" style="155" customWidth="1"/>
    <col min="2563" max="2563" width="26" style="155" bestFit="1" customWidth="1"/>
    <col min="2564" max="2564" width="2.42578125" style="155" customWidth="1"/>
    <col min="2565" max="2565" width="11.5703125" style="155" customWidth="1"/>
    <col min="2566" max="2566" width="2.28515625" style="155" customWidth="1"/>
    <col min="2567" max="2569" width="11.42578125" style="155" customWidth="1"/>
    <col min="2570" max="2585" width="10.140625" style="155" customWidth="1"/>
    <col min="2586" max="2586" width="2.140625" style="155" customWidth="1"/>
    <col min="2587" max="2587" width="10.140625" style="155" customWidth="1"/>
    <col min="2588" max="2588" width="2.140625" style="155" customWidth="1"/>
    <col min="2589" max="2589" width="13" style="155" customWidth="1"/>
    <col min="2590" max="2590" width="6.140625" style="155" customWidth="1"/>
    <col min="2591" max="2591" width="11.28515625" style="155" customWidth="1"/>
    <col min="2592" max="2592" width="2.42578125" style="155" customWidth="1"/>
    <col min="2593" max="2594" width="12.7109375" style="155" customWidth="1"/>
    <col min="2595" max="2595" width="9.5703125" style="155" customWidth="1"/>
    <col min="2596" max="2596" width="2.140625" style="155" customWidth="1"/>
    <col min="2597" max="2604" width="10.28515625" style="155" customWidth="1"/>
    <col min="2605" max="2605" width="10.7109375" style="155" customWidth="1"/>
    <col min="2606" max="2611" width="12.140625" style="155" customWidth="1"/>
    <col min="2612" max="2613" width="10.28515625" style="155" customWidth="1"/>
    <col min="2614" max="2614" width="2.140625" style="155" customWidth="1"/>
    <col min="2615" max="2615" width="10.5703125" style="155" customWidth="1"/>
    <col min="2616" max="2616" width="1.7109375" style="155" customWidth="1"/>
    <col min="2617" max="2617" width="12.42578125" style="155" customWidth="1"/>
    <col min="2618" max="2618" width="2.28515625" style="155" customWidth="1"/>
    <col min="2619" max="2619" width="12.42578125" style="155" customWidth="1"/>
    <col min="2620" max="2620" width="2.28515625" style="155" customWidth="1"/>
    <col min="2621" max="2621" width="9.7109375" style="155" customWidth="1"/>
    <col min="2622" max="2622" width="2.140625" style="155" customWidth="1"/>
    <col min="2623" max="2623" width="2.28515625" style="155" customWidth="1"/>
    <col min="2624" max="2624" width="9.28515625" style="155" bestFit="1" customWidth="1"/>
    <col min="2625" max="2625" width="2.42578125" style="155" customWidth="1"/>
    <col min="2626" max="2626" width="10.85546875" style="155" bestFit="1" customWidth="1"/>
    <col min="2627" max="2816" width="9.140625" style="155"/>
    <col min="2817" max="2817" width="7.42578125" style="155" customWidth="1"/>
    <col min="2818" max="2818" width="5.85546875" style="155" customWidth="1"/>
    <col min="2819" max="2819" width="26" style="155" bestFit="1" customWidth="1"/>
    <col min="2820" max="2820" width="2.42578125" style="155" customWidth="1"/>
    <col min="2821" max="2821" width="11.5703125" style="155" customWidth="1"/>
    <col min="2822" max="2822" width="2.28515625" style="155" customWidth="1"/>
    <col min="2823" max="2825" width="11.42578125" style="155" customWidth="1"/>
    <col min="2826" max="2841" width="10.140625" style="155" customWidth="1"/>
    <col min="2842" max="2842" width="2.140625" style="155" customWidth="1"/>
    <col min="2843" max="2843" width="10.140625" style="155" customWidth="1"/>
    <col min="2844" max="2844" width="2.140625" style="155" customWidth="1"/>
    <col min="2845" max="2845" width="13" style="155" customWidth="1"/>
    <col min="2846" max="2846" width="6.140625" style="155" customWidth="1"/>
    <col min="2847" max="2847" width="11.28515625" style="155" customWidth="1"/>
    <col min="2848" max="2848" width="2.42578125" style="155" customWidth="1"/>
    <col min="2849" max="2850" width="12.7109375" style="155" customWidth="1"/>
    <col min="2851" max="2851" width="9.5703125" style="155" customWidth="1"/>
    <col min="2852" max="2852" width="2.140625" style="155" customWidth="1"/>
    <col min="2853" max="2860" width="10.28515625" style="155" customWidth="1"/>
    <col min="2861" max="2861" width="10.7109375" style="155" customWidth="1"/>
    <col min="2862" max="2867" width="12.140625" style="155" customWidth="1"/>
    <col min="2868" max="2869" width="10.28515625" style="155" customWidth="1"/>
    <col min="2870" max="2870" width="2.140625" style="155" customWidth="1"/>
    <col min="2871" max="2871" width="10.5703125" style="155" customWidth="1"/>
    <col min="2872" max="2872" width="1.7109375" style="155" customWidth="1"/>
    <col min="2873" max="2873" width="12.42578125" style="155" customWidth="1"/>
    <col min="2874" max="2874" width="2.28515625" style="155" customWidth="1"/>
    <col min="2875" max="2875" width="12.42578125" style="155" customWidth="1"/>
    <col min="2876" max="2876" width="2.28515625" style="155" customWidth="1"/>
    <col min="2877" max="2877" width="9.7109375" style="155" customWidth="1"/>
    <col min="2878" max="2878" width="2.140625" style="155" customWidth="1"/>
    <col min="2879" max="2879" width="2.28515625" style="155" customWidth="1"/>
    <col min="2880" max="2880" width="9.28515625" style="155" bestFit="1" customWidth="1"/>
    <col min="2881" max="2881" width="2.42578125" style="155" customWidth="1"/>
    <col min="2882" max="2882" width="10.85546875" style="155" bestFit="1" customWidth="1"/>
    <col min="2883" max="3072" width="9.140625" style="155"/>
    <col min="3073" max="3073" width="7.42578125" style="155" customWidth="1"/>
    <col min="3074" max="3074" width="5.85546875" style="155" customWidth="1"/>
    <col min="3075" max="3075" width="26" style="155" bestFit="1" customWidth="1"/>
    <col min="3076" max="3076" width="2.42578125" style="155" customWidth="1"/>
    <col min="3077" max="3077" width="11.5703125" style="155" customWidth="1"/>
    <col min="3078" max="3078" width="2.28515625" style="155" customWidth="1"/>
    <col min="3079" max="3081" width="11.42578125" style="155" customWidth="1"/>
    <col min="3082" max="3097" width="10.140625" style="155" customWidth="1"/>
    <col min="3098" max="3098" width="2.140625" style="155" customWidth="1"/>
    <col min="3099" max="3099" width="10.140625" style="155" customWidth="1"/>
    <col min="3100" max="3100" width="2.140625" style="155" customWidth="1"/>
    <col min="3101" max="3101" width="13" style="155" customWidth="1"/>
    <col min="3102" max="3102" width="6.140625" style="155" customWidth="1"/>
    <col min="3103" max="3103" width="11.28515625" style="155" customWidth="1"/>
    <col min="3104" max="3104" width="2.42578125" style="155" customWidth="1"/>
    <col min="3105" max="3106" width="12.7109375" style="155" customWidth="1"/>
    <col min="3107" max="3107" width="9.5703125" style="155" customWidth="1"/>
    <col min="3108" max="3108" width="2.140625" style="155" customWidth="1"/>
    <col min="3109" max="3116" width="10.28515625" style="155" customWidth="1"/>
    <col min="3117" max="3117" width="10.7109375" style="155" customWidth="1"/>
    <col min="3118" max="3123" width="12.140625" style="155" customWidth="1"/>
    <col min="3124" max="3125" width="10.28515625" style="155" customWidth="1"/>
    <col min="3126" max="3126" width="2.140625" style="155" customWidth="1"/>
    <col min="3127" max="3127" width="10.5703125" style="155" customWidth="1"/>
    <col min="3128" max="3128" width="1.7109375" style="155" customWidth="1"/>
    <col min="3129" max="3129" width="12.42578125" style="155" customWidth="1"/>
    <col min="3130" max="3130" width="2.28515625" style="155" customWidth="1"/>
    <col min="3131" max="3131" width="12.42578125" style="155" customWidth="1"/>
    <col min="3132" max="3132" width="2.28515625" style="155" customWidth="1"/>
    <col min="3133" max="3133" width="9.7109375" style="155" customWidth="1"/>
    <col min="3134" max="3134" width="2.140625" style="155" customWidth="1"/>
    <col min="3135" max="3135" width="2.28515625" style="155" customWidth="1"/>
    <col min="3136" max="3136" width="9.28515625" style="155" bestFit="1" customWidth="1"/>
    <col min="3137" max="3137" width="2.42578125" style="155" customWidth="1"/>
    <col min="3138" max="3138" width="10.85546875" style="155" bestFit="1" customWidth="1"/>
    <col min="3139" max="3328" width="9.140625" style="155"/>
    <col min="3329" max="3329" width="7.42578125" style="155" customWidth="1"/>
    <col min="3330" max="3330" width="5.85546875" style="155" customWidth="1"/>
    <col min="3331" max="3331" width="26" style="155" bestFit="1" customWidth="1"/>
    <col min="3332" max="3332" width="2.42578125" style="155" customWidth="1"/>
    <col min="3333" max="3333" width="11.5703125" style="155" customWidth="1"/>
    <col min="3334" max="3334" width="2.28515625" style="155" customWidth="1"/>
    <col min="3335" max="3337" width="11.42578125" style="155" customWidth="1"/>
    <col min="3338" max="3353" width="10.140625" style="155" customWidth="1"/>
    <col min="3354" max="3354" width="2.140625" style="155" customWidth="1"/>
    <col min="3355" max="3355" width="10.140625" style="155" customWidth="1"/>
    <col min="3356" max="3356" width="2.140625" style="155" customWidth="1"/>
    <col min="3357" max="3357" width="13" style="155" customWidth="1"/>
    <col min="3358" max="3358" width="6.140625" style="155" customWidth="1"/>
    <col min="3359" max="3359" width="11.28515625" style="155" customWidth="1"/>
    <col min="3360" max="3360" width="2.42578125" style="155" customWidth="1"/>
    <col min="3361" max="3362" width="12.7109375" style="155" customWidth="1"/>
    <col min="3363" max="3363" width="9.5703125" style="155" customWidth="1"/>
    <col min="3364" max="3364" width="2.140625" style="155" customWidth="1"/>
    <col min="3365" max="3372" width="10.28515625" style="155" customWidth="1"/>
    <col min="3373" max="3373" width="10.7109375" style="155" customWidth="1"/>
    <col min="3374" max="3379" width="12.140625" style="155" customWidth="1"/>
    <col min="3380" max="3381" width="10.28515625" style="155" customWidth="1"/>
    <col min="3382" max="3382" width="2.140625" style="155" customWidth="1"/>
    <col min="3383" max="3383" width="10.5703125" style="155" customWidth="1"/>
    <col min="3384" max="3384" width="1.7109375" style="155" customWidth="1"/>
    <col min="3385" max="3385" width="12.42578125" style="155" customWidth="1"/>
    <col min="3386" max="3386" width="2.28515625" style="155" customWidth="1"/>
    <col min="3387" max="3387" width="12.42578125" style="155" customWidth="1"/>
    <col min="3388" max="3388" width="2.28515625" style="155" customWidth="1"/>
    <col min="3389" max="3389" width="9.7109375" style="155" customWidth="1"/>
    <col min="3390" max="3390" width="2.140625" style="155" customWidth="1"/>
    <col min="3391" max="3391" width="2.28515625" style="155" customWidth="1"/>
    <col min="3392" max="3392" width="9.28515625" style="155" bestFit="1" customWidth="1"/>
    <col min="3393" max="3393" width="2.42578125" style="155" customWidth="1"/>
    <col min="3394" max="3394" width="10.85546875" style="155" bestFit="1" customWidth="1"/>
    <col min="3395" max="3584" width="9.140625" style="155"/>
    <col min="3585" max="3585" width="7.42578125" style="155" customWidth="1"/>
    <col min="3586" max="3586" width="5.85546875" style="155" customWidth="1"/>
    <col min="3587" max="3587" width="26" style="155" bestFit="1" customWidth="1"/>
    <col min="3588" max="3588" width="2.42578125" style="155" customWidth="1"/>
    <col min="3589" max="3589" width="11.5703125" style="155" customWidth="1"/>
    <col min="3590" max="3590" width="2.28515625" style="155" customWidth="1"/>
    <col min="3591" max="3593" width="11.42578125" style="155" customWidth="1"/>
    <col min="3594" max="3609" width="10.140625" style="155" customWidth="1"/>
    <col min="3610" max="3610" width="2.140625" style="155" customWidth="1"/>
    <col min="3611" max="3611" width="10.140625" style="155" customWidth="1"/>
    <col min="3612" max="3612" width="2.140625" style="155" customWidth="1"/>
    <col min="3613" max="3613" width="13" style="155" customWidth="1"/>
    <col min="3614" max="3614" width="6.140625" style="155" customWidth="1"/>
    <col min="3615" max="3615" width="11.28515625" style="155" customWidth="1"/>
    <col min="3616" max="3616" width="2.42578125" style="155" customWidth="1"/>
    <col min="3617" max="3618" width="12.7109375" style="155" customWidth="1"/>
    <col min="3619" max="3619" width="9.5703125" style="155" customWidth="1"/>
    <col min="3620" max="3620" width="2.140625" style="155" customWidth="1"/>
    <col min="3621" max="3628" width="10.28515625" style="155" customWidth="1"/>
    <col min="3629" max="3629" width="10.7109375" style="155" customWidth="1"/>
    <col min="3630" max="3635" width="12.140625" style="155" customWidth="1"/>
    <col min="3636" max="3637" width="10.28515625" style="155" customWidth="1"/>
    <col min="3638" max="3638" width="2.140625" style="155" customWidth="1"/>
    <col min="3639" max="3639" width="10.5703125" style="155" customWidth="1"/>
    <col min="3640" max="3640" width="1.7109375" style="155" customWidth="1"/>
    <col min="3641" max="3641" width="12.42578125" style="155" customWidth="1"/>
    <col min="3642" max="3642" width="2.28515625" style="155" customWidth="1"/>
    <col min="3643" max="3643" width="12.42578125" style="155" customWidth="1"/>
    <col min="3644" max="3644" width="2.28515625" style="155" customWidth="1"/>
    <col min="3645" max="3645" width="9.7109375" style="155" customWidth="1"/>
    <col min="3646" max="3646" width="2.140625" style="155" customWidth="1"/>
    <col min="3647" max="3647" width="2.28515625" style="155" customWidth="1"/>
    <col min="3648" max="3648" width="9.28515625" style="155" bestFit="1" customWidth="1"/>
    <col min="3649" max="3649" width="2.42578125" style="155" customWidth="1"/>
    <col min="3650" max="3650" width="10.85546875" style="155" bestFit="1" customWidth="1"/>
    <col min="3651" max="3840" width="9.140625" style="155"/>
    <col min="3841" max="3841" width="7.42578125" style="155" customWidth="1"/>
    <col min="3842" max="3842" width="5.85546875" style="155" customWidth="1"/>
    <col min="3843" max="3843" width="26" style="155" bestFit="1" customWidth="1"/>
    <col min="3844" max="3844" width="2.42578125" style="155" customWidth="1"/>
    <col min="3845" max="3845" width="11.5703125" style="155" customWidth="1"/>
    <col min="3846" max="3846" width="2.28515625" style="155" customWidth="1"/>
    <col min="3847" max="3849" width="11.42578125" style="155" customWidth="1"/>
    <col min="3850" max="3865" width="10.140625" style="155" customWidth="1"/>
    <col min="3866" max="3866" width="2.140625" style="155" customWidth="1"/>
    <col min="3867" max="3867" width="10.140625" style="155" customWidth="1"/>
    <col min="3868" max="3868" width="2.140625" style="155" customWidth="1"/>
    <col min="3869" max="3869" width="13" style="155" customWidth="1"/>
    <col min="3870" max="3870" width="6.140625" style="155" customWidth="1"/>
    <col min="3871" max="3871" width="11.28515625" style="155" customWidth="1"/>
    <col min="3872" max="3872" width="2.42578125" style="155" customWidth="1"/>
    <col min="3873" max="3874" width="12.7109375" style="155" customWidth="1"/>
    <col min="3875" max="3875" width="9.5703125" style="155" customWidth="1"/>
    <col min="3876" max="3876" width="2.140625" style="155" customWidth="1"/>
    <col min="3877" max="3884" width="10.28515625" style="155" customWidth="1"/>
    <col min="3885" max="3885" width="10.7109375" style="155" customWidth="1"/>
    <col min="3886" max="3891" width="12.140625" style="155" customWidth="1"/>
    <col min="3892" max="3893" width="10.28515625" style="155" customWidth="1"/>
    <col min="3894" max="3894" width="2.140625" style="155" customWidth="1"/>
    <col min="3895" max="3895" width="10.5703125" style="155" customWidth="1"/>
    <col min="3896" max="3896" width="1.7109375" style="155" customWidth="1"/>
    <col min="3897" max="3897" width="12.42578125" style="155" customWidth="1"/>
    <col min="3898" max="3898" width="2.28515625" style="155" customWidth="1"/>
    <col min="3899" max="3899" width="12.42578125" style="155" customWidth="1"/>
    <col min="3900" max="3900" width="2.28515625" style="155" customWidth="1"/>
    <col min="3901" max="3901" width="9.7109375" style="155" customWidth="1"/>
    <col min="3902" max="3902" width="2.140625" style="155" customWidth="1"/>
    <col min="3903" max="3903" width="2.28515625" style="155" customWidth="1"/>
    <col min="3904" max="3904" width="9.28515625" style="155" bestFit="1" customWidth="1"/>
    <col min="3905" max="3905" width="2.42578125" style="155" customWidth="1"/>
    <col min="3906" max="3906" width="10.85546875" style="155" bestFit="1" customWidth="1"/>
    <col min="3907" max="4096" width="9.140625" style="155"/>
    <col min="4097" max="4097" width="7.42578125" style="155" customWidth="1"/>
    <col min="4098" max="4098" width="5.85546875" style="155" customWidth="1"/>
    <col min="4099" max="4099" width="26" style="155" bestFit="1" customWidth="1"/>
    <col min="4100" max="4100" width="2.42578125" style="155" customWidth="1"/>
    <col min="4101" max="4101" width="11.5703125" style="155" customWidth="1"/>
    <col min="4102" max="4102" width="2.28515625" style="155" customWidth="1"/>
    <col min="4103" max="4105" width="11.42578125" style="155" customWidth="1"/>
    <col min="4106" max="4121" width="10.140625" style="155" customWidth="1"/>
    <col min="4122" max="4122" width="2.140625" style="155" customWidth="1"/>
    <col min="4123" max="4123" width="10.140625" style="155" customWidth="1"/>
    <col min="4124" max="4124" width="2.140625" style="155" customWidth="1"/>
    <col min="4125" max="4125" width="13" style="155" customWidth="1"/>
    <col min="4126" max="4126" width="6.140625" style="155" customWidth="1"/>
    <col min="4127" max="4127" width="11.28515625" style="155" customWidth="1"/>
    <col min="4128" max="4128" width="2.42578125" style="155" customWidth="1"/>
    <col min="4129" max="4130" width="12.7109375" style="155" customWidth="1"/>
    <col min="4131" max="4131" width="9.5703125" style="155" customWidth="1"/>
    <col min="4132" max="4132" width="2.140625" style="155" customWidth="1"/>
    <col min="4133" max="4140" width="10.28515625" style="155" customWidth="1"/>
    <col min="4141" max="4141" width="10.7109375" style="155" customWidth="1"/>
    <col min="4142" max="4147" width="12.140625" style="155" customWidth="1"/>
    <col min="4148" max="4149" width="10.28515625" style="155" customWidth="1"/>
    <col min="4150" max="4150" width="2.140625" style="155" customWidth="1"/>
    <col min="4151" max="4151" width="10.5703125" style="155" customWidth="1"/>
    <col min="4152" max="4152" width="1.7109375" style="155" customWidth="1"/>
    <col min="4153" max="4153" width="12.42578125" style="155" customWidth="1"/>
    <col min="4154" max="4154" width="2.28515625" style="155" customWidth="1"/>
    <col min="4155" max="4155" width="12.42578125" style="155" customWidth="1"/>
    <col min="4156" max="4156" width="2.28515625" style="155" customWidth="1"/>
    <col min="4157" max="4157" width="9.7109375" style="155" customWidth="1"/>
    <col min="4158" max="4158" width="2.140625" style="155" customWidth="1"/>
    <col min="4159" max="4159" width="2.28515625" style="155" customWidth="1"/>
    <col min="4160" max="4160" width="9.28515625" style="155" bestFit="1" customWidth="1"/>
    <col min="4161" max="4161" width="2.42578125" style="155" customWidth="1"/>
    <col min="4162" max="4162" width="10.85546875" style="155" bestFit="1" customWidth="1"/>
    <col min="4163" max="4352" width="9.140625" style="155"/>
    <col min="4353" max="4353" width="7.42578125" style="155" customWidth="1"/>
    <col min="4354" max="4354" width="5.85546875" style="155" customWidth="1"/>
    <col min="4355" max="4355" width="26" style="155" bestFit="1" customWidth="1"/>
    <col min="4356" max="4356" width="2.42578125" style="155" customWidth="1"/>
    <col min="4357" max="4357" width="11.5703125" style="155" customWidth="1"/>
    <col min="4358" max="4358" width="2.28515625" style="155" customWidth="1"/>
    <col min="4359" max="4361" width="11.42578125" style="155" customWidth="1"/>
    <col min="4362" max="4377" width="10.140625" style="155" customWidth="1"/>
    <col min="4378" max="4378" width="2.140625" style="155" customWidth="1"/>
    <col min="4379" max="4379" width="10.140625" style="155" customWidth="1"/>
    <col min="4380" max="4380" width="2.140625" style="155" customWidth="1"/>
    <col min="4381" max="4381" width="13" style="155" customWidth="1"/>
    <col min="4382" max="4382" width="6.140625" style="155" customWidth="1"/>
    <col min="4383" max="4383" width="11.28515625" style="155" customWidth="1"/>
    <col min="4384" max="4384" width="2.42578125" style="155" customWidth="1"/>
    <col min="4385" max="4386" width="12.7109375" style="155" customWidth="1"/>
    <col min="4387" max="4387" width="9.5703125" style="155" customWidth="1"/>
    <col min="4388" max="4388" width="2.140625" style="155" customWidth="1"/>
    <col min="4389" max="4396" width="10.28515625" style="155" customWidth="1"/>
    <col min="4397" max="4397" width="10.7109375" style="155" customWidth="1"/>
    <col min="4398" max="4403" width="12.140625" style="155" customWidth="1"/>
    <col min="4404" max="4405" width="10.28515625" style="155" customWidth="1"/>
    <col min="4406" max="4406" width="2.140625" style="155" customWidth="1"/>
    <col min="4407" max="4407" width="10.5703125" style="155" customWidth="1"/>
    <col min="4408" max="4408" width="1.7109375" style="155" customWidth="1"/>
    <col min="4409" max="4409" width="12.42578125" style="155" customWidth="1"/>
    <col min="4410" max="4410" width="2.28515625" style="155" customWidth="1"/>
    <col min="4411" max="4411" width="12.42578125" style="155" customWidth="1"/>
    <col min="4412" max="4412" width="2.28515625" style="155" customWidth="1"/>
    <col min="4413" max="4413" width="9.7109375" style="155" customWidth="1"/>
    <col min="4414" max="4414" width="2.140625" style="155" customWidth="1"/>
    <col min="4415" max="4415" width="2.28515625" style="155" customWidth="1"/>
    <col min="4416" max="4416" width="9.28515625" style="155" bestFit="1" customWidth="1"/>
    <col min="4417" max="4417" width="2.42578125" style="155" customWidth="1"/>
    <col min="4418" max="4418" width="10.85546875" style="155" bestFit="1" customWidth="1"/>
    <col min="4419" max="4608" width="9.140625" style="155"/>
    <col min="4609" max="4609" width="7.42578125" style="155" customWidth="1"/>
    <col min="4610" max="4610" width="5.85546875" style="155" customWidth="1"/>
    <col min="4611" max="4611" width="26" style="155" bestFit="1" customWidth="1"/>
    <col min="4612" max="4612" width="2.42578125" style="155" customWidth="1"/>
    <col min="4613" max="4613" width="11.5703125" style="155" customWidth="1"/>
    <col min="4614" max="4614" width="2.28515625" style="155" customWidth="1"/>
    <col min="4615" max="4617" width="11.42578125" style="155" customWidth="1"/>
    <col min="4618" max="4633" width="10.140625" style="155" customWidth="1"/>
    <col min="4634" max="4634" width="2.140625" style="155" customWidth="1"/>
    <col min="4635" max="4635" width="10.140625" style="155" customWidth="1"/>
    <col min="4636" max="4636" width="2.140625" style="155" customWidth="1"/>
    <col min="4637" max="4637" width="13" style="155" customWidth="1"/>
    <col min="4638" max="4638" width="6.140625" style="155" customWidth="1"/>
    <col min="4639" max="4639" width="11.28515625" style="155" customWidth="1"/>
    <col min="4640" max="4640" width="2.42578125" style="155" customWidth="1"/>
    <col min="4641" max="4642" width="12.7109375" style="155" customWidth="1"/>
    <col min="4643" max="4643" width="9.5703125" style="155" customWidth="1"/>
    <col min="4644" max="4644" width="2.140625" style="155" customWidth="1"/>
    <col min="4645" max="4652" width="10.28515625" style="155" customWidth="1"/>
    <col min="4653" max="4653" width="10.7109375" style="155" customWidth="1"/>
    <col min="4654" max="4659" width="12.140625" style="155" customWidth="1"/>
    <col min="4660" max="4661" width="10.28515625" style="155" customWidth="1"/>
    <col min="4662" max="4662" width="2.140625" style="155" customWidth="1"/>
    <col min="4663" max="4663" width="10.5703125" style="155" customWidth="1"/>
    <col min="4664" max="4664" width="1.7109375" style="155" customWidth="1"/>
    <col min="4665" max="4665" width="12.42578125" style="155" customWidth="1"/>
    <col min="4666" max="4666" width="2.28515625" style="155" customWidth="1"/>
    <col min="4667" max="4667" width="12.42578125" style="155" customWidth="1"/>
    <col min="4668" max="4668" width="2.28515625" style="155" customWidth="1"/>
    <col min="4669" max="4669" width="9.7109375" style="155" customWidth="1"/>
    <col min="4670" max="4670" width="2.140625" style="155" customWidth="1"/>
    <col min="4671" max="4671" width="2.28515625" style="155" customWidth="1"/>
    <col min="4672" max="4672" width="9.28515625" style="155" bestFit="1" customWidth="1"/>
    <col min="4673" max="4673" width="2.42578125" style="155" customWidth="1"/>
    <col min="4674" max="4674" width="10.85546875" style="155" bestFit="1" customWidth="1"/>
    <col min="4675" max="4864" width="9.140625" style="155"/>
    <col min="4865" max="4865" width="7.42578125" style="155" customWidth="1"/>
    <col min="4866" max="4866" width="5.85546875" style="155" customWidth="1"/>
    <col min="4867" max="4867" width="26" style="155" bestFit="1" customWidth="1"/>
    <col min="4868" max="4868" width="2.42578125" style="155" customWidth="1"/>
    <col min="4869" max="4869" width="11.5703125" style="155" customWidth="1"/>
    <col min="4870" max="4870" width="2.28515625" style="155" customWidth="1"/>
    <col min="4871" max="4873" width="11.42578125" style="155" customWidth="1"/>
    <col min="4874" max="4889" width="10.140625" style="155" customWidth="1"/>
    <col min="4890" max="4890" width="2.140625" style="155" customWidth="1"/>
    <col min="4891" max="4891" width="10.140625" style="155" customWidth="1"/>
    <col min="4892" max="4892" width="2.140625" style="155" customWidth="1"/>
    <col min="4893" max="4893" width="13" style="155" customWidth="1"/>
    <col min="4894" max="4894" width="6.140625" style="155" customWidth="1"/>
    <col min="4895" max="4895" width="11.28515625" style="155" customWidth="1"/>
    <col min="4896" max="4896" width="2.42578125" style="155" customWidth="1"/>
    <col min="4897" max="4898" width="12.7109375" style="155" customWidth="1"/>
    <col min="4899" max="4899" width="9.5703125" style="155" customWidth="1"/>
    <col min="4900" max="4900" width="2.140625" style="155" customWidth="1"/>
    <col min="4901" max="4908" width="10.28515625" style="155" customWidth="1"/>
    <col min="4909" max="4909" width="10.7109375" style="155" customWidth="1"/>
    <col min="4910" max="4915" width="12.140625" style="155" customWidth="1"/>
    <col min="4916" max="4917" width="10.28515625" style="155" customWidth="1"/>
    <col min="4918" max="4918" width="2.140625" style="155" customWidth="1"/>
    <col min="4919" max="4919" width="10.5703125" style="155" customWidth="1"/>
    <col min="4920" max="4920" width="1.7109375" style="155" customWidth="1"/>
    <col min="4921" max="4921" width="12.42578125" style="155" customWidth="1"/>
    <col min="4922" max="4922" width="2.28515625" style="155" customWidth="1"/>
    <col min="4923" max="4923" width="12.42578125" style="155" customWidth="1"/>
    <col min="4924" max="4924" width="2.28515625" style="155" customWidth="1"/>
    <col min="4925" max="4925" width="9.7109375" style="155" customWidth="1"/>
    <col min="4926" max="4926" width="2.140625" style="155" customWidth="1"/>
    <col min="4927" max="4927" width="2.28515625" style="155" customWidth="1"/>
    <col min="4928" max="4928" width="9.28515625" style="155" bestFit="1" customWidth="1"/>
    <col min="4929" max="4929" width="2.42578125" style="155" customWidth="1"/>
    <col min="4930" max="4930" width="10.85546875" style="155" bestFit="1" customWidth="1"/>
    <col min="4931" max="5120" width="9.140625" style="155"/>
    <col min="5121" max="5121" width="7.42578125" style="155" customWidth="1"/>
    <col min="5122" max="5122" width="5.85546875" style="155" customWidth="1"/>
    <col min="5123" max="5123" width="26" style="155" bestFit="1" customWidth="1"/>
    <col min="5124" max="5124" width="2.42578125" style="155" customWidth="1"/>
    <col min="5125" max="5125" width="11.5703125" style="155" customWidth="1"/>
    <col min="5126" max="5126" width="2.28515625" style="155" customWidth="1"/>
    <col min="5127" max="5129" width="11.42578125" style="155" customWidth="1"/>
    <col min="5130" max="5145" width="10.140625" style="155" customWidth="1"/>
    <col min="5146" max="5146" width="2.140625" style="155" customWidth="1"/>
    <col min="5147" max="5147" width="10.140625" style="155" customWidth="1"/>
    <col min="5148" max="5148" width="2.140625" style="155" customWidth="1"/>
    <col min="5149" max="5149" width="13" style="155" customWidth="1"/>
    <col min="5150" max="5150" width="6.140625" style="155" customWidth="1"/>
    <col min="5151" max="5151" width="11.28515625" style="155" customWidth="1"/>
    <col min="5152" max="5152" width="2.42578125" style="155" customWidth="1"/>
    <col min="5153" max="5154" width="12.7109375" style="155" customWidth="1"/>
    <col min="5155" max="5155" width="9.5703125" style="155" customWidth="1"/>
    <col min="5156" max="5156" width="2.140625" style="155" customWidth="1"/>
    <col min="5157" max="5164" width="10.28515625" style="155" customWidth="1"/>
    <col min="5165" max="5165" width="10.7109375" style="155" customWidth="1"/>
    <col min="5166" max="5171" width="12.140625" style="155" customWidth="1"/>
    <col min="5172" max="5173" width="10.28515625" style="155" customWidth="1"/>
    <col min="5174" max="5174" width="2.140625" style="155" customWidth="1"/>
    <col min="5175" max="5175" width="10.5703125" style="155" customWidth="1"/>
    <col min="5176" max="5176" width="1.7109375" style="155" customWidth="1"/>
    <col min="5177" max="5177" width="12.42578125" style="155" customWidth="1"/>
    <col min="5178" max="5178" width="2.28515625" style="155" customWidth="1"/>
    <col min="5179" max="5179" width="12.42578125" style="155" customWidth="1"/>
    <col min="5180" max="5180" width="2.28515625" style="155" customWidth="1"/>
    <col min="5181" max="5181" width="9.7109375" style="155" customWidth="1"/>
    <col min="5182" max="5182" width="2.140625" style="155" customWidth="1"/>
    <col min="5183" max="5183" width="2.28515625" style="155" customWidth="1"/>
    <col min="5184" max="5184" width="9.28515625" style="155" bestFit="1" customWidth="1"/>
    <col min="5185" max="5185" width="2.42578125" style="155" customWidth="1"/>
    <col min="5186" max="5186" width="10.85546875" style="155" bestFit="1" customWidth="1"/>
    <col min="5187" max="5376" width="9.140625" style="155"/>
    <col min="5377" max="5377" width="7.42578125" style="155" customWidth="1"/>
    <col min="5378" max="5378" width="5.85546875" style="155" customWidth="1"/>
    <col min="5379" max="5379" width="26" style="155" bestFit="1" customWidth="1"/>
    <col min="5380" max="5380" width="2.42578125" style="155" customWidth="1"/>
    <col min="5381" max="5381" width="11.5703125" style="155" customWidth="1"/>
    <col min="5382" max="5382" width="2.28515625" style="155" customWidth="1"/>
    <col min="5383" max="5385" width="11.42578125" style="155" customWidth="1"/>
    <col min="5386" max="5401" width="10.140625" style="155" customWidth="1"/>
    <col min="5402" max="5402" width="2.140625" style="155" customWidth="1"/>
    <col min="5403" max="5403" width="10.140625" style="155" customWidth="1"/>
    <col min="5404" max="5404" width="2.140625" style="155" customWidth="1"/>
    <col min="5405" max="5405" width="13" style="155" customWidth="1"/>
    <col min="5406" max="5406" width="6.140625" style="155" customWidth="1"/>
    <col min="5407" max="5407" width="11.28515625" style="155" customWidth="1"/>
    <col min="5408" max="5408" width="2.42578125" style="155" customWidth="1"/>
    <col min="5409" max="5410" width="12.7109375" style="155" customWidth="1"/>
    <col min="5411" max="5411" width="9.5703125" style="155" customWidth="1"/>
    <col min="5412" max="5412" width="2.140625" style="155" customWidth="1"/>
    <col min="5413" max="5420" width="10.28515625" style="155" customWidth="1"/>
    <col min="5421" max="5421" width="10.7109375" style="155" customWidth="1"/>
    <col min="5422" max="5427" width="12.140625" style="155" customWidth="1"/>
    <col min="5428" max="5429" width="10.28515625" style="155" customWidth="1"/>
    <col min="5430" max="5430" width="2.140625" style="155" customWidth="1"/>
    <col min="5431" max="5431" width="10.5703125" style="155" customWidth="1"/>
    <col min="5432" max="5432" width="1.7109375" style="155" customWidth="1"/>
    <col min="5433" max="5433" width="12.42578125" style="155" customWidth="1"/>
    <col min="5434" max="5434" width="2.28515625" style="155" customWidth="1"/>
    <col min="5435" max="5435" width="12.42578125" style="155" customWidth="1"/>
    <col min="5436" max="5436" width="2.28515625" style="155" customWidth="1"/>
    <col min="5437" max="5437" width="9.7109375" style="155" customWidth="1"/>
    <col min="5438" max="5438" width="2.140625" style="155" customWidth="1"/>
    <col min="5439" max="5439" width="2.28515625" style="155" customWidth="1"/>
    <col min="5440" max="5440" width="9.28515625" style="155" bestFit="1" customWidth="1"/>
    <col min="5441" max="5441" width="2.42578125" style="155" customWidth="1"/>
    <col min="5442" max="5442" width="10.85546875" style="155" bestFit="1" customWidth="1"/>
    <col min="5443" max="5632" width="9.140625" style="155"/>
    <col min="5633" max="5633" width="7.42578125" style="155" customWidth="1"/>
    <col min="5634" max="5634" width="5.85546875" style="155" customWidth="1"/>
    <col min="5635" max="5635" width="26" style="155" bestFit="1" customWidth="1"/>
    <col min="5636" max="5636" width="2.42578125" style="155" customWidth="1"/>
    <col min="5637" max="5637" width="11.5703125" style="155" customWidth="1"/>
    <col min="5638" max="5638" width="2.28515625" style="155" customWidth="1"/>
    <col min="5639" max="5641" width="11.42578125" style="155" customWidth="1"/>
    <col min="5642" max="5657" width="10.140625" style="155" customWidth="1"/>
    <col min="5658" max="5658" width="2.140625" style="155" customWidth="1"/>
    <col min="5659" max="5659" width="10.140625" style="155" customWidth="1"/>
    <col min="5660" max="5660" width="2.140625" style="155" customWidth="1"/>
    <col min="5661" max="5661" width="13" style="155" customWidth="1"/>
    <col min="5662" max="5662" width="6.140625" style="155" customWidth="1"/>
    <col min="5663" max="5663" width="11.28515625" style="155" customWidth="1"/>
    <col min="5664" max="5664" width="2.42578125" style="155" customWidth="1"/>
    <col min="5665" max="5666" width="12.7109375" style="155" customWidth="1"/>
    <col min="5667" max="5667" width="9.5703125" style="155" customWidth="1"/>
    <col min="5668" max="5668" width="2.140625" style="155" customWidth="1"/>
    <col min="5669" max="5676" width="10.28515625" style="155" customWidth="1"/>
    <col min="5677" max="5677" width="10.7109375" style="155" customWidth="1"/>
    <col min="5678" max="5683" width="12.140625" style="155" customWidth="1"/>
    <col min="5684" max="5685" width="10.28515625" style="155" customWidth="1"/>
    <col min="5686" max="5686" width="2.140625" style="155" customWidth="1"/>
    <col min="5687" max="5687" width="10.5703125" style="155" customWidth="1"/>
    <col min="5688" max="5688" width="1.7109375" style="155" customWidth="1"/>
    <col min="5689" max="5689" width="12.42578125" style="155" customWidth="1"/>
    <col min="5690" max="5690" width="2.28515625" style="155" customWidth="1"/>
    <col min="5691" max="5691" width="12.42578125" style="155" customWidth="1"/>
    <col min="5692" max="5692" width="2.28515625" style="155" customWidth="1"/>
    <col min="5693" max="5693" width="9.7109375" style="155" customWidth="1"/>
    <col min="5694" max="5694" width="2.140625" style="155" customWidth="1"/>
    <col min="5695" max="5695" width="2.28515625" style="155" customWidth="1"/>
    <col min="5696" max="5696" width="9.28515625" style="155" bestFit="1" customWidth="1"/>
    <col min="5697" max="5697" width="2.42578125" style="155" customWidth="1"/>
    <col min="5698" max="5698" width="10.85546875" style="155" bestFit="1" customWidth="1"/>
    <col min="5699" max="5888" width="9.140625" style="155"/>
    <col min="5889" max="5889" width="7.42578125" style="155" customWidth="1"/>
    <col min="5890" max="5890" width="5.85546875" style="155" customWidth="1"/>
    <col min="5891" max="5891" width="26" style="155" bestFit="1" customWidth="1"/>
    <col min="5892" max="5892" width="2.42578125" style="155" customWidth="1"/>
    <col min="5893" max="5893" width="11.5703125" style="155" customWidth="1"/>
    <col min="5894" max="5894" width="2.28515625" style="155" customWidth="1"/>
    <col min="5895" max="5897" width="11.42578125" style="155" customWidth="1"/>
    <col min="5898" max="5913" width="10.140625" style="155" customWidth="1"/>
    <col min="5914" max="5914" width="2.140625" style="155" customWidth="1"/>
    <col min="5915" max="5915" width="10.140625" style="155" customWidth="1"/>
    <col min="5916" max="5916" width="2.140625" style="155" customWidth="1"/>
    <col min="5917" max="5917" width="13" style="155" customWidth="1"/>
    <col min="5918" max="5918" width="6.140625" style="155" customWidth="1"/>
    <col min="5919" max="5919" width="11.28515625" style="155" customWidth="1"/>
    <col min="5920" max="5920" width="2.42578125" style="155" customWidth="1"/>
    <col min="5921" max="5922" width="12.7109375" style="155" customWidth="1"/>
    <col min="5923" max="5923" width="9.5703125" style="155" customWidth="1"/>
    <col min="5924" max="5924" width="2.140625" style="155" customWidth="1"/>
    <col min="5925" max="5932" width="10.28515625" style="155" customWidth="1"/>
    <col min="5933" max="5933" width="10.7109375" style="155" customWidth="1"/>
    <col min="5934" max="5939" width="12.140625" style="155" customWidth="1"/>
    <col min="5940" max="5941" width="10.28515625" style="155" customWidth="1"/>
    <col min="5942" max="5942" width="2.140625" style="155" customWidth="1"/>
    <col min="5943" max="5943" width="10.5703125" style="155" customWidth="1"/>
    <col min="5944" max="5944" width="1.7109375" style="155" customWidth="1"/>
    <col min="5945" max="5945" width="12.42578125" style="155" customWidth="1"/>
    <col min="5946" max="5946" width="2.28515625" style="155" customWidth="1"/>
    <col min="5947" max="5947" width="12.42578125" style="155" customWidth="1"/>
    <col min="5948" max="5948" width="2.28515625" style="155" customWidth="1"/>
    <col min="5949" max="5949" width="9.7109375" style="155" customWidth="1"/>
    <col min="5950" max="5950" width="2.140625" style="155" customWidth="1"/>
    <col min="5951" max="5951" width="2.28515625" style="155" customWidth="1"/>
    <col min="5952" max="5952" width="9.28515625" style="155" bestFit="1" customWidth="1"/>
    <col min="5953" max="5953" width="2.42578125" style="155" customWidth="1"/>
    <col min="5954" max="5954" width="10.85546875" style="155" bestFit="1" customWidth="1"/>
    <col min="5955" max="6144" width="9.140625" style="155"/>
    <col min="6145" max="6145" width="7.42578125" style="155" customWidth="1"/>
    <col min="6146" max="6146" width="5.85546875" style="155" customWidth="1"/>
    <col min="6147" max="6147" width="26" style="155" bestFit="1" customWidth="1"/>
    <col min="6148" max="6148" width="2.42578125" style="155" customWidth="1"/>
    <col min="6149" max="6149" width="11.5703125" style="155" customWidth="1"/>
    <col min="6150" max="6150" width="2.28515625" style="155" customWidth="1"/>
    <col min="6151" max="6153" width="11.42578125" style="155" customWidth="1"/>
    <col min="6154" max="6169" width="10.140625" style="155" customWidth="1"/>
    <col min="6170" max="6170" width="2.140625" style="155" customWidth="1"/>
    <col min="6171" max="6171" width="10.140625" style="155" customWidth="1"/>
    <col min="6172" max="6172" width="2.140625" style="155" customWidth="1"/>
    <col min="6173" max="6173" width="13" style="155" customWidth="1"/>
    <col min="6174" max="6174" width="6.140625" style="155" customWidth="1"/>
    <col min="6175" max="6175" width="11.28515625" style="155" customWidth="1"/>
    <col min="6176" max="6176" width="2.42578125" style="155" customWidth="1"/>
    <col min="6177" max="6178" width="12.7109375" style="155" customWidth="1"/>
    <col min="6179" max="6179" width="9.5703125" style="155" customWidth="1"/>
    <col min="6180" max="6180" width="2.140625" style="155" customWidth="1"/>
    <col min="6181" max="6188" width="10.28515625" style="155" customWidth="1"/>
    <col min="6189" max="6189" width="10.7109375" style="155" customWidth="1"/>
    <col min="6190" max="6195" width="12.140625" style="155" customWidth="1"/>
    <col min="6196" max="6197" width="10.28515625" style="155" customWidth="1"/>
    <col min="6198" max="6198" width="2.140625" style="155" customWidth="1"/>
    <col min="6199" max="6199" width="10.5703125" style="155" customWidth="1"/>
    <col min="6200" max="6200" width="1.7109375" style="155" customWidth="1"/>
    <col min="6201" max="6201" width="12.42578125" style="155" customWidth="1"/>
    <col min="6202" max="6202" width="2.28515625" style="155" customWidth="1"/>
    <col min="6203" max="6203" width="12.42578125" style="155" customWidth="1"/>
    <col min="6204" max="6204" width="2.28515625" style="155" customWidth="1"/>
    <col min="6205" max="6205" width="9.7109375" style="155" customWidth="1"/>
    <col min="6206" max="6206" width="2.140625" style="155" customWidth="1"/>
    <col min="6207" max="6207" width="2.28515625" style="155" customWidth="1"/>
    <col min="6208" max="6208" width="9.28515625" style="155" bestFit="1" customWidth="1"/>
    <col min="6209" max="6209" width="2.42578125" style="155" customWidth="1"/>
    <col min="6210" max="6210" width="10.85546875" style="155" bestFit="1" customWidth="1"/>
    <col min="6211" max="6400" width="9.140625" style="155"/>
    <col min="6401" max="6401" width="7.42578125" style="155" customWidth="1"/>
    <col min="6402" max="6402" width="5.85546875" style="155" customWidth="1"/>
    <col min="6403" max="6403" width="26" style="155" bestFit="1" customWidth="1"/>
    <col min="6404" max="6404" width="2.42578125" style="155" customWidth="1"/>
    <col min="6405" max="6405" width="11.5703125" style="155" customWidth="1"/>
    <col min="6406" max="6406" width="2.28515625" style="155" customWidth="1"/>
    <col min="6407" max="6409" width="11.42578125" style="155" customWidth="1"/>
    <col min="6410" max="6425" width="10.140625" style="155" customWidth="1"/>
    <col min="6426" max="6426" width="2.140625" style="155" customWidth="1"/>
    <col min="6427" max="6427" width="10.140625" style="155" customWidth="1"/>
    <col min="6428" max="6428" width="2.140625" style="155" customWidth="1"/>
    <col min="6429" max="6429" width="13" style="155" customWidth="1"/>
    <col min="6430" max="6430" width="6.140625" style="155" customWidth="1"/>
    <col min="6431" max="6431" width="11.28515625" style="155" customWidth="1"/>
    <col min="6432" max="6432" width="2.42578125" style="155" customWidth="1"/>
    <col min="6433" max="6434" width="12.7109375" style="155" customWidth="1"/>
    <col min="6435" max="6435" width="9.5703125" style="155" customWidth="1"/>
    <col min="6436" max="6436" width="2.140625" style="155" customWidth="1"/>
    <col min="6437" max="6444" width="10.28515625" style="155" customWidth="1"/>
    <col min="6445" max="6445" width="10.7109375" style="155" customWidth="1"/>
    <col min="6446" max="6451" width="12.140625" style="155" customWidth="1"/>
    <col min="6452" max="6453" width="10.28515625" style="155" customWidth="1"/>
    <col min="6454" max="6454" width="2.140625" style="155" customWidth="1"/>
    <col min="6455" max="6455" width="10.5703125" style="155" customWidth="1"/>
    <col min="6456" max="6456" width="1.7109375" style="155" customWidth="1"/>
    <col min="6457" max="6457" width="12.42578125" style="155" customWidth="1"/>
    <col min="6458" max="6458" width="2.28515625" style="155" customWidth="1"/>
    <col min="6459" max="6459" width="12.42578125" style="155" customWidth="1"/>
    <col min="6460" max="6460" width="2.28515625" style="155" customWidth="1"/>
    <col min="6461" max="6461" width="9.7109375" style="155" customWidth="1"/>
    <col min="6462" max="6462" width="2.140625" style="155" customWidth="1"/>
    <col min="6463" max="6463" width="2.28515625" style="155" customWidth="1"/>
    <col min="6464" max="6464" width="9.28515625" style="155" bestFit="1" customWidth="1"/>
    <col min="6465" max="6465" width="2.42578125" style="155" customWidth="1"/>
    <col min="6466" max="6466" width="10.85546875" style="155" bestFit="1" customWidth="1"/>
    <col min="6467" max="6656" width="9.140625" style="155"/>
    <col min="6657" max="6657" width="7.42578125" style="155" customWidth="1"/>
    <col min="6658" max="6658" width="5.85546875" style="155" customWidth="1"/>
    <col min="6659" max="6659" width="26" style="155" bestFit="1" customWidth="1"/>
    <col min="6660" max="6660" width="2.42578125" style="155" customWidth="1"/>
    <col min="6661" max="6661" width="11.5703125" style="155" customWidth="1"/>
    <col min="6662" max="6662" width="2.28515625" style="155" customWidth="1"/>
    <col min="6663" max="6665" width="11.42578125" style="155" customWidth="1"/>
    <col min="6666" max="6681" width="10.140625" style="155" customWidth="1"/>
    <col min="6682" max="6682" width="2.140625" style="155" customWidth="1"/>
    <col min="6683" max="6683" width="10.140625" style="155" customWidth="1"/>
    <col min="6684" max="6684" width="2.140625" style="155" customWidth="1"/>
    <col min="6685" max="6685" width="13" style="155" customWidth="1"/>
    <col min="6686" max="6686" width="6.140625" style="155" customWidth="1"/>
    <col min="6687" max="6687" width="11.28515625" style="155" customWidth="1"/>
    <col min="6688" max="6688" width="2.42578125" style="155" customWidth="1"/>
    <col min="6689" max="6690" width="12.7109375" style="155" customWidth="1"/>
    <col min="6691" max="6691" width="9.5703125" style="155" customWidth="1"/>
    <col min="6692" max="6692" width="2.140625" style="155" customWidth="1"/>
    <col min="6693" max="6700" width="10.28515625" style="155" customWidth="1"/>
    <col min="6701" max="6701" width="10.7109375" style="155" customWidth="1"/>
    <col min="6702" max="6707" width="12.140625" style="155" customWidth="1"/>
    <col min="6708" max="6709" width="10.28515625" style="155" customWidth="1"/>
    <col min="6710" max="6710" width="2.140625" style="155" customWidth="1"/>
    <col min="6711" max="6711" width="10.5703125" style="155" customWidth="1"/>
    <col min="6712" max="6712" width="1.7109375" style="155" customWidth="1"/>
    <col min="6713" max="6713" width="12.42578125" style="155" customWidth="1"/>
    <col min="6714" max="6714" width="2.28515625" style="155" customWidth="1"/>
    <col min="6715" max="6715" width="12.42578125" style="155" customWidth="1"/>
    <col min="6716" max="6716" width="2.28515625" style="155" customWidth="1"/>
    <col min="6717" max="6717" width="9.7109375" style="155" customWidth="1"/>
    <col min="6718" max="6718" width="2.140625" style="155" customWidth="1"/>
    <col min="6719" max="6719" width="2.28515625" style="155" customWidth="1"/>
    <col min="6720" max="6720" width="9.28515625" style="155" bestFit="1" customWidth="1"/>
    <col min="6721" max="6721" width="2.42578125" style="155" customWidth="1"/>
    <col min="6722" max="6722" width="10.85546875" style="155" bestFit="1" customWidth="1"/>
    <col min="6723" max="6912" width="9.140625" style="155"/>
    <col min="6913" max="6913" width="7.42578125" style="155" customWidth="1"/>
    <col min="6914" max="6914" width="5.85546875" style="155" customWidth="1"/>
    <col min="6915" max="6915" width="26" style="155" bestFit="1" customWidth="1"/>
    <col min="6916" max="6916" width="2.42578125" style="155" customWidth="1"/>
    <col min="6917" max="6917" width="11.5703125" style="155" customWidth="1"/>
    <col min="6918" max="6918" width="2.28515625" style="155" customWidth="1"/>
    <col min="6919" max="6921" width="11.42578125" style="155" customWidth="1"/>
    <col min="6922" max="6937" width="10.140625" style="155" customWidth="1"/>
    <col min="6938" max="6938" width="2.140625" style="155" customWidth="1"/>
    <col min="6939" max="6939" width="10.140625" style="155" customWidth="1"/>
    <col min="6940" max="6940" width="2.140625" style="155" customWidth="1"/>
    <col min="6941" max="6941" width="13" style="155" customWidth="1"/>
    <col min="6942" max="6942" width="6.140625" style="155" customWidth="1"/>
    <col min="6943" max="6943" width="11.28515625" style="155" customWidth="1"/>
    <col min="6944" max="6944" width="2.42578125" style="155" customWidth="1"/>
    <col min="6945" max="6946" width="12.7109375" style="155" customWidth="1"/>
    <col min="6947" max="6947" width="9.5703125" style="155" customWidth="1"/>
    <col min="6948" max="6948" width="2.140625" style="155" customWidth="1"/>
    <col min="6949" max="6956" width="10.28515625" style="155" customWidth="1"/>
    <col min="6957" max="6957" width="10.7109375" style="155" customWidth="1"/>
    <col min="6958" max="6963" width="12.140625" style="155" customWidth="1"/>
    <col min="6964" max="6965" width="10.28515625" style="155" customWidth="1"/>
    <col min="6966" max="6966" width="2.140625" style="155" customWidth="1"/>
    <col min="6967" max="6967" width="10.5703125" style="155" customWidth="1"/>
    <col min="6968" max="6968" width="1.7109375" style="155" customWidth="1"/>
    <col min="6969" max="6969" width="12.42578125" style="155" customWidth="1"/>
    <col min="6970" max="6970" width="2.28515625" style="155" customWidth="1"/>
    <col min="6971" max="6971" width="12.42578125" style="155" customWidth="1"/>
    <col min="6972" max="6972" width="2.28515625" style="155" customWidth="1"/>
    <col min="6973" max="6973" width="9.7109375" style="155" customWidth="1"/>
    <col min="6974" max="6974" width="2.140625" style="155" customWidth="1"/>
    <col min="6975" max="6975" width="2.28515625" style="155" customWidth="1"/>
    <col min="6976" max="6976" width="9.28515625" style="155" bestFit="1" customWidth="1"/>
    <col min="6977" max="6977" width="2.42578125" style="155" customWidth="1"/>
    <col min="6978" max="6978" width="10.85546875" style="155" bestFit="1" customWidth="1"/>
    <col min="6979" max="7168" width="9.140625" style="155"/>
    <col min="7169" max="7169" width="7.42578125" style="155" customWidth="1"/>
    <col min="7170" max="7170" width="5.85546875" style="155" customWidth="1"/>
    <col min="7171" max="7171" width="26" style="155" bestFit="1" customWidth="1"/>
    <col min="7172" max="7172" width="2.42578125" style="155" customWidth="1"/>
    <col min="7173" max="7173" width="11.5703125" style="155" customWidth="1"/>
    <col min="7174" max="7174" width="2.28515625" style="155" customWidth="1"/>
    <col min="7175" max="7177" width="11.42578125" style="155" customWidth="1"/>
    <col min="7178" max="7193" width="10.140625" style="155" customWidth="1"/>
    <col min="7194" max="7194" width="2.140625" style="155" customWidth="1"/>
    <col min="7195" max="7195" width="10.140625" style="155" customWidth="1"/>
    <col min="7196" max="7196" width="2.140625" style="155" customWidth="1"/>
    <col min="7197" max="7197" width="13" style="155" customWidth="1"/>
    <col min="7198" max="7198" width="6.140625" style="155" customWidth="1"/>
    <col min="7199" max="7199" width="11.28515625" style="155" customWidth="1"/>
    <col min="7200" max="7200" width="2.42578125" style="155" customWidth="1"/>
    <col min="7201" max="7202" width="12.7109375" style="155" customWidth="1"/>
    <col min="7203" max="7203" width="9.5703125" style="155" customWidth="1"/>
    <col min="7204" max="7204" width="2.140625" style="155" customWidth="1"/>
    <col min="7205" max="7212" width="10.28515625" style="155" customWidth="1"/>
    <col min="7213" max="7213" width="10.7109375" style="155" customWidth="1"/>
    <col min="7214" max="7219" width="12.140625" style="155" customWidth="1"/>
    <col min="7220" max="7221" width="10.28515625" style="155" customWidth="1"/>
    <col min="7222" max="7222" width="2.140625" style="155" customWidth="1"/>
    <col min="7223" max="7223" width="10.5703125" style="155" customWidth="1"/>
    <col min="7224" max="7224" width="1.7109375" style="155" customWidth="1"/>
    <col min="7225" max="7225" width="12.42578125" style="155" customWidth="1"/>
    <col min="7226" max="7226" width="2.28515625" style="155" customWidth="1"/>
    <col min="7227" max="7227" width="12.42578125" style="155" customWidth="1"/>
    <col min="7228" max="7228" width="2.28515625" style="155" customWidth="1"/>
    <col min="7229" max="7229" width="9.7109375" style="155" customWidth="1"/>
    <col min="7230" max="7230" width="2.140625" style="155" customWidth="1"/>
    <col min="7231" max="7231" width="2.28515625" style="155" customWidth="1"/>
    <col min="7232" max="7232" width="9.28515625" style="155" bestFit="1" customWidth="1"/>
    <col min="7233" max="7233" width="2.42578125" style="155" customWidth="1"/>
    <col min="7234" max="7234" width="10.85546875" style="155" bestFit="1" customWidth="1"/>
    <col min="7235" max="7424" width="9.140625" style="155"/>
    <col min="7425" max="7425" width="7.42578125" style="155" customWidth="1"/>
    <col min="7426" max="7426" width="5.85546875" style="155" customWidth="1"/>
    <col min="7427" max="7427" width="26" style="155" bestFit="1" customWidth="1"/>
    <col min="7428" max="7428" width="2.42578125" style="155" customWidth="1"/>
    <col min="7429" max="7429" width="11.5703125" style="155" customWidth="1"/>
    <col min="7430" max="7430" width="2.28515625" style="155" customWidth="1"/>
    <col min="7431" max="7433" width="11.42578125" style="155" customWidth="1"/>
    <col min="7434" max="7449" width="10.140625" style="155" customWidth="1"/>
    <col min="7450" max="7450" width="2.140625" style="155" customWidth="1"/>
    <col min="7451" max="7451" width="10.140625" style="155" customWidth="1"/>
    <col min="7452" max="7452" width="2.140625" style="155" customWidth="1"/>
    <col min="7453" max="7453" width="13" style="155" customWidth="1"/>
    <col min="7454" max="7454" width="6.140625" style="155" customWidth="1"/>
    <col min="7455" max="7455" width="11.28515625" style="155" customWidth="1"/>
    <col min="7456" max="7456" width="2.42578125" style="155" customWidth="1"/>
    <col min="7457" max="7458" width="12.7109375" style="155" customWidth="1"/>
    <col min="7459" max="7459" width="9.5703125" style="155" customWidth="1"/>
    <col min="7460" max="7460" width="2.140625" style="155" customWidth="1"/>
    <col min="7461" max="7468" width="10.28515625" style="155" customWidth="1"/>
    <col min="7469" max="7469" width="10.7109375" style="155" customWidth="1"/>
    <col min="7470" max="7475" width="12.140625" style="155" customWidth="1"/>
    <col min="7476" max="7477" width="10.28515625" style="155" customWidth="1"/>
    <col min="7478" max="7478" width="2.140625" style="155" customWidth="1"/>
    <col min="7479" max="7479" width="10.5703125" style="155" customWidth="1"/>
    <col min="7480" max="7480" width="1.7109375" style="155" customWidth="1"/>
    <col min="7481" max="7481" width="12.42578125" style="155" customWidth="1"/>
    <col min="7482" max="7482" width="2.28515625" style="155" customWidth="1"/>
    <col min="7483" max="7483" width="12.42578125" style="155" customWidth="1"/>
    <col min="7484" max="7484" width="2.28515625" style="155" customWidth="1"/>
    <col min="7485" max="7485" width="9.7109375" style="155" customWidth="1"/>
    <col min="7486" max="7486" width="2.140625" style="155" customWidth="1"/>
    <col min="7487" max="7487" width="2.28515625" style="155" customWidth="1"/>
    <col min="7488" max="7488" width="9.28515625" style="155" bestFit="1" customWidth="1"/>
    <col min="7489" max="7489" width="2.42578125" style="155" customWidth="1"/>
    <col min="7490" max="7490" width="10.85546875" style="155" bestFit="1" customWidth="1"/>
    <col min="7491" max="7680" width="9.140625" style="155"/>
    <col min="7681" max="7681" width="7.42578125" style="155" customWidth="1"/>
    <col min="7682" max="7682" width="5.85546875" style="155" customWidth="1"/>
    <col min="7683" max="7683" width="26" style="155" bestFit="1" customWidth="1"/>
    <col min="7684" max="7684" width="2.42578125" style="155" customWidth="1"/>
    <col min="7685" max="7685" width="11.5703125" style="155" customWidth="1"/>
    <col min="7686" max="7686" width="2.28515625" style="155" customWidth="1"/>
    <col min="7687" max="7689" width="11.42578125" style="155" customWidth="1"/>
    <col min="7690" max="7705" width="10.140625" style="155" customWidth="1"/>
    <col min="7706" max="7706" width="2.140625" style="155" customWidth="1"/>
    <col min="7707" max="7707" width="10.140625" style="155" customWidth="1"/>
    <col min="7708" max="7708" width="2.140625" style="155" customWidth="1"/>
    <col min="7709" max="7709" width="13" style="155" customWidth="1"/>
    <col min="7710" max="7710" width="6.140625" style="155" customWidth="1"/>
    <col min="7711" max="7711" width="11.28515625" style="155" customWidth="1"/>
    <col min="7712" max="7712" width="2.42578125" style="155" customWidth="1"/>
    <col min="7713" max="7714" width="12.7109375" style="155" customWidth="1"/>
    <col min="7715" max="7715" width="9.5703125" style="155" customWidth="1"/>
    <col min="7716" max="7716" width="2.140625" style="155" customWidth="1"/>
    <col min="7717" max="7724" width="10.28515625" style="155" customWidth="1"/>
    <col min="7725" max="7725" width="10.7109375" style="155" customWidth="1"/>
    <col min="7726" max="7731" width="12.140625" style="155" customWidth="1"/>
    <col min="7732" max="7733" width="10.28515625" style="155" customWidth="1"/>
    <col min="7734" max="7734" width="2.140625" style="155" customWidth="1"/>
    <col min="7735" max="7735" width="10.5703125" style="155" customWidth="1"/>
    <col min="7736" max="7736" width="1.7109375" style="155" customWidth="1"/>
    <col min="7737" max="7737" width="12.42578125" style="155" customWidth="1"/>
    <col min="7738" max="7738" width="2.28515625" style="155" customWidth="1"/>
    <col min="7739" max="7739" width="12.42578125" style="155" customWidth="1"/>
    <col min="7740" max="7740" width="2.28515625" style="155" customWidth="1"/>
    <col min="7741" max="7741" width="9.7109375" style="155" customWidth="1"/>
    <col min="7742" max="7742" width="2.140625" style="155" customWidth="1"/>
    <col min="7743" max="7743" width="2.28515625" style="155" customWidth="1"/>
    <col min="7744" max="7744" width="9.28515625" style="155" bestFit="1" customWidth="1"/>
    <col min="7745" max="7745" width="2.42578125" style="155" customWidth="1"/>
    <col min="7746" max="7746" width="10.85546875" style="155" bestFit="1" customWidth="1"/>
    <col min="7747" max="7936" width="9.140625" style="155"/>
    <col min="7937" max="7937" width="7.42578125" style="155" customWidth="1"/>
    <col min="7938" max="7938" width="5.85546875" style="155" customWidth="1"/>
    <col min="7939" max="7939" width="26" style="155" bestFit="1" customWidth="1"/>
    <col min="7940" max="7940" width="2.42578125" style="155" customWidth="1"/>
    <col min="7941" max="7941" width="11.5703125" style="155" customWidth="1"/>
    <col min="7942" max="7942" width="2.28515625" style="155" customWidth="1"/>
    <col min="7943" max="7945" width="11.42578125" style="155" customWidth="1"/>
    <col min="7946" max="7961" width="10.140625" style="155" customWidth="1"/>
    <col min="7962" max="7962" width="2.140625" style="155" customWidth="1"/>
    <col min="7963" max="7963" width="10.140625" style="155" customWidth="1"/>
    <col min="7964" max="7964" width="2.140625" style="155" customWidth="1"/>
    <col min="7965" max="7965" width="13" style="155" customWidth="1"/>
    <col min="7966" max="7966" width="6.140625" style="155" customWidth="1"/>
    <col min="7967" max="7967" width="11.28515625" style="155" customWidth="1"/>
    <col min="7968" max="7968" width="2.42578125" style="155" customWidth="1"/>
    <col min="7969" max="7970" width="12.7109375" style="155" customWidth="1"/>
    <col min="7971" max="7971" width="9.5703125" style="155" customWidth="1"/>
    <col min="7972" max="7972" width="2.140625" style="155" customWidth="1"/>
    <col min="7973" max="7980" width="10.28515625" style="155" customWidth="1"/>
    <col min="7981" max="7981" width="10.7109375" style="155" customWidth="1"/>
    <col min="7982" max="7987" width="12.140625" style="155" customWidth="1"/>
    <col min="7988" max="7989" width="10.28515625" style="155" customWidth="1"/>
    <col min="7990" max="7990" width="2.140625" style="155" customWidth="1"/>
    <col min="7991" max="7991" width="10.5703125" style="155" customWidth="1"/>
    <col min="7992" max="7992" width="1.7109375" style="155" customWidth="1"/>
    <col min="7993" max="7993" width="12.42578125" style="155" customWidth="1"/>
    <col min="7994" max="7994" width="2.28515625" style="155" customWidth="1"/>
    <col min="7995" max="7995" width="12.42578125" style="155" customWidth="1"/>
    <col min="7996" max="7996" width="2.28515625" style="155" customWidth="1"/>
    <col min="7997" max="7997" width="9.7109375" style="155" customWidth="1"/>
    <col min="7998" max="7998" width="2.140625" style="155" customWidth="1"/>
    <col min="7999" max="7999" width="2.28515625" style="155" customWidth="1"/>
    <col min="8000" max="8000" width="9.28515625" style="155" bestFit="1" customWidth="1"/>
    <col min="8001" max="8001" width="2.42578125" style="155" customWidth="1"/>
    <col min="8002" max="8002" width="10.85546875" style="155" bestFit="1" customWidth="1"/>
    <col min="8003" max="8192" width="9.140625" style="155"/>
    <col min="8193" max="8193" width="7.42578125" style="155" customWidth="1"/>
    <col min="8194" max="8194" width="5.85546875" style="155" customWidth="1"/>
    <col min="8195" max="8195" width="26" style="155" bestFit="1" customWidth="1"/>
    <col min="8196" max="8196" width="2.42578125" style="155" customWidth="1"/>
    <col min="8197" max="8197" width="11.5703125" style="155" customWidth="1"/>
    <col min="8198" max="8198" width="2.28515625" style="155" customWidth="1"/>
    <col min="8199" max="8201" width="11.42578125" style="155" customWidth="1"/>
    <col min="8202" max="8217" width="10.140625" style="155" customWidth="1"/>
    <col min="8218" max="8218" width="2.140625" style="155" customWidth="1"/>
    <col min="8219" max="8219" width="10.140625" style="155" customWidth="1"/>
    <col min="8220" max="8220" width="2.140625" style="155" customWidth="1"/>
    <col min="8221" max="8221" width="13" style="155" customWidth="1"/>
    <col min="8222" max="8222" width="6.140625" style="155" customWidth="1"/>
    <col min="8223" max="8223" width="11.28515625" style="155" customWidth="1"/>
    <col min="8224" max="8224" width="2.42578125" style="155" customWidth="1"/>
    <col min="8225" max="8226" width="12.7109375" style="155" customWidth="1"/>
    <col min="8227" max="8227" width="9.5703125" style="155" customWidth="1"/>
    <col min="8228" max="8228" width="2.140625" style="155" customWidth="1"/>
    <col min="8229" max="8236" width="10.28515625" style="155" customWidth="1"/>
    <col min="8237" max="8237" width="10.7109375" style="155" customWidth="1"/>
    <col min="8238" max="8243" width="12.140625" style="155" customWidth="1"/>
    <col min="8244" max="8245" width="10.28515625" style="155" customWidth="1"/>
    <col min="8246" max="8246" width="2.140625" style="155" customWidth="1"/>
    <col min="8247" max="8247" width="10.5703125" style="155" customWidth="1"/>
    <col min="8248" max="8248" width="1.7109375" style="155" customWidth="1"/>
    <col min="8249" max="8249" width="12.42578125" style="155" customWidth="1"/>
    <col min="8250" max="8250" width="2.28515625" style="155" customWidth="1"/>
    <col min="8251" max="8251" width="12.42578125" style="155" customWidth="1"/>
    <col min="8252" max="8252" width="2.28515625" style="155" customWidth="1"/>
    <col min="8253" max="8253" width="9.7109375" style="155" customWidth="1"/>
    <col min="8254" max="8254" width="2.140625" style="155" customWidth="1"/>
    <col min="8255" max="8255" width="2.28515625" style="155" customWidth="1"/>
    <col min="8256" max="8256" width="9.28515625" style="155" bestFit="1" customWidth="1"/>
    <col min="8257" max="8257" width="2.42578125" style="155" customWidth="1"/>
    <col min="8258" max="8258" width="10.85546875" style="155" bestFit="1" customWidth="1"/>
    <col min="8259" max="8448" width="9.140625" style="155"/>
    <col min="8449" max="8449" width="7.42578125" style="155" customWidth="1"/>
    <col min="8450" max="8450" width="5.85546875" style="155" customWidth="1"/>
    <col min="8451" max="8451" width="26" style="155" bestFit="1" customWidth="1"/>
    <col min="8452" max="8452" width="2.42578125" style="155" customWidth="1"/>
    <col min="8453" max="8453" width="11.5703125" style="155" customWidth="1"/>
    <col min="8454" max="8454" width="2.28515625" style="155" customWidth="1"/>
    <col min="8455" max="8457" width="11.42578125" style="155" customWidth="1"/>
    <col min="8458" max="8473" width="10.140625" style="155" customWidth="1"/>
    <col min="8474" max="8474" width="2.140625" style="155" customWidth="1"/>
    <col min="8475" max="8475" width="10.140625" style="155" customWidth="1"/>
    <col min="8476" max="8476" width="2.140625" style="155" customWidth="1"/>
    <col min="8477" max="8477" width="13" style="155" customWidth="1"/>
    <col min="8478" max="8478" width="6.140625" style="155" customWidth="1"/>
    <col min="8479" max="8479" width="11.28515625" style="155" customWidth="1"/>
    <col min="8480" max="8480" width="2.42578125" style="155" customWidth="1"/>
    <col min="8481" max="8482" width="12.7109375" style="155" customWidth="1"/>
    <col min="8483" max="8483" width="9.5703125" style="155" customWidth="1"/>
    <col min="8484" max="8484" width="2.140625" style="155" customWidth="1"/>
    <col min="8485" max="8492" width="10.28515625" style="155" customWidth="1"/>
    <col min="8493" max="8493" width="10.7109375" style="155" customWidth="1"/>
    <col min="8494" max="8499" width="12.140625" style="155" customWidth="1"/>
    <col min="8500" max="8501" width="10.28515625" style="155" customWidth="1"/>
    <col min="8502" max="8502" width="2.140625" style="155" customWidth="1"/>
    <col min="8503" max="8503" width="10.5703125" style="155" customWidth="1"/>
    <col min="8504" max="8504" width="1.7109375" style="155" customWidth="1"/>
    <col min="8505" max="8505" width="12.42578125" style="155" customWidth="1"/>
    <col min="8506" max="8506" width="2.28515625" style="155" customWidth="1"/>
    <col min="8507" max="8507" width="12.42578125" style="155" customWidth="1"/>
    <col min="8508" max="8508" width="2.28515625" style="155" customWidth="1"/>
    <col min="8509" max="8509" width="9.7109375" style="155" customWidth="1"/>
    <col min="8510" max="8510" width="2.140625" style="155" customWidth="1"/>
    <col min="8511" max="8511" width="2.28515625" style="155" customWidth="1"/>
    <col min="8512" max="8512" width="9.28515625" style="155" bestFit="1" customWidth="1"/>
    <col min="8513" max="8513" width="2.42578125" style="155" customWidth="1"/>
    <col min="8514" max="8514" width="10.85546875" style="155" bestFit="1" customWidth="1"/>
    <col min="8515" max="8704" width="9.140625" style="155"/>
    <col min="8705" max="8705" width="7.42578125" style="155" customWidth="1"/>
    <col min="8706" max="8706" width="5.85546875" style="155" customWidth="1"/>
    <col min="8707" max="8707" width="26" style="155" bestFit="1" customWidth="1"/>
    <col min="8708" max="8708" width="2.42578125" style="155" customWidth="1"/>
    <col min="8709" max="8709" width="11.5703125" style="155" customWidth="1"/>
    <col min="8710" max="8710" width="2.28515625" style="155" customWidth="1"/>
    <col min="8711" max="8713" width="11.42578125" style="155" customWidth="1"/>
    <col min="8714" max="8729" width="10.140625" style="155" customWidth="1"/>
    <col min="8730" max="8730" width="2.140625" style="155" customWidth="1"/>
    <col min="8731" max="8731" width="10.140625" style="155" customWidth="1"/>
    <col min="8732" max="8732" width="2.140625" style="155" customWidth="1"/>
    <col min="8733" max="8733" width="13" style="155" customWidth="1"/>
    <col min="8734" max="8734" width="6.140625" style="155" customWidth="1"/>
    <col min="8735" max="8735" width="11.28515625" style="155" customWidth="1"/>
    <col min="8736" max="8736" width="2.42578125" style="155" customWidth="1"/>
    <col min="8737" max="8738" width="12.7109375" style="155" customWidth="1"/>
    <col min="8739" max="8739" width="9.5703125" style="155" customWidth="1"/>
    <col min="8740" max="8740" width="2.140625" style="155" customWidth="1"/>
    <col min="8741" max="8748" width="10.28515625" style="155" customWidth="1"/>
    <col min="8749" max="8749" width="10.7109375" style="155" customWidth="1"/>
    <col min="8750" max="8755" width="12.140625" style="155" customWidth="1"/>
    <col min="8756" max="8757" width="10.28515625" style="155" customWidth="1"/>
    <col min="8758" max="8758" width="2.140625" style="155" customWidth="1"/>
    <col min="8759" max="8759" width="10.5703125" style="155" customWidth="1"/>
    <col min="8760" max="8760" width="1.7109375" style="155" customWidth="1"/>
    <col min="8761" max="8761" width="12.42578125" style="155" customWidth="1"/>
    <col min="8762" max="8762" width="2.28515625" style="155" customWidth="1"/>
    <col min="8763" max="8763" width="12.42578125" style="155" customWidth="1"/>
    <col min="8764" max="8764" width="2.28515625" style="155" customWidth="1"/>
    <col min="8765" max="8765" width="9.7109375" style="155" customWidth="1"/>
    <col min="8766" max="8766" width="2.140625" style="155" customWidth="1"/>
    <col min="8767" max="8767" width="2.28515625" style="155" customWidth="1"/>
    <col min="8768" max="8768" width="9.28515625" style="155" bestFit="1" customWidth="1"/>
    <col min="8769" max="8769" width="2.42578125" style="155" customWidth="1"/>
    <col min="8770" max="8770" width="10.85546875" style="155" bestFit="1" customWidth="1"/>
    <col min="8771" max="8960" width="9.140625" style="155"/>
    <col min="8961" max="8961" width="7.42578125" style="155" customWidth="1"/>
    <col min="8962" max="8962" width="5.85546875" style="155" customWidth="1"/>
    <col min="8963" max="8963" width="26" style="155" bestFit="1" customWidth="1"/>
    <col min="8964" max="8964" width="2.42578125" style="155" customWidth="1"/>
    <col min="8965" max="8965" width="11.5703125" style="155" customWidth="1"/>
    <col min="8966" max="8966" width="2.28515625" style="155" customWidth="1"/>
    <col min="8967" max="8969" width="11.42578125" style="155" customWidth="1"/>
    <col min="8970" max="8985" width="10.140625" style="155" customWidth="1"/>
    <col min="8986" max="8986" width="2.140625" style="155" customWidth="1"/>
    <col min="8987" max="8987" width="10.140625" style="155" customWidth="1"/>
    <col min="8988" max="8988" width="2.140625" style="155" customWidth="1"/>
    <col min="8989" max="8989" width="13" style="155" customWidth="1"/>
    <col min="8990" max="8990" width="6.140625" style="155" customWidth="1"/>
    <col min="8991" max="8991" width="11.28515625" style="155" customWidth="1"/>
    <col min="8992" max="8992" width="2.42578125" style="155" customWidth="1"/>
    <col min="8993" max="8994" width="12.7109375" style="155" customWidth="1"/>
    <col min="8995" max="8995" width="9.5703125" style="155" customWidth="1"/>
    <col min="8996" max="8996" width="2.140625" style="155" customWidth="1"/>
    <col min="8997" max="9004" width="10.28515625" style="155" customWidth="1"/>
    <col min="9005" max="9005" width="10.7109375" style="155" customWidth="1"/>
    <col min="9006" max="9011" width="12.140625" style="155" customWidth="1"/>
    <col min="9012" max="9013" width="10.28515625" style="155" customWidth="1"/>
    <col min="9014" max="9014" width="2.140625" style="155" customWidth="1"/>
    <col min="9015" max="9015" width="10.5703125" style="155" customWidth="1"/>
    <col min="9016" max="9016" width="1.7109375" style="155" customWidth="1"/>
    <col min="9017" max="9017" width="12.42578125" style="155" customWidth="1"/>
    <col min="9018" max="9018" width="2.28515625" style="155" customWidth="1"/>
    <col min="9019" max="9019" width="12.42578125" style="155" customWidth="1"/>
    <col min="9020" max="9020" width="2.28515625" style="155" customWidth="1"/>
    <col min="9021" max="9021" width="9.7109375" style="155" customWidth="1"/>
    <col min="9022" max="9022" width="2.140625" style="155" customWidth="1"/>
    <col min="9023" max="9023" width="2.28515625" style="155" customWidth="1"/>
    <col min="9024" max="9024" width="9.28515625" style="155" bestFit="1" customWidth="1"/>
    <col min="9025" max="9025" width="2.42578125" style="155" customWidth="1"/>
    <col min="9026" max="9026" width="10.85546875" style="155" bestFit="1" customWidth="1"/>
    <col min="9027" max="9216" width="9.140625" style="155"/>
    <col min="9217" max="9217" width="7.42578125" style="155" customWidth="1"/>
    <col min="9218" max="9218" width="5.85546875" style="155" customWidth="1"/>
    <col min="9219" max="9219" width="26" style="155" bestFit="1" customWidth="1"/>
    <col min="9220" max="9220" width="2.42578125" style="155" customWidth="1"/>
    <col min="9221" max="9221" width="11.5703125" style="155" customWidth="1"/>
    <col min="9222" max="9222" width="2.28515625" style="155" customWidth="1"/>
    <col min="9223" max="9225" width="11.42578125" style="155" customWidth="1"/>
    <col min="9226" max="9241" width="10.140625" style="155" customWidth="1"/>
    <col min="9242" max="9242" width="2.140625" style="155" customWidth="1"/>
    <col min="9243" max="9243" width="10.140625" style="155" customWidth="1"/>
    <col min="9244" max="9244" width="2.140625" style="155" customWidth="1"/>
    <col min="9245" max="9245" width="13" style="155" customWidth="1"/>
    <col min="9246" max="9246" width="6.140625" style="155" customWidth="1"/>
    <col min="9247" max="9247" width="11.28515625" style="155" customWidth="1"/>
    <col min="9248" max="9248" width="2.42578125" style="155" customWidth="1"/>
    <col min="9249" max="9250" width="12.7109375" style="155" customWidth="1"/>
    <col min="9251" max="9251" width="9.5703125" style="155" customWidth="1"/>
    <col min="9252" max="9252" width="2.140625" style="155" customWidth="1"/>
    <col min="9253" max="9260" width="10.28515625" style="155" customWidth="1"/>
    <col min="9261" max="9261" width="10.7109375" style="155" customWidth="1"/>
    <col min="9262" max="9267" width="12.140625" style="155" customWidth="1"/>
    <col min="9268" max="9269" width="10.28515625" style="155" customWidth="1"/>
    <col min="9270" max="9270" width="2.140625" style="155" customWidth="1"/>
    <col min="9271" max="9271" width="10.5703125" style="155" customWidth="1"/>
    <col min="9272" max="9272" width="1.7109375" style="155" customWidth="1"/>
    <col min="9273" max="9273" width="12.42578125" style="155" customWidth="1"/>
    <col min="9274" max="9274" width="2.28515625" style="155" customWidth="1"/>
    <col min="9275" max="9275" width="12.42578125" style="155" customWidth="1"/>
    <col min="9276" max="9276" width="2.28515625" style="155" customWidth="1"/>
    <col min="9277" max="9277" width="9.7109375" style="155" customWidth="1"/>
    <col min="9278" max="9278" width="2.140625" style="155" customWidth="1"/>
    <col min="9279" max="9279" width="2.28515625" style="155" customWidth="1"/>
    <col min="9280" max="9280" width="9.28515625" style="155" bestFit="1" customWidth="1"/>
    <col min="9281" max="9281" width="2.42578125" style="155" customWidth="1"/>
    <col min="9282" max="9282" width="10.85546875" style="155" bestFit="1" customWidth="1"/>
    <col min="9283" max="9472" width="9.140625" style="155"/>
    <col min="9473" max="9473" width="7.42578125" style="155" customWidth="1"/>
    <col min="9474" max="9474" width="5.85546875" style="155" customWidth="1"/>
    <col min="9475" max="9475" width="26" style="155" bestFit="1" customWidth="1"/>
    <col min="9476" max="9476" width="2.42578125" style="155" customWidth="1"/>
    <col min="9477" max="9477" width="11.5703125" style="155" customWidth="1"/>
    <col min="9478" max="9478" width="2.28515625" style="155" customWidth="1"/>
    <col min="9479" max="9481" width="11.42578125" style="155" customWidth="1"/>
    <col min="9482" max="9497" width="10.140625" style="155" customWidth="1"/>
    <col min="9498" max="9498" width="2.140625" style="155" customWidth="1"/>
    <col min="9499" max="9499" width="10.140625" style="155" customWidth="1"/>
    <col min="9500" max="9500" width="2.140625" style="155" customWidth="1"/>
    <col min="9501" max="9501" width="13" style="155" customWidth="1"/>
    <col min="9502" max="9502" width="6.140625" style="155" customWidth="1"/>
    <col min="9503" max="9503" width="11.28515625" style="155" customWidth="1"/>
    <col min="9504" max="9504" width="2.42578125" style="155" customWidth="1"/>
    <col min="9505" max="9506" width="12.7109375" style="155" customWidth="1"/>
    <col min="9507" max="9507" width="9.5703125" style="155" customWidth="1"/>
    <col min="9508" max="9508" width="2.140625" style="155" customWidth="1"/>
    <col min="9509" max="9516" width="10.28515625" style="155" customWidth="1"/>
    <col min="9517" max="9517" width="10.7109375" style="155" customWidth="1"/>
    <col min="9518" max="9523" width="12.140625" style="155" customWidth="1"/>
    <col min="9524" max="9525" width="10.28515625" style="155" customWidth="1"/>
    <col min="9526" max="9526" width="2.140625" style="155" customWidth="1"/>
    <col min="9527" max="9527" width="10.5703125" style="155" customWidth="1"/>
    <col min="9528" max="9528" width="1.7109375" style="155" customWidth="1"/>
    <col min="9529" max="9529" width="12.42578125" style="155" customWidth="1"/>
    <col min="9530" max="9530" width="2.28515625" style="155" customWidth="1"/>
    <col min="9531" max="9531" width="12.42578125" style="155" customWidth="1"/>
    <col min="9532" max="9532" width="2.28515625" style="155" customWidth="1"/>
    <col min="9533" max="9533" width="9.7109375" style="155" customWidth="1"/>
    <col min="9534" max="9534" width="2.140625" style="155" customWidth="1"/>
    <col min="9535" max="9535" width="2.28515625" style="155" customWidth="1"/>
    <col min="9536" max="9536" width="9.28515625" style="155" bestFit="1" customWidth="1"/>
    <col min="9537" max="9537" width="2.42578125" style="155" customWidth="1"/>
    <col min="9538" max="9538" width="10.85546875" style="155" bestFit="1" customWidth="1"/>
    <col min="9539" max="9728" width="9.140625" style="155"/>
    <col min="9729" max="9729" width="7.42578125" style="155" customWidth="1"/>
    <col min="9730" max="9730" width="5.85546875" style="155" customWidth="1"/>
    <col min="9731" max="9731" width="26" style="155" bestFit="1" customWidth="1"/>
    <col min="9732" max="9732" width="2.42578125" style="155" customWidth="1"/>
    <col min="9733" max="9733" width="11.5703125" style="155" customWidth="1"/>
    <col min="9734" max="9734" width="2.28515625" style="155" customWidth="1"/>
    <col min="9735" max="9737" width="11.42578125" style="155" customWidth="1"/>
    <col min="9738" max="9753" width="10.140625" style="155" customWidth="1"/>
    <col min="9754" max="9754" width="2.140625" style="155" customWidth="1"/>
    <col min="9755" max="9755" width="10.140625" style="155" customWidth="1"/>
    <col min="9756" max="9756" width="2.140625" style="155" customWidth="1"/>
    <col min="9757" max="9757" width="13" style="155" customWidth="1"/>
    <col min="9758" max="9758" width="6.140625" style="155" customWidth="1"/>
    <col min="9759" max="9759" width="11.28515625" style="155" customWidth="1"/>
    <col min="9760" max="9760" width="2.42578125" style="155" customWidth="1"/>
    <col min="9761" max="9762" width="12.7109375" style="155" customWidth="1"/>
    <col min="9763" max="9763" width="9.5703125" style="155" customWidth="1"/>
    <col min="9764" max="9764" width="2.140625" style="155" customWidth="1"/>
    <col min="9765" max="9772" width="10.28515625" style="155" customWidth="1"/>
    <col min="9773" max="9773" width="10.7109375" style="155" customWidth="1"/>
    <col min="9774" max="9779" width="12.140625" style="155" customWidth="1"/>
    <col min="9780" max="9781" width="10.28515625" style="155" customWidth="1"/>
    <col min="9782" max="9782" width="2.140625" style="155" customWidth="1"/>
    <col min="9783" max="9783" width="10.5703125" style="155" customWidth="1"/>
    <col min="9784" max="9784" width="1.7109375" style="155" customWidth="1"/>
    <col min="9785" max="9785" width="12.42578125" style="155" customWidth="1"/>
    <col min="9786" max="9786" width="2.28515625" style="155" customWidth="1"/>
    <col min="9787" max="9787" width="12.42578125" style="155" customWidth="1"/>
    <col min="9788" max="9788" width="2.28515625" style="155" customWidth="1"/>
    <col min="9789" max="9789" width="9.7109375" style="155" customWidth="1"/>
    <col min="9790" max="9790" width="2.140625" style="155" customWidth="1"/>
    <col min="9791" max="9791" width="2.28515625" style="155" customWidth="1"/>
    <col min="9792" max="9792" width="9.28515625" style="155" bestFit="1" customWidth="1"/>
    <col min="9793" max="9793" width="2.42578125" style="155" customWidth="1"/>
    <col min="9794" max="9794" width="10.85546875" style="155" bestFit="1" customWidth="1"/>
    <col min="9795" max="9984" width="9.140625" style="155"/>
    <col min="9985" max="9985" width="7.42578125" style="155" customWidth="1"/>
    <col min="9986" max="9986" width="5.85546875" style="155" customWidth="1"/>
    <col min="9987" max="9987" width="26" style="155" bestFit="1" customWidth="1"/>
    <col min="9988" max="9988" width="2.42578125" style="155" customWidth="1"/>
    <col min="9989" max="9989" width="11.5703125" style="155" customWidth="1"/>
    <col min="9990" max="9990" width="2.28515625" style="155" customWidth="1"/>
    <col min="9991" max="9993" width="11.42578125" style="155" customWidth="1"/>
    <col min="9994" max="10009" width="10.140625" style="155" customWidth="1"/>
    <col min="10010" max="10010" width="2.140625" style="155" customWidth="1"/>
    <col min="10011" max="10011" width="10.140625" style="155" customWidth="1"/>
    <col min="10012" max="10012" width="2.140625" style="155" customWidth="1"/>
    <col min="10013" max="10013" width="13" style="155" customWidth="1"/>
    <col min="10014" max="10014" width="6.140625" style="155" customWidth="1"/>
    <col min="10015" max="10015" width="11.28515625" style="155" customWidth="1"/>
    <col min="10016" max="10016" width="2.42578125" style="155" customWidth="1"/>
    <col min="10017" max="10018" width="12.7109375" style="155" customWidth="1"/>
    <col min="10019" max="10019" width="9.5703125" style="155" customWidth="1"/>
    <col min="10020" max="10020" width="2.140625" style="155" customWidth="1"/>
    <col min="10021" max="10028" width="10.28515625" style="155" customWidth="1"/>
    <col min="10029" max="10029" width="10.7109375" style="155" customWidth="1"/>
    <col min="10030" max="10035" width="12.140625" style="155" customWidth="1"/>
    <col min="10036" max="10037" width="10.28515625" style="155" customWidth="1"/>
    <col min="10038" max="10038" width="2.140625" style="155" customWidth="1"/>
    <col min="10039" max="10039" width="10.5703125" style="155" customWidth="1"/>
    <col min="10040" max="10040" width="1.7109375" style="155" customWidth="1"/>
    <col min="10041" max="10041" width="12.42578125" style="155" customWidth="1"/>
    <col min="10042" max="10042" width="2.28515625" style="155" customWidth="1"/>
    <col min="10043" max="10043" width="12.42578125" style="155" customWidth="1"/>
    <col min="10044" max="10044" width="2.28515625" style="155" customWidth="1"/>
    <col min="10045" max="10045" width="9.7109375" style="155" customWidth="1"/>
    <col min="10046" max="10046" width="2.140625" style="155" customWidth="1"/>
    <col min="10047" max="10047" width="2.28515625" style="155" customWidth="1"/>
    <col min="10048" max="10048" width="9.28515625" style="155" bestFit="1" customWidth="1"/>
    <col min="10049" max="10049" width="2.42578125" style="155" customWidth="1"/>
    <col min="10050" max="10050" width="10.85546875" style="155" bestFit="1" customWidth="1"/>
    <col min="10051" max="10240" width="9.140625" style="155"/>
    <col min="10241" max="10241" width="7.42578125" style="155" customWidth="1"/>
    <col min="10242" max="10242" width="5.85546875" style="155" customWidth="1"/>
    <col min="10243" max="10243" width="26" style="155" bestFit="1" customWidth="1"/>
    <col min="10244" max="10244" width="2.42578125" style="155" customWidth="1"/>
    <col min="10245" max="10245" width="11.5703125" style="155" customWidth="1"/>
    <col min="10246" max="10246" width="2.28515625" style="155" customWidth="1"/>
    <col min="10247" max="10249" width="11.42578125" style="155" customWidth="1"/>
    <col min="10250" max="10265" width="10.140625" style="155" customWidth="1"/>
    <col min="10266" max="10266" width="2.140625" style="155" customWidth="1"/>
    <col min="10267" max="10267" width="10.140625" style="155" customWidth="1"/>
    <col min="10268" max="10268" width="2.140625" style="155" customWidth="1"/>
    <col min="10269" max="10269" width="13" style="155" customWidth="1"/>
    <col min="10270" max="10270" width="6.140625" style="155" customWidth="1"/>
    <col min="10271" max="10271" width="11.28515625" style="155" customWidth="1"/>
    <col min="10272" max="10272" width="2.42578125" style="155" customWidth="1"/>
    <col min="10273" max="10274" width="12.7109375" style="155" customWidth="1"/>
    <col min="10275" max="10275" width="9.5703125" style="155" customWidth="1"/>
    <col min="10276" max="10276" width="2.140625" style="155" customWidth="1"/>
    <col min="10277" max="10284" width="10.28515625" style="155" customWidth="1"/>
    <col min="10285" max="10285" width="10.7109375" style="155" customWidth="1"/>
    <col min="10286" max="10291" width="12.140625" style="155" customWidth="1"/>
    <col min="10292" max="10293" width="10.28515625" style="155" customWidth="1"/>
    <col min="10294" max="10294" width="2.140625" style="155" customWidth="1"/>
    <col min="10295" max="10295" width="10.5703125" style="155" customWidth="1"/>
    <col min="10296" max="10296" width="1.7109375" style="155" customWidth="1"/>
    <col min="10297" max="10297" width="12.42578125" style="155" customWidth="1"/>
    <col min="10298" max="10298" width="2.28515625" style="155" customWidth="1"/>
    <col min="10299" max="10299" width="12.42578125" style="155" customWidth="1"/>
    <col min="10300" max="10300" width="2.28515625" style="155" customWidth="1"/>
    <col min="10301" max="10301" width="9.7109375" style="155" customWidth="1"/>
    <col min="10302" max="10302" width="2.140625" style="155" customWidth="1"/>
    <col min="10303" max="10303" width="2.28515625" style="155" customWidth="1"/>
    <col min="10304" max="10304" width="9.28515625" style="155" bestFit="1" customWidth="1"/>
    <col min="10305" max="10305" width="2.42578125" style="155" customWidth="1"/>
    <col min="10306" max="10306" width="10.85546875" style="155" bestFit="1" customWidth="1"/>
    <col min="10307" max="10496" width="9.140625" style="155"/>
    <col min="10497" max="10497" width="7.42578125" style="155" customWidth="1"/>
    <col min="10498" max="10498" width="5.85546875" style="155" customWidth="1"/>
    <col min="10499" max="10499" width="26" style="155" bestFit="1" customWidth="1"/>
    <col min="10500" max="10500" width="2.42578125" style="155" customWidth="1"/>
    <col min="10501" max="10501" width="11.5703125" style="155" customWidth="1"/>
    <col min="10502" max="10502" width="2.28515625" style="155" customWidth="1"/>
    <col min="10503" max="10505" width="11.42578125" style="155" customWidth="1"/>
    <col min="10506" max="10521" width="10.140625" style="155" customWidth="1"/>
    <col min="10522" max="10522" width="2.140625" style="155" customWidth="1"/>
    <col min="10523" max="10523" width="10.140625" style="155" customWidth="1"/>
    <col min="10524" max="10524" width="2.140625" style="155" customWidth="1"/>
    <col min="10525" max="10525" width="13" style="155" customWidth="1"/>
    <col min="10526" max="10526" width="6.140625" style="155" customWidth="1"/>
    <col min="10527" max="10527" width="11.28515625" style="155" customWidth="1"/>
    <col min="10528" max="10528" width="2.42578125" style="155" customWidth="1"/>
    <col min="10529" max="10530" width="12.7109375" style="155" customWidth="1"/>
    <col min="10531" max="10531" width="9.5703125" style="155" customWidth="1"/>
    <col min="10532" max="10532" width="2.140625" style="155" customWidth="1"/>
    <col min="10533" max="10540" width="10.28515625" style="155" customWidth="1"/>
    <col min="10541" max="10541" width="10.7109375" style="155" customWidth="1"/>
    <col min="10542" max="10547" width="12.140625" style="155" customWidth="1"/>
    <col min="10548" max="10549" width="10.28515625" style="155" customWidth="1"/>
    <col min="10550" max="10550" width="2.140625" style="155" customWidth="1"/>
    <col min="10551" max="10551" width="10.5703125" style="155" customWidth="1"/>
    <col min="10552" max="10552" width="1.7109375" style="155" customWidth="1"/>
    <col min="10553" max="10553" width="12.42578125" style="155" customWidth="1"/>
    <col min="10554" max="10554" width="2.28515625" style="155" customWidth="1"/>
    <col min="10555" max="10555" width="12.42578125" style="155" customWidth="1"/>
    <col min="10556" max="10556" width="2.28515625" style="155" customWidth="1"/>
    <col min="10557" max="10557" width="9.7109375" style="155" customWidth="1"/>
    <col min="10558" max="10558" width="2.140625" style="155" customWidth="1"/>
    <col min="10559" max="10559" width="2.28515625" style="155" customWidth="1"/>
    <col min="10560" max="10560" width="9.28515625" style="155" bestFit="1" customWidth="1"/>
    <col min="10561" max="10561" width="2.42578125" style="155" customWidth="1"/>
    <col min="10562" max="10562" width="10.85546875" style="155" bestFit="1" customWidth="1"/>
    <col min="10563" max="10752" width="9.140625" style="155"/>
    <col min="10753" max="10753" width="7.42578125" style="155" customWidth="1"/>
    <col min="10754" max="10754" width="5.85546875" style="155" customWidth="1"/>
    <col min="10755" max="10755" width="26" style="155" bestFit="1" customWidth="1"/>
    <col min="10756" max="10756" width="2.42578125" style="155" customWidth="1"/>
    <col min="10757" max="10757" width="11.5703125" style="155" customWidth="1"/>
    <col min="10758" max="10758" width="2.28515625" style="155" customWidth="1"/>
    <col min="10759" max="10761" width="11.42578125" style="155" customWidth="1"/>
    <col min="10762" max="10777" width="10.140625" style="155" customWidth="1"/>
    <col min="10778" max="10778" width="2.140625" style="155" customWidth="1"/>
    <col min="10779" max="10779" width="10.140625" style="155" customWidth="1"/>
    <col min="10780" max="10780" width="2.140625" style="155" customWidth="1"/>
    <col min="10781" max="10781" width="13" style="155" customWidth="1"/>
    <col min="10782" max="10782" width="6.140625" style="155" customWidth="1"/>
    <col min="10783" max="10783" width="11.28515625" style="155" customWidth="1"/>
    <col min="10784" max="10784" width="2.42578125" style="155" customWidth="1"/>
    <col min="10785" max="10786" width="12.7109375" style="155" customWidth="1"/>
    <col min="10787" max="10787" width="9.5703125" style="155" customWidth="1"/>
    <col min="10788" max="10788" width="2.140625" style="155" customWidth="1"/>
    <col min="10789" max="10796" width="10.28515625" style="155" customWidth="1"/>
    <col min="10797" max="10797" width="10.7109375" style="155" customWidth="1"/>
    <col min="10798" max="10803" width="12.140625" style="155" customWidth="1"/>
    <col min="10804" max="10805" width="10.28515625" style="155" customWidth="1"/>
    <col min="10806" max="10806" width="2.140625" style="155" customWidth="1"/>
    <col min="10807" max="10807" width="10.5703125" style="155" customWidth="1"/>
    <col min="10808" max="10808" width="1.7109375" style="155" customWidth="1"/>
    <col min="10809" max="10809" width="12.42578125" style="155" customWidth="1"/>
    <col min="10810" max="10810" width="2.28515625" style="155" customWidth="1"/>
    <col min="10811" max="10811" width="12.42578125" style="155" customWidth="1"/>
    <col min="10812" max="10812" width="2.28515625" style="155" customWidth="1"/>
    <col min="10813" max="10813" width="9.7109375" style="155" customWidth="1"/>
    <col min="10814" max="10814" width="2.140625" style="155" customWidth="1"/>
    <col min="10815" max="10815" width="2.28515625" style="155" customWidth="1"/>
    <col min="10816" max="10816" width="9.28515625" style="155" bestFit="1" customWidth="1"/>
    <col min="10817" max="10817" width="2.42578125" style="155" customWidth="1"/>
    <col min="10818" max="10818" width="10.85546875" style="155" bestFit="1" customWidth="1"/>
    <col min="10819" max="11008" width="9.140625" style="155"/>
    <col min="11009" max="11009" width="7.42578125" style="155" customWidth="1"/>
    <col min="11010" max="11010" width="5.85546875" style="155" customWidth="1"/>
    <col min="11011" max="11011" width="26" style="155" bestFit="1" customWidth="1"/>
    <col min="11012" max="11012" width="2.42578125" style="155" customWidth="1"/>
    <col min="11013" max="11013" width="11.5703125" style="155" customWidth="1"/>
    <col min="11014" max="11014" width="2.28515625" style="155" customWidth="1"/>
    <col min="11015" max="11017" width="11.42578125" style="155" customWidth="1"/>
    <col min="11018" max="11033" width="10.140625" style="155" customWidth="1"/>
    <col min="11034" max="11034" width="2.140625" style="155" customWidth="1"/>
    <col min="11035" max="11035" width="10.140625" style="155" customWidth="1"/>
    <col min="11036" max="11036" width="2.140625" style="155" customWidth="1"/>
    <col min="11037" max="11037" width="13" style="155" customWidth="1"/>
    <col min="11038" max="11038" width="6.140625" style="155" customWidth="1"/>
    <col min="11039" max="11039" width="11.28515625" style="155" customWidth="1"/>
    <col min="11040" max="11040" width="2.42578125" style="155" customWidth="1"/>
    <col min="11041" max="11042" width="12.7109375" style="155" customWidth="1"/>
    <col min="11043" max="11043" width="9.5703125" style="155" customWidth="1"/>
    <col min="11044" max="11044" width="2.140625" style="155" customWidth="1"/>
    <col min="11045" max="11052" width="10.28515625" style="155" customWidth="1"/>
    <col min="11053" max="11053" width="10.7109375" style="155" customWidth="1"/>
    <col min="11054" max="11059" width="12.140625" style="155" customWidth="1"/>
    <col min="11060" max="11061" width="10.28515625" style="155" customWidth="1"/>
    <col min="11062" max="11062" width="2.140625" style="155" customWidth="1"/>
    <col min="11063" max="11063" width="10.5703125" style="155" customWidth="1"/>
    <col min="11064" max="11064" width="1.7109375" style="155" customWidth="1"/>
    <col min="11065" max="11065" width="12.42578125" style="155" customWidth="1"/>
    <col min="11066" max="11066" width="2.28515625" style="155" customWidth="1"/>
    <col min="11067" max="11067" width="12.42578125" style="155" customWidth="1"/>
    <col min="11068" max="11068" width="2.28515625" style="155" customWidth="1"/>
    <col min="11069" max="11069" width="9.7109375" style="155" customWidth="1"/>
    <col min="11070" max="11070" width="2.140625" style="155" customWidth="1"/>
    <col min="11071" max="11071" width="2.28515625" style="155" customWidth="1"/>
    <col min="11072" max="11072" width="9.28515625" style="155" bestFit="1" customWidth="1"/>
    <col min="11073" max="11073" width="2.42578125" style="155" customWidth="1"/>
    <col min="11074" max="11074" width="10.85546875" style="155" bestFit="1" customWidth="1"/>
    <col min="11075" max="11264" width="9.140625" style="155"/>
    <col min="11265" max="11265" width="7.42578125" style="155" customWidth="1"/>
    <col min="11266" max="11266" width="5.85546875" style="155" customWidth="1"/>
    <col min="11267" max="11267" width="26" style="155" bestFit="1" customWidth="1"/>
    <col min="11268" max="11268" width="2.42578125" style="155" customWidth="1"/>
    <col min="11269" max="11269" width="11.5703125" style="155" customWidth="1"/>
    <col min="11270" max="11270" width="2.28515625" style="155" customWidth="1"/>
    <col min="11271" max="11273" width="11.42578125" style="155" customWidth="1"/>
    <col min="11274" max="11289" width="10.140625" style="155" customWidth="1"/>
    <col min="11290" max="11290" width="2.140625" style="155" customWidth="1"/>
    <col min="11291" max="11291" width="10.140625" style="155" customWidth="1"/>
    <col min="11292" max="11292" width="2.140625" style="155" customWidth="1"/>
    <col min="11293" max="11293" width="13" style="155" customWidth="1"/>
    <col min="11294" max="11294" width="6.140625" style="155" customWidth="1"/>
    <col min="11295" max="11295" width="11.28515625" style="155" customWidth="1"/>
    <col min="11296" max="11296" width="2.42578125" style="155" customWidth="1"/>
    <col min="11297" max="11298" width="12.7109375" style="155" customWidth="1"/>
    <col min="11299" max="11299" width="9.5703125" style="155" customWidth="1"/>
    <col min="11300" max="11300" width="2.140625" style="155" customWidth="1"/>
    <col min="11301" max="11308" width="10.28515625" style="155" customWidth="1"/>
    <col min="11309" max="11309" width="10.7109375" style="155" customWidth="1"/>
    <col min="11310" max="11315" width="12.140625" style="155" customWidth="1"/>
    <col min="11316" max="11317" width="10.28515625" style="155" customWidth="1"/>
    <col min="11318" max="11318" width="2.140625" style="155" customWidth="1"/>
    <col min="11319" max="11319" width="10.5703125" style="155" customWidth="1"/>
    <col min="11320" max="11320" width="1.7109375" style="155" customWidth="1"/>
    <col min="11321" max="11321" width="12.42578125" style="155" customWidth="1"/>
    <col min="11322" max="11322" width="2.28515625" style="155" customWidth="1"/>
    <col min="11323" max="11323" width="12.42578125" style="155" customWidth="1"/>
    <col min="11324" max="11324" width="2.28515625" style="155" customWidth="1"/>
    <col min="11325" max="11325" width="9.7109375" style="155" customWidth="1"/>
    <col min="11326" max="11326" width="2.140625" style="155" customWidth="1"/>
    <col min="11327" max="11327" width="2.28515625" style="155" customWidth="1"/>
    <col min="11328" max="11328" width="9.28515625" style="155" bestFit="1" customWidth="1"/>
    <col min="11329" max="11329" width="2.42578125" style="155" customWidth="1"/>
    <col min="11330" max="11330" width="10.85546875" style="155" bestFit="1" customWidth="1"/>
    <col min="11331" max="11520" width="9.140625" style="155"/>
    <col min="11521" max="11521" width="7.42578125" style="155" customWidth="1"/>
    <col min="11522" max="11522" width="5.85546875" style="155" customWidth="1"/>
    <col min="11523" max="11523" width="26" style="155" bestFit="1" customWidth="1"/>
    <col min="11524" max="11524" width="2.42578125" style="155" customWidth="1"/>
    <col min="11525" max="11525" width="11.5703125" style="155" customWidth="1"/>
    <col min="11526" max="11526" width="2.28515625" style="155" customWidth="1"/>
    <col min="11527" max="11529" width="11.42578125" style="155" customWidth="1"/>
    <col min="11530" max="11545" width="10.140625" style="155" customWidth="1"/>
    <col min="11546" max="11546" width="2.140625" style="155" customWidth="1"/>
    <col min="11547" max="11547" width="10.140625" style="155" customWidth="1"/>
    <col min="11548" max="11548" width="2.140625" style="155" customWidth="1"/>
    <col min="11549" max="11549" width="13" style="155" customWidth="1"/>
    <col min="11550" max="11550" width="6.140625" style="155" customWidth="1"/>
    <col min="11551" max="11551" width="11.28515625" style="155" customWidth="1"/>
    <col min="11552" max="11552" width="2.42578125" style="155" customWidth="1"/>
    <col min="11553" max="11554" width="12.7109375" style="155" customWidth="1"/>
    <col min="11555" max="11555" width="9.5703125" style="155" customWidth="1"/>
    <col min="11556" max="11556" width="2.140625" style="155" customWidth="1"/>
    <col min="11557" max="11564" width="10.28515625" style="155" customWidth="1"/>
    <col min="11565" max="11565" width="10.7109375" style="155" customWidth="1"/>
    <col min="11566" max="11571" width="12.140625" style="155" customWidth="1"/>
    <col min="11572" max="11573" width="10.28515625" style="155" customWidth="1"/>
    <col min="11574" max="11574" width="2.140625" style="155" customWidth="1"/>
    <col min="11575" max="11575" width="10.5703125" style="155" customWidth="1"/>
    <col min="11576" max="11576" width="1.7109375" style="155" customWidth="1"/>
    <col min="11577" max="11577" width="12.42578125" style="155" customWidth="1"/>
    <col min="11578" max="11578" width="2.28515625" style="155" customWidth="1"/>
    <col min="11579" max="11579" width="12.42578125" style="155" customWidth="1"/>
    <col min="11580" max="11580" width="2.28515625" style="155" customWidth="1"/>
    <col min="11581" max="11581" width="9.7109375" style="155" customWidth="1"/>
    <col min="11582" max="11582" width="2.140625" style="155" customWidth="1"/>
    <col min="11583" max="11583" width="2.28515625" style="155" customWidth="1"/>
    <col min="11584" max="11584" width="9.28515625" style="155" bestFit="1" customWidth="1"/>
    <col min="11585" max="11585" width="2.42578125" style="155" customWidth="1"/>
    <col min="11586" max="11586" width="10.85546875" style="155" bestFit="1" customWidth="1"/>
    <col min="11587" max="11776" width="9.140625" style="155"/>
    <col min="11777" max="11777" width="7.42578125" style="155" customWidth="1"/>
    <col min="11778" max="11778" width="5.85546875" style="155" customWidth="1"/>
    <col min="11779" max="11779" width="26" style="155" bestFit="1" customWidth="1"/>
    <col min="11780" max="11780" width="2.42578125" style="155" customWidth="1"/>
    <col min="11781" max="11781" width="11.5703125" style="155" customWidth="1"/>
    <col min="11782" max="11782" width="2.28515625" style="155" customWidth="1"/>
    <col min="11783" max="11785" width="11.42578125" style="155" customWidth="1"/>
    <col min="11786" max="11801" width="10.140625" style="155" customWidth="1"/>
    <col min="11802" max="11802" width="2.140625" style="155" customWidth="1"/>
    <col min="11803" max="11803" width="10.140625" style="155" customWidth="1"/>
    <col min="11804" max="11804" width="2.140625" style="155" customWidth="1"/>
    <col min="11805" max="11805" width="13" style="155" customWidth="1"/>
    <col min="11806" max="11806" width="6.140625" style="155" customWidth="1"/>
    <col min="11807" max="11807" width="11.28515625" style="155" customWidth="1"/>
    <col min="11808" max="11808" width="2.42578125" style="155" customWidth="1"/>
    <col min="11809" max="11810" width="12.7109375" style="155" customWidth="1"/>
    <col min="11811" max="11811" width="9.5703125" style="155" customWidth="1"/>
    <col min="11812" max="11812" width="2.140625" style="155" customWidth="1"/>
    <col min="11813" max="11820" width="10.28515625" style="155" customWidth="1"/>
    <col min="11821" max="11821" width="10.7109375" style="155" customWidth="1"/>
    <col min="11822" max="11827" width="12.140625" style="155" customWidth="1"/>
    <col min="11828" max="11829" width="10.28515625" style="155" customWidth="1"/>
    <col min="11830" max="11830" width="2.140625" style="155" customWidth="1"/>
    <col min="11831" max="11831" width="10.5703125" style="155" customWidth="1"/>
    <col min="11832" max="11832" width="1.7109375" style="155" customWidth="1"/>
    <col min="11833" max="11833" width="12.42578125" style="155" customWidth="1"/>
    <col min="11834" max="11834" width="2.28515625" style="155" customWidth="1"/>
    <col min="11835" max="11835" width="12.42578125" style="155" customWidth="1"/>
    <col min="11836" max="11836" width="2.28515625" style="155" customWidth="1"/>
    <col min="11837" max="11837" width="9.7109375" style="155" customWidth="1"/>
    <col min="11838" max="11838" width="2.140625" style="155" customWidth="1"/>
    <col min="11839" max="11839" width="2.28515625" style="155" customWidth="1"/>
    <col min="11840" max="11840" width="9.28515625" style="155" bestFit="1" customWidth="1"/>
    <col min="11841" max="11841" width="2.42578125" style="155" customWidth="1"/>
    <col min="11842" max="11842" width="10.85546875" style="155" bestFit="1" customWidth="1"/>
    <col min="11843" max="12032" width="9.140625" style="155"/>
    <col min="12033" max="12033" width="7.42578125" style="155" customWidth="1"/>
    <col min="12034" max="12034" width="5.85546875" style="155" customWidth="1"/>
    <col min="12035" max="12035" width="26" style="155" bestFit="1" customWidth="1"/>
    <col min="12036" max="12036" width="2.42578125" style="155" customWidth="1"/>
    <col min="12037" max="12037" width="11.5703125" style="155" customWidth="1"/>
    <col min="12038" max="12038" width="2.28515625" style="155" customWidth="1"/>
    <col min="12039" max="12041" width="11.42578125" style="155" customWidth="1"/>
    <col min="12042" max="12057" width="10.140625" style="155" customWidth="1"/>
    <col min="12058" max="12058" width="2.140625" style="155" customWidth="1"/>
    <col min="12059" max="12059" width="10.140625" style="155" customWidth="1"/>
    <col min="12060" max="12060" width="2.140625" style="155" customWidth="1"/>
    <col min="12061" max="12061" width="13" style="155" customWidth="1"/>
    <col min="12062" max="12062" width="6.140625" style="155" customWidth="1"/>
    <col min="12063" max="12063" width="11.28515625" style="155" customWidth="1"/>
    <col min="12064" max="12064" width="2.42578125" style="155" customWidth="1"/>
    <col min="12065" max="12066" width="12.7109375" style="155" customWidth="1"/>
    <col min="12067" max="12067" width="9.5703125" style="155" customWidth="1"/>
    <col min="12068" max="12068" width="2.140625" style="155" customWidth="1"/>
    <col min="12069" max="12076" width="10.28515625" style="155" customWidth="1"/>
    <col min="12077" max="12077" width="10.7109375" style="155" customWidth="1"/>
    <col min="12078" max="12083" width="12.140625" style="155" customWidth="1"/>
    <col min="12084" max="12085" width="10.28515625" style="155" customWidth="1"/>
    <col min="12086" max="12086" width="2.140625" style="155" customWidth="1"/>
    <col min="12087" max="12087" width="10.5703125" style="155" customWidth="1"/>
    <col min="12088" max="12088" width="1.7109375" style="155" customWidth="1"/>
    <col min="12089" max="12089" width="12.42578125" style="155" customWidth="1"/>
    <col min="12090" max="12090" width="2.28515625" style="155" customWidth="1"/>
    <col min="12091" max="12091" width="12.42578125" style="155" customWidth="1"/>
    <col min="12092" max="12092" width="2.28515625" style="155" customWidth="1"/>
    <col min="12093" max="12093" width="9.7109375" style="155" customWidth="1"/>
    <col min="12094" max="12094" width="2.140625" style="155" customWidth="1"/>
    <col min="12095" max="12095" width="2.28515625" style="155" customWidth="1"/>
    <col min="12096" max="12096" width="9.28515625" style="155" bestFit="1" customWidth="1"/>
    <col min="12097" max="12097" width="2.42578125" style="155" customWidth="1"/>
    <col min="12098" max="12098" width="10.85546875" style="155" bestFit="1" customWidth="1"/>
    <col min="12099" max="12288" width="9.140625" style="155"/>
    <col min="12289" max="12289" width="7.42578125" style="155" customWidth="1"/>
    <col min="12290" max="12290" width="5.85546875" style="155" customWidth="1"/>
    <col min="12291" max="12291" width="26" style="155" bestFit="1" customWidth="1"/>
    <col min="12292" max="12292" width="2.42578125" style="155" customWidth="1"/>
    <col min="12293" max="12293" width="11.5703125" style="155" customWidth="1"/>
    <col min="12294" max="12294" width="2.28515625" style="155" customWidth="1"/>
    <col min="12295" max="12297" width="11.42578125" style="155" customWidth="1"/>
    <col min="12298" max="12313" width="10.140625" style="155" customWidth="1"/>
    <col min="12314" max="12314" width="2.140625" style="155" customWidth="1"/>
    <col min="12315" max="12315" width="10.140625" style="155" customWidth="1"/>
    <col min="12316" max="12316" width="2.140625" style="155" customWidth="1"/>
    <col min="12317" max="12317" width="13" style="155" customWidth="1"/>
    <col min="12318" max="12318" width="6.140625" style="155" customWidth="1"/>
    <col min="12319" max="12319" width="11.28515625" style="155" customWidth="1"/>
    <col min="12320" max="12320" width="2.42578125" style="155" customWidth="1"/>
    <col min="12321" max="12322" width="12.7109375" style="155" customWidth="1"/>
    <col min="12323" max="12323" width="9.5703125" style="155" customWidth="1"/>
    <col min="12324" max="12324" width="2.140625" style="155" customWidth="1"/>
    <col min="12325" max="12332" width="10.28515625" style="155" customWidth="1"/>
    <col min="12333" max="12333" width="10.7109375" style="155" customWidth="1"/>
    <col min="12334" max="12339" width="12.140625" style="155" customWidth="1"/>
    <col min="12340" max="12341" width="10.28515625" style="155" customWidth="1"/>
    <col min="12342" max="12342" width="2.140625" style="155" customWidth="1"/>
    <col min="12343" max="12343" width="10.5703125" style="155" customWidth="1"/>
    <col min="12344" max="12344" width="1.7109375" style="155" customWidth="1"/>
    <col min="12345" max="12345" width="12.42578125" style="155" customWidth="1"/>
    <col min="12346" max="12346" width="2.28515625" style="155" customWidth="1"/>
    <col min="12347" max="12347" width="12.42578125" style="155" customWidth="1"/>
    <col min="12348" max="12348" width="2.28515625" style="155" customWidth="1"/>
    <col min="12349" max="12349" width="9.7109375" style="155" customWidth="1"/>
    <col min="12350" max="12350" width="2.140625" style="155" customWidth="1"/>
    <col min="12351" max="12351" width="2.28515625" style="155" customWidth="1"/>
    <col min="12352" max="12352" width="9.28515625" style="155" bestFit="1" customWidth="1"/>
    <col min="12353" max="12353" width="2.42578125" style="155" customWidth="1"/>
    <col min="12354" max="12354" width="10.85546875" style="155" bestFit="1" customWidth="1"/>
    <col min="12355" max="12544" width="9.140625" style="155"/>
    <col min="12545" max="12545" width="7.42578125" style="155" customWidth="1"/>
    <col min="12546" max="12546" width="5.85546875" style="155" customWidth="1"/>
    <col min="12547" max="12547" width="26" style="155" bestFit="1" customWidth="1"/>
    <col min="12548" max="12548" width="2.42578125" style="155" customWidth="1"/>
    <col min="12549" max="12549" width="11.5703125" style="155" customWidth="1"/>
    <col min="12550" max="12550" width="2.28515625" style="155" customWidth="1"/>
    <col min="12551" max="12553" width="11.42578125" style="155" customWidth="1"/>
    <col min="12554" max="12569" width="10.140625" style="155" customWidth="1"/>
    <col min="12570" max="12570" width="2.140625" style="155" customWidth="1"/>
    <col min="12571" max="12571" width="10.140625" style="155" customWidth="1"/>
    <col min="12572" max="12572" width="2.140625" style="155" customWidth="1"/>
    <col min="12573" max="12573" width="13" style="155" customWidth="1"/>
    <col min="12574" max="12574" width="6.140625" style="155" customWidth="1"/>
    <col min="12575" max="12575" width="11.28515625" style="155" customWidth="1"/>
    <col min="12576" max="12576" width="2.42578125" style="155" customWidth="1"/>
    <col min="12577" max="12578" width="12.7109375" style="155" customWidth="1"/>
    <col min="12579" max="12579" width="9.5703125" style="155" customWidth="1"/>
    <col min="12580" max="12580" width="2.140625" style="155" customWidth="1"/>
    <col min="12581" max="12588" width="10.28515625" style="155" customWidth="1"/>
    <col min="12589" max="12589" width="10.7109375" style="155" customWidth="1"/>
    <col min="12590" max="12595" width="12.140625" style="155" customWidth="1"/>
    <col min="12596" max="12597" width="10.28515625" style="155" customWidth="1"/>
    <col min="12598" max="12598" width="2.140625" style="155" customWidth="1"/>
    <col min="12599" max="12599" width="10.5703125" style="155" customWidth="1"/>
    <col min="12600" max="12600" width="1.7109375" style="155" customWidth="1"/>
    <col min="12601" max="12601" width="12.42578125" style="155" customWidth="1"/>
    <col min="12602" max="12602" width="2.28515625" style="155" customWidth="1"/>
    <col min="12603" max="12603" width="12.42578125" style="155" customWidth="1"/>
    <col min="12604" max="12604" width="2.28515625" style="155" customWidth="1"/>
    <col min="12605" max="12605" width="9.7109375" style="155" customWidth="1"/>
    <col min="12606" max="12606" width="2.140625" style="155" customWidth="1"/>
    <col min="12607" max="12607" width="2.28515625" style="155" customWidth="1"/>
    <col min="12608" max="12608" width="9.28515625" style="155" bestFit="1" customWidth="1"/>
    <col min="12609" max="12609" width="2.42578125" style="155" customWidth="1"/>
    <col min="12610" max="12610" width="10.85546875" style="155" bestFit="1" customWidth="1"/>
    <col min="12611" max="12800" width="9.140625" style="155"/>
    <col min="12801" max="12801" width="7.42578125" style="155" customWidth="1"/>
    <col min="12802" max="12802" width="5.85546875" style="155" customWidth="1"/>
    <col min="12803" max="12803" width="26" style="155" bestFit="1" customWidth="1"/>
    <col min="12804" max="12804" width="2.42578125" style="155" customWidth="1"/>
    <col min="12805" max="12805" width="11.5703125" style="155" customWidth="1"/>
    <col min="12806" max="12806" width="2.28515625" style="155" customWidth="1"/>
    <col min="12807" max="12809" width="11.42578125" style="155" customWidth="1"/>
    <col min="12810" max="12825" width="10.140625" style="155" customWidth="1"/>
    <col min="12826" max="12826" width="2.140625" style="155" customWidth="1"/>
    <col min="12827" max="12827" width="10.140625" style="155" customWidth="1"/>
    <col min="12828" max="12828" width="2.140625" style="155" customWidth="1"/>
    <col min="12829" max="12829" width="13" style="155" customWidth="1"/>
    <col min="12830" max="12830" width="6.140625" style="155" customWidth="1"/>
    <col min="12831" max="12831" width="11.28515625" style="155" customWidth="1"/>
    <col min="12832" max="12832" width="2.42578125" style="155" customWidth="1"/>
    <col min="12833" max="12834" width="12.7109375" style="155" customWidth="1"/>
    <col min="12835" max="12835" width="9.5703125" style="155" customWidth="1"/>
    <col min="12836" max="12836" width="2.140625" style="155" customWidth="1"/>
    <col min="12837" max="12844" width="10.28515625" style="155" customWidth="1"/>
    <col min="12845" max="12845" width="10.7109375" style="155" customWidth="1"/>
    <col min="12846" max="12851" width="12.140625" style="155" customWidth="1"/>
    <col min="12852" max="12853" width="10.28515625" style="155" customWidth="1"/>
    <col min="12854" max="12854" width="2.140625" style="155" customWidth="1"/>
    <col min="12855" max="12855" width="10.5703125" style="155" customWidth="1"/>
    <col min="12856" max="12856" width="1.7109375" style="155" customWidth="1"/>
    <col min="12857" max="12857" width="12.42578125" style="155" customWidth="1"/>
    <col min="12858" max="12858" width="2.28515625" style="155" customWidth="1"/>
    <col min="12859" max="12859" width="12.42578125" style="155" customWidth="1"/>
    <col min="12860" max="12860" width="2.28515625" style="155" customWidth="1"/>
    <col min="12861" max="12861" width="9.7109375" style="155" customWidth="1"/>
    <col min="12862" max="12862" width="2.140625" style="155" customWidth="1"/>
    <col min="12863" max="12863" width="2.28515625" style="155" customWidth="1"/>
    <col min="12864" max="12864" width="9.28515625" style="155" bestFit="1" customWidth="1"/>
    <col min="12865" max="12865" width="2.42578125" style="155" customWidth="1"/>
    <col min="12866" max="12866" width="10.85546875" style="155" bestFit="1" customWidth="1"/>
    <col min="12867" max="13056" width="9.140625" style="155"/>
    <col min="13057" max="13057" width="7.42578125" style="155" customWidth="1"/>
    <col min="13058" max="13058" width="5.85546875" style="155" customWidth="1"/>
    <col min="13059" max="13059" width="26" style="155" bestFit="1" customWidth="1"/>
    <col min="13060" max="13060" width="2.42578125" style="155" customWidth="1"/>
    <col min="13061" max="13061" width="11.5703125" style="155" customWidth="1"/>
    <col min="13062" max="13062" width="2.28515625" style="155" customWidth="1"/>
    <col min="13063" max="13065" width="11.42578125" style="155" customWidth="1"/>
    <col min="13066" max="13081" width="10.140625" style="155" customWidth="1"/>
    <col min="13082" max="13082" width="2.140625" style="155" customWidth="1"/>
    <col min="13083" max="13083" width="10.140625" style="155" customWidth="1"/>
    <col min="13084" max="13084" width="2.140625" style="155" customWidth="1"/>
    <col min="13085" max="13085" width="13" style="155" customWidth="1"/>
    <col min="13086" max="13086" width="6.140625" style="155" customWidth="1"/>
    <col min="13087" max="13087" width="11.28515625" style="155" customWidth="1"/>
    <col min="13088" max="13088" width="2.42578125" style="155" customWidth="1"/>
    <col min="13089" max="13090" width="12.7109375" style="155" customWidth="1"/>
    <col min="13091" max="13091" width="9.5703125" style="155" customWidth="1"/>
    <col min="13092" max="13092" width="2.140625" style="155" customWidth="1"/>
    <col min="13093" max="13100" width="10.28515625" style="155" customWidth="1"/>
    <col min="13101" max="13101" width="10.7109375" style="155" customWidth="1"/>
    <col min="13102" max="13107" width="12.140625" style="155" customWidth="1"/>
    <col min="13108" max="13109" width="10.28515625" style="155" customWidth="1"/>
    <col min="13110" max="13110" width="2.140625" style="155" customWidth="1"/>
    <col min="13111" max="13111" width="10.5703125" style="155" customWidth="1"/>
    <col min="13112" max="13112" width="1.7109375" style="155" customWidth="1"/>
    <col min="13113" max="13113" width="12.42578125" style="155" customWidth="1"/>
    <col min="13114" max="13114" width="2.28515625" style="155" customWidth="1"/>
    <col min="13115" max="13115" width="12.42578125" style="155" customWidth="1"/>
    <col min="13116" max="13116" width="2.28515625" style="155" customWidth="1"/>
    <col min="13117" max="13117" width="9.7109375" style="155" customWidth="1"/>
    <col min="13118" max="13118" width="2.140625" style="155" customWidth="1"/>
    <col min="13119" max="13119" width="2.28515625" style="155" customWidth="1"/>
    <col min="13120" max="13120" width="9.28515625" style="155" bestFit="1" customWidth="1"/>
    <col min="13121" max="13121" width="2.42578125" style="155" customWidth="1"/>
    <col min="13122" max="13122" width="10.85546875" style="155" bestFit="1" customWidth="1"/>
    <col min="13123" max="13312" width="9.140625" style="155"/>
    <col min="13313" max="13313" width="7.42578125" style="155" customWidth="1"/>
    <col min="13314" max="13314" width="5.85546875" style="155" customWidth="1"/>
    <col min="13315" max="13315" width="26" style="155" bestFit="1" customWidth="1"/>
    <col min="13316" max="13316" width="2.42578125" style="155" customWidth="1"/>
    <col min="13317" max="13317" width="11.5703125" style="155" customWidth="1"/>
    <col min="13318" max="13318" width="2.28515625" style="155" customWidth="1"/>
    <col min="13319" max="13321" width="11.42578125" style="155" customWidth="1"/>
    <col min="13322" max="13337" width="10.140625" style="155" customWidth="1"/>
    <col min="13338" max="13338" width="2.140625" style="155" customWidth="1"/>
    <col min="13339" max="13339" width="10.140625" style="155" customWidth="1"/>
    <col min="13340" max="13340" width="2.140625" style="155" customWidth="1"/>
    <col min="13341" max="13341" width="13" style="155" customWidth="1"/>
    <col min="13342" max="13342" width="6.140625" style="155" customWidth="1"/>
    <col min="13343" max="13343" width="11.28515625" style="155" customWidth="1"/>
    <col min="13344" max="13344" width="2.42578125" style="155" customWidth="1"/>
    <col min="13345" max="13346" width="12.7109375" style="155" customWidth="1"/>
    <col min="13347" max="13347" width="9.5703125" style="155" customWidth="1"/>
    <col min="13348" max="13348" width="2.140625" style="155" customWidth="1"/>
    <col min="13349" max="13356" width="10.28515625" style="155" customWidth="1"/>
    <col min="13357" max="13357" width="10.7109375" style="155" customWidth="1"/>
    <col min="13358" max="13363" width="12.140625" style="155" customWidth="1"/>
    <col min="13364" max="13365" width="10.28515625" style="155" customWidth="1"/>
    <col min="13366" max="13366" width="2.140625" style="155" customWidth="1"/>
    <col min="13367" max="13367" width="10.5703125" style="155" customWidth="1"/>
    <col min="13368" max="13368" width="1.7109375" style="155" customWidth="1"/>
    <col min="13369" max="13369" width="12.42578125" style="155" customWidth="1"/>
    <col min="13370" max="13370" width="2.28515625" style="155" customWidth="1"/>
    <col min="13371" max="13371" width="12.42578125" style="155" customWidth="1"/>
    <col min="13372" max="13372" width="2.28515625" style="155" customWidth="1"/>
    <col min="13373" max="13373" width="9.7109375" style="155" customWidth="1"/>
    <col min="13374" max="13374" width="2.140625" style="155" customWidth="1"/>
    <col min="13375" max="13375" width="2.28515625" style="155" customWidth="1"/>
    <col min="13376" max="13376" width="9.28515625" style="155" bestFit="1" customWidth="1"/>
    <col min="13377" max="13377" width="2.42578125" style="155" customWidth="1"/>
    <col min="13378" max="13378" width="10.85546875" style="155" bestFit="1" customWidth="1"/>
    <col min="13379" max="13568" width="9.140625" style="155"/>
    <col min="13569" max="13569" width="7.42578125" style="155" customWidth="1"/>
    <col min="13570" max="13570" width="5.85546875" style="155" customWidth="1"/>
    <col min="13571" max="13571" width="26" style="155" bestFit="1" customWidth="1"/>
    <col min="13572" max="13572" width="2.42578125" style="155" customWidth="1"/>
    <col min="13573" max="13573" width="11.5703125" style="155" customWidth="1"/>
    <col min="13574" max="13574" width="2.28515625" style="155" customWidth="1"/>
    <col min="13575" max="13577" width="11.42578125" style="155" customWidth="1"/>
    <col min="13578" max="13593" width="10.140625" style="155" customWidth="1"/>
    <col min="13594" max="13594" width="2.140625" style="155" customWidth="1"/>
    <col min="13595" max="13595" width="10.140625" style="155" customWidth="1"/>
    <col min="13596" max="13596" width="2.140625" style="155" customWidth="1"/>
    <col min="13597" max="13597" width="13" style="155" customWidth="1"/>
    <col min="13598" max="13598" width="6.140625" style="155" customWidth="1"/>
    <col min="13599" max="13599" width="11.28515625" style="155" customWidth="1"/>
    <col min="13600" max="13600" width="2.42578125" style="155" customWidth="1"/>
    <col min="13601" max="13602" width="12.7109375" style="155" customWidth="1"/>
    <col min="13603" max="13603" width="9.5703125" style="155" customWidth="1"/>
    <col min="13604" max="13604" width="2.140625" style="155" customWidth="1"/>
    <col min="13605" max="13612" width="10.28515625" style="155" customWidth="1"/>
    <col min="13613" max="13613" width="10.7109375" style="155" customWidth="1"/>
    <col min="13614" max="13619" width="12.140625" style="155" customWidth="1"/>
    <col min="13620" max="13621" width="10.28515625" style="155" customWidth="1"/>
    <col min="13622" max="13622" width="2.140625" style="155" customWidth="1"/>
    <col min="13623" max="13623" width="10.5703125" style="155" customWidth="1"/>
    <col min="13624" max="13624" width="1.7109375" style="155" customWidth="1"/>
    <col min="13625" max="13625" width="12.42578125" style="155" customWidth="1"/>
    <col min="13626" max="13626" width="2.28515625" style="155" customWidth="1"/>
    <col min="13627" max="13627" width="12.42578125" style="155" customWidth="1"/>
    <col min="13628" max="13628" width="2.28515625" style="155" customWidth="1"/>
    <col min="13629" max="13629" width="9.7109375" style="155" customWidth="1"/>
    <col min="13630" max="13630" width="2.140625" style="155" customWidth="1"/>
    <col min="13631" max="13631" width="2.28515625" style="155" customWidth="1"/>
    <col min="13632" max="13632" width="9.28515625" style="155" bestFit="1" customWidth="1"/>
    <col min="13633" max="13633" width="2.42578125" style="155" customWidth="1"/>
    <col min="13634" max="13634" width="10.85546875" style="155" bestFit="1" customWidth="1"/>
    <col min="13635" max="13824" width="9.140625" style="155"/>
    <col min="13825" max="13825" width="7.42578125" style="155" customWidth="1"/>
    <col min="13826" max="13826" width="5.85546875" style="155" customWidth="1"/>
    <col min="13827" max="13827" width="26" style="155" bestFit="1" customWidth="1"/>
    <col min="13828" max="13828" width="2.42578125" style="155" customWidth="1"/>
    <col min="13829" max="13829" width="11.5703125" style="155" customWidth="1"/>
    <col min="13830" max="13830" width="2.28515625" style="155" customWidth="1"/>
    <col min="13831" max="13833" width="11.42578125" style="155" customWidth="1"/>
    <col min="13834" max="13849" width="10.140625" style="155" customWidth="1"/>
    <col min="13850" max="13850" width="2.140625" style="155" customWidth="1"/>
    <col min="13851" max="13851" width="10.140625" style="155" customWidth="1"/>
    <col min="13852" max="13852" width="2.140625" style="155" customWidth="1"/>
    <col min="13853" max="13853" width="13" style="155" customWidth="1"/>
    <col min="13854" max="13854" width="6.140625" style="155" customWidth="1"/>
    <col min="13855" max="13855" width="11.28515625" style="155" customWidth="1"/>
    <col min="13856" max="13856" width="2.42578125" style="155" customWidth="1"/>
    <col min="13857" max="13858" width="12.7109375" style="155" customWidth="1"/>
    <col min="13859" max="13859" width="9.5703125" style="155" customWidth="1"/>
    <col min="13860" max="13860" width="2.140625" style="155" customWidth="1"/>
    <col min="13861" max="13868" width="10.28515625" style="155" customWidth="1"/>
    <col min="13869" max="13869" width="10.7109375" style="155" customWidth="1"/>
    <col min="13870" max="13875" width="12.140625" style="155" customWidth="1"/>
    <col min="13876" max="13877" width="10.28515625" style="155" customWidth="1"/>
    <col min="13878" max="13878" width="2.140625" style="155" customWidth="1"/>
    <col min="13879" max="13879" width="10.5703125" style="155" customWidth="1"/>
    <col min="13880" max="13880" width="1.7109375" style="155" customWidth="1"/>
    <col min="13881" max="13881" width="12.42578125" style="155" customWidth="1"/>
    <col min="13882" max="13882" width="2.28515625" style="155" customWidth="1"/>
    <col min="13883" max="13883" width="12.42578125" style="155" customWidth="1"/>
    <col min="13884" max="13884" width="2.28515625" style="155" customWidth="1"/>
    <col min="13885" max="13885" width="9.7109375" style="155" customWidth="1"/>
    <col min="13886" max="13886" width="2.140625" style="155" customWidth="1"/>
    <col min="13887" max="13887" width="2.28515625" style="155" customWidth="1"/>
    <col min="13888" max="13888" width="9.28515625" style="155" bestFit="1" customWidth="1"/>
    <col min="13889" max="13889" width="2.42578125" style="155" customWidth="1"/>
    <col min="13890" max="13890" width="10.85546875" style="155" bestFit="1" customWidth="1"/>
    <col min="13891" max="14080" width="9.140625" style="155"/>
    <col min="14081" max="14081" width="7.42578125" style="155" customWidth="1"/>
    <col min="14082" max="14082" width="5.85546875" style="155" customWidth="1"/>
    <col min="14083" max="14083" width="26" style="155" bestFit="1" customWidth="1"/>
    <col min="14084" max="14084" width="2.42578125" style="155" customWidth="1"/>
    <col min="14085" max="14085" width="11.5703125" style="155" customWidth="1"/>
    <col min="14086" max="14086" width="2.28515625" style="155" customWidth="1"/>
    <col min="14087" max="14089" width="11.42578125" style="155" customWidth="1"/>
    <col min="14090" max="14105" width="10.140625" style="155" customWidth="1"/>
    <col min="14106" max="14106" width="2.140625" style="155" customWidth="1"/>
    <col min="14107" max="14107" width="10.140625" style="155" customWidth="1"/>
    <col min="14108" max="14108" width="2.140625" style="155" customWidth="1"/>
    <col min="14109" max="14109" width="13" style="155" customWidth="1"/>
    <col min="14110" max="14110" width="6.140625" style="155" customWidth="1"/>
    <col min="14111" max="14111" width="11.28515625" style="155" customWidth="1"/>
    <col min="14112" max="14112" width="2.42578125" style="155" customWidth="1"/>
    <col min="14113" max="14114" width="12.7109375" style="155" customWidth="1"/>
    <col min="14115" max="14115" width="9.5703125" style="155" customWidth="1"/>
    <col min="14116" max="14116" width="2.140625" style="155" customWidth="1"/>
    <col min="14117" max="14124" width="10.28515625" style="155" customWidth="1"/>
    <col min="14125" max="14125" width="10.7109375" style="155" customWidth="1"/>
    <col min="14126" max="14131" width="12.140625" style="155" customWidth="1"/>
    <col min="14132" max="14133" width="10.28515625" style="155" customWidth="1"/>
    <col min="14134" max="14134" width="2.140625" style="155" customWidth="1"/>
    <col min="14135" max="14135" width="10.5703125" style="155" customWidth="1"/>
    <col min="14136" max="14136" width="1.7109375" style="155" customWidth="1"/>
    <col min="14137" max="14137" width="12.42578125" style="155" customWidth="1"/>
    <col min="14138" max="14138" width="2.28515625" style="155" customWidth="1"/>
    <col min="14139" max="14139" width="12.42578125" style="155" customWidth="1"/>
    <col min="14140" max="14140" width="2.28515625" style="155" customWidth="1"/>
    <col min="14141" max="14141" width="9.7109375" style="155" customWidth="1"/>
    <col min="14142" max="14142" width="2.140625" style="155" customWidth="1"/>
    <col min="14143" max="14143" width="2.28515625" style="155" customWidth="1"/>
    <col min="14144" max="14144" width="9.28515625" style="155" bestFit="1" customWidth="1"/>
    <col min="14145" max="14145" width="2.42578125" style="155" customWidth="1"/>
    <col min="14146" max="14146" width="10.85546875" style="155" bestFit="1" customWidth="1"/>
    <col min="14147" max="14336" width="9.140625" style="155"/>
    <col min="14337" max="14337" width="7.42578125" style="155" customWidth="1"/>
    <col min="14338" max="14338" width="5.85546875" style="155" customWidth="1"/>
    <col min="14339" max="14339" width="26" style="155" bestFit="1" customWidth="1"/>
    <col min="14340" max="14340" width="2.42578125" style="155" customWidth="1"/>
    <col min="14341" max="14341" width="11.5703125" style="155" customWidth="1"/>
    <col min="14342" max="14342" width="2.28515625" style="155" customWidth="1"/>
    <col min="14343" max="14345" width="11.42578125" style="155" customWidth="1"/>
    <col min="14346" max="14361" width="10.140625" style="155" customWidth="1"/>
    <col min="14362" max="14362" width="2.140625" style="155" customWidth="1"/>
    <col min="14363" max="14363" width="10.140625" style="155" customWidth="1"/>
    <col min="14364" max="14364" width="2.140625" style="155" customWidth="1"/>
    <col min="14365" max="14365" width="13" style="155" customWidth="1"/>
    <col min="14366" max="14366" width="6.140625" style="155" customWidth="1"/>
    <col min="14367" max="14367" width="11.28515625" style="155" customWidth="1"/>
    <col min="14368" max="14368" width="2.42578125" style="155" customWidth="1"/>
    <col min="14369" max="14370" width="12.7109375" style="155" customWidth="1"/>
    <col min="14371" max="14371" width="9.5703125" style="155" customWidth="1"/>
    <col min="14372" max="14372" width="2.140625" style="155" customWidth="1"/>
    <col min="14373" max="14380" width="10.28515625" style="155" customWidth="1"/>
    <col min="14381" max="14381" width="10.7109375" style="155" customWidth="1"/>
    <col min="14382" max="14387" width="12.140625" style="155" customWidth="1"/>
    <col min="14388" max="14389" width="10.28515625" style="155" customWidth="1"/>
    <col min="14390" max="14390" width="2.140625" style="155" customWidth="1"/>
    <col min="14391" max="14391" width="10.5703125" style="155" customWidth="1"/>
    <col min="14392" max="14392" width="1.7109375" style="155" customWidth="1"/>
    <col min="14393" max="14393" width="12.42578125" style="155" customWidth="1"/>
    <col min="14394" max="14394" width="2.28515625" style="155" customWidth="1"/>
    <col min="14395" max="14395" width="12.42578125" style="155" customWidth="1"/>
    <col min="14396" max="14396" width="2.28515625" style="155" customWidth="1"/>
    <col min="14397" max="14397" width="9.7109375" style="155" customWidth="1"/>
    <col min="14398" max="14398" width="2.140625" style="155" customWidth="1"/>
    <col min="14399" max="14399" width="2.28515625" style="155" customWidth="1"/>
    <col min="14400" max="14400" width="9.28515625" style="155" bestFit="1" customWidth="1"/>
    <col min="14401" max="14401" width="2.42578125" style="155" customWidth="1"/>
    <col min="14402" max="14402" width="10.85546875" style="155" bestFit="1" customWidth="1"/>
    <col min="14403" max="14592" width="9.140625" style="155"/>
    <col min="14593" max="14593" width="7.42578125" style="155" customWidth="1"/>
    <col min="14594" max="14594" width="5.85546875" style="155" customWidth="1"/>
    <col min="14595" max="14595" width="26" style="155" bestFit="1" customWidth="1"/>
    <col min="14596" max="14596" width="2.42578125" style="155" customWidth="1"/>
    <col min="14597" max="14597" width="11.5703125" style="155" customWidth="1"/>
    <col min="14598" max="14598" width="2.28515625" style="155" customWidth="1"/>
    <col min="14599" max="14601" width="11.42578125" style="155" customWidth="1"/>
    <col min="14602" max="14617" width="10.140625" style="155" customWidth="1"/>
    <col min="14618" max="14618" width="2.140625" style="155" customWidth="1"/>
    <col min="14619" max="14619" width="10.140625" style="155" customWidth="1"/>
    <col min="14620" max="14620" width="2.140625" style="155" customWidth="1"/>
    <col min="14621" max="14621" width="13" style="155" customWidth="1"/>
    <col min="14622" max="14622" width="6.140625" style="155" customWidth="1"/>
    <col min="14623" max="14623" width="11.28515625" style="155" customWidth="1"/>
    <col min="14624" max="14624" width="2.42578125" style="155" customWidth="1"/>
    <col min="14625" max="14626" width="12.7109375" style="155" customWidth="1"/>
    <col min="14627" max="14627" width="9.5703125" style="155" customWidth="1"/>
    <col min="14628" max="14628" width="2.140625" style="155" customWidth="1"/>
    <col min="14629" max="14636" width="10.28515625" style="155" customWidth="1"/>
    <col min="14637" max="14637" width="10.7109375" style="155" customWidth="1"/>
    <col min="14638" max="14643" width="12.140625" style="155" customWidth="1"/>
    <col min="14644" max="14645" width="10.28515625" style="155" customWidth="1"/>
    <col min="14646" max="14646" width="2.140625" style="155" customWidth="1"/>
    <col min="14647" max="14647" width="10.5703125" style="155" customWidth="1"/>
    <col min="14648" max="14648" width="1.7109375" style="155" customWidth="1"/>
    <col min="14649" max="14649" width="12.42578125" style="155" customWidth="1"/>
    <col min="14650" max="14650" width="2.28515625" style="155" customWidth="1"/>
    <col min="14651" max="14651" width="12.42578125" style="155" customWidth="1"/>
    <col min="14652" max="14652" width="2.28515625" style="155" customWidth="1"/>
    <col min="14653" max="14653" width="9.7109375" style="155" customWidth="1"/>
    <col min="14654" max="14654" width="2.140625" style="155" customWidth="1"/>
    <col min="14655" max="14655" width="2.28515625" style="155" customWidth="1"/>
    <col min="14656" max="14656" width="9.28515625" style="155" bestFit="1" customWidth="1"/>
    <col min="14657" max="14657" width="2.42578125" style="155" customWidth="1"/>
    <col min="14658" max="14658" width="10.85546875" style="155" bestFit="1" customWidth="1"/>
    <col min="14659" max="14848" width="9.140625" style="155"/>
    <col min="14849" max="14849" width="7.42578125" style="155" customWidth="1"/>
    <col min="14850" max="14850" width="5.85546875" style="155" customWidth="1"/>
    <col min="14851" max="14851" width="26" style="155" bestFit="1" customWidth="1"/>
    <col min="14852" max="14852" width="2.42578125" style="155" customWidth="1"/>
    <col min="14853" max="14853" width="11.5703125" style="155" customWidth="1"/>
    <col min="14854" max="14854" width="2.28515625" style="155" customWidth="1"/>
    <col min="14855" max="14857" width="11.42578125" style="155" customWidth="1"/>
    <col min="14858" max="14873" width="10.140625" style="155" customWidth="1"/>
    <col min="14874" max="14874" width="2.140625" style="155" customWidth="1"/>
    <col min="14875" max="14875" width="10.140625" style="155" customWidth="1"/>
    <col min="14876" max="14876" width="2.140625" style="155" customWidth="1"/>
    <col min="14877" max="14877" width="13" style="155" customWidth="1"/>
    <col min="14878" max="14878" width="6.140625" style="155" customWidth="1"/>
    <col min="14879" max="14879" width="11.28515625" style="155" customWidth="1"/>
    <col min="14880" max="14880" width="2.42578125" style="155" customWidth="1"/>
    <col min="14881" max="14882" width="12.7109375" style="155" customWidth="1"/>
    <col min="14883" max="14883" width="9.5703125" style="155" customWidth="1"/>
    <col min="14884" max="14884" width="2.140625" style="155" customWidth="1"/>
    <col min="14885" max="14892" width="10.28515625" style="155" customWidth="1"/>
    <col min="14893" max="14893" width="10.7109375" style="155" customWidth="1"/>
    <col min="14894" max="14899" width="12.140625" style="155" customWidth="1"/>
    <col min="14900" max="14901" width="10.28515625" style="155" customWidth="1"/>
    <col min="14902" max="14902" width="2.140625" style="155" customWidth="1"/>
    <col min="14903" max="14903" width="10.5703125" style="155" customWidth="1"/>
    <col min="14904" max="14904" width="1.7109375" style="155" customWidth="1"/>
    <col min="14905" max="14905" width="12.42578125" style="155" customWidth="1"/>
    <col min="14906" max="14906" width="2.28515625" style="155" customWidth="1"/>
    <col min="14907" max="14907" width="12.42578125" style="155" customWidth="1"/>
    <col min="14908" max="14908" width="2.28515625" style="155" customWidth="1"/>
    <col min="14909" max="14909" width="9.7109375" style="155" customWidth="1"/>
    <col min="14910" max="14910" width="2.140625" style="155" customWidth="1"/>
    <col min="14911" max="14911" width="2.28515625" style="155" customWidth="1"/>
    <col min="14912" max="14912" width="9.28515625" style="155" bestFit="1" customWidth="1"/>
    <col min="14913" max="14913" width="2.42578125" style="155" customWidth="1"/>
    <col min="14914" max="14914" width="10.85546875" style="155" bestFit="1" customWidth="1"/>
    <col min="14915" max="15104" width="9.140625" style="155"/>
    <col min="15105" max="15105" width="7.42578125" style="155" customWidth="1"/>
    <col min="15106" max="15106" width="5.85546875" style="155" customWidth="1"/>
    <col min="15107" max="15107" width="26" style="155" bestFit="1" customWidth="1"/>
    <col min="15108" max="15108" width="2.42578125" style="155" customWidth="1"/>
    <col min="15109" max="15109" width="11.5703125" style="155" customWidth="1"/>
    <col min="15110" max="15110" width="2.28515625" style="155" customWidth="1"/>
    <col min="15111" max="15113" width="11.42578125" style="155" customWidth="1"/>
    <col min="15114" max="15129" width="10.140625" style="155" customWidth="1"/>
    <col min="15130" max="15130" width="2.140625" style="155" customWidth="1"/>
    <col min="15131" max="15131" width="10.140625" style="155" customWidth="1"/>
    <col min="15132" max="15132" width="2.140625" style="155" customWidth="1"/>
    <col min="15133" max="15133" width="13" style="155" customWidth="1"/>
    <col min="15134" max="15134" width="6.140625" style="155" customWidth="1"/>
    <col min="15135" max="15135" width="11.28515625" style="155" customWidth="1"/>
    <col min="15136" max="15136" width="2.42578125" style="155" customWidth="1"/>
    <col min="15137" max="15138" width="12.7109375" style="155" customWidth="1"/>
    <col min="15139" max="15139" width="9.5703125" style="155" customWidth="1"/>
    <col min="15140" max="15140" width="2.140625" style="155" customWidth="1"/>
    <col min="15141" max="15148" width="10.28515625" style="155" customWidth="1"/>
    <col min="15149" max="15149" width="10.7109375" style="155" customWidth="1"/>
    <col min="15150" max="15155" width="12.140625" style="155" customWidth="1"/>
    <col min="15156" max="15157" width="10.28515625" style="155" customWidth="1"/>
    <col min="15158" max="15158" width="2.140625" style="155" customWidth="1"/>
    <col min="15159" max="15159" width="10.5703125" style="155" customWidth="1"/>
    <col min="15160" max="15160" width="1.7109375" style="155" customWidth="1"/>
    <col min="15161" max="15161" width="12.42578125" style="155" customWidth="1"/>
    <col min="15162" max="15162" width="2.28515625" style="155" customWidth="1"/>
    <col min="15163" max="15163" width="12.42578125" style="155" customWidth="1"/>
    <col min="15164" max="15164" width="2.28515625" style="155" customWidth="1"/>
    <col min="15165" max="15165" width="9.7109375" style="155" customWidth="1"/>
    <col min="15166" max="15166" width="2.140625" style="155" customWidth="1"/>
    <col min="15167" max="15167" width="2.28515625" style="155" customWidth="1"/>
    <col min="15168" max="15168" width="9.28515625" style="155" bestFit="1" customWidth="1"/>
    <col min="15169" max="15169" width="2.42578125" style="155" customWidth="1"/>
    <col min="15170" max="15170" width="10.85546875" style="155" bestFit="1" customWidth="1"/>
    <col min="15171" max="15360" width="9.140625" style="155"/>
    <col min="15361" max="15361" width="7.42578125" style="155" customWidth="1"/>
    <col min="15362" max="15362" width="5.85546875" style="155" customWidth="1"/>
    <col min="15363" max="15363" width="26" style="155" bestFit="1" customWidth="1"/>
    <col min="15364" max="15364" width="2.42578125" style="155" customWidth="1"/>
    <col min="15365" max="15365" width="11.5703125" style="155" customWidth="1"/>
    <col min="15366" max="15366" width="2.28515625" style="155" customWidth="1"/>
    <col min="15367" max="15369" width="11.42578125" style="155" customWidth="1"/>
    <col min="15370" max="15385" width="10.140625" style="155" customWidth="1"/>
    <col min="15386" max="15386" width="2.140625" style="155" customWidth="1"/>
    <col min="15387" max="15387" width="10.140625" style="155" customWidth="1"/>
    <col min="15388" max="15388" width="2.140625" style="155" customWidth="1"/>
    <col min="15389" max="15389" width="13" style="155" customWidth="1"/>
    <col min="15390" max="15390" width="6.140625" style="155" customWidth="1"/>
    <col min="15391" max="15391" width="11.28515625" style="155" customWidth="1"/>
    <col min="15392" max="15392" width="2.42578125" style="155" customWidth="1"/>
    <col min="15393" max="15394" width="12.7109375" style="155" customWidth="1"/>
    <col min="15395" max="15395" width="9.5703125" style="155" customWidth="1"/>
    <col min="15396" max="15396" width="2.140625" style="155" customWidth="1"/>
    <col min="15397" max="15404" width="10.28515625" style="155" customWidth="1"/>
    <col min="15405" max="15405" width="10.7109375" style="155" customWidth="1"/>
    <col min="15406" max="15411" width="12.140625" style="155" customWidth="1"/>
    <col min="15412" max="15413" width="10.28515625" style="155" customWidth="1"/>
    <col min="15414" max="15414" width="2.140625" style="155" customWidth="1"/>
    <col min="15415" max="15415" width="10.5703125" style="155" customWidth="1"/>
    <col min="15416" max="15416" width="1.7109375" style="155" customWidth="1"/>
    <col min="15417" max="15417" width="12.42578125" style="155" customWidth="1"/>
    <col min="15418" max="15418" width="2.28515625" style="155" customWidth="1"/>
    <col min="15419" max="15419" width="12.42578125" style="155" customWidth="1"/>
    <col min="15420" max="15420" width="2.28515625" style="155" customWidth="1"/>
    <col min="15421" max="15421" width="9.7109375" style="155" customWidth="1"/>
    <col min="15422" max="15422" width="2.140625" style="155" customWidth="1"/>
    <col min="15423" max="15423" width="2.28515625" style="155" customWidth="1"/>
    <col min="15424" max="15424" width="9.28515625" style="155" bestFit="1" customWidth="1"/>
    <col min="15425" max="15425" width="2.42578125" style="155" customWidth="1"/>
    <col min="15426" max="15426" width="10.85546875" style="155" bestFit="1" customWidth="1"/>
    <col min="15427" max="15616" width="9.140625" style="155"/>
    <col min="15617" max="15617" width="7.42578125" style="155" customWidth="1"/>
    <col min="15618" max="15618" width="5.85546875" style="155" customWidth="1"/>
    <col min="15619" max="15619" width="26" style="155" bestFit="1" customWidth="1"/>
    <col min="15620" max="15620" width="2.42578125" style="155" customWidth="1"/>
    <col min="15621" max="15621" width="11.5703125" style="155" customWidth="1"/>
    <col min="15622" max="15622" width="2.28515625" style="155" customWidth="1"/>
    <col min="15623" max="15625" width="11.42578125" style="155" customWidth="1"/>
    <col min="15626" max="15641" width="10.140625" style="155" customWidth="1"/>
    <col min="15642" max="15642" width="2.140625" style="155" customWidth="1"/>
    <col min="15643" max="15643" width="10.140625" style="155" customWidth="1"/>
    <col min="15644" max="15644" width="2.140625" style="155" customWidth="1"/>
    <col min="15645" max="15645" width="13" style="155" customWidth="1"/>
    <col min="15646" max="15646" width="6.140625" style="155" customWidth="1"/>
    <col min="15647" max="15647" width="11.28515625" style="155" customWidth="1"/>
    <col min="15648" max="15648" width="2.42578125" style="155" customWidth="1"/>
    <col min="15649" max="15650" width="12.7109375" style="155" customWidth="1"/>
    <col min="15651" max="15651" width="9.5703125" style="155" customWidth="1"/>
    <col min="15652" max="15652" width="2.140625" style="155" customWidth="1"/>
    <col min="15653" max="15660" width="10.28515625" style="155" customWidth="1"/>
    <col min="15661" max="15661" width="10.7109375" style="155" customWidth="1"/>
    <col min="15662" max="15667" width="12.140625" style="155" customWidth="1"/>
    <col min="15668" max="15669" width="10.28515625" style="155" customWidth="1"/>
    <col min="15670" max="15670" width="2.140625" style="155" customWidth="1"/>
    <col min="15671" max="15671" width="10.5703125" style="155" customWidth="1"/>
    <col min="15672" max="15672" width="1.7109375" style="155" customWidth="1"/>
    <col min="15673" max="15673" width="12.42578125" style="155" customWidth="1"/>
    <col min="15674" max="15674" width="2.28515625" style="155" customWidth="1"/>
    <col min="15675" max="15675" width="12.42578125" style="155" customWidth="1"/>
    <col min="15676" max="15676" width="2.28515625" style="155" customWidth="1"/>
    <col min="15677" max="15677" width="9.7109375" style="155" customWidth="1"/>
    <col min="15678" max="15678" width="2.140625" style="155" customWidth="1"/>
    <col min="15679" max="15679" width="2.28515625" style="155" customWidth="1"/>
    <col min="15680" max="15680" width="9.28515625" style="155" bestFit="1" customWidth="1"/>
    <col min="15681" max="15681" width="2.42578125" style="155" customWidth="1"/>
    <col min="15682" max="15682" width="10.85546875" style="155" bestFit="1" customWidth="1"/>
    <col min="15683" max="15872" width="9.140625" style="155"/>
    <col min="15873" max="15873" width="7.42578125" style="155" customWidth="1"/>
    <col min="15874" max="15874" width="5.85546875" style="155" customWidth="1"/>
    <col min="15875" max="15875" width="26" style="155" bestFit="1" customWidth="1"/>
    <col min="15876" max="15876" width="2.42578125" style="155" customWidth="1"/>
    <col min="15877" max="15877" width="11.5703125" style="155" customWidth="1"/>
    <col min="15878" max="15878" width="2.28515625" style="155" customWidth="1"/>
    <col min="15879" max="15881" width="11.42578125" style="155" customWidth="1"/>
    <col min="15882" max="15897" width="10.140625" style="155" customWidth="1"/>
    <col min="15898" max="15898" width="2.140625" style="155" customWidth="1"/>
    <col min="15899" max="15899" width="10.140625" style="155" customWidth="1"/>
    <col min="15900" max="15900" width="2.140625" style="155" customWidth="1"/>
    <col min="15901" max="15901" width="13" style="155" customWidth="1"/>
    <col min="15902" max="15902" width="6.140625" style="155" customWidth="1"/>
    <col min="15903" max="15903" width="11.28515625" style="155" customWidth="1"/>
    <col min="15904" max="15904" width="2.42578125" style="155" customWidth="1"/>
    <col min="15905" max="15906" width="12.7109375" style="155" customWidth="1"/>
    <col min="15907" max="15907" width="9.5703125" style="155" customWidth="1"/>
    <col min="15908" max="15908" width="2.140625" style="155" customWidth="1"/>
    <col min="15909" max="15916" width="10.28515625" style="155" customWidth="1"/>
    <col min="15917" max="15917" width="10.7109375" style="155" customWidth="1"/>
    <col min="15918" max="15923" width="12.140625" style="155" customWidth="1"/>
    <col min="15924" max="15925" width="10.28515625" style="155" customWidth="1"/>
    <col min="15926" max="15926" width="2.140625" style="155" customWidth="1"/>
    <col min="15927" max="15927" width="10.5703125" style="155" customWidth="1"/>
    <col min="15928" max="15928" width="1.7109375" style="155" customWidth="1"/>
    <col min="15929" max="15929" width="12.42578125" style="155" customWidth="1"/>
    <col min="15930" max="15930" width="2.28515625" style="155" customWidth="1"/>
    <col min="15931" max="15931" width="12.42578125" style="155" customWidth="1"/>
    <col min="15932" max="15932" width="2.28515625" style="155" customWidth="1"/>
    <col min="15933" max="15933" width="9.7109375" style="155" customWidth="1"/>
    <col min="15934" max="15934" width="2.140625" style="155" customWidth="1"/>
    <col min="15935" max="15935" width="2.28515625" style="155" customWidth="1"/>
    <col min="15936" max="15936" width="9.28515625" style="155" bestFit="1" customWidth="1"/>
    <col min="15937" max="15937" width="2.42578125" style="155" customWidth="1"/>
    <col min="15938" max="15938" width="10.85546875" style="155" bestFit="1" customWidth="1"/>
    <col min="15939" max="16128" width="9.140625" style="155"/>
    <col min="16129" max="16129" width="7.42578125" style="155" customWidth="1"/>
    <col min="16130" max="16130" width="5.85546875" style="155" customWidth="1"/>
    <col min="16131" max="16131" width="26" style="155" bestFit="1" customWidth="1"/>
    <col min="16132" max="16132" width="2.42578125" style="155" customWidth="1"/>
    <col min="16133" max="16133" width="11.5703125" style="155" customWidth="1"/>
    <col min="16134" max="16134" width="2.28515625" style="155" customWidth="1"/>
    <col min="16135" max="16137" width="11.42578125" style="155" customWidth="1"/>
    <col min="16138" max="16153" width="10.140625" style="155" customWidth="1"/>
    <col min="16154" max="16154" width="2.140625" style="155" customWidth="1"/>
    <col min="16155" max="16155" width="10.140625" style="155" customWidth="1"/>
    <col min="16156" max="16156" width="2.140625" style="155" customWidth="1"/>
    <col min="16157" max="16157" width="13" style="155" customWidth="1"/>
    <col min="16158" max="16158" width="6.140625" style="155" customWidth="1"/>
    <col min="16159" max="16159" width="11.28515625" style="155" customWidth="1"/>
    <col min="16160" max="16160" width="2.42578125" style="155" customWidth="1"/>
    <col min="16161" max="16162" width="12.7109375" style="155" customWidth="1"/>
    <col min="16163" max="16163" width="9.5703125" style="155" customWidth="1"/>
    <col min="16164" max="16164" width="2.140625" style="155" customWidth="1"/>
    <col min="16165" max="16172" width="10.28515625" style="155" customWidth="1"/>
    <col min="16173" max="16173" width="10.7109375" style="155" customWidth="1"/>
    <col min="16174" max="16179" width="12.140625" style="155" customWidth="1"/>
    <col min="16180" max="16181" width="10.28515625" style="155" customWidth="1"/>
    <col min="16182" max="16182" width="2.140625" style="155" customWidth="1"/>
    <col min="16183" max="16183" width="10.5703125" style="155" customWidth="1"/>
    <col min="16184" max="16184" width="1.7109375" style="155" customWidth="1"/>
    <col min="16185" max="16185" width="12.42578125" style="155" customWidth="1"/>
    <col min="16186" max="16186" width="2.28515625" style="155" customWidth="1"/>
    <col min="16187" max="16187" width="12.42578125" style="155" customWidth="1"/>
    <col min="16188" max="16188" width="2.28515625" style="155" customWidth="1"/>
    <col min="16189" max="16189" width="9.7109375" style="155" customWidth="1"/>
    <col min="16190" max="16190" width="2.140625" style="155" customWidth="1"/>
    <col min="16191" max="16191" width="2.28515625" style="155" customWidth="1"/>
    <col min="16192" max="16192" width="9.28515625" style="155" bestFit="1" customWidth="1"/>
    <col min="16193" max="16193" width="2.42578125" style="155" customWidth="1"/>
    <col min="16194" max="16194" width="10.85546875" style="155" bestFit="1" customWidth="1"/>
    <col min="16195" max="16384" width="9.140625" style="155"/>
  </cols>
  <sheetData>
    <row r="1" spans="1:66" ht="15.75" x14ac:dyDescent="0.25">
      <c r="E1" s="156" t="s">
        <v>657</v>
      </c>
      <c r="AI1" s="158">
        <v>33</v>
      </c>
      <c r="AJ1" s="158">
        <v>34</v>
      </c>
      <c r="AK1" s="158">
        <v>35</v>
      </c>
      <c r="AL1" s="158">
        <v>36</v>
      </c>
      <c r="AM1" s="158">
        <v>37</v>
      </c>
      <c r="AN1" s="158">
        <v>38</v>
      </c>
      <c r="AO1" s="158">
        <v>39</v>
      </c>
      <c r="AP1" s="158">
        <v>40</v>
      </c>
      <c r="AQ1" s="158">
        <v>41</v>
      </c>
      <c r="AR1" s="158">
        <v>42</v>
      </c>
      <c r="AS1" s="158">
        <v>43</v>
      </c>
      <c r="AT1" s="158">
        <v>44</v>
      </c>
      <c r="AU1" s="158">
        <v>45</v>
      </c>
      <c r="AV1" s="158">
        <v>46</v>
      </c>
      <c r="AW1" s="158">
        <v>47</v>
      </c>
      <c r="AX1" s="158">
        <v>48</v>
      </c>
      <c r="AY1" s="158">
        <v>49</v>
      </c>
      <c r="AZ1" s="158">
        <v>50</v>
      </c>
      <c r="BA1" s="158">
        <v>51</v>
      </c>
      <c r="BB1" s="158">
        <v>52</v>
      </c>
      <c r="BC1" s="158">
        <v>53</v>
      </c>
      <c r="BD1" s="158">
        <v>54</v>
      </c>
      <c r="BE1" s="158">
        <v>55</v>
      </c>
      <c r="BF1" s="158">
        <v>56</v>
      </c>
      <c r="BG1" s="158">
        <v>57</v>
      </c>
      <c r="BH1" s="158">
        <v>58</v>
      </c>
      <c r="BI1" s="158">
        <v>59</v>
      </c>
    </row>
    <row r="2" spans="1:66" ht="13.5" thickBot="1" x14ac:dyDescent="0.25">
      <c r="E2" s="157"/>
    </row>
    <row r="3" spans="1:66" ht="13.5" thickBot="1" x14ac:dyDescent="0.25">
      <c r="E3" s="253" t="s">
        <v>1074</v>
      </c>
      <c r="F3" s="254"/>
      <c r="G3" s="254"/>
      <c r="H3" s="254"/>
      <c r="I3" s="254"/>
      <c r="J3" s="254"/>
      <c r="K3" s="254"/>
      <c r="L3" s="254"/>
      <c r="M3" s="254"/>
      <c r="N3" s="254"/>
      <c r="O3" s="254"/>
      <c r="P3" s="254"/>
      <c r="Q3" s="254"/>
      <c r="R3" s="254"/>
      <c r="S3" s="254"/>
      <c r="T3" s="254"/>
      <c r="U3" s="254"/>
      <c r="V3" s="254"/>
      <c r="W3" s="254"/>
      <c r="X3" s="254"/>
      <c r="Y3" s="254"/>
      <c r="Z3" s="254"/>
      <c r="AA3" s="254"/>
      <c r="AB3" s="254"/>
      <c r="AC3" s="255"/>
      <c r="AD3" s="160"/>
      <c r="AE3" s="256" t="s">
        <v>2</v>
      </c>
      <c r="AF3" s="257"/>
      <c r="AG3" s="257"/>
      <c r="AH3" s="257"/>
      <c r="AI3" s="257"/>
      <c r="AJ3" s="257"/>
      <c r="AK3" s="257"/>
      <c r="AL3" s="257"/>
      <c r="AM3" s="257"/>
      <c r="AN3" s="257"/>
      <c r="AO3" s="257"/>
      <c r="AP3" s="257"/>
      <c r="AQ3" s="257"/>
      <c r="AR3" s="257"/>
      <c r="AS3" s="257"/>
      <c r="AT3" s="257"/>
      <c r="AU3" s="257"/>
      <c r="AV3" s="257"/>
      <c r="AW3" s="257"/>
      <c r="AX3" s="257"/>
      <c r="AY3" s="257"/>
      <c r="AZ3" s="257"/>
      <c r="BA3" s="257"/>
      <c r="BB3" s="257"/>
      <c r="BC3" s="257"/>
      <c r="BD3" s="257"/>
      <c r="BE3" s="257"/>
      <c r="BF3" s="257"/>
      <c r="BG3" s="257"/>
      <c r="BH3" s="257"/>
      <c r="BI3" s="257"/>
      <c r="BJ3" s="258"/>
    </row>
    <row r="4" spans="1:66" ht="154.5" customHeight="1" x14ac:dyDescent="0.2">
      <c r="A4" s="161"/>
      <c r="B4" s="161"/>
      <c r="C4" s="162" t="s">
        <v>3</v>
      </c>
      <c r="D4" s="162"/>
      <c r="E4" s="163" t="s">
        <v>5</v>
      </c>
      <c r="F4" s="163"/>
      <c r="G4" s="164" t="s">
        <v>6</v>
      </c>
      <c r="H4" s="164" t="s">
        <v>7</v>
      </c>
      <c r="I4" s="164" t="s">
        <v>1075</v>
      </c>
      <c r="J4" s="164" t="s">
        <v>1076</v>
      </c>
      <c r="K4" s="164" t="s">
        <v>1077</v>
      </c>
      <c r="L4" s="164" t="s">
        <v>1078</v>
      </c>
      <c r="M4" s="164" t="s">
        <v>1079</v>
      </c>
      <c r="N4" s="164" t="s">
        <v>1080</v>
      </c>
      <c r="O4" s="164" t="s">
        <v>1081</v>
      </c>
      <c r="P4" s="164" t="s">
        <v>1082</v>
      </c>
      <c r="Q4" s="164" t="s">
        <v>1083</v>
      </c>
      <c r="R4" s="164" t="s">
        <v>1084</v>
      </c>
      <c r="S4" s="164" t="s">
        <v>1085</v>
      </c>
      <c r="T4" s="164" t="s">
        <v>1086</v>
      </c>
      <c r="U4" s="164" t="s">
        <v>1087</v>
      </c>
      <c r="V4" s="164" t="s">
        <v>1088</v>
      </c>
      <c r="W4" s="164" t="s">
        <v>1089</v>
      </c>
      <c r="X4" s="164" t="s">
        <v>1090</v>
      </c>
      <c r="Y4" s="164" t="s">
        <v>1091</v>
      </c>
      <c r="Z4" s="164"/>
      <c r="AA4" s="164" t="s">
        <v>1092</v>
      </c>
      <c r="AB4" s="164"/>
      <c r="AC4" s="165" t="s">
        <v>10</v>
      </c>
      <c r="AD4" s="166"/>
      <c r="AE4" s="164" t="s">
        <v>11</v>
      </c>
      <c r="AF4" s="164"/>
      <c r="AG4" s="164" t="s">
        <v>12</v>
      </c>
      <c r="AH4" s="164" t="s">
        <v>13</v>
      </c>
      <c r="AI4" s="164" t="s">
        <v>7</v>
      </c>
      <c r="AJ4" s="164"/>
      <c r="AK4" s="164" t="s">
        <v>1093</v>
      </c>
      <c r="AL4" s="164" t="s">
        <v>1094</v>
      </c>
      <c r="AM4" s="164" t="s">
        <v>1095</v>
      </c>
      <c r="AN4" s="164" t="s">
        <v>1096</v>
      </c>
      <c r="AO4" s="164" t="s">
        <v>1097</v>
      </c>
      <c r="AP4" s="164" t="s">
        <v>1098</v>
      </c>
      <c r="AQ4" s="164" t="s">
        <v>1099</v>
      </c>
      <c r="AR4" s="164" t="s">
        <v>1100</v>
      </c>
      <c r="AS4" s="164" t="s">
        <v>1101</v>
      </c>
      <c r="AT4" s="164" t="s">
        <v>1102</v>
      </c>
      <c r="AU4" s="164" t="s">
        <v>1103</v>
      </c>
      <c r="AV4" s="164" t="s">
        <v>1104</v>
      </c>
      <c r="AW4" s="164" t="s">
        <v>1105</v>
      </c>
      <c r="AX4" s="164" t="s">
        <v>1106</v>
      </c>
      <c r="AY4" s="164" t="s">
        <v>1107</v>
      </c>
      <c r="AZ4" s="164" t="s">
        <v>1108</v>
      </c>
      <c r="BA4" s="164" t="s">
        <v>1109</v>
      </c>
      <c r="BB4" s="164"/>
      <c r="BC4" s="164" t="s">
        <v>1110</v>
      </c>
      <c r="BD4" s="164"/>
      <c r="BE4" s="165" t="s">
        <v>1111</v>
      </c>
      <c r="BF4" s="165"/>
      <c r="BG4" s="165" t="s">
        <v>14</v>
      </c>
      <c r="BH4" s="164"/>
      <c r="BI4" s="164" t="s">
        <v>1112</v>
      </c>
      <c r="BJ4" s="167"/>
      <c r="BK4" s="168"/>
      <c r="BL4" s="169"/>
      <c r="BM4" s="169"/>
      <c r="BN4" s="170"/>
    </row>
    <row r="5" spans="1:66" s="180" customFormat="1" x14ac:dyDescent="0.2">
      <c r="A5" s="171"/>
      <c r="B5" s="171"/>
      <c r="C5" s="172"/>
      <c r="D5" s="172"/>
      <c r="E5" s="173" t="s">
        <v>15</v>
      </c>
      <c r="F5" s="173"/>
      <c r="G5" s="174" t="s">
        <v>15</v>
      </c>
      <c r="H5" s="174" t="s">
        <v>15</v>
      </c>
      <c r="I5" s="174" t="s">
        <v>15</v>
      </c>
      <c r="J5" s="174" t="s">
        <v>15</v>
      </c>
      <c r="K5" s="174" t="s">
        <v>15</v>
      </c>
      <c r="L5" s="174" t="s">
        <v>15</v>
      </c>
      <c r="M5" s="174" t="s">
        <v>15</v>
      </c>
      <c r="N5" s="174" t="s">
        <v>15</v>
      </c>
      <c r="O5" s="174" t="s">
        <v>15</v>
      </c>
      <c r="P5" s="174" t="s">
        <v>15</v>
      </c>
      <c r="Q5" s="174" t="s">
        <v>15</v>
      </c>
      <c r="R5" s="174" t="s">
        <v>15</v>
      </c>
      <c r="S5" s="174" t="s">
        <v>15</v>
      </c>
      <c r="T5" s="174" t="s">
        <v>15</v>
      </c>
      <c r="U5" s="174" t="s">
        <v>15</v>
      </c>
      <c r="V5" s="174" t="s">
        <v>15</v>
      </c>
      <c r="W5" s="174" t="s">
        <v>15</v>
      </c>
      <c r="X5" s="174" t="s">
        <v>15</v>
      </c>
      <c r="Y5" s="174" t="s">
        <v>15</v>
      </c>
      <c r="Z5" s="174"/>
      <c r="AA5" s="174" t="s">
        <v>15</v>
      </c>
      <c r="AB5" s="174"/>
      <c r="AC5" s="175" t="s">
        <v>15</v>
      </c>
      <c r="AD5" s="174"/>
      <c r="AE5" s="174" t="s">
        <v>15</v>
      </c>
      <c r="AF5" s="174"/>
      <c r="AG5" s="174" t="s">
        <v>15</v>
      </c>
      <c r="AH5" s="174" t="s">
        <v>15</v>
      </c>
      <c r="AI5" s="174" t="s">
        <v>15</v>
      </c>
      <c r="AJ5" s="174"/>
      <c r="AK5" s="174" t="s">
        <v>15</v>
      </c>
      <c r="AL5" s="174" t="s">
        <v>15</v>
      </c>
      <c r="AM5" s="174" t="s">
        <v>15</v>
      </c>
      <c r="AN5" s="174" t="s">
        <v>15</v>
      </c>
      <c r="AO5" s="174" t="s">
        <v>15</v>
      </c>
      <c r="AP5" s="174" t="s">
        <v>15</v>
      </c>
      <c r="AQ5" s="174" t="s">
        <v>15</v>
      </c>
      <c r="AR5" s="174" t="s">
        <v>15</v>
      </c>
      <c r="AS5" s="174" t="s">
        <v>15</v>
      </c>
      <c r="AT5" s="174" t="s">
        <v>15</v>
      </c>
      <c r="AU5" s="174" t="s">
        <v>15</v>
      </c>
      <c r="AV5" s="174" t="s">
        <v>15</v>
      </c>
      <c r="AW5" s="174" t="s">
        <v>15</v>
      </c>
      <c r="AX5" s="174" t="s">
        <v>15</v>
      </c>
      <c r="AY5" s="174"/>
      <c r="AZ5" s="174" t="s">
        <v>15</v>
      </c>
      <c r="BA5" s="174" t="s">
        <v>15</v>
      </c>
      <c r="BB5" s="174"/>
      <c r="BC5" s="174" t="s">
        <v>15</v>
      </c>
      <c r="BD5" s="174"/>
      <c r="BE5" s="174"/>
      <c r="BF5" s="174"/>
      <c r="BG5" s="174"/>
      <c r="BH5" s="174"/>
      <c r="BI5" s="176" t="s">
        <v>1113</v>
      </c>
      <c r="BJ5" s="177"/>
      <c r="BK5" s="178"/>
      <c r="BL5" s="179"/>
      <c r="BM5" s="179"/>
      <c r="BN5" s="179"/>
    </row>
    <row r="6" spans="1:66" s="180" customFormat="1" x14ac:dyDescent="0.2">
      <c r="A6" s="171"/>
      <c r="B6" s="171"/>
      <c r="C6" s="181"/>
      <c r="D6" s="181"/>
      <c r="E6" s="182"/>
      <c r="F6" s="182"/>
      <c r="G6" s="183"/>
      <c r="H6" s="183"/>
      <c r="I6" s="183"/>
      <c r="J6" s="183"/>
      <c r="K6" s="183"/>
      <c r="L6" s="183"/>
      <c r="M6" s="183"/>
      <c r="N6" s="183"/>
      <c r="O6" s="183"/>
      <c r="P6" s="183"/>
      <c r="Q6" s="183"/>
      <c r="R6" s="183"/>
      <c r="S6" s="183"/>
      <c r="T6" s="183"/>
      <c r="U6" s="183"/>
      <c r="V6" s="183"/>
      <c r="W6" s="183"/>
      <c r="X6" s="183"/>
      <c r="Y6" s="183"/>
      <c r="Z6" s="183"/>
      <c r="AA6" s="183"/>
      <c r="AB6" s="183"/>
      <c r="AC6" s="184"/>
      <c r="AD6" s="183"/>
      <c r="AE6" s="183"/>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3"/>
      <c r="BD6" s="183"/>
      <c r="BE6" s="183"/>
      <c r="BF6" s="183"/>
      <c r="BG6" s="183"/>
      <c r="BH6" s="183"/>
      <c r="BI6" s="185"/>
      <c r="BJ6" s="186"/>
      <c r="BK6" s="179"/>
      <c r="BL6" s="179"/>
      <c r="BM6" s="179"/>
      <c r="BN6" s="179"/>
    </row>
    <row r="7" spans="1:66" x14ac:dyDescent="0.2">
      <c r="C7" s="155" t="s">
        <v>16</v>
      </c>
      <c r="E7" s="187">
        <v>20865.673611840008</v>
      </c>
      <c r="F7" s="187"/>
      <c r="G7" s="187">
        <v>26256.41934875878</v>
      </c>
      <c r="H7" s="187">
        <v>-40.450039999999994</v>
      </c>
      <c r="I7" s="187">
        <v>9.2348110954617333</v>
      </c>
      <c r="J7" s="187">
        <v>2.2020999999999999E-2</v>
      </c>
      <c r="K7" s="187">
        <v>2.9999979999999997</v>
      </c>
      <c r="L7" s="187">
        <v>15.000098999999995</v>
      </c>
      <c r="M7" s="187">
        <v>174.66840799999983</v>
      </c>
      <c r="N7" s="187">
        <v>32.229678538165182</v>
      </c>
      <c r="O7" s="187">
        <v>2.9999970000000182</v>
      </c>
      <c r="P7" s="187">
        <v>2.5607300000000017</v>
      </c>
      <c r="Q7" s="187">
        <v>668.3393132246739</v>
      </c>
      <c r="R7" s="187">
        <v>81.660686999999982</v>
      </c>
      <c r="S7" s="187">
        <v>402.29658099999983</v>
      </c>
      <c r="T7" s="187">
        <v>33.488000037877953</v>
      </c>
      <c r="U7" s="187">
        <v>4.8531299999999993</v>
      </c>
      <c r="V7" s="187">
        <v>10.538</v>
      </c>
      <c r="W7" s="187">
        <v>1988.48</v>
      </c>
      <c r="X7" s="187">
        <v>42.053000000000011</v>
      </c>
      <c r="Y7" s="188">
        <v>2661.7940970917107</v>
      </c>
      <c r="Z7" s="187"/>
      <c r="AA7" s="187">
        <v>859.00000000000057</v>
      </c>
      <c r="AB7" s="187"/>
      <c r="AC7" s="187">
        <v>54073.861471586679</v>
      </c>
      <c r="AD7" s="155"/>
      <c r="AE7" s="187">
        <v>21008.115229510142</v>
      </c>
      <c r="AF7" s="187"/>
      <c r="AG7" s="187">
        <v>23785.618829829677</v>
      </c>
      <c r="AH7" s="189">
        <v>117.94972341887572</v>
      </c>
      <c r="AI7" s="187">
        <v>-40.450039999999994</v>
      </c>
      <c r="AJ7" s="187"/>
      <c r="AK7" s="187">
        <v>2.2020999999999999E-2</v>
      </c>
      <c r="AL7" s="187">
        <v>2.9999979999999997</v>
      </c>
      <c r="AM7" s="187">
        <v>15.000098999999995</v>
      </c>
      <c r="AN7" s="187">
        <v>172.12744200000006</v>
      </c>
      <c r="AO7" s="187">
        <v>33.7823508150138</v>
      </c>
      <c r="AP7" s="187">
        <v>2.9999970000000182</v>
      </c>
      <c r="AQ7" s="187">
        <v>2.5607300000000017</v>
      </c>
      <c r="AR7" s="187">
        <v>243.9730573184053</v>
      </c>
      <c r="AS7" s="187">
        <v>916.97354682467471</v>
      </c>
      <c r="AT7" s="187">
        <v>33.026453175325294</v>
      </c>
      <c r="AU7" s="187">
        <v>372.56117599999993</v>
      </c>
      <c r="AV7" s="187">
        <v>34.820266870523959</v>
      </c>
      <c r="AW7" s="187">
        <v>4.5980050000000006</v>
      </c>
      <c r="AX7" s="187">
        <v>10.743285714285713</v>
      </c>
      <c r="AY7" s="187">
        <v>1744.4549999999999</v>
      </c>
      <c r="AZ7" s="187">
        <v>43.365000000000002</v>
      </c>
      <c r="BA7" s="187">
        <v>2793.7753162333893</v>
      </c>
      <c r="BB7" s="187"/>
      <c r="BC7" s="187">
        <v>1100</v>
      </c>
      <c r="BD7" s="187"/>
      <c r="BE7" s="187">
        <v>9.3864323181121545</v>
      </c>
      <c r="BF7" s="187"/>
      <c r="BG7" s="187">
        <v>52408.40392002841</v>
      </c>
      <c r="BH7" s="187"/>
      <c r="BI7" s="159">
        <v>-3.0799678555107266E-2</v>
      </c>
      <c r="BJ7" s="155"/>
    </row>
    <row r="8" spans="1:66" x14ac:dyDescent="0.2">
      <c r="C8" s="155" t="s">
        <v>17</v>
      </c>
      <c r="E8" s="187">
        <v>20086.951414840009</v>
      </c>
      <c r="F8" s="187"/>
      <c r="G8" s="187">
        <v>25091.912387297889</v>
      </c>
      <c r="H8" s="187">
        <v>-40.450039999999994</v>
      </c>
      <c r="I8" s="187">
        <v>9.2348110954617333</v>
      </c>
      <c r="J8" s="187">
        <v>2.2020999999999999E-2</v>
      </c>
      <c r="K8" s="187">
        <v>2.9999979999999997</v>
      </c>
      <c r="L8" s="187">
        <v>15.000098999999995</v>
      </c>
      <c r="M8" s="187">
        <v>174.66840799999983</v>
      </c>
      <c r="N8" s="187">
        <v>27.008067363660771</v>
      </c>
      <c r="O8" s="187">
        <v>2.9999970000000182</v>
      </c>
      <c r="P8" s="187">
        <v>2.5607300000000017</v>
      </c>
      <c r="Q8" s="187">
        <v>668.3393132246739</v>
      </c>
      <c r="R8" s="187">
        <v>81.660686999999982</v>
      </c>
      <c r="S8" s="187">
        <v>402.29658099999983</v>
      </c>
      <c r="T8" s="187">
        <v>33.488000037877953</v>
      </c>
      <c r="U8" s="187">
        <v>4.8531299999999993</v>
      </c>
      <c r="V8" s="187">
        <v>10.538</v>
      </c>
      <c r="W8" s="187">
        <v>0</v>
      </c>
      <c r="X8" s="187">
        <v>42.053000000000011</v>
      </c>
      <c r="Y8" s="187">
        <v>2661.7940970917107</v>
      </c>
      <c r="Z8" s="187"/>
      <c r="AA8" s="187">
        <v>859.00000000000057</v>
      </c>
      <c r="AB8" s="187"/>
      <c r="AC8" s="187">
        <v>50136.930701951278</v>
      </c>
      <c r="AD8" s="187"/>
      <c r="AE8" s="187">
        <v>20220.862399928868</v>
      </c>
      <c r="AF8" s="187"/>
      <c r="AG8" s="187">
        <v>22630.033852845285</v>
      </c>
      <c r="AH8" s="187">
        <v>107.73860907980588</v>
      </c>
      <c r="AI8" s="187">
        <v>-40.450039999999994</v>
      </c>
      <c r="AJ8" s="187"/>
      <c r="AK8" s="187">
        <v>2.2020999999999999E-2</v>
      </c>
      <c r="AL8" s="187">
        <v>2.9999979999999997</v>
      </c>
      <c r="AM8" s="187">
        <v>15.000098999999995</v>
      </c>
      <c r="AN8" s="187">
        <v>172.12744200000006</v>
      </c>
      <c r="AO8" s="187">
        <v>28.426033388318327</v>
      </c>
      <c r="AP8" s="187">
        <v>2.9999970000000182</v>
      </c>
      <c r="AQ8" s="187">
        <v>2.5607300000000017</v>
      </c>
      <c r="AR8" s="187">
        <v>234.52581829000607</v>
      </c>
      <c r="AS8" s="187">
        <v>916.97354682467471</v>
      </c>
      <c r="AT8" s="187">
        <v>33.026453175325294</v>
      </c>
      <c r="AU8" s="187">
        <v>372.56117599999993</v>
      </c>
      <c r="AV8" s="187">
        <v>34.820266870523959</v>
      </c>
      <c r="AW8" s="187">
        <v>4.5980050000000006</v>
      </c>
      <c r="AX8" s="187">
        <v>10.743285714285713</v>
      </c>
      <c r="AY8" s="187">
        <v>0</v>
      </c>
      <c r="AZ8" s="187">
        <v>43.365000000000002</v>
      </c>
      <c r="BA8" s="187">
        <v>2793.7753162333893</v>
      </c>
      <c r="BB8" s="187"/>
      <c r="BC8" s="187">
        <v>1100</v>
      </c>
      <c r="BD8" s="187"/>
      <c r="BE8" s="187">
        <v>9.3864323181121545</v>
      </c>
      <c r="BF8" s="187"/>
      <c r="BG8" s="187">
        <v>48696.096442668582</v>
      </c>
      <c r="BH8" s="187"/>
      <c r="BI8" s="159">
        <v>-2.873798294211536E-2</v>
      </c>
      <c r="BJ8" s="155"/>
    </row>
    <row r="9" spans="1:66" x14ac:dyDescent="0.2">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7"/>
      <c r="AY9" s="187"/>
      <c r="AZ9" s="187"/>
      <c r="BA9" s="187"/>
      <c r="BB9" s="187"/>
      <c r="BC9" s="187"/>
      <c r="BD9" s="187"/>
      <c r="BE9" s="187"/>
      <c r="BF9" s="187"/>
      <c r="BG9" s="187"/>
      <c r="BH9" s="187"/>
      <c r="BJ9" s="155"/>
    </row>
    <row r="10" spans="1:66" ht="14.25" x14ac:dyDescent="0.2">
      <c r="A10" s="190" t="s">
        <v>658</v>
      </c>
      <c r="B10" s="190" t="s">
        <v>659</v>
      </c>
      <c r="C10" s="190" t="s">
        <v>18</v>
      </c>
      <c r="D10" s="191">
        <v>7</v>
      </c>
      <c r="E10" s="192">
        <v>778.72219700000005</v>
      </c>
      <c r="F10" s="192"/>
      <c r="G10" s="192">
        <v>1164.5069614608901</v>
      </c>
      <c r="H10" s="192">
        <v>0</v>
      </c>
      <c r="I10" s="192">
        <v>0</v>
      </c>
      <c r="J10" s="192">
        <v>0</v>
      </c>
      <c r="K10" s="192">
        <v>0</v>
      </c>
      <c r="L10" s="192">
        <v>0</v>
      </c>
      <c r="M10" s="192">
        <v>0</v>
      </c>
      <c r="N10" s="192">
        <v>5.2216111745044103</v>
      </c>
      <c r="O10" s="192">
        <v>0</v>
      </c>
      <c r="P10" s="192">
        <v>0</v>
      </c>
      <c r="Q10" s="192">
        <v>0</v>
      </c>
      <c r="R10" s="192">
        <v>0</v>
      </c>
      <c r="S10" s="192">
        <v>0</v>
      </c>
      <c r="T10" s="192">
        <v>0</v>
      </c>
      <c r="U10" s="192">
        <v>0</v>
      </c>
      <c r="V10" s="192">
        <v>0</v>
      </c>
      <c r="W10" s="192">
        <v>1988.48</v>
      </c>
      <c r="X10" s="192">
        <v>0</v>
      </c>
      <c r="Y10" s="192">
        <v>0</v>
      </c>
      <c r="Z10" s="192"/>
      <c r="AA10" s="192">
        <v>0</v>
      </c>
      <c r="AB10" s="188"/>
      <c r="AC10" s="193">
        <v>3936.9307696353944</v>
      </c>
      <c r="AE10" s="192">
        <v>787.25282958127184</v>
      </c>
      <c r="AF10" s="188"/>
      <c r="AG10" s="192">
        <v>1155.5849769843901</v>
      </c>
      <c r="AH10" s="192">
        <v>10.211114339069843</v>
      </c>
      <c r="AI10" s="192">
        <v>0</v>
      </c>
      <c r="AJ10" s="192"/>
      <c r="AK10" s="192">
        <v>0</v>
      </c>
      <c r="AL10" s="192">
        <v>0</v>
      </c>
      <c r="AM10" s="192">
        <v>0</v>
      </c>
      <c r="AN10" s="192">
        <v>0</v>
      </c>
      <c r="AO10" s="192">
        <v>5.3563174266954725</v>
      </c>
      <c r="AP10" s="192">
        <v>0</v>
      </c>
      <c r="AQ10" s="192">
        <v>0</v>
      </c>
      <c r="AR10" s="192">
        <v>9.4472390283992347</v>
      </c>
      <c r="AS10" s="192">
        <v>0</v>
      </c>
      <c r="AT10" s="192">
        <v>0</v>
      </c>
      <c r="AU10" s="192">
        <v>0</v>
      </c>
      <c r="AV10" s="192">
        <v>0</v>
      </c>
      <c r="AW10" s="192">
        <v>0</v>
      </c>
      <c r="AX10" s="192">
        <v>0</v>
      </c>
      <c r="AY10" s="192">
        <v>1744.4549999999999</v>
      </c>
      <c r="AZ10" s="192">
        <v>0</v>
      </c>
      <c r="BA10" s="192">
        <v>0</v>
      </c>
      <c r="BB10" s="188"/>
      <c r="BC10" s="192">
        <v>0</v>
      </c>
      <c r="BD10" s="188"/>
      <c r="BE10" s="192">
        <v>0</v>
      </c>
      <c r="BG10" s="187">
        <v>3712.3074773598264</v>
      </c>
      <c r="BI10" s="159">
        <v>-5.7055433640853873E-2</v>
      </c>
      <c r="BL10" s="194"/>
      <c r="BM10" s="194"/>
      <c r="BN10" s="194"/>
    </row>
    <row r="11" spans="1:66" x14ac:dyDescent="0.2">
      <c r="A11" s="161"/>
      <c r="B11" s="161"/>
      <c r="C11" s="195"/>
      <c r="D11" s="195"/>
      <c r="E11" s="195"/>
      <c r="F11" s="195"/>
      <c r="G11" s="196"/>
      <c r="H11" s="196"/>
      <c r="I11" s="196"/>
      <c r="J11" s="170"/>
      <c r="K11" s="170"/>
      <c r="L11" s="170"/>
      <c r="M11" s="170"/>
      <c r="N11" s="170"/>
      <c r="O11" s="170"/>
      <c r="P11" s="170"/>
      <c r="Q11" s="170"/>
      <c r="R11" s="170"/>
      <c r="S11" s="170"/>
      <c r="T11" s="170"/>
      <c r="U11" s="170"/>
      <c r="V11" s="170"/>
      <c r="W11" s="170"/>
      <c r="X11" s="170"/>
      <c r="Y11" s="170"/>
      <c r="Z11" s="170"/>
      <c r="AA11" s="170"/>
      <c r="AB11" s="196"/>
      <c r="AC11" s="197"/>
      <c r="AD11" s="170"/>
      <c r="AE11" s="196"/>
      <c r="AF11" s="170"/>
      <c r="AG11" s="196"/>
      <c r="AH11" s="196"/>
      <c r="AI11" s="196"/>
      <c r="AJ11" s="170"/>
      <c r="AK11" s="170"/>
      <c r="AL11" s="170"/>
      <c r="AM11" s="170"/>
      <c r="AN11" s="170"/>
      <c r="AO11" s="170"/>
      <c r="AP11" s="170"/>
      <c r="AQ11" s="170"/>
      <c r="AR11" s="170"/>
      <c r="AS11" s="170"/>
      <c r="AT11" s="170"/>
      <c r="AU11" s="170"/>
      <c r="AV11" s="170"/>
      <c r="AW11" s="170"/>
      <c r="AX11" s="170"/>
      <c r="AY11" s="170"/>
      <c r="AZ11" s="170"/>
      <c r="BA11" s="170"/>
      <c r="BB11" s="170"/>
      <c r="BC11" s="170"/>
      <c r="BD11" s="170"/>
      <c r="BE11" s="170"/>
      <c r="BF11" s="170"/>
      <c r="BG11" s="170"/>
      <c r="BH11" s="196"/>
      <c r="BI11" s="198"/>
      <c r="BK11" s="194"/>
      <c r="BL11" s="194"/>
      <c r="BM11" s="194"/>
      <c r="BN11" s="194"/>
    </row>
    <row r="12" spans="1:66" x14ac:dyDescent="0.2">
      <c r="A12" s="190" t="s">
        <v>660</v>
      </c>
      <c r="B12" s="190" t="s">
        <v>663</v>
      </c>
      <c r="C12" s="190" t="s">
        <v>19</v>
      </c>
      <c r="D12" s="190"/>
      <c r="E12" s="192">
        <v>5.3978299999999999</v>
      </c>
      <c r="F12" s="192"/>
      <c r="G12" s="192">
        <v>3.9274939446350001</v>
      </c>
      <c r="H12" s="192">
        <v>-3.9646000000000001E-2</v>
      </c>
      <c r="I12" s="192">
        <v>0</v>
      </c>
      <c r="J12" s="192">
        <v>0</v>
      </c>
      <c r="K12" s="192">
        <v>0</v>
      </c>
      <c r="L12" s="192">
        <v>0</v>
      </c>
      <c r="M12" s="192">
        <v>0</v>
      </c>
      <c r="N12" s="192">
        <v>0</v>
      </c>
      <c r="O12" s="192">
        <v>8.5470000000000008E-3</v>
      </c>
      <c r="P12" s="192">
        <v>7.8549999999999991E-3</v>
      </c>
      <c r="Q12" s="192">
        <v>0.4586720924444444</v>
      </c>
      <c r="R12" s="192">
        <v>1.3085225914394441E-2</v>
      </c>
      <c r="S12" s="192">
        <v>0.37818499999999999</v>
      </c>
      <c r="T12" s="192">
        <v>4.4096570007161717E-2</v>
      </c>
      <c r="U12" s="192">
        <v>0</v>
      </c>
      <c r="V12" s="192">
        <v>0</v>
      </c>
      <c r="W12" s="192">
        <v>0</v>
      </c>
      <c r="X12" s="192">
        <v>0</v>
      </c>
      <c r="Y12" s="192">
        <v>0</v>
      </c>
      <c r="Z12" s="192"/>
      <c r="AA12" s="192">
        <v>0</v>
      </c>
      <c r="AB12" s="188"/>
      <c r="AC12" s="193">
        <v>10.196118833001002</v>
      </c>
      <c r="AE12" s="192">
        <v>5.4380658367948573</v>
      </c>
      <c r="AF12" s="188"/>
      <c r="AG12" s="192">
        <v>3.4090667142639997</v>
      </c>
      <c r="AH12" s="192">
        <v>1.6707327759999783E-2</v>
      </c>
      <c r="AI12" s="192">
        <v>-3.9646000000000001E-2</v>
      </c>
      <c r="AJ12" s="192"/>
      <c r="AK12" s="192">
        <v>0</v>
      </c>
      <c r="AL12" s="192">
        <v>0</v>
      </c>
      <c r="AM12" s="192">
        <v>0</v>
      </c>
      <c r="AN12" s="192">
        <v>0</v>
      </c>
      <c r="AO12" s="192">
        <v>0</v>
      </c>
      <c r="AP12" s="192">
        <v>8.5470000000000008E-3</v>
      </c>
      <c r="AQ12" s="192">
        <v>7.8549999999999991E-3</v>
      </c>
      <c r="AR12" s="192">
        <v>6.3720782169357046E-2</v>
      </c>
      <c r="AS12" s="192">
        <v>0.56560105244444436</v>
      </c>
      <c r="AT12" s="192">
        <v>5.3413254141626261E-3</v>
      </c>
      <c r="AU12" s="192">
        <v>0.33280300000000002</v>
      </c>
      <c r="AV12" s="192">
        <v>6.7347122595480646E-2</v>
      </c>
      <c r="AW12" s="192">
        <v>0</v>
      </c>
      <c r="AX12" s="192">
        <v>0</v>
      </c>
      <c r="AY12" s="192">
        <v>0</v>
      </c>
      <c r="AZ12" s="192">
        <v>0</v>
      </c>
      <c r="BA12" s="192">
        <v>0</v>
      </c>
      <c r="BB12" s="188"/>
      <c r="BC12" s="192">
        <v>0</v>
      </c>
      <c r="BD12" s="188"/>
      <c r="BE12" s="192">
        <v>0</v>
      </c>
      <c r="BG12" s="187">
        <v>9.8754091614423007</v>
      </c>
      <c r="BI12" s="159">
        <v>-3.1454093151669089E-2</v>
      </c>
      <c r="BK12" s="194"/>
      <c r="BL12" s="194"/>
      <c r="BM12" s="194"/>
      <c r="BN12" s="199"/>
    </row>
    <row r="13" spans="1:66" x14ac:dyDescent="0.2">
      <c r="A13" s="190" t="s">
        <v>660</v>
      </c>
      <c r="B13" s="190" t="s">
        <v>666</v>
      </c>
      <c r="C13" s="190" t="s">
        <v>20</v>
      </c>
      <c r="D13" s="190"/>
      <c r="E13" s="192">
        <v>4.2868230000000001</v>
      </c>
      <c r="F13" s="192"/>
      <c r="G13" s="192">
        <v>8.0280593352909992</v>
      </c>
      <c r="H13" s="192">
        <v>-0.19165499999999999</v>
      </c>
      <c r="I13" s="192">
        <v>0</v>
      </c>
      <c r="J13" s="192">
        <v>0</v>
      </c>
      <c r="K13" s="192">
        <v>0</v>
      </c>
      <c r="L13" s="192">
        <v>0</v>
      </c>
      <c r="M13" s="192">
        <v>0</v>
      </c>
      <c r="N13" s="192">
        <v>0</v>
      </c>
      <c r="O13" s="192">
        <v>8.5470000000000008E-3</v>
      </c>
      <c r="P13" s="192">
        <v>7.8549999999999991E-3</v>
      </c>
      <c r="Q13" s="192">
        <v>0.3219221315555556</v>
      </c>
      <c r="R13" s="192">
        <v>2.7068613855865415E-2</v>
      </c>
      <c r="S13" s="192">
        <v>0.62149600000000005</v>
      </c>
      <c r="T13" s="192">
        <v>6.2634401428041858E-2</v>
      </c>
      <c r="U13" s="192">
        <v>0</v>
      </c>
      <c r="V13" s="192">
        <v>0</v>
      </c>
      <c r="W13" s="192">
        <v>0</v>
      </c>
      <c r="X13" s="192">
        <v>0</v>
      </c>
      <c r="Y13" s="192">
        <v>0</v>
      </c>
      <c r="Z13" s="192"/>
      <c r="AA13" s="192">
        <v>0</v>
      </c>
      <c r="AB13" s="188"/>
      <c r="AC13" s="193">
        <v>13.172750482130462</v>
      </c>
      <c r="AE13" s="192">
        <v>4.3200800412822842</v>
      </c>
      <c r="AF13" s="188"/>
      <c r="AG13" s="192">
        <v>6.9259817779740001</v>
      </c>
      <c r="AH13" s="192">
        <v>3.4561436435000037E-2</v>
      </c>
      <c r="AI13" s="192">
        <v>-0.19165499999999999</v>
      </c>
      <c r="AJ13" s="192"/>
      <c r="AK13" s="192">
        <v>0</v>
      </c>
      <c r="AL13" s="192">
        <v>0</v>
      </c>
      <c r="AM13" s="192">
        <v>0</v>
      </c>
      <c r="AN13" s="192">
        <v>0</v>
      </c>
      <c r="AO13" s="192">
        <v>0</v>
      </c>
      <c r="AP13" s="192">
        <v>8.5470000000000008E-3</v>
      </c>
      <c r="AQ13" s="192">
        <v>7.8549999999999991E-3</v>
      </c>
      <c r="AR13" s="192">
        <v>4.9910774785476307E-2</v>
      </c>
      <c r="AS13" s="192">
        <v>0.79145514488888891</v>
      </c>
      <c r="AT13" s="192">
        <v>1.0918025071068675E-2</v>
      </c>
      <c r="AU13" s="192">
        <v>0.57675900000000002</v>
      </c>
      <c r="AV13" s="192">
        <v>7.945290291578265E-2</v>
      </c>
      <c r="AW13" s="192">
        <v>0</v>
      </c>
      <c r="AX13" s="192">
        <v>0</v>
      </c>
      <c r="AY13" s="192">
        <v>0</v>
      </c>
      <c r="AZ13" s="192">
        <v>0</v>
      </c>
      <c r="BA13" s="192">
        <v>0</v>
      </c>
      <c r="BB13" s="188"/>
      <c r="BC13" s="192">
        <v>0</v>
      </c>
      <c r="BD13" s="188"/>
      <c r="BE13" s="192">
        <v>0</v>
      </c>
      <c r="BG13" s="187">
        <v>12.6138661033525</v>
      </c>
      <c r="BI13" s="159">
        <v>-4.2427310798615607E-2</v>
      </c>
      <c r="BK13" s="194"/>
      <c r="BL13" s="194"/>
      <c r="BM13" s="194"/>
      <c r="BN13" s="199"/>
    </row>
    <row r="14" spans="1:66" x14ac:dyDescent="0.2">
      <c r="A14" s="190" t="s">
        <v>660</v>
      </c>
      <c r="B14" s="190" t="s">
        <v>668</v>
      </c>
      <c r="C14" s="190" t="s">
        <v>21</v>
      </c>
      <c r="D14" s="190"/>
      <c r="E14" s="192">
        <v>5.5042809999999998</v>
      </c>
      <c r="F14" s="192"/>
      <c r="G14" s="192">
        <v>7.1091148505640005</v>
      </c>
      <c r="H14" s="192">
        <v>-0.18648999999999999</v>
      </c>
      <c r="I14" s="192">
        <v>0</v>
      </c>
      <c r="J14" s="192">
        <v>0</v>
      </c>
      <c r="K14" s="192">
        <v>0</v>
      </c>
      <c r="L14" s="192">
        <v>0</v>
      </c>
      <c r="M14" s="192">
        <v>0</v>
      </c>
      <c r="N14" s="192">
        <v>0</v>
      </c>
      <c r="O14" s="192">
        <v>8.5470000000000008E-3</v>
      </c>
      <c r="P14" s="192">
        <v>7.8549999999999991E-3</v>
      </c>
      <c r="Q14" s="192">
        <v>0.88352361866666662</v>
      </c>
      <c r="R14" s="192">
        <v>2.3860422494641882E-2</v>
      </c>
      <c r="S14" s="192">
        <v>0.77042200000000005</v>
      </c>
      <c r="T14" s="192">
        <v>7.0223372058598091E-2</v>
      </c>
      <c r="U14" s="192">
        <v>0</v>
      </c>
      <c r="V14" s="192">
        <v>0</v>
      </c>
      <c r="W14" s="192">
        <v>0</v>
      </c>
      <c r="X14" s="192">
        <v>0</v>
      </c>
      <c r="Y14" s="192">
        <v>0</v>
      </c>
      <c r="Z14" s="192"/>
      <c r="AA14" s="192">
        <v>0</v>
      </c>
      <c r="AB14" s="188"/>
      <c r="AC14" s="193">
        <v>14.191337263783906</v>
      </c>
      <c r="AE14" s="192">
        <v>5.5338345234477559</v>
      </c>
      <c r="AF14" s="188"/>
      <c r="AG14" s="192">
        <v>6.1431263300280001</v>
      </c>
      <c r="AH14" s="192">
        <v>3.0465190414000302E-2</v>
      </c>
      <c r="AI14" s="192">
        <v>-0.18648999999999999</v>
      </c>
      <c r="AJ14" s="192"/>
      <c r="AK14" s="192">
        <v>0</v>
      </c>
      <c r="AL14" s="192">
        <v>0</v>
      </c>
      <c r="AM14" s="192">
        <v>0</v>
      </c>
      <c r="AN14" s="192">
        <v>0</v>
      </c>
      <c r="AO14" s="192">
        <v>0</v>
      </c>
      <c r="AP14" s="192">
        <v>8.5470000000000008E-3</v>
      </c>
      <c r="AQ14" s="192">
        <v>7.8549999999999991E-3</v>
      </c>
      <c r="AR14" s="192">
        <v>6.3144981445375947E-2</v>
      </c>
      <c r="AS14" s="192">
        <v>1.1270535386666667</v>
      </c>
      <c r="AT14" s="192">
        <v>9.6682760963613286E-3</v>
      </c>
      <c r="AU14" s="192">
        <v>0.67797099999999999</v>
      </c>
      <c r="AV14" s="192">
        <v>8.4248254650415244E-2</v>
      </c>
      <c r="AW14" s="192">
        <v>0</v>
      </c>
      <c r="AX14" s="192">
        <v>0</v>
      </c>
      <c r="AY14" s="192">
        <v>0</v>
      </c>
      <c r="AZ14" s="192">
        <v>0</v>
      </c>
      <c r="BA14" s="192">
        <v>0</v>
      </c>
      <c r="BB14" s="188"/>
      <c r="BC14" s="192">
        <v>0</v>
      </c>
      <c r="BD14" s="188"/>
      <c r="BE14" s="192">
        <v>0</v>
      </c>
      <c r="BG14" s="187">
        <v>13.499424094748575</v>
      </c>
      <c r="BI14" s="159">
        <v>-4.8756023211504095E-2</v>
      </c>
      <c r="BK14" s="194"/>
      <c r="BL14" s="194"/>
      <c r="BM14" s="194"/>
      <c r="BN14" s="199"/>
    </row>
    <row r="15" spans="1:66" x14ac:dyDescent="0.2">
      <c r="A15" s="190" t="s">
        <v>660</v>
      </c>
      <c r="B15" s="190" t="s">
        <v>669</v>
      </c>
      <c r="C15" s="190" t="s">
        <v>22</v>
      </c>
      <c r="D15" s="190"/>
      <c r="E15" s="192">
        <v>8.8969740000000002</v>
      </c>
      <c r="F15" s="192"/>
      <c r="G15" s="192">
        <v>8.1242829393210005</v>
      </c>
      <c r="H15" s="192">
        <v>-0.436307</v>
      </c>
      <c r="I15" s="192">
        <v>0</v>
      </c>
      <c r="J15" s="192">
        <v>0</v>
      </c>
      <c r="K15" s="192">
        <v>0</v>
      </c>
      <c r="L15" s="192">
        <v>0</v>
      </c>
      <c r="M15" s="192">
        <v>0</v>
      </c>
      <c r="N15" s="192">
        <v>0</v>
      </c>
      <c r="O15" s="192">
        <v>8.5470000000000008E-3</v>
      </c>
      <c r="P15" s="192">
        <v>7.8549999999999991E-3</v>
      </c>
      <c r="Q15" s="192">
        <v>2.0649755688888893</v>
      </c>
      <c r="R15" s="192">
        <v>2.7165529831665276E-2</v>
      </c>
      <c r="S15" s="192">
        <v>1.042001</v>
      </c>
      <c r="T15" s="192">
        <v>8.2850469552130324E-2</v>
      </c>
      <c r="U15" s="192">
        <v>0</v>
      </c>
      <c r="V15" s="192">
        <v>0</v>
      </c>
      <c r="W15" s="192">
        <v>0</v>
      </c>
      <c r="X15" s="192">
        <v>0</v>
      </c>
      <c r="Y15" s="192">
        <v>0</v>
      </c>
      <c r="Z15" s="192"/>
      <c r="AA15" s="192">
        <v>0</v>
      </c>
      <c r="AB15" s="188"/>
      <c r="AC15" s="193">
        <v>19.818344507593686</v>
      </c>
      <c r="AE15" s="192">
        <v>8.9936072943876031</v>
      </c>
      <c r="AF15" s="188"/>
      <c r="AG15" s="192">
        <v>7.0352224277299999</v>
      </c>
      <c r="AH15" s="192">
        <v>3.4685179577000437E-2</v>
      </c>
      <c r="AI15" s="192">
        <v>-0.436307</v>
      </c>
      <c r="AJ15" s="192"/>
      <c r="AK15" s="192">
        <v>0</v>
      </c>
      <c r="AL15" s="192">
        <v>0</v>
      </c>
      <c r="AM15" s="192">
        <v>0</v>
      </c>
      <c r="AN15" s="192">
        <v>0</v>
      </c>
      <c r="AO15" s="192">
        <v>0</v>
      </c>
      <c r="AP15" s="192">
        <v>8.5470000000000008E-3</v>
      </c>
      <c r="AQ15" s="192">
        <v>7.8549999999999991E-3</v>
      </c>
      <c r="AR15" s="192">
        <v>0.10304038029875752</v>
      </c>
      <c r="AS15" s="192">
        <v>2.5493869822222228</v>
      </c>
      <c r="AT15" s="192">
        <v>1.1048887546961181E-2</v>
      </c>
      <c r="AU15" s="192">
        <v>0.91696100000000003</v>
      </c>
      <c r="AV15" s="192">
        <v>9.2250497263681785E-2</v>
      </c>
      <c r="AW15" s="192">
        <v>0</v>
      </c>
      <c r="AX15" s="192">
        <v>0</v>
      </c>
      <c r="AY15" s="192">
        <v>0</v>
      </c>
      <c r="AZ15" s="192">
        <v>0</v>
      </c>
      <c r="BA15" s="192">
        <v>0</v>
      </c>
      <c r="BB15" s="188"/>
      <c r="BC15" s="192">
        <v>0</v>
      </c>
      <c r="BD15" s="188"/>
      <c r="BE15" s="192">
        <v>0</v>
      </c>
      <c r="BG15" s="187">
        <v>19.316297649026229</v>
      </c>
      <c r="BI15" s="159">
        <v>-2.5332431696052645E-2</v>
      </c>
      <c r="BL15" s="194"/>
      <c r="BM15" s="194"/>
      <c r="BN15" s="194"/>
    </row>
    <row r="16" spans="1:66" x14ac:dyDescent="0.2">
      <c r="A16" s="190" t="s">
        <v>660</v>
      </c>
      <c r="B16" s="190" t="s">
        <v>670</v>
      </c>
      <c r="C16" s="190" t="s">
        <v>23</v>
      </c>
      <c r="D16" s="190"/>
      <c r="E16" s="192">
        <v>4.9949120000000002</v>
      </c>
      <c r="F16" s="192"/>
      <c r="G16" s="192">
        <v>8.5570215796460012</v>
      </c>
      <c r="H16" s="192">
        <v>-3.3363999999999998E-2</v>
      </c>
      <c r="I16" s="192">
        <v>0</v>
      </c>
      <c r="J16" s="192">
        <v>0</v>
      </c>
      <c r="K16" s="192">
        <v>0</v>
      </c>
      <c r="L16" s="192">
        <v>0</v>
      </c>
      <c r="M16" s="192">
        <v>0</v>
      </c>
      <c r="N16" s="192">
        <v>0</v>
      </c>
      <c r="O16" s="192">
        <v>8.5470000000000008E-3</v>
      </c>
      <c r="P16" s="192">
        <v>7.8549999999999991E-3</v>
      </c>
      <c r="Q16" s="192">
        <v>1.3699954311111113</v>
      </c>
      <c r="R16" s="192">
        <v>2.8768817550664325E-2</v>
      </c>
      <c r="S16" s="192">
        <v>0.85550300000000001</v>
      </c>
      <c r="T16" s="192">
        <v>8.8339104595385173E-2</v>
      </c>
      <c r="U16" s="192">
        <v>0</v>
      </c>
      <c r="V16" s="192">
        <v>0</v>
      </c>
      <c r="W16" s="192">
        <v>0</v>
      </c>
      <c r="X16" s="192">
        <v>0</v>
      </c>
      <c r="Y16" s="192">
        <v>0</v>
      </c>
      <c r="Z16" s="192"/>
      <c r="AA16" s="192">
        <v>0</v>
      </c>
      <c r="AB16" s="188"/>
      <c r="AC16" s="193">
        <v>15.87757793290316</v>
      </c>
      <c r="AE16" s="192">
        <v>5.0659941434769111</v>
      </c>
      <c r="AF16" s="188"/>
      <c r="AG16" s="192">
        <v>7.3810772987240005</v>
      </c>
      <c r="AH16" s="192">
        <v>3.6732270975999536E-2</v>
      </c>
      <c r="AI16" s="192">
        <v>-3.3363999999999998E-2</v>
      </c>
      <c r="AJ16" s="192"/>
      <c r="AK16" s="192">
        <v>0</v>
      </c>
      <c r="AL16" s="192">
        <v>0</v>
      </c>
      <c r="AM16" s="192">
        <v>0</v>
      </c>
      <c r="AN16" s="192">
        <v>0</v>
      </c>
      <c r="AO16" s="192">
        <v>0</v>
      </c>
      <c r="AP16" s="192">
        <v>8.5470000000000008E-3</v>
      </c>
      <c r="AQ16" s="192">
        <v>7.8549999999999991E-3</v>
      </c>
      <c r="AR16" s="192">
        <v>6.206943464107046E-2</v>
      </c>
      <c r="AS16" s="192">
        <v>1.8628938844444447</v>
      </c>
      <c r="AT16" s="192">
        <v>1.163740478717628E-2</v>
      </c>
      <c r="AU16" s="192">
        <v>0.76576299999999997</v>
      </c>
      <c r="AV16" s="192">
        <v>9.7096556886138247E-2</v>
      </c>
      <c r="AW16" s="192">
        <v>0</v>
      </c>
      <c r="AX16" s="192">
        <v>0</v>
      </c>
      <c r="AY16" s="192">
        <v>0</v>
      </c>
      <c r="AZ16" s="192">
        <v>0</v>
      </c>
      <c r="BA16" s="192">
        <v>0</v>
      </c>
      <c r="BB16" s="188"/>
      <c r="BC16" s="192">
        <v>0</v>
      </c>
      <c r="BD16" s="188"/>
      <c r="BE16" s="192">
        <v>0</v>
      </c>
      <c r="BG16" s="187">
        <v>15.266301993935739</v>
      </c>
      <c r="BI16" s="159">
        <v>-3.8499319074395535E-2</v>
      </c>
      <c r="BK16" s="194"/>
      <c r="BN16" s="194"/>
    </row>
    <row r="17" spans="1:66" x14ac:dyDescent="0.2">
      <c r="A17" s="190" t="s">
        <v>660</v>
      </c>
      <c r="B17" s="190" t="s">
        <v>671</v>
      </c>
      <c r="C17" s="190" t="s">
        <v>24</v>
      </c>
      <c r="D17" s="190"/>
      <c r="E17" s="192">
        <v>5.98963</v>
      </c>
      <c r="F17" s="192"/>
      <c r="G17" s="192">
        <v>6.3052235410350006</v>
      </c>
      <c r="H17" s="192">
        <v>-8.9594999999999994E-2</v>
      </c>
      <c r="I17" s="192">
        <v>0</v>
      </c>
      <c r="J17" s="192">
        <v>0</v>
      </c>
      <c r="K17" s="192">
        <v>0</v>
      </c>
      <c r="L17" s="192">
        <v>0</v>
      </c>
      <c r="M17" s="192">
        <v>0</v>
      </c>
      <c r="N17" s="192">
        <v>0</v>
      </c>
      <c r="O17" s="192">
        <v>8.5470000000000008E-3</v>
      </c>
      <c r="P17" s="192">
        <v>7.8549999999999991E-3</v>
      </c>
      <c r="Q17" s="192">
        <v>2.4303923671111116</v>
      </c>
      <c r="R17" s="192">
        <v>2.1307951650764028E-2</v>
      </c>
      <c r="S17" s="192">
        <v>0.70855900000000005</v>
      </c>
      <c r="T17" s="192">
        <v>6.6335254111719033E-2</v>
      </c>
      <c r="U17" s="192">
        <v>0</v>
      </c>
      <c r="V17" s="192">
        <v>0</v>
      </c>
      <c r="W17" s="192">
        <v>0</v>
      </c>
      <c r="X17" s="192">
        <v>0</v>
      </c>
      <c r="Y17" s="192">
        <v>0</v>
      </c>
      <c r="Z17" s="192"/>
      <c r="AA17" s="192">
        <v>0</v>
      </c>
      <c r="AB17" s="188"/>
      <c r="AC17" s="193">
        <v>15.448255113908592</v>
      </c>
      <c r="AE17" s="192">
        <v>6.0114640379508453</v>
      </c>
      <c r="AF17" s="188"/>
      <c r="AG17" s="192">
        <v>5.439869321652</v>
      </c>
      <c r="AH17" s="192">
        <v>2.7206173926999793E-2</v>
      </c>
      <c r="AI17" s="192">
        <v>-8.9594999999999994E-2</v>
      </c>
      <c r="AJ17" s="192"/>
      <c r="AK17" s="192">
        <v>0</v>
      </c>
      <c r="AL17" s="192">
        <v>0</v>
      </c>
      <c r="AM17" s="192">
        <v>0</v>
      </c>
      <c r="AN17" s="192">
        <v>0</v>
      </c>
      <c r="AO17" s="192">
        <v>0</v>
      </c>
      <c r="AP17" s="192">
        <v>8.5470000000000008E-3</v>
      </c>
      <c r="AQ17" s="192">
        <v>7.8549999999999991E-3</v>
      </c>
      <c r="AR17" s="192">
        <v>6.6220356631531141E-2</v>
      </c>
      <c r="AS17" s="192">
        <v>2.8666427137777784</v>
      </c>
      <c r="AT17" s="192">
        <v>8.57499749623079E-3</v>
      </c>
      <c r="AU17" s="192">
        <v>0.64604600000000001</v>
      </c>
      <c r="AV17" s="192">
        <v>8.2461256930975224E-2</v>
      </c>
      <c r="AW17" s="192">
        <v>0</v>
      </c>
      <c r="AX17" s="192">
        <v>0</v>
      </c>
      <c r="AY17" s="192">
        <v>0</v>
      </c>
      <c r="AZ17" s="192">
        <v>0</v>
      </c>
      <c r="BA17" s="192">
        <v>0</v>
      </c>
      <c r="BB17" s="188"/>
      <c r="BC17" s="192">
        <v>0</v>
      </c>
      <c r="BD17" s="188"/>
      <c r="BE17" s="192">
        <v>0</v>
      </c>
      <c r="BG17" s="187">
        <v>15.075291858366361</v>
      </c>
      <c r="BI17" s="159">
        <v>-2.4142743163688418E-2</v>
      </c>
      <c r="BK17" s="194"/>
      <c r="BN17" s="194"/>
    </row>
    <row r="18" spans="1:66" x14ac:dyDescent="0.2">
      <c r="A18" s="190" t="s">
        <v>672</v>
      </c>
      <c r="B18" s="190" t="s">
        <v>675</v>
      </c>
      <c r="C18" s="190" t="s">
        <v>25</v>
      </c>
      <c r="D18" s="190"/>
      <c r="E18" s="192">
        <v>20.883191</v>
      </c>
      <c r="F18" s="192"/>
      <c r="G18" s="192">
        <v>23.851158472442002</v>
      </c>
      <c r="H18" s="192">
        <v>0</v>
      </c>
      <c r="I18" s="192">
        <v>0</v>
      </c>
      <c r="J18" s="192">
        <v>0</v>
      </c>
      <c r="K18" s="192">
        <v>0</v>
      </c>
      <c r="L18" s="192">
        <v>0</v>
      </c>
      <c r="M18" s="192">
        <v>0</v>
      </c>
      <c r="N18" s="192">
        <v>1.3328824420457122</v>
      </c>
      <c r="O18" s="192">
        <v>0</v>
      </c>
      <c r="P18" s="192">
        <v>0</v>
      </c>
      <c r="Q18" s="192">
        <v>0</v>
      </c>
      <c r="R18" s="192">
        <v>0</v>
      </c>
      <c r="S18" s="192">
        <v>0</v>
      </c>
      <c r="T18" s="192">
        <v>0</v>
      </c>
      <c r="U18" s="192">
        <v>0</v>
      </c>
      <c r="V18" s="192">
        <v>0</v>
      </c>
      <c r="W18" s="192">
        <v>0</v>
      </c>
      <c r="X18" s="192">
        <v>0</v>
      </c>
      <c r="Y18" s="192">
        <v>0</v>
      </c>
      <c r="Z18" s="192"/>
      <c r="AA18" s="192">
        <v>0</v>
      </c>
      <c r="AB18" s="188"/>
      <c r="AC18" s="193">
        <v>46.067231914487721</v>
      </c>
      <c r="AE18" s="192">
        <v>21.044006635575887</v>
      </c>
      <c r="AF18" s="188"/>
      <c r="AG18" s="192">
        <v>22.056261810936999</v>
      </c>
      <c r="AH18" s="192">
        <v>0.10312211770899966</v>
      </c>
      <c r="AI18" s="192">
        <v>0</v>
      </c>
      <c r="AJ18" s="192"/>
      <c r="AK18" s="192">
        <v>0</v>
      </c>
      <c r="AL18" s="192">
        <v>0</v>
      </c>
      <c r="AM18" s="192">
        <v>0</v>
      </c>
      <c r="AN18" s="192">
        <v>0</v>
      </c>
      <c r="AO18" s="192">
        <v>1.3761264147511683</v>
      </c>
      <c r="AP18" s="192">
        <v>0</v>
      </c>
      <c r="AQ18" s="192">
        <v>0</v>
      </c>
      <c r="AR18" s="192">
        <v>0.24097771163731196</v>
      </c>
      <c r="AS18" s="192">
        <v>0</v>
      </c>
      <c r="AT18" s="192">
        <v>0</v>
      </c>
      <c r="AU18" s="192">
        <v>0</v>
      </c>
      <c r="AV18" s="192">
        <v>0</v>
      </c>
      <c r="AW18" s="192">
        <v>0</v>
      </c>
      <c r="AX18" s="192">
        <v>0</v>
      </c>
      <c r="AY18" s="192">
        <v>0</v>
      </c>
      <c r="AZ18" s="192">
        <v>0</v>
      </c>
      <c r="BA18" s="192">
        <v>0</v>
      </c>
      <c r="BB18" s="188"/>
      <c r="BC18" s="192">
        <v>0</v>
      </c>
      <c r="BD18" s="188"/>
      <c r="BE18" s="192">
        <v>0</v>
      </c>
      <c r="BG18" s="187">
        <v>44.820494690610367</v>
      </c>
      <c r="BI18" s="159">
        <v>-2.7063428212739351E-2</v>
      </c>
      <c r="BK18" s="194"/>
      <c r="BL18" s="194"/>
      <c r="BM18" s="194"/>
      <c r="BN18" s="194"/>
    </row>
    <row r="19" spans="1:66" x14ac:dyDescent="0.2">
      <c r="A19" s="190" t="s">
        <v>660</v>
      </c>
      <c r="B19" s="190" t="s">
        <v>676</v>
      </c>
      <c r="C19" s="190" t="s">
        <v>26</v>
      </c>
      <c r="D19" s="190"/>
      <c r="E19" s="192">
        <v>9.1667000000000005</v>
      </c>
      <c r="F19" s="192"/>
      <c r="G19" s="192">
        <v>8.7111511837680009</v>
      </c>
      <c r="H19" s="192">
        <v>-0.31393599999999999</v>
      </c>
      <c r="I19" s="192">
        <v>0</v>
      </c>
      <c r="J19" s="192">
        <v>0</v>
      </c>
      <c r="K19" s="192">
        <v>0</v>
      </c>
      <c r="L19" s="192">
        <v>0</v>
      </c>
      <c r="M19" s="192">
        <v>0</v>
      </c>
      <c r="N19" s="192">
        <v>0</v>
      </c>
      <c r="O19" s="192">
        <v>8.5470000000000008E-3</v>
      </c>
      <c r="P19" s="192">
        <v>7.8549999999999991E-3</v>
      </c>
      <c r="Q19" s="192">
        <v>3.3040209146666668</v>
      </c>
      <c r="R19" s="192">
        <v>2.9492643397751879E-2</v>
      </c>
      <c r="S19" s="192">
        <v>0.855576</v>
      </c>
      <c r="T19" s="192">
        <v>7.0076924981830754E-2</v>
      </c>
      <c r="U19" s="192">
        <v>0</v>
      </c>
      <c r="V19" s="192">
        <v>0</v>
      </c>
      <c r="W19" s="192">
        <v>0</v>
      </c>
      <c r="X19" s="192">
        <v>0</v>
      </c>
      <c r="Y19" s="192">
        <v>0</v>
      </c>
      <c r="Z19" s="192"/>
      <c r="AA19" s="192">
        <v>0</v>
      </c>
      <c r="AB19" s="188"/>
      <c r="AC19" s="193">
        <v>21.83948366681425</v>
      </c>
      <c r="AE19" s="192">
        <v>9.2458931139333131</v>
      </c>
      <c r="AF19" s="188"/>
      <c r="AG19" s="192">
        <v>7.5172251519959996</v>
      </c>
      <c r="AH19" s="192">
        <v>3.7656457974999211E-2</v>
      </c>
      <c r="AI19" s="192">
        <v>-0.31393599999999999</v>
      </c>
      <c r="AJ19" s="192"/>
      <c r="AK19" s="192">
        <v>0</v>
      </c>
      <c r="AL19" s="192">
        <v>0</v>
      </c>
      <c r="AM19" s="192">
        <v>0</v>
      </c>
      <c r="AN19" s="192">
        <v>0</v>
      </c>
      <c r="AO19" s="192">
        <v>0</v>
      </c>
      <c r="AP19" s="192">
        <v>8.5470000000000008E-3</v>
      </c>
      <c r="AQ19" s="192">
        <v>7.8549999999999991E-3</v>
      </c>
      <c r="AR19" s="192">
        <v>0.10133247177697537</v>
      </c>
      <c r="AS19" s="192">
        <v>4.6221836879999998</v>
      </c>
      <c r="AT19" s="192">
        <v>1.1847018444937929E-2</v>
      </c>
      <c r="AU19" s="192">
        <v>0.78957699999999997</v>
      </c>
      <c r="AV19" s="192">
        <v>8.4934500342660563E-2</v>
      </c>
      <c r="AW19" s="192">
        <v>0</v>
      </c>
      <c r="AX19" s="192">
        <v>0</v>
      </c>
      <c r="AY19" s="192">
        <v>0</v>
      </c>
      <c r="AZ19" s="192">
        <v>0</v>
      </c>
      <c r="BA19" s="192">
        <v>0</v>
      </c>
      <c r="BB19" s="188"/>
      <c r="BC19" s="192">
        <v>0</v>
      </c>
      <c r="BD19" s="188"/>
      <c r="BE19" s="192">
        <v>0</v>
      </c>
      <c r="BG19" s="187">
        <v>22.113115402468889</v>
      </c>
      <c r="BI19" s="159">
        <v>1.2529221836431554E-2</v>
      </c>
      <c r="BK19" s="194"/>
      <c r="BL19" s="194"/>
      <c r="BM19" s="194"/>
      <c r="BN19" s="194"/>
    </row>
    <row r="20" spans="1:66" x14ac:dyDescent="0.2">
      <c r="A20" s="190" t="s">
        <v>660</v>
      </c>
      <c r="B20" s="190" t="s">
        <v>677</v>
      </c>
      <c r="C20" s="190" t="s">
        <v>27</v>
      </c>
      <c r="D20" s="190"/>
      <c r="E20" s="192">
        <v>4.3666299999999998</v>
      </c>
      <c r="F20" s="192"/>
      <c r="G20" s="192">
        <v>4.7461923781759996</v>
      </c>
      <c r="H20" s="192">
        <v>-0.21159800000000001</v>
      </c>
      <c r="I20" s="192">
        <v>0</v>
      </c>
      <c r="J20" s="192">
        <v>0</v>
      </c>
      <c r="K20" s="192">
        <v>0</v>
      </c>
      <c r="L20" s="192">
        <v>0</v>
      </c>
      <c r="M20" s="192">
        <v>0</v>
      </c>
      <c r="N20" s="192">
        <v>0</v>
      </c>
      <c r="O20" s="192">
        <v>8.5470000000000008E-3</v>
      </c>
      <c r="P20" s="192">
        <v>7.8549999999999991E-3</v>
      </c>
      <c r="Q20" s="192">
        <v>0.85573271911111126</v>
      </c>
      <c r="R20" s="192">
        <v>1.583639105294167E-2</v>
      </c>
      <c r="S20" s="192">
        <v>0.45199699999999998</v>
      </c>
      <c r="T20" s="192">
        <v>4.6434239278781868E-2</v>
      </c>
      <c r="U20" s="192">
        <v>0</v>
      </c>
      <c r="V20" s="192">
        <v>0</v>
      </c>
      <c r="W20" s="192">
        <v>0</v>
      </c>
      <c r="X20" s="192">
        <v>0</v>
      </c>
      <c r="Y20" s="192">
        <v>0</v>
      </c>
      <c r="Z20" s="192"/>
      <c r="AA20" s="192">
        <v>0</v>
      </c>
      <c r="AB20" s="188"/>
      <c r="AC20" s="193">
        <v>10.287626727618832</v>
      </c>
      <c r="AE20" s="192">
        <v>4.4159119964226843</v>
      </c>
      <c r="AF20" s="188"/>
      <c r="AG20" s="192">
        <v>4.1130346843660002</v>
      </c>
      <c r="AH20" s="192">
        <v>2.0220038811999838E-2</v>
      </c>
      <c r="AI20" s="192">
        <v>-0.21159800000000001</v>
      </c>
      <c r="AJ20" s="192"/>
      <c r="AK20" s="192">
        <v>0</v>
      </c>
      <c r="AL20" s="192">
        <v>0</v>
      </c>
      <c r="AM20" s="192">
        <v>0</v>
      </c>
      <c r="AN20" s="192">
        <v>0</v>
      </c>
      <c r="AO20" s="192">
        <v>0</v>
      </c>
      <c r="AP20" s="192">
        <v>8.5470000000000008E-3</v>
      </c>
      <c r="AQ20" s="192">
        <v>7.8549999999999991E-3</v>
      </c>
      <c r="AR20" s="192">
        <v>4.9956301388542318E-2</v>
      </c>
      <c r="AS20" s="192">
        <v>1.2152911191111113</v>
      </c>
      <c r="AT20" s="192">
        <v>6.4547414527999745E-3</v>
      </c>
      <c r="AU20" s="192">
        <v>0.39775700000000003</v>
      </c>
      <c r="AV20" s="192">
        <v>6.8603138450799933E-2</v>
      </c>
      <c r="AW20" s="192">
        <v>0</v>
      </c>
      <c r="AX20" s="192">
        <v>0</v>
      </c>
      <c r="AY20" s="192">
        <v>0</v>
      </c>
      <c r="AZ20" s="192">
        <v>0</v>
      </c>
      <c r="BA20" s="192">
        <v>0</v>
      </c>
      <c r="BB20" s="188"/>
      <c r="BC20" s="192">
        <v>0</v>
      </c>
      <c r="BD20" s="188"/>
      <c r="BE20" s="192">
        <v>0</v>
      </c>
      <c r="BG20" s="187">
        <v>10.092033020003937</v>
      </c>
      <c r="BI20" s="159">
        <v>-1.9012519873975564E-2</v>
      </c>
      <c r="BK20" s="194"/>
      <c r="BL20" s="194"/>
      <c r="BM20" s="194"/>
      <c r="BN20" s="194"/>
    </row>
    <row r="21" spans="1:66" x14ac:dyDescent="0.2">
      <c r="A21" s="190" t="s">
        <v>678</v>
      </c>
      <c r="B21" s="190" t="s">
        <v>680</v>
      </c>
      <c r="C21" s="190" t="s">
        <v>28</v>
      </c>
      <c r="D21" s="190"/>
      <c r="E21" s="192">
        <v>40.610933000000003</v>
      </c>
      <c r="F21" s="192"/>
      <c r="G21" s="192">
        <v>126.71075471274</v>
      </c>
      <c r="H21" s="192">
        <v>0</v>
      </c>
      <c r="I21" s="192">
        <v>0</v>
      </c>
      <c r="J21" s="192">
        <v>0</v>
      </c>
      <c r="K21" s="192">
        <v>0</v>
      </c>
      <c r="L21" s="192">
        <v>4.1359000000000007E-2</v>
      </c>
      <c r="M21" s="192">
        <v>0.92849300000000001</v>
      </c>
      <c r="N21" s="192">
        <v>0</v>
      </c>
      <c r="O21" s="192">
        <v>8.5470000000000008E-3</v>
      </c>
      <c r="P21" s="192">
        <v>7.8549999999999991E-3</v>
      </c>
      <c r="Q21" s="192">
        <v>2.4649357911111114</v>
      </c>
      <c r="R21" s="192">
        <v>0.42724210169489918</v>
      </c>
      <c r="S21" s="192">
        <v>1.8607229999999999</v>
      </c>
      <c r="T21" s="192">
        <v>0.17009206789749545</v>
      </c>
      <c r="U21" s="192">
        <v>0.1</v>
      </c>
      <c r="V21" s="192">
        <v>0</v>
      </c>
      <c r="W21" s="192">
        <v>0</v>
      </c>
      <c r="X21" s="192">
        <v>0.159915</v>
      </c>
      <c r="Y21" s="192">
        <v>12.921124817263602</v>
      </c>
      <c r="Z21" s="192"/>
      <c r="AA21" s="192">
        <v>3.2679990000000001</v>
      </c>
      <c r="AB21" s="188"/>
      <c r="AC21" s="193">
        <v>189.67997349070714</v>
      </c>
      <c r="AE21" s="192">
        <v>40.929618501762413</v>
      </c>
      <c r="AF21" s="188"/>
      <c r="AG21" s="192">
        <v>113.69636830334299</v>
      </c>
      <c r="AH21" s="192">
        <v>0.5455063498560041</v>
      </c>
      <c r="AI21" s="192">
        <v>0</v>
      </c>
      <c r="AJ21" s="192"/>
      <c r="AK21" s="192">
        <v>0</v>
      </c>
      <c r="AL21" s="192">
        <v>0</v>
      </c>
      <c r="AM21" s="192">
        <v>4.1359000000000007E-2</v>
      </c>
      <c r="AN21" s="192">
        <v>0.91498599999999997</v>
      </c>
      <c r="AO21" s="192">
        <v>0</v>
      </c>
      <c r="AP21" s="192">
        <v>8.5470000000000008E-3</v>
      </c>
      <c r="AQ21" s="192">
        <v>7.8549999999999991E-3</v>
      </c>
      <c r="AR21" s="192">
        <v>0.54459967278255028</v>
      </c>
      <c r="AS21" s="192">
        <v>3.0614764577777778</v>
      </c>
      <c r="AT21" s="192">
        <v>0.17232448577531376</v>
      </c>
      <c r="AU21" s="192">
        <v>1.8346979999999999</v>
      </c>
      <c r="AV21" s="192">
        <v>0.15450966934022434</v>
      </c>
      <c r="AW21" s="192">
        <v>0.1</v>
      </c>
      <c r="AX21" s="192">
        <v>0</v>
      </c>
      <c r="AY21" s="192">
        <v>0</v>
      </c>
      <c r="AZ21" s="192">
        <v>0.164906</v>
      </c>
      <c r="BA21" s="192">
        <v>14.213237298989963</v>
      </c>
      <c r="BB21" s="188"/>
      <c r="BC21" s="192">
        <v>4.1848650000000003</v>
      </c>
      <c r="BD21" s="188"/>
      <c r="BE21" s="192">
        <v>0</v>
      </c>
      <c r="BG21" s="187">
        <v>180.57485673962722</v>
      </c>
      <c r="BI21" s="159">
        <v>-4.800252015812307E-2</v>
      </c>
      <c r="BK21" s="194"/>
      <c r="BL21" s="194"/>
      <c r="BM21" s="194"/>
      <c r="BN21" s="194"/>
    </row>
    <row r="22" spans="1:66" x14ac:dyDescent="0.2">
      <c r="A22" s="190" t="s">
        <v>678</v>
      </c>
      <c r="B22" s="190" t="s">
        <v>681</v>
      </c>
      <c r="C22" s="190" t="s">
        <v>29</v>
      </c>
      <c r="D22" s="190"/>
      <c r="E22" s="192">
        <v>139.477281</v>
      </c>
      <c r="F22" s="192"/>
      <c r="G22" s="192">
        <v>130.030794104102</v>
      </c>
      <c r="H22" s="192">
        <v>0</v>
      </c>
      <c r="I22" s="192">
        <v>0</v>
      </c>
      <c r="J22" s="192">
        <v>0</v>
      </c>
      <c r="K22" s="192">
        <v>0</v>
      </c>
      <c r="L22" s="192">
        <v>7.8225000000000017E-2</v>
      </c>
      <c r="M22" s="192">
        <v>0.96830099999999997</v>
      </c>
      <c r="N22" s="192">
        <v>0</v>
      </c>
      <c r="O22" s="192">
        <v>8.5470000000000008E-3</v>
      </c>
      <c r="P22" s="192">
        <v>7.8549999999999991E-3</v>
      </c>
      <c r="Q22" s="192">
        <v>6.1814530266666674</v>
      </c>
      <c r="R22" s="192">
        <v>0.43488387479273666</v>
      </c>
      <c r="S22" s="192">
        <v>2.7046480000000002</v>
      </c>
      <c r="T22" s="192">
        <v>0.20393862868355064</v>
      </c>
      <c r="U22" s="192">
        <v>0.1</v>
      </c>
      <c r="V22" s="192">
        <v>0</v>
      </c>
      <c r="W22" s="192">
        <v>0</v>
      </c>
      <c r="X22" s="192">
        <v>0.25351499999999999</v>
      </c>
      <c r="Y22" s="192">
        <v>13.798950889473806</v>
      </c>
      <c r="Z22" s="192"/>
      <c r="AA22" s="192">
        <v>5.1808040000000002</v>
      </c>
      <c r="AB22" s="188"/>
      <c r="AC22" s="193">
        <v>299.42919652371876</v>
      </c>
      <c r="AE22" s="192">
        <v>141.34254118792501</v>
      </c>
      <c r="AF22" s="188"/>
      <c r="AG22" s="192">
        <v>117.552384987811</v>
      </c>
      <c r="AH22" s="192">
        <v>0.55526343075300755</v>
      </c>
      <c r="AI22" s="192">
        <v>0</v>
      </c>
      <c r="AJ22" s="192"/>
      <c r="AK22" s="192">
        <v>0</v>
      </c>
      <c r="AL22" s="192">
        <v>0</v>
      </c>
      <c r="AM22" s="192">
        <v>7.8225000000000017E-2</v>
      </c>
      <c r="AN22" s="192">
        <v>0.95421500000000004</v>
      </c>
      <c r="AO22" s="192">
        <v>0</v>
      </c>
      <c r="AP22" s="192">
        <v>8.5470000000000008E-3</v>
      </c>
      <c r="AQ22" s="192">
        <v>7.8549999999999991E-3</v>
      </c>
      <c r="AR22" s="192">
        <v>1.6251255059574541</v>
      </c>
      <c r="AS22" s="192">
        <v>8.2363138266666667</v>
      </c>
      <c r="AT22" s="192">
        <v>0.17683968325927851</v>
      </c>
      <c r="AU22" s="192">
        <v>2.7046480000000002</v>
      </c>
      <c r="AV22" s="192">
        <v>0.17736045252864185</v>
      </c>
      <c r="AW22" s="192">
        <v>0.1</v>
      </c>
      <c r="AX22" s="192">
        <v>0</v>
      </c>
      <c r="AY22" s="192">
        <v>0</v>
      </c>
      <c r="AZ22" s="192">
        <v>0.26142799999999999</v>
      </c>
      <c r="BA22" s="192">
        <v>14.334818523670185</v>
      </c>
      <c r="BB22" s="188"/>
      <c r="BC22" s="192">
        <v>6.6343240000000003</v>
      </c>
      <c r="BD22" s="188"/>
      <c r="BE22" s="192">
        <v>0</v>
      </c>
      <c r="BG22" s="187">
        <v>294.74988959857137</v>
      </c>
      <c r="BI22" s="159">
        <v>-1.5627423709754115E-2</v>
      </c>
      <c r="BK22" s="194"/>
      <c r="BL22" s="200"/>
      <c r="BM22" s="200"/>
      <c r="BN22" s="194"/>
    </row>
    <row r="23" spans="1:66" x14ac:dyDescent="0.2">
      <c r="A23" s="190" t="s">
        <v>682</v>
      </c>
      <c r="B23" s="190" t="s">
        <v>683</v>
      </c>
      <c r="C23" s="190" t="s">
        <v>30</v>
      </c>
      <c r="D23" s="190"/>
      <c r="E23" s="192">
        <v>70.015016000000003</v>
      </c>
      <c r="F23" s="192"/>
      <c r="G23" s="192">
        <v>125.35308116803201</v>
      </c>
      <c r="H23" s="192">
        <v>-9.9333000000000005E-2</v>
      </c>
      <c r="I23" s="192">
        <v>0</v>
      </c>
      <c r="J23" s="192">
        <v>0</v>
      </c>
      <c r="K23" s="192">
        <v>0</v>
      </c>
      <c r="L23" s="192">
        <v>2.7081999999999995E-2</v>
      </c>
      <c r="M23" s="192">
        <v>1.0106299999999999</v>
      </c>
      <c r="N23" s="192">
        <v>0</v>
      </c>
      <c r="O23" s="192">
        <v>8.5470000000000008E-3</v>
      </c>
      <c r="P23" s="192">
        <v>7.8549999999999991E-3</v>
      </c>
      <c r="Q23" s="192">
        <v>3.4532708388888893</v>
      </c>
      <c r="R23" s="192">
        <v>0.42158345392908336</v>
      </c>
      <c r="S23" s="192">
        <v>1.940261</v>
      </c>
      <c r="T23" s="192">
        <v>0.16691402619683637</v>
      </c>
      <c r="U23" s="192">
        <v>0</v>
      </c>
      <c r="V23" s="192">
        <v>0</v>
      </c>
      <c r="W23" s="192">
        <v>0</v>
      </c>
      <c r="X23" s="192">
        <v>0.21689600000000001</v>
      </c>
      <c r="Y23" s="192">
        <v>13.57086193801492</v>
      </c>
      <c r="Z23" s="192"/>
      <c r="AA23" s="192">
        <v>4.4324430000000001</v>
      </c>
      <c r="AB23" s="188"/>
      <c r="AC23" s="193">
        <v>220.52510842506177</v>
      </c>
      <c r="AE23" s="192">
        <v>70.706829693184389</v>
      </c>
      <c r="AF23" s="188"/>
      <c r="AG23" s="192">
        <v>112.697015023395</v>
      </c>
      <c r="AH23" s="192">
        <v>0.53828134025199714</v>
      </c>
      <c r="AI23" s="192">
        <v>-9.9333000000000005E-2</v>
      </c>
      <c r="AJ23" s="192"/>
      <c r="AK23" s="192">
        <v>0</v>
      </c>
      <c r="AL23" s="192">
        <v>0</v>
      </c>
      <c r="AM23" s="192">
        <v>2.7081999999999995E-2</v>
      </c>
      <c r="AN23" s="192">
        <v>0.99592800000000004</v>
      </c>
      <c r="AO23" s="192">
        <v>0</v>
      </c>
      <c r="AP23" s="192">
        <v>8.5470000000000008E-3</v>
      </c>
      <c r="AQ23" s="192">
        <v>7.8549999999999991E-3</v>
      </c>
      <c r="AR23" s="192">
        <v>0.8621965429399352</v>
      </c>
      <c r="AS23" s="192">
        <v>4.5328015055555548</v>
      </c>
      <c r="AT23" s="192">
        <v>0.17047807269086046</v>
      </c>
      <c r="AU23" s="192">
        <v>1.7666820000000001</v>
      </c>
      <c r="AV23" s="192">
        <v>0.14897947590734315</v>
      </c>
      <c r="AW23" s="192">
        <v>0</v>
      </c>
      <c r="AX23" s="192">
        <v>0</v>
      </c>
      <c r="AY23" s="192">
        <v>0</v>
      </c>
      <c r="AZ23" s="192">
        <v>0.223666</v>
      </c>
      <c r="BA23" s="192">
        <v>14.242618969196602</v>
      </c>
      <c r="BB23" s="188"/>
      <c r="BC23" s="192">
        <v>5.6760039999999998</v>
      </c>
      <c r="BD23" s="188"/>
      <c r="BE23" s="192">
        <v>0</v>
      </c>
      <c r="BG23" s="187">
        <v>212.50563162312167</v>
      </c>
      <c r="BI23" s="159">
        <v>-3.6365368366501706E-2</v>
      </c>
      <c r="BL23" s="194"/>
      <c r="BM23" s="194"/>
      <c r="BN23" s="194"/>
    </row>
    <row r="24" spans="1:66" x14ac:dyDescent="0.2">
      <c r="A24" s="190" t="s">
        <v>660</v>
      </c>
      <c r="B24" s="190" t="s">
        <v>684</v>
      </c>
      <c r="C24" s="190" t="s">
        <v>31</v>
      </c>
      <c r="D24" s="190"/>
      <c r="E24" s="192">
        <v>3.7328800000000002</v>
      </c>
      <c r="F24" s="192"/>
      <c r="G24" s="192">
        <v>6.8432410594030006</v>
      </c>
      <c r="H24" s="192">
        <v>-1.7224E-2</v>
      </c>
      <c r="I24" s="192">
        <v>1.1751180355688984</v>
      </c>
      <c r="J24" s="192">
        <v>0</v>
      </c>
      <c r="K24" s="192">
        <v>0</v>
      </c>
      <c r="L24" s="192">
        <v>0</v>
      </c>
      <c r="M24" s="192">
        <v>0</v>
      </c>
      <c r="N24" s="192">
        <v>0</v>
      </c>
      <c r="O24" s="192">
        <v>8.5470000000000008E-3</v>
      </c>
      <c r="P24" s="192">
        <v>7.8549999999999991E-3</v>
      </c>
      <c r="Q24" s="192">
        <v>0.18980091288888892</v>
      </c>
      <c r="R24" s="192">
        <v>2.3172794823286304E-2</v>
      </c>
      <c r="S24" s="192">
        <v>0.53549999999999998</v>
      </c>
      <c r="T24" s="192">
        <v>5.9213200653174689E-2</v>
      </c>
      <c r="U24" s="192">
        <v>0</v>
      </c>
      <c r="V24" s="192">
        <v>0</v>
      </c>
      <c r="W24" s="192">
        <v>0</v>
      </c>
      <c r="X24" s="192">
        <v>0</v>
      </c>
      <c r="Y24" s="192">
        <v>0</v>
      </c>
      <c r="Z24" s="192"/>
      <c r="AA24" s="192">
        <v>0</v>
      </c>
      <c r="AB24" s="188"/>
      <c r="AC24" s="193">
        <v>12.558104003337249</v>
      </c>
      <c r="AE24" s="192">
        <v>3.737650960141738</v>
      </c>
      <c r="AF24" s="188"/>
      <c r="AG24" s="192">
        <v>5.9015432852899998</v>
      </c>
      <c r="AH24" s="192">
        <v>2.958722155399993E-2</v>
      </c>
      <c r="AI24" s="192">
        <v>-1.7224E-2</v>
      </c>
      <c r="AJ24" s="192"/>
      <c r="AK24" s="192">
        <v>0</v>
      </c>
      <c r="AL24" s="192">
        <v>0</v>
      </c>
      <c r="AM24" s="192">
        <v>0</v>
      </c>
      <c r="AN24" s="192">
        <v>0</v>
      </c>
      <c r="AO24" s="192">
        <v>0</v>
      </c>
      <c r="AP24" s="192">
        <v>8.5470000000000008E-3</v>
      </c>
      <c r="AQ24" s="192">
        <v>7.8549999999999991E-3</v>
      </c>
      <c r="AR24" s="192">
        <v>4.6130802848853389E-2</v>
      </c>
      <c r="AS24" s="192">
        <v>0.37285776622222222</v>
      </c>
      <c r="AT24" s="192">
        <v>9.3066922320175233E-3</v>
      </c>
      <c r="AU24" s="192">
        <v>0.47134399999999999</v>
      </c>
      <c r="AV24" s="192">
        <v>7.7712895657912964E-2</v>
      </c>
      <c r="AW24" s="192">
        <v>0</v>
      </c>
      <c r="AX24" s="192">
        <v>0</v>
      </c>
      <c r="AY24" s="192">
        <v>0</v>
      </c>
      <c r="AZ24" s="192">
        <v>0</v>
      </c>
      <c r="BA24" s="192">
        <v>0</v>
      </c>
      <c r="BB24" s="188"/>
      <c r="BC24" s="192">
        <v>0</v>
      </c>
      <c r="BD24" s="188"/>
      <c r="BE24" s="192">
        <v>1.1751180355688984</v>
      </c>
      <c r="BG24" s="187">
        <v>11.820429659515641</v>
      </c>
      <c r="BI24" s="159">
        <v>-5.8740900985178555E-2</v>
      </c>
      <c r="BK24" s="194"/>
      <c r="BL24" s="200"/>
      <c r="BM24" s="194"/>
      <c r="BN24" s="194"/>
    </row>
    <row r="25" spans="1:66" x14ac:dyDescent="0.2">
      <c r="A25" s="190" t="s">
        <v>660</v>
      </c>
      <c r="B25" s="190" t="s">
        <v>685</v>
      </c>
      <c r="C25" s="190" t="s">
        <v>32</v>
      </c>
      <c r="D25" s="190"/>
      <c r="E25" s="192">
        <v>13.749831</v>
      </c>
      <c r="F25" s="192"/>
      <c r="G25" s="192">
        <v>12.629072299885999</v>
      </c>
      <c r="H25" s="192">
        <v>-5.7500000000000002E-2</v>
      </c>
      <c r="I25" s="192">
        <v>0</v>
      </c>
      <c r="J25" s="192">
        <v>0</v>
      </c>
      <c r="K25" s="192">
        <v>0</v>
      </c>
      <c r="L25" s="192">
        <v>0</v>
      </c>
      <c r="M25" s="192">
        <v>0</v>
      </c>
      <c r="N25" s="192">
        <v>0</v>
      </c>
      <c r="O25" s="192">
        <v>8.5470000000000008E-3</v>
      </c>
      <c r="P25" s="192">
        <v>7.8549999999999991E-3</v>
      </c>
      <c r="Q25" s="192">
        <v>1.7001780924444445</v>
      </c>
      <c r="R25" s="192">
        <v>4.2217632483347478E-2</v>
      </c>
      <c r="S25" s="192">
        <v>1.3468960000000001</v>
      </c>
      <c r="T25" s="192">
        <v>0.11697659891154785</v>
      </c>
      <c r="U25" s="192">
        <v>9.1347999999999999E-2</v>
      </c>
      <c r="V25" s="192">
        <v>0</v>
      </c>
      <c r="W25" s="192">
        <v>0</v>
      </c>
      <c r="X25" s="192">
        <v>0</v>
      </c>
      <c r="Y25" s="192">
        <v>0</v>
      </c>
      <c r="Z25" s="192"/>
      <c r="AA25" s="192">
        <v>0</v>
      </c>
      <c r="AB25" s="188"/>
      <c r="AC25" s="193">
        <v>29.635421623725339</v>
      </c>
      <c r="AE25" s="192">
        <v>13.769433933211758</v>
      </c>
      <c r="AF25" s="188"/>
      <c r="AG25" s="192">
        <v>10.945584950658999</v>
      </c>
      <c r="AH25" s="192">
        <v>5.3903832286998632E-2</v>
      </c>
      <c r="AI25" s="192">
        <v>-5.7500000000000002E-2</v>
      </c>
      <c r="AJ25" s="192"/>
      <c r="AK25" s="192">
        <v>0</v>
      </c>
      <c r="AL25" s="192">
        <v>0</v>
      </c>
      <c r="AM25" s="192">
        <v>0</v>
      </c>
      <c r="AN25" s="192">
        <v>0</v>
      </c>
      <c r="AO25" s="192">
        <v>0</v>
      </c>
      <c r="AP25" s="192">
        <v>8.5470000000000008E-3</v>
      </c>
      <c r="AQ25" s="192">
        <v>7.8549999999999991E-3</v>
      </c>
      <c r="AR25" s="192">
        <v>0.16186275330311509</v>
      </c>
      <c r="AS25" s="192">
        <v>2.3960527591111109</v>
      </c>
      <c r="AT25" s="192">
        <v>1.7175324974039476E-2</v>
      </c>
      <c r="AU25" s="192">
        <v>1.215695</v>
      </c>
      <c r="AV25" s="192">
        <v>0.11634203089732849</v>
      </c>
      <c r="AW25" s="192">
        <v>9.1347999999999999E-2</v>
      </c>
      <c r="AX25" s="192">
        <v>0</v>
      </c>
      <c r="AY25" s="192">
        <v>0</v>
      </c>
      <c r="AZ25" s="192">
        <v>0</v>
      </c>
      <c r="BA25" s="192">
        <v>0</v>
      </c>
      <c r="BB25" s="188"/>
      <c r="BC25" s="192">
        <v>0</v>
      </c>
      <c r="BD25" s="188"/>
      <c r="BE25" s="192">
        <v>0</v>
      </c>
      <c r="BG25" s="187">
        <v>28.726300584443347</v>
      </c>
      <c r="BI25" s="159">
        <v>-3.0676838373514932E-2</v>
      </c>
      <c r="BK25" s="194"/>
      <c r="BL25" s="194"/>
      <c r="BM25" s="194"/>
      <c r="BN25" s="194"/>
    </row>
    <row r="26" spans="1:66" x14ac:dyDescent="0.2">
      <c r="A26" s="190" t="s">
        <v>660</v>
      </c>
      <c r="B26" s="190" t="s">
        <v>686</v>
      </c>
      <c r="C26" s="190" t="s">
        <v>33</v>
      </c>
      <c r="D26" s="190"/>
      <c r="E26" s="192">
        <v>6.2927920000000004</v>
      </c>
      <c r="F26" s="192"/>
      <c r="G26" s="192">
        <v>6.7432713349190001</v>
      </c>
      <c r="H26" s="192">
        <v>-8.6467000000000002E-2</v>
      </c>
      <c r="I26" s="192">
        <v>0</v>
      </c>
      <c r="J26" s="192">
        <v>0</v>
      </c>
      <c r="K26" s="192">
        <v>0</v>
      </c>
      <c r="L26" s="192">
        <v>0</v>
      </c>
      <c r="M26" s="192">
        <v>0</v>
      </c>
      <c r="N26" s="192">
        <v>0</v>
      </c>
      <c r="O26" s="192">
        <v>8.5470000000000008E-3</v>
      </c>
      <c r="P26" s="192">
        <v>7.8549999999999991E-3</v>
      </c>
      <c r="Q26" s="192">
        <v>3.5386965040000002</v>
      </c>
      <c r="R26" s="192">
        <v>2.2600434679996721E-2</v>
      </c>
      <c r="S26" s="192">
        <v>0.89773599999999998</v>
      </c>
      <c r="T26" s="192">
        <v>7.092828959850947E-2</v>
      </c>
      <c r="U26" s="192">
        <v>0</v>
      </c>
      <c r="V26" s="192">
        <v>0</v>
      </c>
      <c r="W26" s="192">
        <v>0</v>
      </c>
      <c r="X26" s="192">
        <v>0</v>
      </c>
      <c r="Y26" s="192">
        <v>0</v>
      </c>
      <c r="Z26" s="192"/>
      <c r="AA26" s="192">
        <v>0</v>
      </c>
      <c r="AB26" s="188"/>
      <c r="AC26" s="193">
        <v>17.495959563197502</v>
      </c>
      <c r="AE26" s="192">
        <v>6.3779729614228291</v>
      </c>
      <c r="AF26" s="188"/>
      <c r="AG26" s="192">
        <v>5.834692867966</v>
      </c>
      <c r="AH26" s="192">
        <v>2.8856427253999749E-2</v>
      </c>
      <c r="AI26" s="192">
        <v>-8.6467000000000002E-2</v>
      </c>
      <c r="AJ26" s="192"/>
      <c r="AK26" s="192">
        <v>0</v>
      </c>
      <c r="AL26" s="192">
        <v>0</v>
      </c>
      <c r="AM26" s="192">
        <v>0</v>
      </c>
      <c r="AN26" s="192">
        <v>0</v>
      </c>
      <c r="AO26" s="192">
        <v>0</v>
      </c>
      <c r="AP26" s="192">
        <v>8.5470000000000008E-3</v>
      </c>
      <c r="AQ26" s="192">
        <v>7.8549999999999991E-3</v>
      </c>
      <c r="AR26" s="192">
        <v>6.9990290536038127E-2</v>
      </c>
      <c r="AS26" s="192">
        <v>4.068726904</v>
      </c>
      <c r="AT26" s="192">
        <v>9.1707350955940181E-3</v>
      </c>
      <c r="AU26" s="192">
        <v>0.84172000000000002</v>
      </c>
      <c r="AV26" s="192">
        <v>8.582273935187848E-2</v>
      </c>
      <c r="AW26" s="192">
        <v>0</v>
      </c>
      <c r="AX26" s="192">
        <v>0</v>
      </c>
      <c r="AY26" s="192">
        <v>0</v>
      </c>
      <c r="AZ26" s="192">
        <v>0</v>
      </c>
      <c r="BA26" s="192">
        <v>0</v>
      </c>
      <c r="BB26" s="188"/>
      <c r="BC26" s="192">
        <v>0</v>
      </c>
      <c r="BD26" s="188"/>
      <c r="BE26" s="192">
        <v>0</v>
      </c>
      <c r="BG26" s="187">
        <v>17.246887925626339</v>
      </c>
      <c r="BI26" s="159">
        <v>-1.423595183056329E-2</v>
      </c>
      <c r="BK26" s="194"/>
      <c r="BL26" s="194"/>
      <c r="BM26" s="194"/>
      <c r="BN26" s="194"/>
    </row>
    <row r="27" spans="1:66" x14ac:dyDescent="0.2">
      <c r="A27" s="190" t="s">
        <v>660</v>
      </c>
      <c r="B27" s="190" t="s">
        <v>687</v>
      </c>
      <c r="C27" s="190" t="s">
        <v>34</v>
      </c>
      <c r="D27" s="190"/>
      <c r="E27" s="192">
        <v>4.8000069999999999</v>
      </c>
      <c r="F27" s="192"/>
      <c r="G27" s="192">
        <v>8.9260582880450006</v>
      </c>
      <c r="H27" s="192">
        <v>-0.116161</v>
      </c>
      <c r="I27" s="192">
        <v>0</v>
      </c>
      <c r="J27" s="192">
        <v>0</v>
      </c>
      <c r="K27" s="192">
        <v>0</v>
      </c>
      <c r="L27" s="192">
        <v>0</v>
      </c>
      <c r="M27" s="192">
        <v>0</v>
      </c>
      <c r="N27" s="192">
        <v>0</v>
      </c>
      <c r="O27" s="192">
        <v>8.5470000000000008E-3</v>
      </c>
      <c r="P27" s="192">
        <v>7.8549999999999991E-3</v>
      </c>
      <c r="Q27" s="192">
        <v>0.89092414577777779</v>
      </c>
      <c r="R27" s="192">
        <v>3.0035141656167406E-2</v>
      </c>
      <c r="S27" s="192">
        <v>0.77865200000000001</v>
      </c>
      <c r="T27" s="192">
        <v>7.2668753606740674E-2</v>
      </c>
      <c r="U27" s="192">
        <v>0</v>
      </c>
      <c r="V27" s="192">
        <v>0</v>
      </c>
      <c r="W27" s="192">
        <v>0</v>
      </c>
      <c r="X27" s="192">
        <v>0</v>
      </c>
      <c r="Y27" s="192">
        <v>0</v>
      </c>
      <c r="Z27" s="192"/>
      <c r="AA27" s="192">
        <v>0</v>
      </c>
      <c r="AB27" s="188"/>
      <c r="AC27" s="193">
        <v>15.398586329085683</v>
      </c>
      <c r="AE27" s="192">
        <v>4.8205135115931776</v>
      </c>
      <c r="AF27" s="188"/>
      <c r="AG27" s="192">
        <v>7.7068825546629993</v>
      </c>
      <c r="AH27" s="192">
        <v>3.8349124366000298E-2</v>
      </c>
      <c r="AI27" s="192">
        <v>-0.116161</v>
      </c>
      <c r="AJ27" s="192"/>
      <c r="AK27" s="192">
        <v>0</v>
      </c>
      <c r="AL27" s="192">
        <v>0</v>
      </c>
      <c r="AM27" s="192">
        <v>0</v>
      </c>
      <c r="AN27" s="192">
        <v>0</v>
      </c>
      <c r="AO27" s="192">
        <v>0</v>
      </c>
      <c r="AP27" s="192">
        <v>8.5470000000000008E-3</v>
      </c>
      <c r="AQ27" s="192">
        <v>7.8549999999999991E-3</v>
      </c>
      <c r="AR27" s="192">
        <v>5.5861383212666121E-2</v>
      </c>
      <c r="AS27" s="192">
        <v>1.2460864924444444</v>
      </c>
      <c r="AT27" s="192">
        <v>1.2139288476143671E-2</v>
      </c>
      <c r="AU27" s="192">
        <v>0.68521399999999999</v>
      </c>
      <c r="AV27" s="192">
        <v>8.6043043219339421E-2</v>
      </c>
      <c r="AW27" s="192">
        <v>0</v>
      </c>
      <c r="AX27" s="192">
        <v>0</v>
      </c>
      <c r="AY27" s="192">
        <v>0</v>
      </c>
      <c r="AZ27" s="192">
        <v>0</v>
      </c>
      <c r="BA27" s="192">
        <v>0</v>
      </c>
      <c r="BB27" s="188"/>
      <c r="BC27" s="192">
        <v>0</v>
      </c>
      <c r="BD27" s="188"/>
      <c r="BE27" s="192">
        <v>0</v>
      </c>
      <c r="BG27" s="187">
        <v>14.55133039797477</v>
      </c>
      <c r="BI27" s="159">
        <v>-5.5021669717211022E-2</v>
      </c>
      <c r="BK27" s="194"/>
      <c r="BL27" s="194"/>
      <c r="BM27" s="194"/>
      <c r="BN27" s="194"/>
    </row>
    <row r="28" spans="1:66" x14ac:dyDescent="0.2">
      <c r="A28" s="190" t="s">
        <v>688</v>
      </c>
      <c r="B28" s="190" t="s">
        <v>689</v>
      </c>
      <c r="C28" s="190" t="s">
        <v>35</v>
      </c>
      <c r="D28" s="190"/>
      <c r="E28" s="192">
        <v>71.342020000000005</v>
      </c>
      <c r="F28" s="192"/>
      <c r="G28" s="192">
        <v>52.590398882572998</v>
      </c>
      <c r="H28" s="192">
        <v>-0.21593899999999999</v>
      </c>
      <c r="I28" s="192">
        <v>0</v>
      </c>
      <c r="J28" s="192">
        <v>0</v>
      </c>
      <c r="K28" s="192">
        <v>0</v>
      </c>
      <c r="L28" s="192">
        <v>5.6110999999999994E-2</v>
      </c>
      <c r="M28" s="192">
        <v>0.30192999999999998</v>
      </c>
      <c r="N28" s="192">
        <v>0</v>
      </c>
      <c r="O28" s="192">
        <v>8.5470000000000008E-3</v>
      </c>
      <c r="P28" s="192">
        <v>7.8549999999999991E-3</v>
      </c>
      <c r="Q28" s="192">
        <v>1.9772348788888887</v>
      </c>
      <c r="R28" s="192">
        <v>0.1754073734665289</v>
      </c>
      <c r="S28" s="192">
        <v>1.0359609999999999</v>
      </c>
      <c r="T28" s="192">
        <v>8.2342650858236277E-2</v>
      </c>
      <c r="U28" s="192">
        <v>0</v>
      </c>
      <c r="V28" s="192">
        <v>0</v>
      </c>
      <c r="W28" s="192">
        <v>0</v>
      </c>
      <c r="X28" s="192">
        <v>0.12780900000000001</v>
      </c>
      <c r="Y28" s="192">
        <v>7.1834751221793232</v>
      </c>
      <c r="Z28" s="192"/>
      <c r="AA28" s="192">
        <v>2.611907</v>
      </c>
      <c r="AB28" s="188"/>
      <c r="AC28" s="193">
        <v>137.28505990796597</v>
      </c>
      <c r="AE28" s="192">
        <v>71.868992827659881</v>
      </c>
      <c r="AF28" s="188"/>
      <c r="AG28" s="192">
        <v>47.565711496852003</v>
      </c>
      <c r="AH28" s="192">
        <v>0.22396162657699734</v>
      </c>
      <c r="AI28" s="192">
        <v>-0.21593899999999999</v>
      </c>
      <c r="AJ28" s="192"/>
      <c r="AK28" s="192">
        <v>0</v>
      </c>
      <c r="AL28" s="192">
        <v>0</v>
      </c>
      <c r="AM28" s="192">
        <v>5.6110999999999994E-2</v>
      </c>
      <c r="AN28" s="192">
        <v>0.29753800000000002</v>
      </c>
      <c r="AO28" s="192">
        <v>0</v>
      </c>
      <c r="AP28" s="192">
        <v>8.5470000000000008E-3</v>
      </c>
      <c r="AQ28" s="192">
        <v>7.8549999999999991E-3</v>
      </c>
      <c r="AR28" s="192">
        <v>0.79605606927557604</v>
      </c>
      <c r="AS28" s="192">
        <v>2.6653796788888888</v>
      </c>
      <c r="AT28" s="192">
        <v>7.1522054025354442E-2</v>
      </c>
      <c r="AU28" s="192">
        <v>0.93334600000000001</v>
      </c>
      <c r="AV28" s="192">
        <v>9.2711021093524984E-2</v>
      </c>
      <c r="AW28" s="192">
        <v>0</v>
      </c>
      <c r="AX28" s="192">
        <v>0</v>
      </c>
      <c r="AY28" s="192">
        <v>0</v>
      </c>
      <c r="AZ28" s="192">
        <v>0.131798</v>
      </c>
      <c r="BA28" s="192">
        <v>7.3841239999999999</v>
      </c>
      <c r="BB28" s="188"/>
      <c r="BC28" s="192">
        <v>3.3447</v>
      </c>
      <c r="BD28" s="188"/>
      <c r="BE28" s="192">
        <v>0</v>
      </c>
      <c r="BG28" s="187">
        <v>135.23241477437222</v>
      </c>
      <c r="BI28" s="159">
        <v>-1.4951700752942977E-2</v>
      </c>
      <c r="BK28" s="194"/>
      <c r="BL28" s="194"/>
      <c r="BM28" s="194"/>
      <c r="BN28" s="194"/>
    </row>
    <row r="29" spans="1:66" x14ac:dyDescent="0.2">
      <c r="A29" s="190" t="s">
        <v>688</v>
      </c>
      <c r="B29" s="190" t="s">
        <v>690</v>
      </c>
      <c r="C29" s="190" t="s">
        <v>36</v>
      </c>
      <c r="D29" s="190"/>
      <c r="E29" s="192">
        <v>66.096279999999993</v>
      </c>
      <c r="F29" s="192"/>
      <c r="G29" s="192">
        <v>71.028360134193008</v>
      </c>
      <c r="H29" s="192">
        <v>-0.16563</v>
      </c>
      <c r="I29" s="192">
        <v>0</v>
      </c>
      <c r="J29" s="192">
        <v>0</v>
      </c>
      <c r="K29" s="192">
        <v>0</v>
      </c>
      <c r="L29" s="192">
        <v>5.4093999999999975E-2</v>
      </c>
      <c r="M29" s="192">
        <v>0.48431600000000002</v>
      </c>
      <c r="N29" s="192">
        <v>0</v>
      </c>
      <c r="O29" s="192">
        <v>8.5470000000000008E-3</v>
      </c>
      <c r="P29" s="192">
        <v>7.8549999999999991E-3</v>
      </c>
      <c r="Q29" s="192">
        <v>3.7270516444444444</v>
      </c>
      <c r="R29" s="192">
        <v>0.23798159062735477</v>
      </c>
      <c r="S29" s="192">
        <v>1.150455</v>
      </c>
      <c r="T29" s="192">
        <v>9.1806207018989838E-2</v>
      </c>
      <c r="U29" s="192">
        <v>0</v>
      </c>
      <c r="V29" s="192">
        <v>0</v>
      </c>
      <c r="W29" s="192">
        <v>0</v>
      </c>
      <c r="X29" s="192">
        <v>0.10872900000000001</v>
      </c>
      <c r="Y29" s="192">
        <v>6.6757488978444917</v>
      </c>
      <c r="Z29" s="192"/>
      <c r="AA29" s="192">
        <v>2.2219899999999999</v>
      </c>
      <c r="AB29" s="188"/>
      <c r="AC29" s="193">
        <v>151.72758447412829</v>
      </c>
      <c r="AE29" s="192">
        <v>66.858312394613819</v>
      </c>
      <c r="AF29" s="188"/>
      <c r="AG29" s="192">
        <v>64.792145557078001</v>
      </c>
      <c r="AH29" s="192">
        <v>0.30385691934699566</v>
      </c>
      <c r="AI29" s="192">
        <v>-0.16563</v>
      </c>
      <c r="AJ29" s="192"/>
      <c r="AK29" s="192">
        <v>0</v>
      </c>
      <c r="AL29" s="192">
        <v>0</v>
      </c>
      <c r="AM29" s="192">
        <v>5.4093999999999975E-2</v>
      </c>
      <c r="AN29" s="192">
        <v>0.47727000000000003</v>
      </c>
      <c r="AO29" s="192">
        <v>0</v>
      </c>
      <c r="AP29" s="192">
        <v>8.5470000000000008E-3</v>
      </c>
      <c r="AQ29" s="192">
        <v>7.8549999999999991E-3</v>
      </c>
      <c r="AR29" s="192">
        <v>0.75780136371134255</v>
      </c>
      <c r="AS29" s="192">
        <v>5.2515915111111102</v>
      </c>
      <c r="AT29" s="192">
        <v>9.6597369839183447E-2</v>
      </c>
      <c r="AU29" s="192">
        <v>1.062608</v>
      </c>
      <c r="AV29" s="192">
        <v>9.9984828578217652E-2</v>
      </c>
      <c r="AW29" s="192">
        <v>0</v>
      </c>
      <c r="AX29" s="192">
        <v>0</v>
      </c>
      <c r="AY29" s="192">
        <v>0</v>
      </c>
      <c r="AZ29" s="192">
        <v>0.112123</v>
      </c>
      <c r="BA29" s="192">
        <v>7.3433237876289414</v>
      </c>
      <c r="BB29" s="188"/>
      <c r="BC29" s="192">
        <v>2.8453889999999999</v>
      </c>
      <c r="BD29" s="188"/>
      <c r="BE29" s="192">
        <v>0</v>
      </c>
      <c r="BG29" s="187">
        <v>149.90586973190761</v>
      </c>
      <c r="BI29" s="159">
        <v>-1.2006483518040229E-2</v>
      </c>
      <c r="BK29" s="194"/>
      <c r="BL29" s="194"/>
      <c r="BM29" s="194"/>
      <c r="BN29" s="194"/>
    </row>
    <row r="30" spans="1:66" x14ac:dyDescent="0.2">
      <c r="A30" s="190" t="s">
        <v>672</v>
      </c>
      <c r="B30" s="190" t="s">
        <v>691</v>
      </c>
      <c r="C30" s="190" t="s">
        <v>37</v>
      </c>
      <c r="D30" s="190"/>
      <c r="E30" s="192">
        <v>15.937931000000001</v>
      </c>
      <c r="F30" s="192"/>
      <c r="G30" s="192">
        <v>12.993331105087002</v>
      </c>
      <c r="H30" s="192">
        <v>0</v>
      </c>
      <c r="I30" s="192">
        <v>0</v>
      </c>
      <c r="J30" s="192">
        <v>0</v>
      </c>
      <c r="K30" s="192">
        <v>0</v>
      </c>
      <c r="L30" s="192">
        <v>0</v>
      </c>
      <c r="M30" s="192">
        <v>0</v>
      </c>
      <c r="N30" s="192">
        <v>0.20052386177364834</v>
      </c>
      <c r="O30" s="192">
        <v>0</v>
      </c>
      <c r="P30" s="192">
        <v>0</v>
      </c>
      <c r="Q30" s="192">
        <v>0</v>
      </c>
      <c r="R30" s="192">
        <v>0</v>
      </c>
      <c r="S30" s="192">
        <v>0</v>
      </c>
      <c r="T30" s="192">
        <v>0</v>
      </c>
      <c r="U30" s="192">
        <v>0</v>
      </c>
      <c r="V30" s="192">
        <v>0</v>
      </c>
      <c r="W30" s="192">
        <v>0</v>
      </c>
      <c r="X30" s="192">
        <v>0</v>
      </c>
      <c r="Y30" s="192">
        <v>0</v>
      </c>
      <c r="Z30" s="192"/>
      <c r="AA30" s="192">
        <v>0</v>
      </c>
      <c r="AB30" s="188"/>
      <c r="AC30" s="193">
        <v>29.131785966860647</v>
      </c>
      <c r="AE30" s="192">
        <v>16.121932543743046</v>
      </c>
      <c r="AF30" s="188"/>
      <c r="AG30" s="192">
        <v>12.024744245576001</v>
      </c>
      <c r="AH30" s="192">
        <v>5.6177557211998852E-2</v>
      </c>
      <c r="AI30" s="192">
        <v>0</v>
      </c>
      <c r="AJ30" s="192"/>
      <c r="AK30" s="192">
        <v>0</v>
      </c>
      <c r="AL30" s="192">
        <v>0</v>
      </c>
      <c r="AM30" s="192">
        <v>0</v>
      </c>
      <c r="AN30" s="192">
        <v>0</v>
      </c>
      <c r="AO30" s="192">
        <v>0.22131552432805579</v>
      </c>
      <c r="AP30" s="192">
        <v>0</v>
      </c>
      <c r="AQ30" s="192">
        <v>0</v>
      </c>
      <c r="AR30" s="192">
        <v>0.18539863925237884</v>
      </c>
      <c r="AS30" s="192">
        <v>0</v>
      </c>
      <c r="AT30" s="192">
        <v>0</v>
      </c>
      <c r="AU30" s="192">
        <v>0</v>
      </c>
      <c r="AV30" s="192">
        <v>0</v>
      </c>
      <c r="AW30" s="192">
        <v>0</v>
      </c>
      <c r="AX30" s="192">
        <v>0</v>
      </c>
      <c r="AY30" s="192">
        <v>0</v>
      </c>
      <c r="AZ30" s="192">
        <v>0</v>
      </c>
      <c r="BA30" s="192">
        <v>0</v>
      </c>
      <c r="BB30" s="188"/>
      <c r="BC30" s="192">
        <v>0</v>
      </c>
      <c r="BD30" s="188"/>
      <c r="BE30" s="192">
        <v>0</v>
      </c>
      <c r="BG30" s="187">
        <v>28.60956851011148</v>
      </c>
      <c r="BI30" s="159">
        <v>-1.7926036438110075E-2</v>
      </c>
      <c r="BL30" s="194"/>
      <c r="BM30" s="194"/>
      <c r="BN30" s="194"/>
    </row>
    <row r="31" spans="1:66" x14ac:dyDescent="0.2">
      <c r="A31" s="190" t="s">
        <v>672</v>
      </c>
      <c r="B31" s="190" t="s">
        <v>692</v>
      </c>
      <c r="C31" s="190" t="s">
        <v>38</v>
      </c>
      <c r="D31" s="190"/>
      <c r="E31" s="192">
        <v>18.800219999999999</v>
      </c>
      <c r="F31" s="192"/>
      <c r="G31" s="192">
        <v>15.585057486249999</v>
      </c>
      <c r="H31" s="192">
        <v>0</v>
      </c>
      <c r="I31" s="192">
        <v>0</v>
      </c>
      <c r="J31" s="192">
        <v>0</v>
      </c>
      <c r="K31" s="192">
        <v>0</v>
      </c>
      <c r="L31" s="192">
        <v>0</v>
      </c>
      <c r="M31" s="192">
        <v>0</v>
      </c>
      <c r="N31" s="192">
        <v>0.30381090473149125</v>
      </c>
      <c r="O31" s="192">
        <v>0</v>
      </c>
      <c r="P31" s="192">
        <v>0</v>
      </c>
      <c r="Q31" s="192">
        <v>0</v>
      </c>
      <c r="R31" s="192">
        <v>0</v>
      </c>
      <c r="S31" s="192">
        <v>0</v>
      </c>
      <c r="T31" s="192">
        <v>0</v>
      </c>
      <c r="U31" s="192">
        <v>0</v>
      </c>
      <c r="V31" s="192">
        <v>0</v>
      </c>
      <c r="W31" s="192">
        <v>0</v>
      </c>
      <c r="X31" s="192">
        <v>0</v>
      </c>
      <c r="Y31" s="192">
        <v>0</v>
      </c>
      <c r="Z31" s="192"/>
      <c r="AA31" s="192">
        <v>0</v>
      </c>
      <c r="AB31" s="188"/>
      <c r="AC31" s="193">
        <v>34.689088390981489</v>
      </c>
      <c r="AE31" s="192">
        <v>18.917363622538044</v>
      </c>
      <c r="AF31" s="188"/>
      <c r="AG31" s="192">
        <v>14.419737839494999</v>
      </c>
      <c r="AH31" s="192">
        <v>6.7383063781999056E-2</v>
      </c>
      <c r="AI31" s="192">
        <v>0</v>
      </c>
      <c r="AJ31" s="192"/>
      <c r="AK31" s="192">
        <v>0</v>
      </c>
      <c r="AL31" s="192">
        <v>0</v>
      </c>
      <c r="AM31" s="192">
        <v>0</v>
      </c>
      <c r="AN31" s="192">
        <v>0</v>
      </c>
      <c r="AO31" s="192">
        <v>0.33621576327887892</v>
      </c>
      <c r="AP31" s="192">
        <v>0</v>
      </c>
      <c r="AQ31" s="192">
        <v>0</v>
      </c>
      <c r="AR31" s="192">
        <v>0.20573063799151847</v>
      </c>
      <c r="AS31" s="192">
        <v>0</v>
      </c>
      <c r="AT31" s="192">
        <v>0</v>
      </c>
      <c r="AU31" s="192">
        <v>0</v>
      </c>
      <c r="AV31" s="192">
        <v>0</v>
      </c>
      <c r="AW31" s="192">
        <v>0</v>
      </c>
      <c r="AX31" s="192">
        <v>0</v>
      </c>
      <c r="AY31" s="192">
        <v>0</v>
      </c>
      <c r="AZ31" s="192">
        <v>0</v>
      </c>
      <c r="BA31" s="192">
        <v>0</v>
      </c>
      <c r="BB31" s="188"/>
      <c r="BC31" s="192">
        <v>0</v>
      </c>
      <c r="BD31" s="188"/>
      <c r="BE31" s="192">
        <v>0</v>
      </c>
      <c r="BG31" s="187">
        <v>33.946430927085444</v>
      </c>
      <c r="BI31" s="159">
        <v>-2.1408964557544312E-2</v>
      </c>
      <c r="BK31" s="194"/>
      <c r="BL31" s="194"/>
      <c r="BM31" s="194"/>
      <c r="BN31" s="194"/>
    </row>
    <row r="32" spans="1:66" x14ac:dyDescent="0.2">
      <c r="A32" s="190" t="s">
        <v>678</v>
      </c>
      <c r="B32" s="190" t="s">
        <v>693</v>
      </c>
      <c r="C32" s="190" t="s">
        <v>39</v>
      </c>
      <c r="D32" s="190"/>
      <c r="E32" s="192">
        <v>82.721131999999997</v>
      </c>
      <c r="F32" s="192"/>
      <c r="G32" s="192">
        <v>81.105498136373001</v>
      </c>
      <c r="H32" s="192">
        <v>0</v>
      </c>
      <c r="I32" s="192">
        <v>0</v>
      </c>
      <c r="J32" s="192">
        <v>0</v>
      </c>
      <c r="K32" s="192">
        <v>0</v>
      </c>
      <c r="L32" s="192">
        <v>7.2817000000000021E-2</v>
      </c>
      <c r="M32" s="192">
        <v>0.60580800000000001</v>
      </c>
      <c r="N32" s="192">
        <v>0</v>
      </c>
      <c r="O32" s="192">
        <v>8.5470000000000008E-3</v>
      </c>
      <c r="P32" s="192">
        <v>7.8549999999999991E-3</v>
      </c>
      <c r="Q32" s="192">
        <v>1.9864730411111111</v>
      </c>
      <c r="R32" s="192">
        <v>0.27139551596547479</v>
      </c>
      <c r="S32" s="192">
        <v>1.4789699999999999</v>
      </c>
      <c r="T32" s="192">
        <v>0.12086888363080635</v>
      </c>
      <c r="U32" s="192">
        <v>0</v>
      </c>
      <c r="V32" s="192">
        <v>0</v>
      </c>
      <c r="W32" s="192">
        <v>0</v>
      </c>
      <c r="X32" s="192">
        <v>0.16259699999999999</v>
      </c>
      <c r="Y32" s="192">
        <v>6.8855716315583715</v>
      </c>
      <c r="Z32" s="192"/>
      <c r="AA32" s="192">
        <v>3.3228080000000002</v>
      </c>
      <c r="AB32" s="188"/>
      <c r="AC32" s="193">
        <v>178.75034120863879</v>
      </c>
      <c r="AE32" s="192">
        <v>83.160013058592412</v>
      </c>
      <c r="AF32" s="188"/>
      <c r="AG32" s="192">
        <v>73.235049491143002</v>
      </c>
      <c r="AH32" s="192">
        <v>0.34652010345999895</v>
      </c>
      <c r="AI32" s="192">
        <v>0</v>
      </c>
      <c r="AJ32" s="192"/>
      <c r="AK32" s="192">
        <v>0</v>
      </c>
      <c r="AL32" s="192">
        <v>0</v>
      </c>
      <c r="AM32" s="192">
        <v>7.2817000000000021E-2</v>
      </c>
      <c r="AN32" s="192">
        <v>0.59699500000000005</v>
      </c>
      <c r="AO32" s="192">
        <v>0</v>
      </c>
      <c r="AP32" s="192">
        <v>8.5470000000000008E-3</v>
      </c>
      <c r="AQ32" s="192">
        <v>7.8549999999999991E-3</v>
      </c>
      <c r="AR32" s="192">
        <v>0.96380256388100183</v>
      </c>
      <c r="AS32" s="192">
        <v>2.0703682411111113</v>
      </c>
      <c r="AT32" s="192">
        <v>0.11030210728036878</v>
      </c>
      <c r="AU32" s="192">
        <v>1.3744769999999999</v>
      </c>
      <c r="AV32" s="192">
        <v>0.11950884422145451</v>
      </c>
      <c r="AW32" s="192">
        <v>0</v>
      </c>
      <c r="AX32" s="192">
        <v>0</v>
      </c>
      <c r="AY32" s="192">
        <v>0</v>
      </c>
      <c r="AZ32" s="192">
        <v>0.16767199999999999</v>
      </c>
      <c r="BA32" s="192">
        <v>7.5741287947142091</v>
      </c>
      <c r="BB32" s="188"/>
      <c r="BC32" s="192">
        <v>4.2550499999999998</v>
      </c>
      <c r="BD32" s="188"/>
      <c r="BE32" s="192">
        <v>0</v>
      </c>
      <c r="BG32" s="187">
        <v>174.06310620440357</v>
      </c>
      <c r="BI32" s="159">
        <v>-2.6222243675407826E-2</v>
      </c>
      <c r="BL32" s="194"/>
      <c r="BM32" s="194"/>
      <c r="BN32" s="194"/>
    </row>
    <row r="33" spans="1:66" x14ac:dyDescent="0.2">
      <c r="A33" s="190" t="s">
        <v>682</v>
      </c>
      <c r="B33" s="190" t="s">
        <v>694</v>
      </c>
      <c r="C33" s="190" t="s">
        <v>40</v>
      </c>
      <c r="D33" s="190"/>
      <c r="E33" s="192">
        <v>255.05770200000001</v>
      </c>
      <c r="F33" s="192"/>
      <c r="G33" s="192">
        <v>786.65141187469601</v>
      </c>
      <c r="H33" s="192">
        <v>-1.9980000000000001E-2</v>
      </c>
      <c r="I33" s="192">
        <v>0</v>
      </c>
      <c r="J33" s="192">
        <v>0</v>
      </c>
      <c r="K33" s="192">
        <v>0</v>
      </c>
      <c r="L33" s="192">
        <v>0.16474999999999998</v>
      </c>
      <c r="M33" s="192">
        <v>7.474545</v>
      </c>
      <c r="N33" s="192">
        <v>0</v>
      </c>
      <c r="O33" s="192">
        <v>8.5470000000000008E-3</v>
      </c>
      <c r="P33" s="192">
        <v>7.8549999999999991E-3</v>
      </c>
      <c r="Q33" s="192">
        <v>10.269899428888889</v>
      </c>
      <c r="R33" s="192">
        <v>2.652452453528872</v>
      </c>
      <c r="S33" s="192">
        <v>10.903955</v>
      </c>
      <c r="T33" s="192">
        <v>0.83821532659566789</v>
      </c>
      <c r="U33" s="192">
        <v>0.1255</v>
      </c>
      <c r="V33" s="192">
        <v>0</v>
      </c>
      <c r="W33" s="192">
        <v>0</v>
      </c>
      <c r="X33" s="192">
        <v>0.98084300000000002</v>
      </c>
      <c r="Y33" s="192">
        <v>78.636075165909432</v>
      </c>
      <c r="Z33" s="192"/>
      <c r="AA33" s="192">
        <v>20.04439</v>
      </c>
      <c r="AB33" s="188"/>
      <c r="AC33" s="193">
        <v>1173.796161249619</v>
      </c>
      <c r="AE33" s="192">
        <v>255.9402120266534</v>
      </c>
      <c r="AF33" s="188"/>
      <c r="AG33" s="192">
        <v>707.07763312365603</v>
      </c>
      <c r="AH33" s="192">
        <v>3.3866738562319281</v>
      </c>
      <c r="AI33" s="192">
        <v>-1.9980000000000001E-2</v>
      </c>
      <c r="AJ33" s="192"/>
      <c r="AK33" s="192">
        <v>0</v>
      </c>
      <c r="AL33" s="192">
        <v>0</v>
      </c>
      <c r="AM33" s="192">
        <v>0.16474999999999998</v>
      </c>
      <c r="AN33" s="192">
        <v>7.3658099999999997</v>
      </c>
      <c r="AO33" s="192">
        <v>0</v>
      </c>
      <c r="AP33" s="192">
        <v>8.5470000000000008E-3</v>
      </c>
      <c r="AQ33" s="192">
        <v>7.8549999999999991E-3</v>
      </c>
      <c r="AR33" s="192">
        <v>3.357752470952045</v>
      </c>
      <c r="AS33" s="192">
        <v>15.08249782888889</v>
      </c>
      <c r="AT33" s="192">
        <v>1.0698326305691388</v>
      </c>
      <c r="AU33" s="192">
        <v>9.7329209999999993</v>
      </c>
      <c r="AV33" s="192">
        <v>0.60354629709529317</v>
      </c>
      <c r="AW33" s="192">
        <v>7.3499999999999996E-2</v>
      </c>
      <c r="AX33" s="192">
        <v>0</v>
      </c>
      <c r="AY33" s="192">
        <v>0</v>
      </c>
      <c r="AZ33" s="192">
        <v>1.011458</v>
      </c>
      <c r="BA33" s="192">
        <v>80.837885270554906</v>
      </c>
      <c r="BB33" s="188"/>
      <c r="BC33" s="192">
        <v>25.668019999999999</v>
      </c>
      <c r="BD33" s="188"/>
      <c r="BE33" s="192">
        <v>0</v>
      </c>
      <c r="BG33" s="187">
        <v>1111.3689145046017</v>
      </c>
      <c r="BI33" s="159">
        <v>-5.3184061088219541E-2</v>
      </c>
      <c r="BK33" s="194"/>
      <c r="BN33" s="194"/>
    </row>
    <row r="34" spans="1:66" x14ac:dyDescent="0.2">
      <c r="A34" s="190" t="s">
        <v>660</v>
      </c>
      <c r="B34" s="190" t="s">
        <v>695</v>
      </c>
      <c r="C34" s="190" t="s">
        <v>41</v>
      </c>
      <c r="D34" s="190"/>
      <c r="E34" s="192">
        <v>4.045382</v>
      </c>
      <c r="F34" s="192"/>
      <c r="G34" s="192">
        <v>4.9212264800629999</v>
      </c>
      <c r="H34" s="192">
        <v>-0.20155300000000001</v>
      </c>
      <c r="I34" s="192">
        <v>0</v>
      </c>
      <c r="J34" s="192">
        <v>0</v>
      </c>
      <c r="K34" s="192">
        <v>0</v>
      </c>
      <c r="L34" s="192">
        <v>0</v>
      </c>
      <c r="M34" s="192">
        <v>0</v>
      </c>
      <c r="N34" s="192">
        <v>0</v>
      </c>
      <c r="O34" s="192">
        <v>8.5470000000000008E-3</v>
      </c>
      <c r="P34" s="192">
        <v>7.8549999999999991E-3</v>
      </c>
      <c r="Q34" s="192">
        <v>0.78052329155555566</v>
      </c>
      <c r="R34" s="192">
        <v>1.6514230182747593E-2</v>
      </c>
      <c r="S34" s="192">
        <v>0.39505800000000002</v>
      </c>
      <c r="T34" s="192">
        <v>4.1969741838969128E-2</v>
      </c>
      <c r="U34" s="192">
        <v>0</v>
      </c>
      <c r="V34" s="192">
        <v>0</v>
      </c>
      <c r="W34" s="192">
        <v>0</v>
      </c>
      <c r="X34" s="192">
        <v>0</v>
      </c>
      <c r="Y34" s="192">
        <v>0</v>
      </c>
      <c r="Z34" s="192"/>
      <c r="AA34" s="192">
        <v>0</v>
      </c>
      <c r="AB34" s="188"/>
      <c r="AC34" s="193">
        <v>10.015522743640272</v>
      </c>
      <c r="AE34" s="192">
        <v>4.076344836060799</v>
      </c>
      <c r="AF34" s="188"/>
      <c r="AG34" s="192">
        <v>4.2530968553899999</v>
      </c>
      <c r="AH34" s="192">
        <v>2.1085509578000754E-2</v>
      </c>
      <c r="AI34" s="192">
        <v>-0.20155300000000001</v>
      </c>
      <c r="AJ34" s="192"/>
      <c r="AK34" s="192">
        <v>0</v>
      </c>
      <c r="AL34" s="192">
        <v>0</v>
      </c>
      <c r="AM34" s="192">
        <v>0</v>
      </c>
      <c r="AN34" s="192">
        <v>0</v>
      </c>
      <c r="AO34" s="192">
        <v>0</v>
      </c>
      <c r="AP34" s="192">
        <v>8.5470000000000008E-3</v>
      </c>
      <c r="AQ34" s="192">
        <v>7.8549999999999991E-3</v>
      </c>
      <c r="AR34" s="192">
        <v>4.4689753893770619E-2</v>
      </c>
      <c r="AS34" s="192">
        <v>1.0936571582222223</v>
      </c>
      <c r="AT34" s="192">
        <v>6.692784874364319E-3</v>
      </c>
      <c r="AU34" s="192">
        <v>0.34765099999999999</v>
      </c>
      <c r="AV34" s="192">
        <v>6.5650855002216554E-2</v>
      </c>
      <c r="AW34" s="192">
        <v>0</v>
      </c>
      <c r="AX34" s="192">
        <v>0</v>
      </c>
      <c r="AY34" s="192">
        <v>0</v>
      </c>
      <c r="AZ34" s="192">
        <v>0</v>
      </c>
      <c r="BA34" s="192">
        <v>0</v>
      </c>
      <c r="BB34" s="188"/>
      <c r="BC34" s="192">
        <v>0</v>
      </c>
      <c r="BD34" s="188"/>
      <c r="BE34" s="192">
        <v>0</v>
      </c>
      <c r="BG34" s="187">
        <v>9.7237177530213721</v>
      </c>
      <c r="BI34" s="159">
        <v>-2.9135273124330147E-2</v>
      </c>
      <c r="BL34" s="194"/>
      <c r="BM34" s="194"/>
      <c r="BN34" s="194"/>
    </row>
    <row r="35" spans="1:66" x14ac:dyDescent="0.2">
      <c r="A35" s="190" t="s">
        <v>688</v>
      </c>
      <c r="B35" s="190" t="s">
        <v>696</v>
      </c>
      <c r="C35" s="190" t="s">
        <v>42</v>
      </c>
      <c r="D35" s="190"/>
      <c r="E35" s="192">
        <v>38.715049</v>
      </c>
      <c r="F35" s="192"/>
      <c r="G35" s="192">
        <v>97.944729620441009</v>
      </c>
      <c r="H35" s="192">
        <v>-3.9483999999999998E-2</v>
      </c>
      <c r="I35" s="192">
        <v>0</v>
      </c>
      <c r="J35" s="192">
        <v>6.1300000000000005E-4</v>
      </c>
      <c r="K35" s="192">
        <v>0</v>
      </c>
      <c r="L35" s="192">
        <v>3.1502000000000002E-2</v>
      </c>
      <c r="M35" s="192">
        <v>0.78146099999999996</v>
      </c>
      <c r="N35" s="192">
        <v>0</v>
      </c>
      <c r="O35" s="192">
        <v>8.5470000000000008E-3</v>
      </c>
      <c r="P35" s="192">
        <v>7.8549999999999991E-3</v>
      </c>
      <c r="Q35" s="192">
        <v>0.38180422222222227</v>
      </c>
      <c r="R35" s="192">
        <v>0.32999881937080161</v>
      </c>
      <c r="S35" s="192">
        <v>1.268467</v>
      </c>
      <c r="T35" s="192">
        <v>0.11857369925457256</v>
      </c>
      <c r="U35" s="192">
        <v>0</v>
      </c>
      <c r="V35" s="192">
        <v>0</v>
      </c>
      <c r="W35" s="192">
        <v>0</v>
      </c>
      <c r="X35" s="192">
        <v>0.133882</v>
      </c>
      <c r="Y35" s="192">
        <v>12.775814291864657</v>
      </c>
      <c r="Z35" s="192"/>
      <c r="AA35" s="192">
        <v>2.7359740000000001</v>
      </c>
      <c r="AB35" s="188"/>
      <c r="AC35" s="193">
        <v>155.19478665315327</v>
      </c>
      <c r="AE35" s="192">
        <v>38.629479756155717</v>
      </c>
      <c r="AF35" s="188"/>
      <c r="AG35" s="192">
        <v>88.033060308544989</v>
      </c>
      <c r="AH35" s="192">
        <v>0.42134529976698754</v>
      </c>
      <c r="AI35" s="192">
        <v>-3.9483999999999998E-2</v>
      </c>
      <c r="AJ35" s="192"/>
      <c r="AK35" s="192">
        <v>6.1300000000000005E-4</v>
      </c>
      <c r="AL35" s="192">
        <v>0</v>
      </c>
      <c r="AM35" s="192">
        <v>3.1502000000000002E-2</v>
      </c>
      <c r="AN35" s="192">
        <v>0.770092</v>
      </c>
      <c r="AO35" s="192">
        <v>0</v>
      </c>
      <c r="AP35" s="192">
        <v>8.5470000000000008E-3</v>
      </c>
      <c r="AQ35" s="192">
        <v>7.8549999999999991E-3</v>
      </c>
      <c r="AR35" s="192">
        <v>0.49305077973183209</v>
      </c>
      <c r="AS35" s="192">
        <v>0.8970599555555554</v>
      </c>
      <c r="AT35" s="192">
        <v>0.13320317761904726</v>
      </c>
      <c r="AU35" s="192">
        <v>1.1162510000000001</v>
      </c>
      <c r="AV35" s="192">
        <v>0.11826964400450241</v>
      </c>
      <c r="AW35" s="192">
        <v>0</v>
      </c>
      <c r="AX35" s="192">
        <v>0</v>
      </c>
      <c r="AY35" s="192">
        <v>0</v>
      </c>
      <c r="AZ35" s="192">
        <v>0.13806099999999999</v>
      </c>
      <c r="BA35" s="192">
        <v>13.133537092036867</v>
      </c>
      <c r="BB35" s="188"/>
      <c r="BC35" s="192">
        <v>3.5035759999999998</v>
      </c>
      <c r="BD35" s="188"/>
      <c r="BE35" s="192">
        <v>0</v>
      </c>
      <c r="BG35" s="187">
        <v>147.39601901341553</v>
      </c>
      <c r="BI35" s="159">
        <v>-5.0251479498259873E-2</v>
      </c>
      <c r="BL35" s="200"/>
      <c r="BM35" s="200"/>
      <c r="BN35" s="194"/>
    </row>
    <row r="36" spans="1:66" x14ac:dyDescent="0.2">
      <c r="A36" s="190" t="s">
        <v>688</v>
      </c>
      <c r="B36" s="190" t="s">
        <v>697</v>
      </c>
      <c r="C36" s="190" t="s">
        <v>43</v>
      </c>
      <c r="D36" s="190"/>
      <c r="E36" s="192">
        <v>44.984000000000002</v>
      </c>
      <c r="F36" s="192"/>
      <c r="G36" s="192">
        <v>106.23005996246999</v>
      </c>
      <c r="H36" s="192">
        <v>0</v>
      </c>
      <c r="I36" s="192">
        <v>0</v>
      </c>
      <c r="J36" s="192">
        <v>0</v>
      </c>
      <c r="K36" s="192">
        <v>0</v>
      </c>
      <c r="L36" s="192">
        <v>2.3346999999999993E-2</v>
      </c>
      <c r="M36" s="192">
        <v>1.1408149999999999</v>
      </c>
      <c r="N36" s="192">
        <v>0</v>
      </c>
      <c r="O36" s="192">
        <v>8.5470000000000008E-3</v>
      </c>
      <c r="P36" s="192">
        <v>7.8549999999999991E-3</v>
      </c>
      <c r="Q36" s="192">
        <v>1.3955202555555557</v>
      </c>
      <c r="R36" s="192">
        <v>0.35769602269102169</v>
      </c>
      <c r="S36" s="192">
        <v>1.818819</v>
      </c>
      <c r="T36" s="192">
        <v>0.15962644993546887</v>
      </c>
      <c r="U36" s="192">
        <v>0</v>
      </c>
      <c r="V36" s="192">
        <v>0</v>
      </c>
      <c r="W36" s="192">
        <v>0</v>
      </c>
      <c r="X36" s="192">
        <v>0.158272</v>
      </c>
      <c r="Y36" s="192">
        <v>17.456911698147533</v>
      </c>
      <c r="Z36" s="192"/>
      <c r="AA36" s="192">
        <v>3.2344379999999999</v>
      </c>
      <c r="AB36" s="188"/>
      <c r="AC36" s="193">
        <v>176.97590738879961</v>
      </c>
      <c r="AE36" s="192">
        <v>45.054496032146012</v>
      </c>
      <c r="AF36" s="188"/>
      <c r="AG36" s="192">
        <v>95.560950992317004</v>
      </c>
      <c r="AH36" s="192">
        <v>0.45670932457800212</v>
      </c>
      <c r="AI36" s="192">
        <v>0</v>
      </c>
      <c r="AJ36" s="192"/>
      <c r="AK36" s="192">
        <v>0</v>
      </c>
      <c r="AL36" s="192">
        <v>0</v>
      </c>
      <c r="AM36" s="192">
        <v>2.3346999999999993E-2</v>
      </c>
      <c r="AN36" s="192">
        <v>1.12422</v>
      </c>
      <c r="AO36" s="192">
        <v>0</v>
      </c>
      <c r="AP36" s="192">
        <v>8.5470000000000008E-3</v>
      </c>
      <c r="AQ36" s="192">
        <v>7.8549999999999991E-3</v>
      </c>
      <c r="AR36" s="192">
        <v>0.59846117920692987</v>
      </c>
      <c r="AS36" s="192">
        <v>1.4207202555555556</v>
      </c>
      <c r="AT36" s="192">
        <v>0.14447108691297869</v>
      </c>
      <c r="AU36" s="192">
        <v>1.703918</v>
      </c>
      <c r="AV36" s="192">
        <v>0.14562645662177937</v>
      </c>
      <c r="AW36" s="192">
        <v>0</v>
      </c>
      <c r="AX36" s="192">
        <v>0</v>
      </c>
      <c r="AY36" s="192">
        <v>0</v>
      </c>
      <c r="AZ36" s="192">
        <v>0.163212</v>
      </c>
      <c r="BA36" s="192">
        <v>17.945705225695662</v>
      </c>
      <c r="BB36" s="188"/>
      <c r="BC36" s="192">
        <v>4.1418879999999998</v>
      </c>
      <c r="BD36" s="188"/>
      <c r="BE36" s="192">
        <v>0</v>
      </c>
      <c r="BG36" s="187">
        <v>168.50012755303391</v>
      </c>
      <c r="BI36" s="159">
        <v>-4.7892280711098183E-2</v>
      </c>
      <c r="BL36" s="194"/>
      <c r="BM36" s="194"/>
      <c r="BN36" s="194"/>
    </row>
    <row r="37" spans="1:66" x14ac:dyDescent="0.2">
      <c r="A37" s="190" t="s">
        <v>660</v>
      </c>
      <c r="B37" s="190" t="s">
        <v>698</v>
      </c>
      <c r="C37" s="190" t="s">
        <v>44</v>
      </c>
      <c r="D37" s="190"/>
      <c r="E37" s="192">
        <v>3.0648770000000001</v>
      </c>
      <c r="F37" s="192"/>
      <c r="G37" s="192">
        <v>6.4352488845180007</v>
      </c>
      <c r="H37" s="192">
        <v>-0.423703</v>
      </c>
      <c r="I37" s="192">
        <v>1.0637338517548791</v>
      </c>
      <c r="J37" s="192">
        <v>0</v>
      </c>
      <c r="K37" s="192">
        <v>0</v>
      </c>
      <c r="L37" s="192">
        <v>0</v>
      </c>
      <c r="M37" s="192">
        <v>0</v>
      </c>
      <c r="N37" s="192">
        <v>0</v>
      </c>
      <c r="O37" s="192">
        <v>8.5470000000000008E-3</v>
      </c>
      <c r="P37" s="192">
        <v>7.8549999999999991E-3</v>
      </c>
      <c r="Q37" s="192">
        <v>0.48029741866666664</v>
      </c>
      <c r="R37" s="192">
        <v>2.1669158685414632E-2</v>
      </c>
      <c r="S37" s="192">
        <v>0.55081599999999997</v>
      </c>
      <c r="T37" s="192">
        <v>6.0211512359306246E-2</v>
      </c>
      <c r="U37" s="192">
        <v>0</v>
      </c>
      <c r="V37" s="192">
        <v>0</v>
      </c>
      <c r="W37" s="192">
        <v>0</v>
      </c>
      <c r="X37" s="192">
        <v>0</v>
      </c>
      <c r="Y37" s="192">
        <v>0</v>
      </c>
      <c r="Z37" s="192"/>
      <c r="AA37" s="192">
        <v>0</v>
      </c>
      <c r="AB37" s="188"/>
      <c r="AC37" s="193">
        <v>11.269552825984265</v>
      </c>
      <c r="AE37" s="192">
        <v>3.0737982006892715</v>
      </c>
      <c r="AF37" s="188"/>
      <c r="AG37" s="192">
        <v>5.548177941664</v>
      </c>
      <c r="AH37" s="192">
        <v>2.766736614200007E-2</v>
      </c>
      <c r="AI37" s="192">
        <v>-0.423703</v>
      </c>
      <c r="AJ37" s="192"/>
      <c r="AK37" s="192">
        <v>0</v>
      </c>
      <c r="AL37" s="192">
        <v>0</v>
      </c>
      <c r="AM37" s="192">
        <v>0</v>
      </c>
      <c r="AN37" s="192">
        <v>0</v>
      </c>
      <c r="AO37" s="192">
        <v>0</v>
      </c>
      <c r="AP37" s="192">
        <v>8.5470000000000008E-3</v>
      </c>
      <c r="AQ37" s="192">
        <v>7.8549999999999991E-3</v>
      </c>
      <c r="AR37" s="192">
        <v>3.6156487309740658E-2</v>
      </c>
      <c r="AS37" s="192">
        <v>0.77235544533333333</v>
      </c>
      <c r="AT37" s="192">
        <v>8.7518297667374522E-3</v>
      </c>
      <c r="AU37" s="192">
        <v>0.48471799999999998</v>
      </c>
      <c r="AV37" s="192">
        <v>7.8080466847447849E-2</v>
      </c>
      <c r="AW37" s="192">
        <v>0</v>
      </c>
      <c r="AX37" s="192">
        <v>0</v>
      </c>
      <c r="AY37" s="192">
        <v>0</v>
      </c>
      <c r="AZ37" s="192">
        <v>0</v>
      </c>
      <c r="BA37" s="192">
        <v>0</v>
      </c>
      <c r="BB37" s="188"/>
      <c r="BC37" s="192">
        <v>0</v>
      </c>
      <c r="BD37" s="188"/>
      <c r="BE37" s="192">
        <v>1.0637338517548791</v>
      </c>
      <c r="BG37" s="187">
        <v>10.68613858950741</v>
      </c>
      <c r="BI37" s="159">
        <v>-5.176906710368083E-2</v>
      </c>
      <c r="BK37" s="194"/>
      <c r="BL37" s="194"/>
      <c r="BM37" s="194"/>
      <c r="BN37" s="194"/>
    </row>
    <row r="38" spans="1:66" x14ac:dyDescent="0.2">
      <c r="A38" s="190" t="s">
        <v>682</v>
      </c>
      <c r="B38" s="190" t="s">
        <v>699</v>
      </c>
      <c r="C38" s="190" t="s">
        <v>45</v>
      </c>
      <c r="D38" s="190"/>
      <c r="E38" s="192">
        <v>86.472999999999999</v>
      </c>
      <c r="F38" s="192"/>
      <c r="G38" s="192">
        <v>149.04223166809999</v>
      </c>
      <c r="H38" s="192">
        <v>-6.6488000000000005E-2</v>
      </c>
      <c r="I38" s="192">
        <v>0</v>
      </c>
      <c r="J38" s="192">
        <v>0</v>
      </c>
      <c r="K38" s="192">
        <v>0</v>
      </c>
      <c r="L38" s="192">
        <v>3.4676999999999999E-2</v>
      </c>
      <c r="M38" s="192">
        <v>1.231954</v>
      </c>
      <c r="N38" s="192">
        <v>0</v>
      </c>
      <c r="O38" s="192">
        <v>8.5470000000000008E-3</v>
      </c>
      <c r="P38" s="192">
        <v>7.8549999999999991E-3</v>
      </c>
      <c r="Q38" s="192">
        <v>2.4047790911111111</v>
      </c>
      <c r="R38" s="192">
        <v>0.5046914209903467</v>
      </c>
      <c r="S38" s="192">
        <v>2.4882059999999999</v>
      </c>
      <c r="T38" s="192">
        <v>0.2003582305084351</v>
      </c>
      <c r="U38" s="192">
        <v>0.08</v>
      </c>
      <c r="V38" s="192">
        <v>0</v>
      </c>
      <c r="W38" s="192">
        <v>0</v>
      </c>
      <c r="X38" s="192">
        <v>0.24346400000000001</v>
      </c>
      <c r="Y38" s="192">
        <v>18.115047195231963</v>
      </c>
      <c r="Z38" s="192"/>
      <c r="AA38" s="192">
        <v>4.9754079999999998</v>
      </c>
      <c r="AB38" s="188"/>
      <c r="AC38" s="193">
        <v>265.74373060594189</v>
      </c>
      <c r="AE38" s="192">
        <v>86.972574976020923</v>
      </c>
      <c r="AF38" s="188"/>
      <c r="AG38" s="192">
        <v>134.12158392612699</v>
      </c>
      <c r="AH38" s="192">
        <v>0.64439429956999417</v>
      </c>
      <c r="AI38" s="192">
        <v>-6.6488000000000005E-2</v>
      </c>
      <c r="AJ38" s="192"/>
      <c r="AK38" s="192">
        <v>0</v>
      </c>
      <c r="AL38" s="192">
        <v>0</v>
      </c>
      <c r="AM38" s="192">
        <v>3.4676999999999999E-2</v>
      </c>
      <c r="AN38" s="192">
        <v>1.214032</v>
      </c>
      <c r="AO38" s="192">
        <v>0</v>
      </c>
      <c r="AP38" s="192">
        <v>8.5470000000000008E-3</v>
      </c>
      <c r="AQ38" s="192">
        <v>7.8549999999999991E-3</v>
      </c>
      <c r="AR38" s="192">
        <v>1.0595232810055861</v>
      </c>
      <c r="AS38" s="192">
        <v>3.3707452244444442</v>
      </c>
      <c r="AT38" s="192">
        <v>0.20269491716971189</v>
      </c>
      <c r="AU38" s="192">
        <v>2.269425</v>
      </c>
      <c r="AV38" s="192">
        <v>0.17208445521267829</v>
      </c>
      <c r="AW38" s="192">
        <v>0.08</v>
      </c>
      <c r="AX38" s="192">
        <v>0</v>
      </c>
      <c r="AY38" s="192">
        <v>0</v>
      </c>
      <c r="AZ38" s="192">
        <v>0.25106400000000001</v>
      </c>
      <c r="BA38" s="192">
        <v>18.905952617038704</v>
      </c>
      <c r="BB38" s="188"/>
      <c r="BC38" s="192">
        <v>6.3713030000000002</v>
      </c>
      <c r="BD38" s="188"/>
      <c r="BE38" s="192">
        <v>0</v>
      </c>
      <c r="BG38" s="187">
        <v>255.6199686965891</v>
      </c>
      <c r="BI38" s="159">
        <v>-3.8095957659166062E-2</v>
      </c>
      <c r="BK38" s="194"/>
      <c r="BN38" s="194"/>
    </row>
    <row r="39" spans="1:66" x14ac:dyDescent="0.2">
      <c r="A39" s="190" t="s">
        <v>660</v>
      </c>
      <c r="B39" s="190" t="s">
        <v>700</v>
      </c>
      <c r="C39" s="190" t="s">
        <v>46</v>
      </c>
      <c r="D39" s="190"/>
      <c r="E39" s="192">
        <v>2.9153976899999998</v>
      </c>
      <c r="F39" s="192"/>
      <c r="G39" s="192">
        <v>5.9543980711270006</v>
      </c>
      <c r="H39" s="192">
        <v>-4.3740000000000001E-2</v>
      </c>
      <c r="I39" s="192">
        <v>0</v>
      </c>
      <c r="J39" s="192">
        <v>0</v>
      </c>
      <c r="K39" s="192">
        <v>0</v>
      </c>
      <c r="L39" s="192">
        <v>0</v>
      </c>
      <c r="M39" s="192">
        <v>0</v>
      </c>
      <c r="N39" s="192">
        <v>0</v>
      </c>
      <c r="O39" s="192">
        <v>8.5470000000000008E-3</v>
      </c>
      <c r="P39" s="192">
        <v>7.8549999999999991E-3</v>
      </c>
      <c r="Q39" s="192">
        <v>0.631750704</v>
      </c>
      <c r="R39" s="192">
        <v>2.0014717975313154E-2</v>
      </c>
      <c r="S39" s="192">
        <v>0.49333300000000002</v>
      </c>
      <c r="T39" s="192">
        <v>4.8114142690941927E-2</v>
      </c>
      <c r="U39" s="192">
        <v>0</v>
      </c>
      <c r="V39" s="192">
        <v>0</v>
      </c>
      <c r="W39" s="192">
        <v>0</v>
      </c>
      <c r="X39" s="192">
        <v>0</v>
      </c>
      <c r="Y39" s="192">
        <v>0</v>
      </c>
      <c r="Z39" s="192"/>
      <c r="AA39" s="192">
        <v>0</v>
      </c>
      <c r="AB39" s="188"/>
      <c r="AC39" s="193">
        <v>10.035670325793255</v>
      </c>
      <c r="AE39" s="192">
        <v>2.9388659616662549</v>
      </c>
      <c r="AF39" s="188"/>
      <c r="AG39" s="192">
        <v>5.1389254092770003</v>
      </c>
      <c r="AH39" s="192">
        <v>2.5554962168999946E-2</v>
      </c>
      <c r="AI39" s="192">
        <v>-4.3740000000000001E-2</v>
      </c>
      <c r="AJ39" s="192"/>
      <c r="AK39" s="192">
        <v>0</v>
      </c>
      <c r="AL39" s="192">
        <v>0</v>
      </c>
      <c r="AM39" s="192">
        <v>0</v>
      </c>
      <c r="AN39" s="192">
        <v>0</v>
      </c>
      <c r="AO39" s="192">
        <v>0</v>
      </c>
      <c r="AP39" s="192">
        <v>8.5470000000000008E-3</v>
      </c>
      <c r="AQ39" s="192">
        <v>7.8549999999999991E-3</v>
      </c>
      <c r="AR39" s="192">
        <v>3.3686407004015935E-2</v>
      </c>
      <c r="AS39" s="192">
        <v>0.85422195733333328</v>
      </c>
      <c r="AT39" s="192">
        <v>8.0978807839530084E-3</v>
      </c>
      <c r="AU39" s="192">
        <v>0.46460499999999999</v>
      </c>
      <c r="AV39" s="192">
        <v>6.9846878720271469E-2</v>
      </c>
      <c r="AW39" s="192">
        <v>0</v>
      </c>
      <c r="AX39" s="192">
        <v>0</v>
      </c>
      <c r="AY39" s="192">
        <v>0</v>
      </c>
      <c r="AZ39" s="192">
        <v>0</v>
      </c>
      <c r="BA39" s="192">
        <v>0</v>
      </c>
      <c r="BB39" s="188"/>
      <c r="BC39" s="192">
        <v>0</v>
      </c>
      <c r="BD39" s="188"/>
      <c r="BE39" s="192">
        <v>0</v>
      </c>
      <c r="BG39" s="187">
        <v>9.5064664569538309</v>
      </c>
      <c r="BI39" s="159">
        <v>-5.2732289090773231E-2</v>
      </c>
      <c r="BL39" s="200"/>
      <c r="BM39" s="200"/>
      <c r="BN39" s="194"/>
    </row>
    <row r="40" spans="1:66" x14ac:dyDescent="0.2">
      <c r="A40" s="190" t="s">
        <v>688</v>
      </c>
      <c r="B40" s="190" t="s">
        <v>701</v>
      </c>
      <c r="C40" s="190" t="s">
        <v>47</v>
      </c>
      <c r="D40" s="190"/>
      <c r="E40" s="192">
        <v>71.195316000000005</v>
      </c>
      <c r="F40" s="192"/>
      <c r="G40" s="192">
        <v>69.915047569571996</v>
      </c>
      <c r="H40" s="192">
        <v>0</v>
      </c>
      <c r="I40" s="192">
        <v>0</v>
      </c>
      <c r="J40" s="192">
        <v>0</v>
      </c>
      <c r="K40" s="192">
        <v>0</v>
      </c>
      <c r="L40" s="192">
        <v>2.2479000000000013E-2</v>
      </c>
      <c r="M40" s="192">
        <v>0.60063299999999997</v>
      </c>
      <c r="N40" s="192">
        <v>0</v>
      </c>
      <c r="O40" s="192">
        <v>8.5470000000000008E-3</v>
      </c>
      <c r="P40" s="192">
        <v>7.8549999999999991E-3</v>
      </c>
      <c r="Q40" s="192">
        <v>2.6471543811111116</v>
      </c>
      <c r="R40" s="192">
        <v>0.23404013438225124</v>
      </c>
      <c r="S40" s="192">
        <v>1.6747479999999999</v>
      </c>
      <c r="T40" s="192">
        <v>0.123801008096045</v>
      </c>
      <c r="U40" s="192">
        <v>0</v>
      </c>
      <c r="V40" s="192">
        <v>0</v>
      </c>
      <c r="W40" s="192">
        <v>0</v>
      </c>
      <c r="X40" s="192">
        <v>0.154809</v>
      </c>
      <c r="Y40" s="192">
        <v>7.5420231049773125</v>
      </c>
      <c r="Z40" s="192"/>
      <c r="AA40" s="192">
        <v>3.1636760000000002</v>
      </c>
      <c r="AB40" s="188"/>
      <c r="AC40" s="193">
        <v>157.29012919813871</v>
      </c>
      <c r="AE40" s="192">
        <v>71.2454653174388</v>
      </c>
      <c r="AF40" s="188"/>
      <c r="AG40" s="192">
        <v>62.599663399768005</v>
      </c>
      <c r="AH40" s="192">
        <v>0.29882443448399754</v>
      </c>
      <c r="AI40" s="192">
        <v>0</v>
      </c>
      <c r="AJ40" s="192"/>
      <c r="AK40" s="192">
        <v>0</v>
      </c>
      <c r="AL40" s="192">
        <v>0</v>
      </c>
      <c r="AM40" s="192">
        <v>2.2479000000000013E-2</v>
      </c>
      <c r="AN40" s="192">
        <v>0.59189499999999995</v>
      </c>
      <c r="AO40" s="192">
        <v>0</v>
      </c>
      <c r="AP40" s="192">
        <v>8.5470000000000008E-3</v>
      </c>
      <c r="AQ40" s="192">
        <v>7.8549999999999991E-3</v>
      </c>
      <c r="AR40" s="192">
        <v>0.79499878714070937</v>
      </c>
      <c r="AS40" s="192">
        <v>3.562366647777778</v>
      </c>
      <c r="AT40" s="192">
        <v>9.5083283559447798E-2</v>
      </c>
      <c r="AU40" s="192">
        <v>1.5090049999999999</v>
      </c>
      <c r="AV40" s="192">
        <v>0.12088989376553937</v>
      </c>
      <c r="AW40" s="192">
        <v>0</v>
      </c>
      <c r="AX40" s="192">
        <v>0</v>
      </c>
      <c r="AY40" s="192">
        <v>0</v>
      </c>
      <c r="AZ40" s="192">
        <v>0.15964100000000001</v>
      </c>
      <c r="BA40" s="192">
        <v>8.2962254154750443</v>
      </c>
      <c r="BB40" s="188"/>
      <c r="BC40" s="192">
        <v>4.0512730000000001</v>
      </c>
      <c r="BD40" s="188"/>
      <c r="BE40" s="192">
        <v>0</v>
      </c>
      <c r="BG40" s="187">
        <v>153.36421217940935</v>
      </c>
      <c r="BI40" s="159">
        <v>-2.4959716409056278E-2</v>
      </c>
      <c r="BK40" s="194"/>
      <c r="BL40" s="194"/>
      <c r="BM40" s="194"/>
      <c r="BN40" s="194"/>
    </row>
    <row r="41" spans="1:66" x14ac:dyDescent="0.2">
      <c r="A41" s="190" t="s">
        <v>688</v>
      </c>
      <c r="B41" s="190" t="s">
        <v>702</v>
      </c>
      <c r="C41" s="190" t="s">
        <v>48</v>
      </c>
      <c r="D41" s="190"/>
      <c r="E41" s="192">
        <v>44.98322435</v>
      </c>
      <c r="F41" s="192"/>
      <c r="G41" s="192">
        <v>37.304176543970001</v>
      </c>
      <c r="H41" s="192">
        <v>-0.24480399999999999</v>
      </c>
      <c r="I41" s="192">
        <v>0</v>
      </c>
      <c r="J41" s="192">
        <v>0</v>
      </c>
      <c r="K41" s="192">
        <v>0</v>
      </c>
      <c r="L41" s="192">
        <v>3.3471000000000001E-2</v>
      </c>
      <c r="M41" s="192">
        <v>0.21109600000000001</v>
      </c>
      <c r="N41" s="192">
        <v>0</v>
      </c>
      <c r="O41" s="192">
        <v>8.5470000000000008E-3</v>
      </c>
      <c r="P41" s="192">
        <v>7.8549999999999991E-3</v>
      </c>
      <c r="Q41" s="192">
        <v>1.9591238777777777</v>
      </c>
      <c r="R41" s="192">
        <v>0.12463502427831175</v>
      </c>
      <c r="S41" s="192">
        <v>0.65139800000000003</v>
      </c>
      <c r="T41" s="192">
        <v>5.2963087575421522E-2</v>
      </c>
      <c r="U41" s="192">
        <v>0</v>
      </c>
      <c r="V41" s="192">
        <v>0</v>
      </c>
      <c r="W41" s="192">
        <v>0</v>
      </c>
      <c r="X41" s="192">
        <v>6.3372999999999999E-2</v>
      </c>
      <c r="Y41" s="192">
        <v>2.7715970734344744</v>
      </c>
      <c r="Z41" s="192"/>
      <c r="AA41" s="192">
        <v>1.2950710000000001</v>
      </c>
      <c r="AB41" s="188"/>
      <c r="AC41" s="193">
        <v>89.221726957035997</v>
      </c>
      <c r="AE41" s="192">
        <v>45.531204904821621</v>
      </c>
      <c r="AF41" s="188"/>
      <c r="AG41" s="192">
        <v>34.287329134480999</v>
      </c>
      <c r="AH41" s="192">
        <v>0.1591350592290014</v>
      </c>
      <c r="AI41" s="192">
        <v>-0.24480399999999999</v>
      </c>
      <c r="AJ41" s="192"/>
      <c r="AK41" s="192">
        <v>0</v>
      </c>
      <c r="AL41" s="192">
        <v>0</v>
      </c>
      <c r="AM41" s="192">
        <v>3.3471000000000001E-2</v>
      </c>
      <c r="AN41" s="192">
        <v>0.20802499999999999</v>
      </c>
      <c r="AO41" s="192">
        <v>0</v>
      </c>
      <c r="AP41" s="192">
        <v>8.5470000000000008E-3</v>
      </c>
      <c r="AQ41" s="192">
        <v>7.8549999999999991E-3</v>
      </c>
      <c r="AR41" s="192">
        <v>0.5038246142849544</v>
      </c>
      <c r="AS41" s="192">
        <v>2.6076289444444445</v>
      </c>
      <c r="AT41" s="192">
        <v>5.0733049888186103E-2</v>
      </c>
      <c r="AU41" s="192">
        <v>0.58886400000000005</v>
      </c>
      <c r="AV41" s="192">
        <v>7.3640410716502416E-2</v>
      </c>
      <c r="AW41" s="192">
        <v>0</v>
      </c>
      <c r="AX41" s="192">
        <v>0</v>
      </c>
      <c r="AY41" s="192">
        <v>0</v>
      </c>
      <c r="AZ41" s="192">
        <v>6.5351000000000006E-2</v>
      </c>
      <c r="BA41" s="192">
        <v>3.0487567807779219</v>
      </c>
      <c r="BB41" s="188"/>
      <c r="BC41" s="192">
        <v>1.6584140000000001</v>
      </c>
      <c r="BD41" s="188"/>
      <c r="BE41" s="192">
        <v>0</v>
      </c>
      <c r="BG41" s="187">
        <v>88.587975898643634</v>
      </c>
      <c r="BI41" s="159">
        <v>-7.103102349694944E-3</v>
      </c>
      <c r="BK41" s="194"/>
      <c r="BN41" s="194"/>
    </row>
    <row r="42" spans="1:66" x14ac:dyDescent="0.2">
      <c r="A42" s="190" t="s">
        <v>682</v>
      </c>
      <c r="B42" s="190" t="s">
        <v>703</v>
      </c>
      <c r="C42" s="190" t="s">
        <v>49</v>
      </c>
      <c r="D42" s="190"/>
      <c r="E42" s="192">
        <v>138.15990099999999</v>
      </c>
      <c r="F42" s="192"/>
      <c r="G42" s="192">
        <v>304.51542999042999</v>
      </c>
      <c r="H42" s="192">
        <v>-0.161329</v>
      </c>
      <c r="I42" s="192">
        <v>0</v>
      </c>
      <c r="J42" s="192">
        <v>0</v>
      </c>
      <c r="K42" s="192">
        <v>0</v>
      </c>
      <c r="L42" s="192">
        <v>7.7052999999999983E-2</v>
      </c>
      <c r="M42" s="192">
        <v>2.3704610000000002</v>
      </c>
      <c r="N42" s="192">
        <v>0</v>
      </c>
      <c r="O42" s="192">
        <v>8.5470000000000008E-3</v>
      </c>
      <c r="P42" s="192">
        <v>7.8549999999999991E-3</v>
      </c>
      <c r="Q42" s="192">
        <v>5.6665425322222225</v>
      </c>
      <c r="R42" s="192">
        <v>1.0311595804442759</v>
      </c>
      <c r="S42" s="192">
        <v>4.5948469999999997</v>
      </c>
      <c r="T42" s="192">
        <v>0.34237895083962816</v>
      </c>
      <c r="U42" s="192">
        <v>0</v>
      </c>
      <c r="V42" s="192">
        <v>0</v>
      </c>
      <c r="W42" s="192">
        <v>0</v>
      </c>
      <c r="X42" s="192">
        <v>0.40233600000000003</v>
      </c>
      <c r="Y42" s="192">
        <v>31.544618523282306</v>
      </c>
      <c r="Z42" s="192"/>
      <c r="AA42" s="192">
        <v>8.2220949999999995</v>
      </c>
      <c r="AB42" s="188"/>
      <c r="AC42" s="193">
        <v>496.78189557721839</v>
      </c>
      <c r="AE42" s="192">
        <v>139.29712863898874</v>
      </c>
      <c r="AF42" s="188"/>
      <c r="AG42" s="192">
        <v>273.39682403066303</v>
      </c>
      <c r="AH42" s="192">
        <v>1.3165933240569829</v>
      </c>
      <c r="AI42" s="192">
        <v>-0.161329</v>
      </c>
      <c r="AJ42" s="192"/>
      <c r="AK42" s="192">
        <v>0</v>
      </c>
      <c r="AL42" s="192">
        <v>0</v>
      </c>
      <c r="AM42" s="192">
        <v>7.7052999999999983E-2</v>
      </c>
      <c r="AN42" s="192">
        <v>2.3359770000000002</v>
      </c>
      <c r="AO42" s="192">
        <v>0</v>
      </c>
      <c r="AP42" s="192">
        <v>8.5470000000000008E-3</v>
      </c>
      <c r="AQ42" s="192">
        <v>7.8549999999999991E-3</v>
      </c>
      <c r="AR42" s="192">
        <v>1.6815356538976949</v>
      </c>
      <c r="AS42" s="192">
        <v>7.5296331988888889</v>
      </c>
      <c r="AT42" s="192">
        <v>0.41413584034531292</v>
      </c>
      <c r="AU42" s="192">
        <v>4.0434650000000003</v>
      </c>
      <c r="AV42" s="192">
        <v>0.26837372514331281</v>
      </c>
      <c r="AW42" s="192">
        <v>0</v>
      </c>
      <c r="AX42" s="192">
        <v>0</v>
      </c>
      <c r="AY42" s="192">
        <v>0</v>
      </c>
      <c r="AZ42" s="192">
        <v>0.41489399999999999</v>
      </c>
      <c r="BA42" s="192">
        <v>34.699080375610535</v>
      </c>
      <c r="BB42" s="188"/>
      <c r="BC42" s="192">
        <v>10.528876</v>
      </c>
      <c r="BD42" s="188"/>
      <c r="BE42" s="192">
        <v>0</v>
      </c>
      <c r="BG42" s="187">
        <v>475.85864278759459</v>
      </c>
      <c r="BI42" s="159">
        <v>-4.2117583140409656E-2</v>
      </c>
      <c r="BK42" s="194"/>
      <c r="BN42" s="194"/>
    </row>
    <row r="43" spans="1:66" x14ac:dyDescent="0.2">
      <c r="A43" s="190" t="s">
        <v>660</v>
      </c>
      <c r="B43" s="190" t="s">
        <v>704</v>
      </c>
      <c r="C43" s="190" t="s">
        <v>50</v>
      </c>
      <c r="D43" s="190"/>
      <c r="E43" s="192">
        <v>7.8330279999999997</v>
      </c>
      <c r="F43" s="192"/>
      <c r="G43" s="192">
        <v>7.7179337595900002</v>
      </c>
      <c r="H43" s="192">
        <v>-0.190524</v>
      </c>
      <c r="I43" s="192">
        <v>0</v>
      </c>
      <c r="J43" s="192">
        <v>0</v>
      </c>
      <c r="K43" s="192">
        <v>0</v>
      </c>
      <c r="L43" s="192">
        <v>0</v>
      </c>
      <c r="M43" s="192">
        <v>0</v>
      </c>
      <c r="N43" s="192">
        <v>0</v>
      </c>
      <c r="O43" s="192">
        <v>8.5470000000000008E-3</v>
      </c>
      <c r="P43" s="192">
        <v>7.8549999999999991E-3</v>
      </c>
      <c r="Q43" s="192">
        <v>1.5875931182222223</v>
      </c>
      <c r="R43" s="192">
        <v>2.5819634474746302E-2</v>
      </c>
      <c r="S43" s="192">
        <v>0.92735199999999995</v>
      </c>
      <c r="T43" s="192">
        <v>7.4093414304792327E-2</v>
      </c>
      <c r="U43" s="192">
        <v>0</v>
      </c>
      <c r="V43" s="192">
        <v>0</v>
      </c>
      <c r="W43" s="192">
        <v>0</v>
      </c>
      <c r="X43" s="192">
        <v>0</v>
      </c>
      <c r="Y43" s="192">
        <v>0</v>
      </c>
      <c r="Z43" s="192"/>
      <c r="AA43" s="192">
        <v>0</v>
      </c>
      <c r="AB43" s="188"/>
      <c r="AC43" s="193">
        <v>17.991697926591758</v>
      </c>
      <c r="AE43" s="192">
        <v>7.8814291965098509</v>
      </c>
      <c r="AF43" s="188"/>
      <c r="AG43" s="192">
        <v>6.6755163757969997</v>
      </c>
      <c r="AH43" s="192">
        <v>3.2966728937000034E-2</v>
      </c>
      <c r="AI43" s="192">
        <v>-0.190524</v>
      </c>
      <c r="AJ43" s="192"/>
      <c r="AK43" s="192">
        <v>0</v>
      </c>
      <c r="AL43" s="192">
        <v>0</v>
      </c>
      <c r="AM43" s="192">
        <v>0</v>
      </c>
      <c r="AN43" s="192">
        <v>0</v>
      </c>
      <c r="AO43" s="192">
        <v>0</v>
      </c>
      <c r="AP43" s="192">
        <v>8.5470000000000008E-3</v>
      </c>
      <c r="AQ43" s="192">
        <v>7.8549999999999991E-3</v>
      </c>
      <c r="AR43" s="192">
        <v>8.7918434841216669E-2</v>
      </c>
      <c r="AS43" s="192">
        <v>1.8544621315555556</v>
      </c>
      <c r="AT43" s="192">
        <v>1.0496259527334014E-2</v>
      </c>
      <c r="AU43" s="192">
        <v>0.81606999999999996</v>
      </c>
      <c r="AV43" s="192">
        <v>8.7075504410233026E-2</v>
      </c>
      <c r="AW43" s="192">
        <v>0</v>
      </c>
      <c r="AX43" s="192">
        <v>0</v>
      </c>
      <c r="AY43" s="192">
        <v>0</v>
      </c>
      <c r="AZ43" s="192">
        <v>0</v>
      </c>
      <c r="BA43" s="192">
        <v>0</v>
      </c>
      <c r="BB43" s="188"/>
      <c r="BC43" s="192">
        <v>0</v>
      </c>
      <c r="BD43" s="188"/>
      <c r="BE43" s="192">
        <v>0</v>
      </c>
      <c r="BG43" s="187">
        <v>17.271812631578189</v>
      </c>
      <c r="BI43" s="159">
        <v>-4.0012082125366118E-2</v>
      </c>
      <c r="BL43" s="194"/>
      <c r="BM43" s="194"/>
      <c r="BN43" s="194"/>
    </row>
    <row r="44" spans="1:66" x14ac:dyDescent="0.2">
      <c r="A44" s="190" t="s">
        <v>660</v>
      </c>
      <c r="B44" s="190" t="s">
        <v>705</v>
      </c>
      <c r="C44" s="190" t="s">
        <v>51</v>
      </c>
      <c r="D44" s="190"/>
      <c r="E44" s="192">
        <v>2.6468279999999997</v>
      </c>
      <c r="F44" s="192"/>
      <c r="G44" s="192">
        <v>8.707276034165</v>
      </c>
      <c r="H44" s="192">
        <v>-0.30671399999999999</v>
      </c>
      <c r="I44" s="192">
        <v>0</v>
      </c>
      <c r="J44" s="192">
        <v>0</v>
      </c>
      <c r="K44" s="192">
        <v>0</v>
      </c>
      <c r="L44" s="192">
        <v>0</v>
      </c>
      <c r="M44" s="192">
        <v>0</v>
      </c>
      <c r="N44" s="192">
        <v>0</v>
      </c>
      <c r="O44" s="192">
        <v>8.5470000000000008E-3</v>
      </c>
      <c r="P44" s="192">
        <v>7.8549999999999991E-3</v>
      </c>
      <c r="Q44" s="192">
        <v>1.1077041457777779</v>
      </c>
      <c r="R44" s="192">
        <v>2.9318235064955678E-2</v>
      </c>
      <c r="S44" s="192">
        <v>0.833179</v>
      </c>
      <c r="T44" s="192">
        <v>7.0732607455101126E-2</v>
      </c>
      <c r="U44" s="192">
        <v>0</v>
      </c>
      <c r="V44" s="192">
        <v>0</v>
      </c>
      <c r="W44" s="192">
        <v>0</v>
      </c>
      <c r="X44" s="192">
        <v>0</v>
      </c>
      <c r="Y44" s="192">
        <v>0</v>
      </c>
      <c r="Z44" s="192"/>
      <c r="AA44" s="192">
        <v>0</v>
      </c>
      <c r="AB44" s="188"/>
      <c r="AC44" s="193">
        <v>13.104726022462833</v>
      </c>
      <c r="AE44" s="192">
        <v>2.6554383171049336</v>
      </c>
      <c r="AF44" s="188"/>
      <c r="AG44" s="192">
        <v>7.5158759567020006</v>
      </c>
      <c r="AH44" s="192">
        <v>3.7433771932000294E-2</v>
      </c>
      <c r="AI44" s="192">
        <v>-0.30671399999999999</v>
      </c>
      <c r="AJ44" s="192"/>
      <c r="AK44" s="192">
        <v>0</v>
      </c>
      <c r="AL44" s="192">
        <v>0</v>
      </c>
      <c r="AM44" s="192">
        <v>0</v>
      </c>
      <c r="AN44" s="192">
        <v>0</v>
      </c>
      <c r="AO44" s="192">
        <v>0</v>
      </c>
      <c r="AP44" s="192">
        <v>8.5470000000000008E-3</v>
      </c>
      <c r="AQ44" s="192">
        <v>7.8549999999999991E-3</v>
      </c>
      <c r="AR44" s="192">
        <v>3.0113993732508657E-2</v>
      </c>
      <c r="AS44" s="192">
        <v>1.6623250524444444</v>
      </c>
      <c r="AT44" s="192">
        <v>1.1841748306944089E-2</v>
      </c>
      <c r="AU44" s="192">
        <v>0.73720699999999995</v>
      </c>
      <c r="AV44" s="192">
        <v>8.4256868126165313E-2</v>
      </c>
      <c r="AW44" s="192">
        <v>0</v>
      </c>
      <c r="AX44" s="192">
        <v>0</v>
      </c>
      <c r="AY44" s="192">
        <v>0</v>
      </c>
      <c r="AZ44" s="192">
        <v>0</v>
      </c>
      <c r="BA44" s="192">
        <v>0</v>
      </c>
      <c r="BB44" s="188"/>
      <c r="BC44" s="192">
        <v>0</v>
      </c>
      <c r="BD44" s="188"/>
      <c r="BE44" s="192">
        <v>0</v>
      </c>
      <c r="BG44" s="187">
        <v>12.444180708348997</v>
      </c>
      <c r="BI44" s="159">
        <v>-5.0405122013355667E-2</v>
      </c>
      <c r="BL44" s="194"/>
      <c r="BM44" s="194"/>
      <c r="BN44" s="194"/>
    </row>
    <row r="45" spans="1:66" x14ac:dyDescent="0.2">
      <c r="A45" s="190" t="s">
        <v>678</v>
      </c>
      <c r="B45" s="190" t="s">
        <v>706</v>
      </c>
      <c r="C45" s="190" t="s">
        <v>52</v>
      </c>
      <c r="D45" s="190"/>
      <c r="E45" s="192">
        <v>81.740638000000004</v>
      </c>
      <c r="F45" s="192"/>
      <c r="G45" s="192">
        <v>194.167631538488</v>
      </c>
      <c r="H45" s="192">
        <v>0</v>
      </c>
      <c r="I45" s="192">
        <v>0</v>
      </c>
      <c r="J45" s="192">
        <v>0</v>
      </c>
      <c r="K45" s="192">
        <v>0</v>
      </c>
      <c r="L45" s="192">
        <v>8.2640999999999992E-2</v>
      </c>
      <c r="M45" s="192">
        <v>1.036284</v>
      </c>
      <c r="N45" s="192">
        <v>0</v>
      </c>
      <c r="O45" s="192">
        <v>8.5470000000000008E-3</v>
      </c>
      <c r="P45" s="192">
        <v>7.8549999999999991E-3</v>
      </c>
      <c r="Q45" s="192">
        <v>5.2888815633333346</v>
      </c>
      <c r="R45" s="192">
        <v>0.65398951786060588</v>
      </c>
      <c r="S45" s="192">
        <v>3.3548930000000001</v>
      </c>
      <c r="T45" s="192">
        <v>0.24320868046717212</v>
      </c>
      <c r="U45" s="192">
        <v>0.1</v>
      </c>
      <c r="V45" s="192">
        <v>0</v>
      </c>
      <c r="W45" s="192">
        <v>0</v>
      </c>
      <c r="X45" s="192">
        <v>0.23522100000000001</v>
      </c>
      <c r="Y45" s="192">
        <v>18.334830881241878</v>
      </c>
      <c r="Z45" s="192"/>
      <c r="AA45" s="192">
        <v>4.8069519999999999</v>
      </c>
      <c r="AB45" s="188"/>
      <c r="AC45" s="193">
        <v>310.06157318139117</v>
      </c>
      <c r="AE45" s="192">
        <v>82.276071290722825</v>
      </c>
      <c r="AF45" s="188"/>
      <c r="AG45" s="192">
        <v>174.02694782820998</v>
      </c>
      <c r="AH45" s="192">
        <v>0.83501937968498463</v>
      </c>
      <c r="AI45" s="192">
        <v>0</v>
      </c>
      <c r="AJ45" s="192"/>
      <c r="AK45" s="192">
        <v>0</v>
      </c>
      <c r="AL45" s="192">
        <v>0</v>
      </c>
      <c r="AM45" s="192">
        <v>8.2640999999999992E-2</v>
      </c>
      <c r="AN45" s="192">
        <v>1.021209</v>
      </c>
      <c r="AO45" s="192">
        <v>0</v>
      </c>
      <c r="AP45" s="192">
        <v>8.5470000000000008E-3</v>
      </c>
      <c r="AQ45" s="192">
        <v>7.8549999999999991E-3</v>
      </c>
      <c r="AR45" s="192">
        <v>1.0424282138400598</v>
      </c>
      <c r="AS45" s="192">
        <v>6.1981116966666674</v>
      </c>
      <c r="AT45" s="192">
        <v>0.26406469865115839</v>
      </c>
      <c r="AU45" s="192">
        <v>3.3548930000000001</v>
      </c>
      <c r="AV45" s="192">
        <v>0.20456293457637181</v>
      </c>
      <c r="AW45" s="192">
        <v>0.1</v>
      </c>
      <c r="AX45" s="192">
        <v>0</v>
      </c>
      <c r="AY45" s="192">
        <v>0</v>
      </c>
      <c r="AZ45" s="192">
        <v>0.242563</v>
      </c>
      <c r="BA45" s="192">
        <v>18.848206145916652</v>
      </c>
      <c r="BB45" s="188"/>
      <c r="BC45" s="192">
        <v>6.1555850000000003</v>
      </c>
      <c r="BD45" s="188"/>
      <c r="BE45" s="192">
        <v>0</v>
      </c>
      <c r="BG45" s="187">
        <v>294.6687051882688</v>
      </c>
      <c r="BI45" s="159">
        <v>-4.9644552322893887E-2</v>
      </c>
      <c r="BK45" s="194"/>
      <c r="BL45" s="194"/>
      <c r="BM45" s="194"/>
      <c r="BN45" s="194"/>
    </row>
    <row r="46" spans="1:66" x14ac:dyDescent="0.2">
      <c r="A46" s="190" t="s">
        <v>660</v>
      </c>
      <c r="B46" s="190" t="s">
        <v>707</v>
      </c>
      <c r="C46" s="190" t="s">
        <v>53</v>
      </c>
      <c r="D46" s="190"/>
      <c r="E46" s="192">
        <v>5.2655799999999999</v>
      </c>
      <c r="F46" s="192"/>
      <c r="G46" s="192">
        <v>3.6849785951379999</v>
      </c>
      <c r="H46" s="192">
        <v>-1.9668000000000001E-2</v>
      </c>
      <c r="I46" s="192">
        <v>0</v>
      </c>
      <c r="J46" s="192">
        <v>0</v>
      </c>
      <c r="K46" s="192">
        <v>0</v>
      </c>
      <c r="L46" s="192">
        <v>0</v>
      </c>
      <c r="M46" s="192">
        <v>0</v>
      </c>
      <c r="N46" s="192">
        <v>0</v>
      </c>
      <c r="O46" s="192">
        <v>8.5470000000000008E-3</v>
      </c>
      <c r="P46" s="192">
        <v>7.8549999999999991E-3</v>
      </c>
      <c r="Q46" s="192">
        <v>0.79868478488888894</v>
      </c>
      <c r="R46" s="192">
        <v>1.2286162263562087E-2</v>
      </c>
      <c r="S46" s="192">
        <v>0.33931800000000001</v>
      </c>
      <c r="T46" s="192">
        <v>3.8271889231405148E-2</v>
      </c>
      <c r="U46" s="192">
        <v>0</v>
      </c>
      <c r="V46" s="192">
        <v>0</v>
      </c>
      <c r="W46" s="192">
        <v>0</v>
      </c>
      <c r="X46" s="192">
        <v>0</v>
      </c>
      <c r="Y46" s="192">
        <v>0</v>
      </c>
      <c r="Z46" s="192"/>
      <c r="AA46" s="192">
        <v>0</v>
      </c>
      <c r="AB46" s="188"/>
      <c r="AC46" s="193">
        <v>10.135853431521857</v>
      </c>
      <c r="AE46" s="192">
        <v>5.3246215447021035</v>
      </c>
      <c r="AF46" s="188"/>
      <c r="AG46" s="192">
        <v>3.1972188810789999</v>
      </c>
      <c r="AH46" s="192">
        <v>1.5687076493000145E-2</v>
      </c>
      <c r="AI46" s="192">
        <v>-1.9668000000000001E-2</v>
      </c>
      <c r="AJ46" s="192"/>
      <c r="AK46" s="192">
        <v>0</v>
      </c>
      <c r="AL46" s="192">
        <v>0</v>
      </c>
      <c r="AM46" s="192">
        <v>0</v>
      </c>
      <c r="AN46" s="192">
        <v>0</v>
      </c>
      <c r="AO46" s="192">
        <v>0</v>
      </c>
      <c r="AP46" s="192">
        <v>8.5470000000000008E-3</v>
      </c>
      <c r="AQ46" s="192">
        <v>7.8549999999999991E-3</v>
      </c>
      <c r="AR46" s="192">
        <v>5.734345933069273E-2</v>
      </c>
      <c r="AS46" s="192">
        <v>1.2142484115555556</v>
      </c>
      <c r="AT46" s="192">
        <v>5.01150863586757E-3</v>
      </c>
      <c r="AU46" s="192">
        <v>0.29859999999999998</v>
      </c>
      <c r="AV46" s="192">
        <v>6.3635968222397907E-2</v>
      </c>
      <c r="AW46" s="192">
        <v>0</v>
      </c>
      <c r="AX46" s="192">
        <v>0</v>
      </c>
      <c r="AY46" s="192">
        <v>0</v>
      </c>
      <c r="AZ46" s="192">
        <v>0</v>
      </c>
      <c r="BA46" s="192">
        <v>0</v>
      </c>
      <c r="BB46" s="188"/>
      <c r="BC46" s="192">
        <v>0</v>
      </c>
      <c r="BD46" s="188"/>
      <c r="BE46" s="192">
        <v>0</v>
      </c>
      <c r="BG46" s="187">
        <v>10.173100850018617</v>
      </c>
      <c r="BI46" s="159">
        <v>3.6748181836294739E-3</v>
      </c>
      <c r="BN46" s="194"/>
    </row>
    <row r="47" spans="1:66" x14ac:dyDescent="0.2">
      <c r="A47" s="190" t="s">
        <v>688</v>
      </c>
      <c r="B47" s="190" t="s">
        <v>708</v>
      </c>
      <c r="C47" s="190" t="s">
        <v>54</v>
      </c>
      <c r="D47" s="190"/>
      <c r="E47" s="192">
        <v>102.702</v>
      </c>
      <c r="F47" s="192"/>
      <c r="G47" s="192">
        <v>129.31131893785701</v>
      </c>
      <c r="H47" s="192">
        <v>-5.6649999999999999E-3</v>
      </c>
      <c r="I47" s="192">
        <v>0</v>
      </c>
      <c r="J47" s="192">
        <v>0</v>
      </c>
      <c r="K47" s="192">
        <v>0</v>
      </c>
      <c r="L47" s="192">
        <v>0.10799300000000001</v>
      </c>
      <c r="M47" s="192">
        <v>0.76250200000000001</v>
      </c>
      <c r="N47" s="192">
        <v>0</v>
      </c>
      <c r="O47" s="192">
        <v>8.5470000000000008E-3</v>
      </c>
      <c r="P47" s="192">
        <v>7.8549999999999991E-3</v>
      </c>
      <c r="Q47" s="192">
        <v>1.9908349744444442</v>
      </c>
      <c r="R47" s="192">
        <v>0.43787799320003939</v>
      </c>
      <c r="S47" s="192">
        <v>2.669454</v>
      </c>
      <c r="T47" s="192">
        <v>0.18898927088476025</v>
      </c>
      <c r="U47" s="192">
        <v>0</v>
      </c>
      <c r="V47" s="192">
        <v>0</v>
      </c>
      <c r="W47" s="192">
        <v>0</v>
      </c>
      <c r="X47" s="192">
        <v>0.21518999999999999</v>
      </c>
      <c r="Y47" s="192">
        <v>18.185375585607371</v>
      </c>
      <c r="Z47" s="192"/>
      <c r="AA47" s="192">
        <v>4.3975790000000003</v>
      </c>
      <c r="AB47" s="188"/>
      <c r="AC47" s="193">
        <v>260.97985176199364</v>
      </c>
      <c r="AE47" s="192">
        <v>103.40924332527791</v>
      </c>
      <c r="AF47" s="188"/>
      <c r="AG47" s="192">
        <v>116.10773132260901</v>
      </c>
      <c r="AH47" s="192">
        <v>0.55908634660600121</v>
      </c>
      <c r="AI47" s="192">
        <v>-5.6649999999999999E-3</v>
      </c>
      <c r="AJ47" s="192"/>
      <c r="AK47" s="192">
        <v>0</v>
      </c>
      <c r="AL47" s="192">
        <v>0</v>
      </c>
      <c r="AM47" s="192">
        <v>0.10799300000000001</v>
      </c>
      <c r="AN47" s="192">
        <v>0.75141000000000002</v>
      </c>
      <c r="AO47" s="192">
        <v>0</v>
      </c>
      <c r="AP47" s="192">
        <v>8.5470000000000008E-3</v>
      </c>
      <c r="AQ47" s="192">
        <v>7.8549999999999991E-3</v>
      </c>
      <c r="AR47" s="192">
        <v>1.232456246165567</v>
      </c>
      <c r="AS47" s="192">
        <v>2.6706645744444444</v>
      </c>
      <c r="AT47" s="192">
        <v>0.17586120918789958</v>
      </c>
      <c r="AU47" s="192">
        <v>2.3662670000000001</v>
      </c>
      <c r="AV47" s="192">
        <v>0.1661788600326792</v>
      </c>
      <c r="AW47" s="192">
        <v>0</v>
      </c>
      <c r="AX47" s="192">
        <v>0</v>
      </c>
      <c r="AY47" s="192">
        <v>0</v>
      </c>
      <c r="AZ47" s="192">
        <v>0.22190599999999999</v>
      </c>
      <c r="BA47" s="192">
        <v>18.694566102004377</v>
      </c>
      <c r="BB47" s="188"/>
      <c r="BC47" s="192">
        <v>5.6313589999999998</v>
      </c>
      <c r="BD47" s="188"/>
      <c r="BE47" s="192">
        <v>0</v>
      </c>
      <c r="BG47" s="187">
        <v>252.10545998632784</v>
      </c>
      <c r="BI47" s="159">
        <v>-3.4004126049389426E-2</v>
      </c>
      <c r="BK47" s="194"/>
      <c r="BL47" s="194"/>
      <c r="BM47" s="194"/>
      <c r="BN47" s="194"/>
    </row>
    <row r="48" spans="1:66" x14ac:dyDescent="0.2">
      <c r="A48" s="190" t="s">
        <v>688</v>
      </c>
      <c r="B48" s="190" t="s">
        <v>709</v>
      </c>
      <c r="C48" s="190" t="s">
        <v>55</v>
      </c>
      <c r="D48" s="190"/>
      <c r="E48" s="192">
        <v>154.40841</v>
      </c>
      <c r="F48" s="192"/>
      <c r="G48" s="192">
        <v>223.04102796719701</v>
      </c>
      <c r="H48" s="192">
        <v>0</v>
      </c>
      <c r="I48" s="192">
        <v>0</v>
      </c>
      <c r="J48" s="192">
        <v>0</v>
      </c>
      <c r="K48" s="192">
        <v>5.0851E-2</v>
      </c>
      <c r="L48" s="192">
        <v>9.2832999999999999E-2</v>
      </c>
      <c r="M48" s="192">
        <v>1.895375</v>
      </c>
      <c r="N48" s="192">
        <v>0</v>
      </c>
      <c r="O48" s="192">
        <v>8.5470000000000008E-3</v>
      </c>
      <c r="P48" s="192">
        <v>7.8549999999999991E-3</v>
      </c>
      <c r="Q48" s="192">
        <v>7.2896011188888883</v>
      </c>
      <c r="R48" s="192">
        <v>0.75526843689905232</v>
      </c>
      <c r="S48" s="192">
        <v>3.792357</v>
      </c>
      <c r="T48" s="192">
        <v>0.29507908715709186</v>
      </c>
      <c r="U48" s="192">
        <v>9.9943000000000004E-2</v>
      </c>
      <c r="V48" s="192">
        <v>0</v>
      </c>
      <c r="W48" s="192">
        <v>0</v>
      </c>
      <c r="X48" s="192">
        <v>0.35525200000000001</v>
      </c>
      <c r="Y48" s="192">
        <v>27.312500613013487</v>
      </c>
      <c r="Z48" s="192"/>
      <c r="AA48" s="192">
        <v>7.2598589999999996</v>
      </c>
      <c r="AB48" s="188"/>
      <c r="AC48" s="193">
        <v>426.6647592231555</v>
      </c>
      <c r="AE48" s="192">
        <v>155.20657406623778</v>
      </c>
      <c r="AF48" s="188"/>
      <c r="AG48" s="192">
        <v>201.312282743521</v>
      </c>
      <c r="AH48" s="192">
        <v>0.96433316506001354</v>
      </c>
      <c r="AI48" s="192">
        <v>0</v>
      </c>
      <c r="AJ48" s="192"/>
      <c r="AK48" s="192">
        <v>0</v>
      </c>
      <c r="AL48" s="192">
        <v>5.0851E-2</v>
      </c>
      <c r="AM48" s="192">
        <v>9.2832999999999999E-2</v>
      </c>
      <c r="AN48" s="192">
        <v>1.8678030000000001</v>
      </c>
      <c r="AO48" s="192">
        <v>0</v>
      </c>
      <c r="AP48" s="192">
        <v>8.5470000000000008E-3</v>
      </c>
      <c r="AQ48" s="192">
        <v>7.8549999999999991E-3</v>
      </c>
      <c r="AR48" s="192">
        <v>1.8606510411830821</v>
      </c>
      <c r="AS48" s="192">
        <v>9.479113652222221</v>
      </c>
      <c r="AT48" s="192">
        <v>0.30333203001102588</v>
      </c>
      <c r="AU48" s="192">
        <v>3.496165</v>
      </c>
      <c r="AV48" s="192">
        <v>0.23793789481999922</v>
      </c>
      <c r="AW48" s="192">
        <v>9.6443000000000001E-2</v>
      </c>
      <c r="AX48" s="192">
        <v>0</v>
      </c>
      <c r="AY48" s="192">
        <v>0</v>
      </c>
      <c r="AZ48" s="192">
        <v>0.36634</v>
      </c>
      <c r="BA48" s="192">
        <v>29.122290183047831</v>
      </c>
      <c r="BB48" s="188"/>
      <c r="BC48" s="192">
        <v>9.2966770000000007</v>
      </c>
      <c r="BD48" s="188"/>
      <c r="BE48" s="192">
        <v>0</v>
      </c>
      <c r="BG48" s="187">
        <v>413.77002877610289</v>
      </c>
      <c r="BI48" s="159">
        <v>-3.0222159595581617E-2</v>
      </c>
      <c r="BN48" s="194"/>
    </row>
    <row r="49" spans="1:66" x14ac:dyDescent="0.2">
      <c r="A49" s="190" t="s">
        <v>660</v>
      </c>
      <c r="B49" s="190" t="s">
        <v>710</v>
      </c>
      <c r="C49" s="190" t="s">
        <v>56</v>
      </c>
      <c r="D49" s="190"/>
      <c r="E49" s="192">
        <v>4.8062469999999999</v>
      </c>
      <c r="F49" s="192"/>
      <c r="G49" s="192">
        <v>6.341345154251</v>
      </c>
      <c r="H49" s="192">
        <v>-0.22273200000000001</v>
      </c>
      <c r="I49" s="192">
        <v>0</v>
      </c>
      <c r="J49" s="192">
        <v>0</v>
      </c>
      <c r="K49" s="192">
        <v>0</v>
      </c>
      <c r="L49" s="192">
        <v>0</v>
      </c>
      <c r="M49" s="192">
        <v>0</v>
      </c>
      <c r="N49" s="192">
        <v>0</v>
      </c>
      <c r="O49" s="192">
        <v>8.5470000000000008E-3</v>
      </c>
      <c r="P49" s="192">
        <v>7.8549999999999991E-3</v>
      </c>
      <c r="Q49" s="192">
        <v>0.75840389600000013</v>
      </c>
      <c r="R49" s="192">
        <v>2.1292553148795003E-2</v>
      </c>
      <c r="S49" s="192">
        <v>0.53736300000000004</v>
      </c>
      <c r="T49" s="192">
        <v>5.0578683300588019E-2</v>
      </c>
      <c r="U49" s="192">
        <v>0</v>
      </c>
      <c r="V49" s="192">
        <v>0</v>
      </c>
      <c r="W49" s="192">
        <v>0</v>
      </c>
      <c r="X49" s="192">
        <v>0</v>
      </c>
      <c r="Y49" s="192">
        <v>0</v>
      </c>
      <c r="Z49" s="192"/>
      <c r="AA49" s="192">
        <v>0</v>
      </c>
      <c r="AB49" s="188"/>
      <c r="AC49" s="193">
        <v>12.308900286700384</v>
      </c>
      <c r="AE49" s="192">
        <v>4.8605636751894643</v>
      </c>
      <c r="AF49" s="188"/>
      <c r="AG49" s="192">
        <v>5.4833957320430002</v>
      </c>
      <c r="AH49" s="192">
        <v>2.7186512990000657E-2</v>
      </c>
      <c r="AI49" s="192">
        <v>-0.22273200000000001</v>
      </c>
      <c r="AJ49" s="192"/>
      <c r="AK49" s="192">
        <v>0</v>
      </c>
      <c r="AL49" s="192">
        <v>0</v>
      </c>
      <c r="AM49" s="192">
        <v>0</v>
      </c>
      <c r="AN49" s="192">
        <v>0</v>
      </c>
      <c r="AO49" s="192">
        <v>0</v>
      </c>
      <c r="AP49" s="192">
        <v>8.5470000000000008E-3</v>
      </c>
      <c r="AQ49" s="192">
        <v>7.8549999999999991E-3</v>
      </c>
      <c r="AR49" s="192">
        <v>5.3944192981699376E-2</v>
      </c>
      <c r="AS49" s="192">
        <v>1.118783096</v>
      </c>
      <c r="AT49" s="192">
        <v>8.6241222799709975E-3</v>
      </c>
      <c r="AU49" s="192">
        <v>0.47287899999999999</v>
      </c>
      <c r="AV49" s="192">
        <v>7.0960167306036243E-2</v>
      </c>
      <c r="AW49" s="192">
        <v>0</v>
      </c>
      <c r="AX49" s="192">
        <v>0</v>
      </c>
      <c r="AY49" s="192">
        <v>0</v>
      </c>
      <c r="AZ49" s="192">
        <v>0</v>
      </c>
      <c r="BA49" s="192">
        <v>0</v>
      </c>
      <c r="BB49" s="188"/>
      <c r="BC49" s="192">
        <v>0</v>
      </c>
      <c r="BD49" s="188"/>
      <c r="BE49" s="192">
        <v>0</v>
      </c>
      <c r="BG49" s="187">
        <v>11.890006498790171</v>
      </c>
      <c r="BI49" s="159">
        <v>-3.4031780106531691E-2</v>
      </c>
      <c r="BL49" s="194"/>
      <c r="BM49" s="194"/>
      <c r="BN49" s="194"/>
    </row>
    <row r="50" spans="1:66" x14ac:dyDescent="0.2">
      <c r="A50" s="190" t="s">
        <v>678</v>
      </c>
      <c r="B50" s="190" t="s">
        <v>711</v>
      </c>
      <c r="C50" s="190" t="s">
        <v>57</v>
      </c>
      <c r="D50" s="190"/>
      <c r="E50" s="192">
        <v>123.37</v>
      </c>
      <c r="F50" s="192"/>
      <c r="G50" s="192">
        <v>84.129991411326998</v>
      </c>
      <c r="H50" s="192">
        <v>0</v>
      </c>
      <c r="I50" s="192">
        <v>0</v>
      </c>
      <c r="J50" s="192">
        <v>0</v>
      </c>
      <c r="K50" s="192">
        <v>0</v>
      </c>
      <c r="L50" s="192">
        <v>0.111097</v>
      </c>
      <c r="M50" s="192">
        <v>0.99270899999999995</v>
      </c>
      <c r="N50" s="192">
        <v>0</v>
      </c>
      <c r="O50" s="192">
        <v>8.5470000000000008E-3</v>
      </c>
      <c r="P50" s="192">
        <v>7.8549999999999991E-3</v>
      </c>
      <c r="Q50" s="192">
        <v>3.5726227988888892</v>
      </c>
      <c r="R50" s="192">
        <v>0.28488358257974261</v>
      </c>
      <c r="S50" s="192">
        <v>1.8297730000000001</v>
      </c>
      <c r="T50" s="192">
        <v>0.14181086173615662</v>
      </c>
      <c r="U50" s="192">
        <v>0.1</v>
      </c>
      <c r="V50" s="192">
        <v>0</v>
      </c>
      <c r="W50" s="192">
        <v>0</v>
      </c>
      <c r="X50" s="192">
        <v>0.20849799999999999</v>
      </c>
      <c r="Y50" s="192">
        <v>12.600784793081877</v>
      </c>
      <c r="Z50" s="192"/>
      <c r="AA50" s="192">
        <v>4.2608379999999997</v>
      </c>
      <c r="AB50" s="188"/>
      <c r="AC50" s="193">
        <v>231.61941044761366</v>
      </c>
      <c r="AE50" s="192">
        <v>124.15845839628275</v>
      </c>
      <c r="AF50" s="188"/>
      <c r="AG50" s="192">
        <v>76.295635041889</v>
      </c>
      <c r="AH50" s="192">
        <v>0.36374178165099025</v>
      </c>
      <c r="AI50" s="192">
        <v>0</v>
      </c>
      <c r="AJ50" s="192"/>
      <c r="AK50" s="192">
        <v>0</v>
      </c>
      <c r="AL50" s="192">
        <v>0</v>
      </c>
      <c r="AM50" s="192">
        <v>0.111097</v>
      </c>
      <c r="AN50" s="192">
        <v>0.978267</v>
      </c>
      <c r="AO50" s="192">
        <v>0</v>
      </c>
      <c r="AP50" s="192">
        <v>8.5470000000000008E-3</v>
      </c>
      <c r="AQ50" s="192">
        <v>7.8549999999999991E-3</v>
      </c>
      <c r="AR50" s="192">
        <v>1.3814511298691801</v>
      </c>
      <c r="AS50" s="192">
        <v>4.9233522655555557</v>
      </c>
      <c r="AT50" s="192">
        <v>0.11441536703893403</v>
      </c>
      <c r="AU50" s="192">
        <v>1.7433419999999999</v>
      </c>
      <c r="AV50" s="192">
        <v>0.13380654215371932</v>
      </c>
      <c r="AW50" s="192">
        <v>0.1</v>
      </c>
      <c r="AX50" s="192">
        <v>0</v>
      </c>
      <c r="AY50" s="192">
        <v>0</v>
      </c>
      <c r="AZ50" s="192">
        <v>0.215005</v>
      </c>
      <c r="BA50" s="192">
        <v>12.95360676728817</v>
      </c>
      <c r="BB50" s="188"/>
      <c r="BC50" s="192">
        <v>5.4562530000000002</v>
      </c>
      <c r="BD50" s="188"/>
      <c r="BE50" s="192">
        <v>0</v>
      </c>
      <c r="BG50" s="187">
        <v>228.94483329172829</v>
      </c>
      <c r="BI50" s="159">
        <v>-1.1547292822810694E-2</v>
      </c>
      <c r="BL50" s="194"/>
      <c r="BM50" s="194"/>
      <c r="BN50" s="194"/>
    </row>
    <row r="51" spans="1:66" x14ac:dyDescent="0.2">
      <c r="A51" s="190" t="s">
        <v>660</v>
      </c>
      <c r="B51" s="190" t="s">
        <v>712</v>
      </c>
      <c r="C51" s="190" t="s">
        <v>58</v>
      </c>
      <c r="D51" s="190"/>
      <c r="E51" s="192">
        <v>6.6389940000000003</v>
      </c>
      <c r="F51" s="192"/>
      <c r="G51" s="192">
        <v>3.8183692504980002</v>
      </c>
      <c r="H51" s="192">
        <v>-5.2174999999999999E-2</v>
      </c>
      <c r="I51" s="192">
        <v>0</v>
      </c>
      <c r="J51" s="192">
        <v>0</v>
      </c>
      <c r="K51" s="192">
        <v>0</v>
      </c>
      <c r="L51" s="192">
        <v>0</v>
      </c>
      <c r="M51" s="192">
        <v>0</v>
      </c>
      <c r="N51" s="192">
        <v>0</v>
      </c>
      <c r="O51" s="192">
        <v>8.5470000000000008E-3</v>
      </c>
      <c r="P51" s="192">
        <v>7.8549999999999991E-3</v>
      </c>
      <c r="Q51" s="192">
        <v>0.68756989155555559</v>
      </c>
      <c r="R51" s="192">
        <v>1.2929880218051944E-2</v>
      </c>
      <c r="S51" s="192">
        <v>0.388017</v>
      </c>
      <c r="T51" s="192">
        <v>4.1885022054539194E-2</v>
      </c>
      <c r="U51" s="192">
        <v>0</v>
      </c>
      <c r="V51" s="192">
        <v>0</v>
      </c>
      <c r="W51" s="192">
        <v>0</v>
      </c>
      <c r="X51" s="192">
        <v>0</v>
      </c>
      <c r="Y51" s="192">
        <v>0</v>
      </c>
      <c r="Z51" s="192"/>
      <c r="AA51" s="192">
        <v>0</v>
      </c>
      <c r="AB51" s="188"/>
      <c r="AC51" s="193">
        <v>11.551992044326145</v>
      </c>
      <c r="AE51" s="192">
        <v>6.6619184735411352</v>
      </c>
      <c r="AF51" s="188"/>
      <c r="AG51" s="192">
        <v>3.3165833309370001</v>
      </c>
      <c r="AH51" s="192">
        <v>1.650898105299985E-2</v>
      </c>
      <c r="AI51" s="192">
        <v>-5.2174999999999999E-2</v>
      </c>
      <c r="AJ51" s="192"/>
      <c r="AK51" s="192">
        <v>0</v>
      </c>
      <c r="AL51" s="192">
        <v>0</v>
      </c>
      <c r="AM51" s="192">
        <v>0</v>
      </c>
      <c r="AN51" s="192">
        <v>0</v>
      </c>
      <c r="AO51" s="192">
        <v>0</v>
      </c>
      <c r="AP51" s="192">
        <v>8.5470000000000008E-3</v>
      </c>
      <c r="AQ51" s="192">
        <v>7.8549999999999991E-3</v>
      </c>
      <c r="AR51" s="192">
        <v>7.2553639818048146E-2</v>
      </c>
      <c r="AS51" s="192">
        <v>0.95047442488888911</v>
      </c>
      <c r="AT51" s="192">
        <v>5.1929176736738364E-3</v>
      </c>
      <c r="AU51" s="192">
        <v>0.34145500000000001</v>
      </c>
      <c r="AV51" s="192">
        <v>6.5700012661763368E-2</v>
      </c>
      <c r="AW51" s="192">
        <v>0</v>
      </c>
      <c r="AX51" s="192">
        <v>0</v>
      </c>
      <c r="AY51" s="192">
        <v>0</v>
      </c>
      <c r="AZ51" s="192">
        <v>0</v>
      </c>
      <c r="BA51" s="192">
        <v>0</v>
      </c>
      <c r="BB51" s="188"/>
      <c r="BC51" s="192">
        <v>0</v>
      </c>
      <c r="BD51" s="188"/>
      <c r="BE51" s="192">
        <v>0</v>
      </c>
      <c r="BG51" s="187">
        <v>11.394613780573508</v>
      </c>
      <c r="BI51" s="159">
        <v>-1.3623474042291667E-2</v>
      </c>
      <c r="BN51" s="194"/>
    </row>
    <row r="52" spans="1:66" x14ac:dyDescent="0.2">
      <c r="A52" s="190" t="s">
        <v>660</v>
      </c>
      <c r="B52" s="190" t="s">
        <v>713</v>
      </c>
      <c r="C52" s="190" t="s">
        <v>59</v>
      </c>
      <c r="D52" s="190"/>
      <c r="E52" s="192">
        <v>3.729095</v>
      </c>
      <c r="F52" s="192"/>
      <c r="G52" s="192">
        <v>5.1902307169370001</v>
      </c>
      <c r="H52" s="192">
        <v>0</v>
      </c>
      <c r="I52" s="192">
        <v>0</v>
      </c>
      <c r="J52" s="192">
        <v>0</v>
      </c>
      <c r="K52" s="192">
        <v>0</v>
      </c>
      <c r="L52" s="192">
        <v>0</v>
      </c>
      <c r="M52" s="192">
        <v>0</v>
      </c>
      <c r="N52" s="192">
        <v>0</v>
      </c>
      <c r="O52" s="192">
        <v>8.5470000000000008E-3</v>
      </c>
      <c r="P52" s="192">
        <v>7.8549999999999991E-3</v>
      </c>
      <c r="Q52" s="192">
        <v>0.87806960977777782</v>
      </c>
      <c r="R52" s="192">
        <v>1.7431547410211912E-2</v>
      </c>
      <c r="S52" s="192">
        <v>0.67283300000000001</v>
      </c>
      <c r="T52" s="192">
        <v>6.0744823608720501E-2</v>
      </c>
      <c r="U52" s="192">
        <v>0</v>
      </c>
      <c r="V52" s="192">
        <v>0</v>
      </c>
      <c r="W52" s="192">
        <v>0</v>
      </c>
      <c r="X52" s="192">
        <v>0</v>
      </c>
      <c r="Y52" s="192">
        <v>0</v>
      </c>
      <c r="Z52" s="192"/>
      <c r="AA52" s="192">
        <v>0</v>
      </c>
      <c r="AB52" s="188"/>
      <c r="AC52" s="193">
        <v>10.56480669773371</v>
      </c>
      <c r="AE52" s="192">
        <v>3.7461953797335568</v>
      </c>
      <c r="AF52" s="188"/>
      <c r="AG52" s="192">
        <v>4.4841488452730003</v>
      </c>
      <c r="AH52" s="192">
        <v>2.2256748018000275E-2</v>
      </c>
      <c r="AI52" s="192">
        <v>0</v>
      </c>
      <c r="AJ52" s="192"/>
      <c r="AK52" s="192">
        <v>0</v>
      </c>
      <c r="AL52" s="192">
        <v>0</v>
      </c>
      <c r="AM52" s="192">
        <v>0</v>
      </c>
      <c r="AN52" s="192">
        <v>0</v>
      </c>
      <c r="AO52" s="192">
        <v>0</v>
      </c>
      <c r="AP52" s="192">
        <v>8.5470000000000008E-3</v>
      </c>
      <c r="AQ52" s="192">
        <v>7.8549999999999991E-3</v>
      </c>
      <c r="AR52" s="192">
        <v>4.2652588448730662E-2</v>
      </c>
      <c r="AS52" s="192">
        <v>1.2202619297777777</v>
      </c>
      <c r="AT52" s="192">
        <v>7.0586260919924849E-3</v>
      </c>
      <c r="AU52" s="192">
        <v>0.59726900000000005</v>
      </c>
      <c r="AV52" s="192">
        <v>7.9035762753567981E-2</v>
      </c>
      <c r="AW52" s="192">
        <v>0</v>
      </c>
      <c r="AX52" s="192">
        <v>0</v>
      </c>
      <c r="AY52" s="192">
        <v>0</v>
      </c>
      <c r="AZ52" s="192">
        <v>0</v>
      </c>
      <c r="BA52" s="192">
        <v>0</v>
      </c>
      <c r="BB52" s="188"/>
      <c r="BC52" s="192">
        <v>0</v>
      </c>
      <c r="BD52" s="188"/>
      <c r="BE52" s="192">
        <v>0</v>
      </c>
      <c r="BG52" s="187">
        <v>10.215280880096627</v>
      </c>
      <c r="BI52" s="159">
        <v>-3.3083976606222351E-2</v>
      </c>
      <c r="BK52" s="194"/>
      <c r="BL52" s="194"/>
      <c r="BM52" s="194"/>
      <c r="BN52" s="194"/>
    </row>
    <row r="53" spans="1:66" x14ac:dyDescent="0.2">
      <c r="A53" s="190" t="s">
        <v>660</v>
      </c>
      <c r="B53" s="190" t="s">
        <v>714</v>
      </c>
      <c r="C53" s="190" t="s">
        <v>60</v>
      </c>
      <c r="D53" s="190"/>
      <c r="E53" s="192">
        <v>5.1943229999999998</v>
      </c>
      <c r="F53" s="192"/>
      <c r="G53" s="192">
        <v>6.3952339662559998</v>
      </c>
      <c r="H53" s="192">
        <v>-8.9410000000000003E-2</v>
      </c>
      <c r="I53" s="192">
        <v>0</v>
      </c>
      <c r="J53" s="192">
        <v>0</v>
      </c>
      <c r="K53" s="192">
        <v>0</v>
      </c>
      <c r="L53" s="192">
        <v>0</v>
      </c>
      <c r="M53" s="192">
        <v>0</v>
      </c>
      <c r="N53" s="192">
        <v>0</v>
      </c>
      <c r="O53" s="192">
        <v>8.5470000000000008E-3</v>
      </c>
      <c r="P53" s="192">
        <v>7.8549999999999991E-3</v>
      </c>
      <c r="Q53" s="192">
        <v>0.61112944088888888</v>
      </c>
      <c r="R53" s="192">
        <v>2.1454918901070447E-2</v>
      </c>
      <c r="S53" s="192">
        <v>0.59755400000000003</v>
      </c>
      <c r="T53" s="192">
        <v>6.1252475631719337E-2</v>
      </c>
      <c r="U53" s="192">
        <v>0</v>
      </c>
      <c r="V53" s="192">
        <v>0</v>
      </c>
      <c r="W53" s="192">
        <v>0</v>
      </c>
      <c r="X53" s="192">
        <v>0</v>
      </c>
      <c r="Y53" s="192">
        <v>0</v>
      </c>
      <c r="Z53" s="192"/>
      <c r="AA53" s="192">
        <v>0</v>
      </c>
      <c r="AB53" s="188"/>
      <c r="AC53" s="193">
        <v>12.807939801677676</v>
      </c>
      <c r="AE53" s="192">
        <v>5.2406623700849444</v>
      </c>
      <c r="AF53" s="188"/>
      <c r="AG53" s="192">
        <v>5.5295179850569998</v>
      </c>
      <c r="AH53" s="192">
        <v>2.7393822962999345E-2</v>
      </c>
      <c r="AI53" s="192">
        <v>-8.9410000000000003E-2</v>
      </c>
      <c r="AJ53" s="192"/>
      <c r="AK53" s="192">
        <v>0</v>
      </c>
      <c r="AL53" s="192">
        <v>0</v>
      </c>
      <c r="AM53" s="192">
        <v>0</v>
      </c>
      <c r="AN53" s="192">
        <v>0</v>
      </c>
      <c r="AO53" s="192">
        <v>0</v>
      </c>
      <c r="AP53" s="192">
        <v>8.5470000000000008E-3</v>
      </c>
      <c r="AQ53" s="192">
        <v>7.8549999999999991E-3</v>
      </c>
      <c r="AR53" s="192">
        <v>5.9833642519091484E-2</v>
      </c>
      <c r="AS53" s="192">
        <v>0.65261200088888893</v>
      </c>
      <c r="AT53" s="192">
        <v>8.6974101539076393E-3</v>
      </c>
      <c r="AU53" s="192">
        <v>0.52584799999999998</v>
      </c>
      <c r="AV53" s="192">
        <v>7.8520046299537363E-2</v>
      </c>
      <c r="AW53" s="192">
        <v>0</v>
      </c>
      <c r="AX53" s="192">
        <v>0</v>
      </c>
      <c r="AY53" s="192">
        <v>0</v>
      </c>
      <c r="AZ53" s="192">
        <v>0</v>
      </c>
      <c r="BA53" s="192">
        <v>0</v>
      </c>
      <c r="BB53" s="188"/>
      <c r="BC53" s="192">
        <v>0</v>
      </c>
      <c r="BD53" s="188"/>
      <c r="BE53" s="192">
        <v>0</v>
      </c>
      <c r="BG53" s="187">
        <v>12.050077277966366</v>
      </c>
      <c r="BI53" s="159">
        <v>-5.9171305881062917E-2</v>
      </c>
      <c r="BL53" s="194"/>
      <c r="BM53" s="194"/>
      <c r="BN53" s="194"/>
    </row>
    <row r="54" spans="1:66" x14ac:dyDescent="0.2">
      <c r="A54" s="190" t="s">
        <v>715</v>
      </c>
      <c r="B54" s="190" t="s">
        <v>716</v>
      </c>
      <c r="C54" s="190" t="s">
        <v>61</v>
      </c>
      <c r="D54" s="190"/>
      <c r="E54" s="192">
        <v>214.66057799999999</v>
      </c>
      <c r="F54" s="192"/>
      <c r="G54" s="192">
        <v>99.646186646394995</v>
      </c>
      <c r="H54" s="192">
        <v>0</v>
      </c>
      <c r="I54" s="192">
        <v>0</v>
      </c>
      <c r="J54" s="192">
        <v>0</v>
      </c>
      <c r="K54" s="192">
        <v>0</v>
      </c>
      <c r="L54" s="192">
        <v>0.18038399999999996</v>
      </c>
      <c r="M54" s="192">
        <v>0.58083399999999996</v>
      </c>
      <c r="N54" s="192">
        <v>0</v>
      </c>
      <c r="O54" s="192">
        <v>8.5470000000000008E-3</v>
      </c>
      <c r="P54" s="192">
        <v>0</v>
      </c>
      <c r="Q54" s="192">
        <v>1.6474468195555556</v>
      </c>
      <c r="R54" s="192">
        <v>0.32956222592702339</v>
      </c>
      <c r="S54" s="192">
        <v>0</v>
      </c>
      <c r="T54" s="192">
        <v>0</v>
      </c>
      <c r="U54" s="192">
        <v>0</v>
      </c>
      <c r="V54" s="192">
        <v>0</v>
      </c>
      <c r="W54" s="192">
        <v>0</v>
      </c>
      <c r="X54" s="192">
        <v>0.292717</v>
      </c>
      <c r="Y54" s="192">
        <v>15.681232087516305</v>
      </c>
      <c r="Z54" s="192"/>
      <c r="AA54" s="192">
        <v>5.9819269999999998</v>
      </c>
      <c r="AB54" s="188"/>
      <c r="AC54" s="193">
        <v>339.00941477939386</v>
      </c>
      <c r="AE54" s="192">
        <v>215.89901615368538</v>
      </c>
      <c r="AF54" s="188"/>
      <c r="AG54" s="192">
        <v>92.311697864005993</v>
      </c>
      <c r="AH54" s="192">
        <v>0.42078785354399684</v>
      </c>
      <c r="AI54" s="192">
        <v>0</v>
      </c>
      <c r="AJ54" s="192"/>
      <c r="AK54" s="192">
        <v>0</v>
      </c>
      <c r="AL54" s="192">
        <v>0</v>
      </c>
      <c r="AM54" s="192">
        <v>0.18038399999999996</v>
      </c>
      <c r="AN54" s="192">
        <v>0.572384</v>
      </c>
      <c r="AO54" s="192">
        <v>0</v>
      </c>
      <c r="AP54" s="192">
        <v>8.5470000000000008E-3</v>
      </c>
      <c r="AQ54" s="192">
        <v>0</v>
      </c>
      <c r="AR54" s="192">
        <v>2.3391691465696298</v>
      </c>
      <c r="AS54" s="192">
        <v>2.308480152888889</v>
      </c>
      <c r="AT54" s="192">
        <v>0.13551713043016436</v>
      </c>
      <c r="AU54" s="192">
        <v>0</v>
      </c>
      <c r="AV54" s="192">
        <v>0</v>
      </c>
      <c r="AW54" s="192">
        <v>0</v>
      </c>
      <c r="AX54" s="192">
        <v>0</v>
      </c>
      <c r="AY54" s="192">
        <v>0</v>
      </c>
      <c r="AZ54" s="192">
        <v>0.30185299999999998</v>
      </c>
      <c r="BA54" s="192">
        <v>17.249355296267936</v>
      </c>
      <c r="BB54" s="188"/>
      <c r="BC54" s="192">
        <v>7.660209</v>
      </c>
      <c r="BD54" s="188"/>
      <c r="BE54" s="192">
        <v>0</v>
      </c>
      <c r="BG54" s="187">
        <v>339.387400597392</v>
      </c>
      <c r="BI54" s="159">
        <v>1.1149714477519954E-3</v>
      </c>
      <c r="BK54" s="194"/>
      <c r="BN54" s="194"/>
    </row>
    <row r="55" spans="1:66" x14ac:dyDescent="0.2">
      <c r="A55" s="190" t="s">
        <v>672</v>
      </c>
      <c r="B55" s="190" t="s">
        <v>717</v>
      </c>
      <c r="C55" s="190" t="s">
        <v>62</v>
      </c>
      <c r="D55" s="190"/>
      <c r="E55" s="192">
        <v>16.204920000000001</v>
      </c>
      <c r="F55" s="192"/>
      <c r="G55" s="192">
        <v>11.42921126085</v>
      </c>
      <c r="H55" s="192">
        <v>0</v>
      </c>
      <c r="I55" s="192">
        <v>0</v>
      </c>
      <c r="J55" s="192">
        <v>0</v>
      </c>
      <c r="K55" s="192">
        <v>0</v>
      </c>
      <c r="L55" s="192">
        <v>0</v>
      </c>
      <c r="M55" s="192">
        <v>0</v>
      </c>
      <c r="N55" s="192">
        <v>1.150250945723938</v>
      </c>
      <c r="O55" s="192">
        <v>0</v>
      </c>
      <c r="P55" s="192">
        <v>0</v>
      </c>
      <c r="Q55" s="192">
        <v>0</v>
      </c>
      <c r="R55" s="192">
        <v>0</v>
      </c>
      <c r="S55" s="192">
        <v>0</v>
      </c>
      <c r="T55" s="192">
        <v>0</v>
      </c>
      <c r="U55" s="192">
        <v>0</v>
      </c>
      <c r="V55" s="192">
        <v>0</v>
      </c>
      <c r="W55" s="192">
        <v>0</v>
      </c>
      <c r="X55" s="192">
        <v>0</v>
      </c>
      <c r="Y55" s="192">
        <v>0</v>
      </c>
      <c r="Z55" s="192"/>
      <c r="AA55" s="192">
        <v>0</v>
      </c>
      <c r="AB55" s="188"/>
      <c r="AC55" s="193">
        <v>28.784382206573937</v>
      </c>
      <c r="AE55" s="192">
        <v>16.322380361349133</v>
      </c>
      <c r="AF55" s="188"/>
      <c r="AG55" s="192">
        <v>10.595477316881999</v>
      </c>
      <c r="AH55" s="192">
        <v>4.8648409210000187E-2</v>
      </c>
      <c r="AI55" s="192">
        <v>0</v>
      </c>
      <c r="AJ55" s="192"/>
      <c r="AK55" s="192">
        <v>0</v>
      </c>
      <c r="AL55" s="192">
        <v>0</v>
      </c>
      <c r="AM55" s="192">
        <v>0</v>
      </c>
      <c r="AN55" s="192">
        <v>0</v>
      </c>
      <c r="AO55" s="192">
        <v>1.1784823582767985</v>
      </c>
      <c r="AP55" s="192">
        <v>0</v>
      </c>
      <c r="AQ55" s="192">
        <v>0</v>
      </c>
      <c r="AR55" s="192">
        <v>0.17879335917648737</v>
      </c>
      <c r="AS55" s="192">
        <v>0</v>
      </c>
      <c r="AT55" s="192">
        <v>0</v>
      </c>
      <c r="AU55" s="192">
        <v>0</v>
      </c>
      <c r="AV55" s="192">
        <v>0</v>
      </c>
      <c r="AW55" s="192">
        <v>0</v>
      </c>
      <c r="AX55" s="192">
        <v>0</v>
      </c>
      <c r="AY55" s="192">
        <v>0</v>
      </c>
      <c r="AZ55" s="192">
        <v>0</v>
      </c>
      <c r="BA55" s="192">
        <v>0</v>
      </c>
      <c r="BB55" s="188"/>
      <c r="BC55" s="192">
        <v>0</v>
      </c>
      <c r="BD55" s="188"/>
      <c r="BE55" s="192">
        <v>0</v>
      </c>
      <c r="BG55" s="187">
        <v>28.323781804894416</v>
      </c>
      <c r="BI55" s="159">
        <v>-1.6001747002036631E-2</v>
      </c>
      <c r="BL55" s="194"/>
      <c r="BM55" s="194"/>
      <c r="BN55" s="194"/>
    </row>
    <row r="56" spans="1:66" x14ac:dyDescent="0.2">
      <c r="A56" s="190" t="s">
        <v>660</v>
      </c>
      <c r="B56" s="190" t="s">
        <v>718</v>
      </c>
      <c r="C56" s="190" t="s">
        <v>63</v>
      </c>
      <c r="D56" s="190"/>
      <c r="E56" s="192">
        <v>5.4828080000000003</v>
      </c>
      <c r="F56" s="192"/>
      <c r="G56" s="192">
        <v>9.3251974713449997</v>
      </c>
      <c r="H56" s="192">
        <v>-1.2031E-2</v>
      </c>
      <c r="I56" s="192">
        <v>1.8593945473309752</v>
      </c>
      <c r="J56" s="192">
        <v>0</v>
      </c>
      <c r="K56" s="192">
        <v>0</v>
      </c>
      <c r="L56" s="192">
        <v>0</v>
      </c>
      <c r="M56" s="192">
        <v>0</v>
      </c>
      <c r="N56" s="192">
        <v>0</v>
      </c>
      <c r="O56" s="192">
        <v>8.5470000000000008E-3</v>
      </c>
      <c r="P56" s="192">
        <v>7.8549999999999991E-3</v>
      </c>
      <c r="Q56" s="192">
        <v>0.33802706666666671</v>
      </c>
      <c r="R56" s="192">
        <v>3.1577272496222365E-2</v>
      </c>
      <c r="S56" s="192">
        <v>0.94130400000000003</v>
      </c>
      <c r="T56" s="192">
        <v>8.5789927536756794E-2</v>
      </c>
      <c r="U56" s="192">
        <v>0</v>
      </c>
      <c r="V56" s="192">
        <v>0</v>
      </c>
      <c r="W56" s="192">
        <v>0</v>
      </c>
      <c r="X56" s="192">
        <v>0</v>
      </c>
      <c r="Y56" s="192">
        <v>0</v>
      </c>
      <c r="Z56" s="192"/>
      <c r="AA56" s="192">
        <v>0</v>
      </c>
      <c r="AB56" s="188"/>
      <c r="AC56" s="193">
        <v>18.068469285375617</v>
      </c>
      <c r="AE56" s="192">
        <v>5.5135101324865348</v>
      </c>
      <c r="AF56" s="188"/>
      <c r="AG56" s="192">
        <v>8.0417094450489994</v>
      </c>
      <c r="AH56" s="192">
        <v>4.0318130140999331E-2</v>
      </c>
      <c r="AI56" s="192">
        <v>-1.2031E-2</v>
      </c>
      <c r="AJ56" s="192"/>
      <c r="AK56" s="192">
        <v>0</v>
      </c>
      <c r="AL56" s="192">
        <v>0</v>
      </c>
      <c r="AM56" s="192">
        <v>0</v>
      </c>
      <c r="AN56" s="192">
        <v>0</v>
      </c>
      <c r="AO56" s="192">
        <v>0</v>
      </c>
      <c r="AP56" s="192">
        <v>8.5470000000000008E-3</v>
      </c>
      <c r="AQ56" s="192">
        <v>7.8549999999999991E-3</v>
      </c>
      <c r="AR56" s="192">
        <v>6.9403588431304536E-2</v>
      </c>
      <c r="AS56" s="192">
        <v>0.60352541333333332</v>
      </c>
      <c r="AT56" s="192">
        <v>1.268211102242936E-2</v>
      </c>
      <c r="AU56" s="192">
        <v>0.82834799999999997</v>
      </c>
      <c r="AV56" s="192">
        <v>9.6060022272014017E-2</v>
      </c>
      <c r="AW56" s="192">
        <v>0</v>
      </c>
      <c r="AX56" s="192">
        <v>0</v>
      </c>
      <c r="AY56" s="192">
        <v>0</v>
      </c>
      <c r="AZ56" s="192">
        <v>0</v>
      </c>
      <c r="BA56" s="192">
        <v>0</v>
      </c>
      <c r="BB56" s="188"/>
      <c r="BC56" s="192">
        <v>0</v>
      </c>
      <c r="BD56" s="188"/>
      <c r="BE56" s="192">
        <v>1.8593945473309752</v>
      </c>
      <c r="BG56" s="187">
        <v>17.069322390066588</v>
      </c>
      <c r="BI56" s="159">
        <v>-5.5297816296908164E-2</v>
      </c>
      <c r="BN56" s="194"/>
    </row>
    <row r="57" spans="1:66" x14ac:dyDescent="0.2">
      <c r="A57" s="190" t="s">
        <v>682</v>
      </c>
      <c r="B57" s="190" t="s">
        <v>719</v>
      </c>
      <c r="C57" s="190" t="s">
        <v>64</v>
      </c>
      <c r="D57" s="190"/>
      <c r="E57" s="192">
        <v>66.793087999999997</v>
      </c>
      <c r="F57" s="192"/>
      <c r="G57" s="192">
        <v>78.740970643227996</v>
      </c>
      <c r="H57" s="192">
        <v>0</v>
      </c>
      <c r="I57" s="192">
        <v>0</v>
      </c>
      <c r="J57" s="192">
        <v>0</v>
      </c>
      <c r="K57" s="192">
        <v>0</v>
      </c>
      <c r="L57" s="192">
        <v>4.0581000000000006E-2</v>
      </c>
      <c r="M57" s="192">
        <v>0.6915</v>
      </c>
      <c r="N57" s="192">
        <v>0</v>
      </c>
      <c r="O57" s="192">
        <v>8.5470000000000008E-3</v>
      </c>
      <c r="P57" s="192">
        <v>7.8549999999999991E-3</v>
      </c>
      <c r="Q57" s="192">
        <v>0.98955942111111106</v>
      </c>
      <c r="R57" s="192">
        <v>0.26663511354678393</v>
      </c>
      <c r="S57" s="192">
        <v>1.364757</v>
      </c>
      <c r="T57" s="192">
        <v>0.11929427576718866</v>
      </c>
      <c r="U57" s="192">
        <v>0</v>
      </c>
      <c r="V57" s="192">
        <v>0</v>
      </c>
      <c r="W57" s="192">
        <v>0</v>
      </c>
      <c r="X57" s="192">
        <v>0.143039</v>
      </c>
      <c r="Y57" s="192">
        <v>9.1465805064795642</v>
      </c>
      <c r="Z57" s="192"/>
      <c r="AA57" s="192">
        <v>2.9231449999999999</v>
      </c>
      <c r="AB57" s="188"/>
      <c r="AC57" s="193">
        <v>161.23555196013263</v>
      </c>
      <c r="AE57" s="192">
        <v>66.65846072226978</v>
      </c>
      <c r="AF57" s="188"/>
      <c r="AG57" s="192">
        <v>70.959244698625</v>
      </c>
      <c r="AH57" s="192">
        <v>0.34044198115700486</v>
      </c>
      <c r="AI57" s="192">
        <v>0</v>
      </c>
      <c r="AJ57" s="192"/>
      <c r="AK57" s="192">
        <v>0</v>
      </c>
      <c r="AL57" s="192">
        <v>0</v>
      </c>
      <c r="AM57" s="192">
        <v>4.0581000000000006E-2</v>
      </c>
      <c r="AN57" s="192">
        <v>0.68144099999999996</v>
      </c>
      <c r="AO57" s="192">
        <v>0</v>
      </c>
      <c r="AP57" s="192">
        <v>8.5470000000000008E-3</v>
      </c>
      <c r="AQ57" s="192">
        <v>7.8549999999999991E-3</v>
      </c>
      <c r="AR57" s="192">
        <v>0.772179984065405</v>
      </c>
      <c r="AS57" s="192">
        <v>1.4757031544444446</v>
      </c>
      <c r="AT57" s="192">
        <v>0.10708638983569291</v>
      </c>
      <c r="AU57" s="192">
        <v>1.216567</v>
      </c>
      <c r="AV57" s="192">
        <v>0.11800358361486997</v>
      </c>
      <c r="AW57" s="192">
        <v>0</v>
      </c>
      <c r="AX57" s="192">
        <v>0</v>
      </c>
      <c r="AY57" s="192">
        <v>0</v>
      </c>
      <c r="AZ57" s="192">
        <v>0.147504</v>
      </c>
      <c r="BA57" s="192">
        <v>9.6191494535238018</v>
      </c>
      <c r="BB57" s="188"/>
      <c r="BC57" s="192">
        <v>3.743258</v>
      </c>
      <c r="BD57" s="188"/>
      <c r="BE57" s="192">
        <v>0</v>
      </c>
      <c r="BG57" s="187">
        <v>155.89602296753597</v>
      </c>
      <c r="BI57" s="159">
        <v>-3.3116325324559416E-2</v>
      </c>
      <c r="BK57" s="194"/>
      <c r="BL57" s="194"/>
      <c r="BM57" s="194"/>
      <c r="BN57" s="194"/>
    </row>
    <row r="58" spans="1:66" x14ac:dyDescent="0.2">
      <c r="A58" s="190" t="s">
        <v>682</v>
      </c>
      <c r="B58" s="190" t="s">
        <v>720</v>
      </c>
      <c r="C58" s="190" t="s">
        <v>65</v>
      </c>
      <c r="D58" s="190"/>
      <c r="E58" s="192">
        <v>71.013897</v>
      </c>
      <c r="F58" s="192"/>
      <c r="G58" s="192">
        <v>92.341371196045003</v>
      </c>
      <c r="H58" s="192">
        <v>-7.8007999999999994E-2</v>
      </c>
      <c r="I58" s="192">
        <v>0</v>
      </c>
      <c r="J58" s="192">
        <v>0</v>
      </c>
      <c r="K58" s="192">
        <v>0</v>
      </c>
      <c r="L58" s="192">
        <v>9.3789000000000011E-2</v>
      </c>
      <c r="M58" s="192">
        <v>0.66646000000000005</v>
      </c>
      <c r="N58" s="192">
        <v>0</v>
      </c>
      <c r="O58" s="192">
        <v>8.5470000000000008E-3</v>
      </c>
      <c r="P58" s="192">
        <v>7.8549999999999991E-3</v>
      </c>
      <c r="Q58" s="192">
        <v>2.4086937433333331</v>
      </c>
      <c r="R58" s="192">
        <v>0.31268921112849796</v>
      </c>
      <c r="S58" s="192">
        <v>1.6862429999999999</v>
      </c>
      <c r="T58" s="192">
        <v>0.13368657980544404</v>
      </c>
      <c r="U58" s="192">
        <v>0</v>
      </c>
      <c r="V58" s="192">
        <v>0</v>
      </c>
      <c r="W58" s="192">
        <v>0</v>
      </c>
      <c r="X58" s="192">
        <v>0.16123699999999999</v>
      </c>
      <c r="Y58" s="192">
        <v>9.8289449261073045</v>
      </c>
      <c r="Z58" s="192"/>
      <c r="AA58" s="192">
        <v>3.2950409999999999</v>
      </c>
      <c r="AB58" s="188"/>
      <c r="AC58" s="193">
        <v>181.88044665641956</v>
      </c>
      <c r="AE58" s="192">
        <v>71.855531065648591</v>
      </c>
      <c r="AF58" s="188"/>
      <c r="AG58" s="192">
        <v>82.752847522126999</v>
      </c>
      <c r="AH58" s="192">
        <v>0.39924424471600356</v>
      </c>
      <c r="AI58" s="192">
        <v>-7.8007999999999994E-2</v>
      </c>
      <c r="AJ58" s="192"/>
      <c r="AK58" s="192">
        <v>0</v>
      </c>
      <c r="AL58" s="192">
        <v>0</v>
      </c>
      <c r="AM58" s="192">
        <v>9.3789000000000011E-2</v>
      </c>
      <c r="AN58" s="192">
        <v>0.65676500000000004</v>
      </c>
      <c r="AO58" s="192">
        <v>0</v>
      </c>
      <c r="AP58" s="192">
        <v>8.5470000000000008E-3</v>
      </c>
      <c r="AQ58" s="192">
        <v>7.8549999999999991E-3</v>
      </c>
      <c r="AR58" s="192">
        <v>0.86117281428687098</v>
      </c>
      <c r="AS58" s="192">
        <v>2.938619076666666</v>
      </c>
      <c r="AT58" s="192">
        <v>0.12558270482423303</v>
      </c>
      <c r="AU58" s="192">
        <v>1.50905</v>
      </c>
      <c r="AV58" s="192">
        <v>0.1273935830227173</v>
      </c>
      <c r="AW58" s="192">
        <v>0</v>
      </c>
      <c r="AX58" s="192">
        <v>0</v>
      </c>
      <c r="AY58" s="192">
        <v>0</v>
      </c>
      <c r="AZ58" s="192">
        <v>0.16627</v>
      </c>
      <c r="BA58" s="192">
        <v>10.678751451751902</v>
      </c>
      <c r="BB58" s="188"/>
      <c r="BC58" s="192">
        <v>4.2194940000000001</v>
      </c>
      <c r="BD58" s="188"/>
      <c r="BE58" s="192">
        <v>0</v>
      </c>
      <c r="BG58" s="187">
        <v>176.32290446304398</v>
      </c>
      <c r="BI58" s="159">
        <v>-3.0556017953232938E-2</v>
      </c>
      <c r="BK58" s="194"/>
      <c r="BN58" s="194"/>
    </row>
    <row r="59" spans="1:66" x14ac:dyDescent="0.2">
      <c r="A59" s="190" t="s">
        <v>660</v>
      </c>
      <c r="B59" s="190" t="s">
        <v>721</v>
      </c>
      <c r="C59" s="190" t="s">
        <v>66</v>
      </c>
      <c r="D59" s="190"/>
      <c r="E59" s="192">
        <v>6.3935599999999999</v>
      </c>
      <c r="F59" s="192"/>
      <c r="G59" s="192">
        <v>9.3411279234839988</v>
      </c>
      <c r="H59" s="192">
        <v>0</v>
      </c>
      <c r="I59" s="192">
        <v>0</v>
      </c>
      <c r="J59" s="192">
        <v>0</v>
      </c>
      <c r="K59" s="192">
        <v>0</v>
      </c>
      <c r="L59" s="192">
        <v>0</v>
      </c>
      <c r="M59" s="192">
        <v>0</v>
      </c>
      <c r="N59" s="192">
        <v>0</v>
      </c>
      <c r="O59" s="192">
        <v>8.5470000000000008E-3</v>
      </c>
      <c r="P59" s="192">
        <v>7.8549999999999991E-3</v>
      </c>
      <c r="Q59" s="192">
        <v>2.0852830124444446</v>
      </c>
      <c r="R59" s="192">
        <v>3.1631216686651253E-2</v>
      </c>
      <c r="S59" s="192">
        <v>0.65293800000000002</v>
      </c>
      <c r="T59" s="192">
        <v>5.7747305091450547E-2</v>
      </c>
      <c r="U59" s="192">
        <v>0</v>
      </c>
      <c r="V59" s="192">
        <v>0</v>
      </c>
      <c r="W59" s="192">
        <v>0</v>
      </c>
      <c r="X59" s="192">
        <v>0</v>
      </c>
      <c r="Y59" s="192">
        <v>0</v>
      </c>
      <c r="Z59" s="192"/>
      <c r="AA59" s="192">
        <v>0</v>
      </c>
      <c r="AB59" s="188"/>
      <c r="AC59" s="193">
        <v>18.578689457706545</v>
      </c>
      <c r="AE59" s="192">
        <v>6.4417885994930941</v>
      </c>
      <c r="AF59" s="188"/>
      <c r="AG59" s="192">
        <v>8.1152781011380011</v>
      </c>
      <c r="AH59" s="192">
        <v>4.0387006543000231E-2</v>
      </c>
      <c r="AI59" s="192">
        <v>0</v>
      </c>
      <c r="AJ59" s="192"/>
      <c r="AK59" s="192">
        <v>0</v>
      </c>
      <c r="AL59" s="192">
        <v>0</v>
      </c>
      <c r="AM59" s="192">
        <v>0</v>
      </c>
      <c r="AN59" s="192">
        <v>0</v>
      </c>
      <c r="AO59" s="192">
        <v>0</v>
      </c>
      <c r="AP59" s="192">
        <v>8.5470000000000008E-3</v>
      </c>
      <c r="AQ59" s="192">
        <v>7.8549999999999991E-3</v>
      </c>
      <c r="AR59" s="192">
        <v>6.9939291872815876E-2</v>
      </c>
      <c r="AS59" s="192">
        <v>3.3759755991111109</v>
      </c>
      <c r="AT59" s="192">
        <v>1.2703776168211538E-2</v>
      </c>
      <c r="AU59" s="192">
        <v>0.63210900000000003</v>
      </c>
      <c r="AV59" s="192">
        <v>7.707756351005797E-2</v>
      </c>
      <c r="AW59" s="192">
        <v>0</v>
      </c>
      <c r="AX59" s="192">
        <v>0</v>
      </c>
      <c r="AY59" s="192">
        <v>0</v>
      </c>
      <c r="AZ59" s="192">
        <v>0</v>
      </c>
      <c r="BA59" s="192">
        <v>0</v>
      </c>
      <c r="BB59" s="188"/>
      <c r="BC59" s="192">
        <v>0</v>
      </c>
      <c r="BD59" s="188"/>
      <c r="BE59" s="192">
        <v>0</v>
      </c>
      <c r="BG59" s="187">
        <v>18.781660937836293</v>
      </c>
      <c r="BI59" s="159">
        <v>1.0924962204239524E-2</v>
      </c>
      <c r="BK59" s="194"/>
      <c r="BN59" s="194"/>
    </row>
    <row r="60" spans="1:66" x14ac:dyDescent="0.2">
      <c r="A60" s="190" t="s">
        <v>715</v>
      </c>
      <c r="B60" s="190" t="s">
        <v>722</v>
      </c>
      <c r="C60" s="190" t="s">
        <v>67</v>
      </c>
      <c r="D60" s="190"/>
      <c r="E60" s="192">
        <v>226.40029200000001</v>
      </c>
      <c r="F60" s="192"/>
      <c r="G60" s="192">
        <v>143.026043276091</v>
      </c>
      <c r="H60" s="192">
        <v>0</v>
      </c>
      <c r="I60" s="192">
        <v>0</v>
      </c>
      <c r="J60" s="192">
        <v>0</v>
      </c>
      <c r="K60" s="192">
        <v>0</v>
      </c>
      <c r="L60" s="192">
        <v>0.18446399999999999</v>
      </c>
      <c r="M60" s="192">
        <v>1.0425409999999999</v>
      </c>
      <c r="N60" s="192">
        <v>0</v>
      </c>
      <c r="O60" s="192">
        <v>8.5470000000000008E-3</v>
      </c>
      <c r="P60" s="192">
        <v>0</v>
      </c>
      <c r="Q60" s="192">
        <v>2.4027857973333338</v>
      </c>
      <c r="R60" s="192">
        <v>0.48421243950351744</v>
      </c>
      <c r="S60" s="192">
        <v>0</v>
      </c>
      <c r="T60" s="192">
        <v>0</v>
      </c>
      <c r="U60" s="192">
        <v>0</v>
      </c>
      <c r="V60" s="192">
        <v>0</v>
      </c>
      <c r="W60" s="192">
        <v>0</v>
      </c>
      <c r="X60" s="192">
        <v>0.40703899999999998</v>
      </c>
      <c r="Y60" s="192">
        <v>21.23046644253246</v>
      </c>
      <c r="Z60" s="192"/>
      <c r="AA60" s="192">
        <v>8.3181849999999997</v>
      </c>
      <c r="AB60" s="188"/>
      <c r="AC60" s="193">
        <v>403.50457595546027</v>
      </c>
      <c r="AE60" s="192">
        <v>228.63672522432861</v>
      </c>
      <c r="AF60" s="188"/>
      <c r="AG60" s="192">
        <v>130.255759667647</v>
      </c>
      <c r="AH60" s="192">
        <v>0.61824656179898974</v>
      </c>
      <c r="AI60" s="192">
        <v>0</v>
      </c>
      <c r="AJ60" s="192"/>
      <c r="AK60" s="192">
        <v>0</v>
      </c>
      <c r="AL60" s="192">
        <v>0</v>
      </c>
      <c r="AM60" s="192">
        <v>0.18446399999999999</v>
      </c>
      <c r="AN60" s="192">
        <v>1.0273749999999999</v>
      </c>
      <c r="AO60" s="192">
        <v>0</v>
      </c>
      <c r="AP60" s="192">
        <v>8.5470000000000008E-3</v>
      </c>
      <c r="AQ60" s="192">
        <v>0</v>
      </c>
      <c r="AR60" s="192">
        <v>2.4860135074906196</v>
      </c>
      <c r="AS60" s="192">
        <v>3.1399200106666671</v>
      </c>
      <c r="AT60" s="192">
        <v>0.19451300259323651</v>
      </c>
      <c r="AU60" s="192">
        <v>0</v>
      </c>
      <c r="AV60" s="192">
        <v>0</v>
      </c>
      <c r="AW60" s="192">
        <v>0</v>
      </c>
      <c r="AX60" s="192">
        <v>0</v>
      </c>
      <c r="AY60" s="192">
        <v>0</v>
      </c>
      <c r="AZ60" s="192">
        <v>0.41974400000000001</v>
      </c>
      <c r="BA60" s="192">
        <v>22.298665070790243</v>
      </c>
      <c r="BB60" s="188"/>
      <c r="BC60" s="192">
        <v>10.651926</v>
      </c>
      <c r="BD60" s="188"/>
      <c r="BE60" s="192">
        <v>0</v>
      </c>
      <c r="BG60" s="187">
        <v>399.9218990453154</v>
      </c>
      <c r="BI60" s="159">
        <v>-8.8789003238970276E-3</v>
      </c>
      <c r="BN60" s="194"/>
    </row>
    <row r="61" spans="1:66" x14ac:dyDescent="0.2">
      <c r="A61" s="190" t="s">
        <v>672</v>
      </c>
      <c r="B61" s="190" t="s">
        <v>723</v>
      </c>
      <c r="C61" s="190" t="s">
        <v>68</v>
      </c>
      <c r="D61" s="190"/>
      <c r="E61" s="192">
        <v>16.448208000000001</v>
      </c>
      <c r="F61" s="192"/>
      <c r="G61" s="192">
        <v>13.37286082982</v>
      </c>
      <c r="H61" s="192">
        <v>0</v>
      </c>
      <c r="I61" s="192">
        <v>0</v>
      </c>
      <c r="J61" s="192">
        <v>0</v>
      </c>
      <c r="K61" s="192">
        <v>0</v>
      </c>
      <c r="L61" s="192">
        <v>0</v>
      </c>
      <c r="M61" s="192">
        <v>0</v>
      </c>
      <c r="N61" s="192">
        <v>0.20398651257102052</v>
      </c>
      <c r="O61" s="192">
        <v>0</v>
      </c>
      <c r="P61" s="192">
        <v>0</v>
      </c>
      <c r="Q61" s="192">
        <v>0</v>
      </c>
      <c r="R61" s="192">
        <v>0</v>
      </c>
      <c r="S61" s="192">
        <v>0</v>
      </c>
      <c r="T61" s="192">
        <v>0</v>
      </c>
      <c r="U61" s="192">
        <v>0</v>
      </c>
      <c r="V61" s="192">
        <v>0</v>
      </c>
      <c r="W61" s="192">
        <v>0</v>
      </c>
      <c r="X61" s="192">
        <v>0</v>
      </c>
      <c r="Y61" s="192">
        <v>0</v>
      </c>
      <c r="Z61" s="192"/>
      <c r="AA61" s="192">
        <v>0</v>
      </c>
      <c r="AB61" s="188"/>
      <c r="AC61" s="193">
        <v>30.02505534239102</v>
      </c>
      <c r="AE61" s="192">
        <v>16.618429000251062</v>
      </c>
      <c r="AF61" s="188"/>
      <c r="AG61" s="192">
        <v>12.373038166159001</v>
      </c>
      <c r="AH61" s="192">
        <v>5.7818479979000983E-2</v>
      </c>
      <c r="AI61" s="192">
        <v>0</v>
      </c>
      <c r="AJ61" s="192"/>
      <c r="AK61" s="192">
        <v>0</v>
      </c>
      <c r="AL61" s="192">
        <v>0</v>
      </c>
      <c r="AM61" s="192">
        <v>0</v>
      </c>
      <c r="AN61" s="192">
        <v>0</v>
      </c>
      <c r="AO61" s="192">
        <v>0.23036728178395011</v>
      </c>
      <c r="AP61" s="192">
        <v>0</v>
      </c>
      <c r="AQ61" s="192">
        <v>0</v>
      </c>
      <c r="AR61" s="192">
        <v>0.18265630447030035</v>
      </c>
      <c r="AS61" s="192">
        <v>0</v>
      </c>
      <c r="AT61" s="192">
        <v>0</v>
      </c>
      <c r="AU61" s="192">
        <v>0</v>
      </c>
      <c r="AV61" s="192">
        <v>0</v>
      </c>
      <c r="AW61" s="192">
        <v>0</v>
      </c>
      <c r="AX61" s="192">
        <v>0</v>
      </c>
      <c r="AY61" s="192">
        <v>0</v>
      </c>
      <c r="AZ61" s="192">
        <v>0</v>
      </c>
      <c r="BA61" s="192">
        <v>0</v>
      </c>
      <c r="BB61" s="188"/>
      <c r="BC61" s="192">
        <v>0</v>
      </c>
      <c r="BD61" s="188"/>
      <c r="BE61" s="192">
        <v>0</v>
      </c>
      <c r="BG61" s="187">
        <v>29.46230923264331</v>
      </c>
      <c r="BI61" s="159">
        <v>-1.8742550291096196E-2</v>
      </c>
      <c r="BN61" s="194"/>
    </row>
    <row r="62" spans="1:66" x14ac:dyDescent="0.2">
      <c r="A62" s="190" t="s">
        <v>724</v>
      </c>
      <c r="B62" s="190" t="s">
        <v>725</v>
      </c>
      <c r="C62" s="190" t="s">
        <v>69</v>
      </c>
      <c r="D62" s="190"/>
      <c r="E62" s="192">
        <v>83.904529999999994</v>
      </c>
      <c r="F62" s="192"/>
      <c r="G62" s="192">
        <v>201.07574359916899</v>
      </c>
      <c r="H62" s="192">
        <v>0</v>
      </c>
      <c r="I62" s="192">
        <v>0</v>
      </c>
      <c r="J62" s="192">
        <v>0</v>
      </c>
      <c r="K62" s="192">
        <v>0</v>
      </c>
      <c r="L62" s="192">
        <v>8.5826999999999987E-2</v>
      </c>
      <c r="M62" s="192">
        <v>1.0374429999999999</v>
      </c>
      <c r="N62" s="192">
        <v>0</v>
      </c>
      <c r="O62" s="192">
        <v>8.5470000000000008E-3</v>
      </c>
      <c r="P62" s="192">
        <v>7.8549999999999991E-3</v>
      </c>
      <c r="Q62" s="192">
        <v>4.215778137777777</v>
      </c>
      <c r="R62" s="192">
        <v>0.67742999086031475</v>
      </c>
      <c r="S62" s="192">
        <v>2.560543</v>
      </c>
      <c r="T62" s="192">
        <v>0.17672396168559265</v>
      </c>
      <c r="U62" s="192">
        <v>0.1</v>
      </c>
      <c r="V62" s="192">
        <v>0</v>
      </c>
      <c r="W62" s="192">
        <v>0</v>
      </c>
      <c r="X62" s="192">
        <v>0.225189</v>
      </c>
      <c r="Y62" s="192">
        <v>25.64937887901166</v>
      </c>
      <c r="Z62" s="192"/>
      <c r="AA62" s="192">
        <v>4.6019569999999996</v>
      </c>
      <c r="AB62" s="188"/>
      <c r="AC62" s="193">
        <v>324.32694556850436</v>
      </c>
      <c r="AE62" s="192">
        <v>85.183549710046151</v>
      </c>
      <c r="AF62" s="188"/>
      <c r="AG62" s="192">
        <v>179.02581226586898</v>
      </c>
      <c r="AH62" s="192">
        <v>0.86494837501102684</v>
      </c>
      <c r="AI62" s="192">
        <v>0</v>
      </c>
      <c r="AJ62" s="192"/>
      <c r="AK62" s="192">
        <v>0</v>
      </c>
      <c r="AL62" s="192">
        <v>0</v>
      </c>
      <c r="AM62" s="192">
        <v>8.5826999999999987E-2</v>
      </c>
      <c r="AN62" s="192">
        <v>1.0223500000000001</v>
      </c>
      <c r="AO62" s="192">
        <v>0</v>
      </c>
      <c r="AP62" s="192">
        <v>8.5470000000000008E-3</v>
      </c>
      <c r="AQ62" s="192">
        <v>7.8549999999999991E-3</v>
      </c>
      <c r="AR62" s="192">
        <v>1.0370373408940039</v>
      </c>
      <c r="AS62" s="192">
        <v>5.2737726711111108</v>
      </c>
      <c r="AT62" s="192">
        <v>0.27345961434899219</v>
      </c>
      <c r="AU62" s="192">
        <v>2.560543</v>
      </c>
      <c r="AV62" s="192">
        <v>0.15854032084228339</v>
      </c>
      <c r="AW62" s="192">
        <v>0.1</v>
      </c>
      <c r="AX62" s="192">
        <v>0</v>
      </c>
      <c r="AY62" s="192">
        <v>0</v>
      </c>
      <c r="AZ62" s="192">
        <v>0.23221800000000001</v>
      </c>
      <c r="BA62" s="192">
        <v>26.367561487623984</v>
      </c>
      <c r="BB62" s="188"/>
      <c r="BC62" s="192">
        <v>5.8930759999999998</v>
      </c>
      <c r="BD62" s="188"/>
      <c r="BE62" s="192">
        <v>0</v>
      </c>
      <c r="BG62" s="187">
        <v>308.09509778574659</v>
      </c>
      <c r="BI62" s="159">
        <v>-5.0047792835422232E-2</v>
      </c>
      <c r="BL62" s="194"/>
      <c r="BM62" s="194"/>
      <c r="BN62" s="194"/>
    </row>
    <row r="63" spans="1:66" x14ac:dyDescent="0.2">
      <c r="A63" s="190" t="s">
        <v>660</v>
      </c>
      <c r="B63" s="190" t="s">
        <v>726</v>
      </c>
      <c r="C63" s="190" t="s">
        <v>70</v>
      </c>
      <c r="D63" s="190"/>
      <c r="E63" s="192">
        <v>5.2656349999999996</v>
      </c>
      <c r="F63" s="192"/>
      <c r="G63" s="192">
        <v>6.6597610634390003</v>
      </c>
      <c r="H63" s="192">
        <v>-9.1116000000000003E-2</v>
      </c>
      <c r="I63" s="192">
        <v>0</v>
      </c>
      <c r="J63" s="192">
        <v>0</v>
      </c>
      <c r="K63" s="192">
        <v>0</v>
      </c>
      <c r="L63" s="192">
        <v>0</v>
      </c>
      <c r="M63" s="192">
        <v>0</v>
      </c>
      <c r="N63" s="192">
        <v>0</v>
      </c>
      <c r="O63" s="192">
        <v>8.5470000000000008E-3</v>
      </c>
      <c r="P63" s="192">
        <v>7.8549999999999991E-3</v>
      </c>
      <c r="Q63" s="192">
        <v>0.70470010222222224</v>
      </c>
      <c r="R63" s="192">
        <v>2.2551489178235407E-2</v>
      </c>
      <c r="S63" s="192">
        <v>0.70239099999999999</v>
      </c>
      <c r="T63" s="192">
        <v>6.7843634568829525E-2</v>
      </c>
      <c r="U63" s="192">
        <v>0</v>
      </c>
      <c r="V63" s="192">
        <v>0</v>
      </c>
      <c r="W63" s="192">
        <v>0</v>
      </c>
      <c r="X63" s="192">
        <v>0</v>
      </c>
      <c r="Y63" s="192">
        <v>0</v>
      </c>
      <c r="Z63" s="192"/>
      <c r="AA63" s="192">
        <v>0</v>
      </c>
      <c r="AB63" s="188"/>
      <c r="AC63" s="193">
        <v>13.348168289408287</v>
      </c>
      <c r="AE63" s="192">
        <v>5.2995448675984704</v>
      </c>
      <c r="AF63" s="188"/>
      <c r="AG63" s="192">
        <v>5.7470846564490001</v>
      </c>
      <c r="AH63" s="192">
        <v>2.8793933221000247E-2</v>
      </c>
      <c r="AI63" s="192">
        <v>-9.1116000000000003E-2</v>
      </c>
      <c r="AJ63" s="192"/>
      <c r="AK63" s="192">
        <v>0</v>
      </c>
      <c r="AL63" s="192">
        <v>0</v>
      </c>
      <c r="AM63" s="192">
        <v>0</v>
      </c>
      <c r="AN63" s="192">
        <v>0</v>
      </c>
      <c r="AO63" s="192">
        <v>0</v>
      </c>
      <c r="AP63" s="192">
        <v>8.5470000000000008E-3</v>
      </c>
      <c r="AQ63" s="192">
        <v>7.8549999999999991E-3</v>
      </c>
      <c r="AR63" s="192">
        <v>6.2417296074480481E-2</v>
      </c>
      <c r="AS63" s="192">
        <v>1.0062649022222221</v>
      </c>
      <c r="AT63" s="192">
        <v>9.057162537192227E-3</v>
      </c>
      <c r="AU63" s="192">
        <v>0.61810399999999999</v>
      </c>
      <c r="AV63" s="192">
        <v>8.3113404717197401E-2</v>
      </c>
      <c r="AW63" s="192">
        <v>0</v>
      </c>
      <c r="AX63" s="192">
        <v>0</v>
      </c>
      <c r="AY63" s="192">
        <v>0</v>
      </c>
      <c r="AZ63" s="192">
        <v>0</v>
      </c>
      <c r="BA63" s="192">
        <v>0</v>
      </c>
      <c r="BB63" s="188"/>
      <c r="BC63" s="192">
        <v>0</v>
      </c>
      <c r="BD63" s="188"/>
      <c r="BE63" s="192">
        <v>0</v>
      </c>
      <c r="BG63" s="187">
        <v>12.779666222819564</v>
      </c>
      <c r="BI63" s="159">
        <v>-4.2590268137376312E-2</v>
      </c>
      <c r="BN63" s="194"/>
    </row>
    <row r="64" spans="1:66" x14ac:dyDescent="0.2">
      <c r="A64" s="190" t="s">
        <v>660</v>
      </c>
      <c r="B64" s="190" t="s">
        <v>727</v>
      </c>
      <c r="C64" s="190" t="s">
        <v>71</v>
      </c>
      <c r="D64" s="190"/>
      <c r="E64" s="192">
        <v>8.4088930000000008</v>
      </c>
      <c r="F64" s="192"/>
      <c r="G64" s="192">
        <v>10.249854053804999</v>
      </c>
      <c r="H64" s="192">
        <v>-7.3180999999999996E-2</v>
      </c>
      <c r="I64" s="192">
        <v>0</v>
      </c>
      <c r="J64" s="192">
        <v>0</v>
      </c>
      <c r="K64" s="192">
        <v>0</v>
      </c>
      <c r="L64" s="192">
        <v>0</v>
      </c>
      <c r="M64" s="192">
        <v>0</v>
      </c>
      <c r="N64" s="192">
        <v>0</v>
      </c>
      <c r="O64" s="192">
        <v>8.5470000000000008E-3</v>
      </c>
      <c r="P64" s="192">
        <v>7.8549999999999991E-3</v>
      </c>
      <c r="Q64" s="192">
        <v>1.5045778382222224</v>
      </c>
      <c r="R64" s="192">
        <v>3.470837325408694E-2</v>
      </c>
      <c r="S64" s="192">
        <v>0.843889</v>
      </c>
      <c r="T64" s="192">
        <v>7.68570992265422E-2</v>
      </c>
      <c r="U64" s="192">
        <v>0</v>
      </c>
      <c r="V64" s="192">
        <v>0</v>
      </c>
      <c r="W64" s="192">
        <v>0</v>
      </c>
      <c r="X64" s="192">
        <v>0</v>
      </c>
      <c r="Y64" s="192">
        <v>0</v>
      </c>
      <c r="Z64" s="192"/>
      <c r="AA64" s="192">
        <v>0</v>
      </c>
      <c r="AB64" s="188"/>
      <c r="AC64" s="193">
        <v>21.062000364507853</v>
      </c>
      <c r="AE64" s="192">
        <v>8.4365163600105912</v>
      </c>
      <c r="AF64" s="188"/>
      <c r="AG64" s="192">
        <v>8.8724121790890003</v>
      </c>
      <c r="AH64" s="192">
        <v>4.4315946224000306E-2</v>
      </c>
      <c r="AI64" s="192">
        <v>-7.3180999999999996E-2</v>
      </c>
      <c r="AJ64" s="192"/>
      <c r="AK64" s="192">
        <v>0</v>
      </c>
      <c r="AL64" s="192">
        <v>0</v>
      </c>
      <c r="AM64" s="192">
        <v>0</v>
      </c>
      <c r="AN64" s="192">
        <v>0</v>
      </c>
      <c r="AO64" s="192">
        <v>0</v>
      </c>
      <c r="AP64" s="192">
        <v>8.5470000000000008E-3</v>
      </c>
      <c r="AQ64" s="192">
        <v>7.8549999999999991E-3</v>
      </c>
      <c r="AR64" s="192">
        <v>9.5395588750885038E-2</v>
      </c>
      <c r="AS64" s="192">
        <v>2.5268425848888891</v>
      </c>
      <c r="AT64" s="192">
        <v>1.3939628353554195E-2</v>
      </c>
      <c r="AU64" s="192">
        <v>0.75284399999999996</v>
      </c>
      <c r="AV64" s="192">
        <v>8.8886025018536152E-2</v>
      </c>
      <c r="AW64" s="192">
        <v>0</v>
      </c>
      <c r="AX64" s="192">
        <v>0</v>
      </c>
      <c r="AY64" s="192">
        <v>0</v>
      </c>
      <c r="AZ64" s="192">
        <v>0</v>
      </c>
      <c r="BA64" s="192">
        <v>0</v>
      </c>
      <c r="BB64" s="188"/>
      <c r="BC64" s="192">
        <v>0</v>
      </c>
      <c r="BD64" s="188"/>
      <c r="BE64" s="192">
        <v>0</v>
      </c>
      <c r="BG64" s="187">
        <v>20.774373312335452</v>
      </c>
      <c r="BI64" s="159">
        <v>-1.3656207729304211E-2</v>
      </c>
      <c r="BN64" s="194"/>
    </row>
    <row r="65" spans="1:66" x14ac:dyDescent="0.2">
      <c r="A65" s="190" t="s">
        <v>660</v>
      </c>
      <c r="B65" s="190" t="s">
        <v>728</v>
      </c>
      <c r="C65" s="190" t="s">
        <v>72</v>
      </c>
      <c r="D65" s="190"/>
      <c r="E65" s="192">
        <v>5.9592010000000002</v>
      </c>
      <c r="F65" s="192"/>
      <c r="G65" s="192">
        <v>7.3813041259340002</v>
      </c>
      <c r="H65" s="192">
        <v>-5.3884000000000001E-2</v>
      </c>
      <c r="I65" s="192">
        <v>0</v>
      </c>
      <c r="J65" s="192">
        <v>0</v>
      </c>
      <c r="K65" s="192">
        <v>0</v>
      </c>
      <c r="L65" s="192">
        <v>0</v>
      </c>
      <c r="M65" s="192">
        <v>0</v>
      </c>
      <c r="N65" s="192">
        <v>0</v>
      </c>
      <c r="O65" s="192">
        <v>8.5470000000000008E-3</v>
      </c>
      <c r="P65" s="192">
        <v>7.8549999999999991E-3</v>
      </c>
      <c r="Q65" s="192">
        <v>1.0406574373333335</v>
      </c>
      <c r="R65" s="192">
        <v>2.4695965760722992E-2</v>
      </c>
      <c r="S65" s="192">
        <v>0.68061499999999997</v>
      </c>
      <c r="T65" s="192">
        <v>6.6887641087189115E-2</v>
      </c>
      <c r="U65" s="192">
        <v>0</v>
      </c>
      <c r="V65" s="192">
        <v>0</v>
      </c>
      <c r="W65" s="192">
        <v>0</v>
      </c>
      <c r="X65" s="192">
        <v>0</v>
      </c>
      <c r="Y65" s="192">
        <v>0</v>
      </c>
      <c r="Z65" s="192"/>
      <c r="AA65" s="192">
        <v>0</v>
      </c>
      <c r="AB65" s="188"/>
      <c r="AC65" s="193">
        <v>15.115879170115246</v>
      </c>
      <c r="AE65" s="192">
        <v>6.0053852560130663</v>
      </c>
      <c r="AF65" s="188"/>
      <c r="AG65" s="192">
        <v>6.3822750357299993</v>
      </c>
      <c r="AH65" s="192">
        <v>3.1532019164000641E-2</v>
      </c>
      <c r="AI65" s="192">
        <v>-5.3884000000000001E-2</v>
      </c>
      <c r="AJ65" s="192"/>
      <c r="AK65" s="192">
        <v>0</v>
      </c>
      <c r="AL65" s="192">
        <v>0</v>
      </c>
      <c r="AM65" s="192">
        <v>0</v>
      </c>
      <c r="AN65" s="192">
        <v>0</v>
      </c>
      <c r="AO65" s="192">
        <v>0</v>
      </c>
      <c r="AP65" s="192">
        <v>8.5470000000000008E-3</v>
      </c>
      <c r="AQ65" s="192">
        <v>7.8549999999999991E-3</v>
      </c>
      <c r="AR65" s="192">
        <v>6.8989969469186133E-2</v>
      </c>
      <c r="AS65" s="192">
        <v>1.3096785573333334</v>
      </c>
      <c r="AT65" s="192">
        <v>1.0038448912536453E-2</v>
      </c>
      <c r="AU65" s="192">
        <v>0.651779</v>
      </c>
      <c r="AV65" s="192">
        <v>8.2707456541842223E-2</v>
      </c>
      <c r="AW65" s="192">
        <v>0</v>
      </c>
      <c r="AX65" s="192">
        <v>0</v>
      </c>
      <c r="AY65" s="192">
        <v>0</v>
      </c>
      <c r="AZ65" s="192">
        <v>0</v>
      </c>
      <c r="BA65" s="192">
        <v>0</v>
      </c>
      <c r="BB65" s="188"/>
      <c r="BC65" s="192">
        <v>0</v>
      </c>
      <c r="BD65" s="188"/>
      <c r="BE65" s="192">
        <v>0</v>
      </c>
      <c r="BG65" s="187">
        <v>14.504903743163963</v>
      </c>
      <c r="BI65" s="159">
        <v>-4.04194436906593E-2</v>
      </c>
      <c r="BK65" s="194"/>
      <c r="BN65" s="194"/>
    </row>
    <row r="66" spans="1:66" x14ac:dyDescent="0.2">
      <c r="A66" s="190" t="s">
        <v>660</v>
      </c>
      <c r="B66" s="190" t="s">
        <v>729</v>
      </c>
      <c r="C66" s="190" t="s">
        <v>73</v>
      </c>
      <c r="D66" s="190"/>
      <c r="E66" s="192">
        <v>6.5709059999999999</v>
      </c>
      <c r="F66" s="192"/>
      <c r="G66" s="192">
        <v>4.9490310894480007</v>
      </c>
      <c r="H66" s="192">
        <v>-3.5640999999999999E-2</v>
      </c>
      <c r="I66" s="192">
        <v>0</v>
      </c>
      <c r="J66" s="192">
        <v>0</v>
      </c>
      <c r="K66" s="192">
        <v>0</v>
      </c>
      <c r="L66" s="192">
        <v>0</v>
      </c>
      <c r="M66" s="192">
        <v>0</v>
      </c>
      <c r="N66" s="192">
        <v>0</v>
      </c>
      <c r="O66" s="192">
        <v>8.5470000000000008E-3</v>
      </c>
      <c r="P66" s="192">
        <v>7.8549999999999991E-3</v>
      </c>
      <c r="Q66" s="192">
        <v>0.53283917866666686</v>
      </c>
      <c r="R66" s="192">
        <v>1.6758562355809876E-2</v>
      </c>
      <c r="S66" s="192">
        <v>0.52359500000000003</v>
      </c>
      <c r="T66" s="192">
        <v>5.2684019014744669E-2</v>
      </c>
      <c r="U66" s="192">
        <v>0</v>
      </c>
      <c r="V66" s="192">
        <v>0</v>
      </c>
      <c r="W66" s="192">
        <v>0</v>
      </c>
      <c r="X66" s="192">
        <v>0</v>
      </c>
      <c r="Y66" s="192">
        <v>0</v>
      </c>
      <c r="Z66" s="192"/>
      <c r="AA66" s="192">
        <v>0</v>
      </c>
      <c r="AB66" s="188"/>
      <c r="AC66" s="193">
        <v>12.62657484948522</v>
      </c>
      <c r="AE66" s="192">
        <v>6.5858107501178909</v>
      </c>
      <c r="AF66" s="188"/>
      <c r="AG66" s="192">
        <v>4.2846930302569994</v>
      </c>
      <c r="AH66" s="192">
        <v>2.1397474975999444E-2</v>
      </c>
      <c r="AI66" s="192">
        <v>-3.5640999999999999E-2</v>
      </c>
      <c r="AJ66" s="192"/>
      <c r="AK66" s="192">
        <v>0</v>
      </c>
      <c r="AL66" s="192">
        <v>0</v>
      </c>
      <c r="AM66" s="192">
        <v>0</v>
      </c>
      <c r="AN66" s="192">
        <v>0</v>
      </c>
      <c r="AO66" s="192">
        <v>0</v>
      </c>
      <c r="AP66" s="192">
        <v>8.5470000000000008E-3</v>
      </c>
      <c r="AQ66" s="192">
        <v>7.8549999999999991E-3</v>
      </c>
      <c r="AR66" s="192">
        <v>7.5146670843186131E-2</v>
      </c>
      <c r="AS66" s="192">
        <v>0.68604611200000021</v>
      </c>
      <c r="AT66" s="192">
        <v>6.7305986734006841E-3</v>
      </c>
      <c r="AU66" s="192">
        <v>0.46076400000000001</v>
      </c>
      <c r="AV66" s="192">
        <v>7.2565238143835586E-2</v>
      </c>
      <c r="AW66" s="192">
        <v>0</v>
      </c>
      <c r="AX66" s="192">
        <v>0</v>
      </c>
      <c r="AY66" s="192">
        <v>0</v>
      </c>
      <c r="AZ66" s="192">
        <v>0</v>
      </c>
      <c r="BA66" s="192">
        <v>0</v>
      </c>
      <c r="BB66" s="188"/>
      <c r="BC66" s="192">
        <v>0</v>
      </c>
      <c r="BD66" s="188"/>
      <c r="BE66" s="192">
        <v>0</v>
      </c>
      <c r="BG66" s="187">
        <v>12.17391487501131</v>
      </c>
      <c r="BI66" s="159">
        <v>-3.5849783482047384E-2</v>
      </c>
      <c r="BN66" s="194"/>
    </row>
    <row r="67" spans="1:66" x14ac:dyDescent="0.2">
      <c r="A67" s="190" t="s">
        <v>688</v>
      </c>
      <c r="B67" s="190" t="s">
        <v>730</v>
      </c>
      <c r="C67" s="190" t="s">
        <v>74</v>
      </c>
      <c r="D67" s="190"/>
      <c r="E67" s="192">
        <v>118.362376</v>
      </c>
      <c r="F67" s="192"/>
      <c r="G67" s="192">
        <v>71.663290050573011</v>
      </c>
      <c r="H67" s="192">
        <v>-0.86075999999999997</v>
      </c>
      <c r="I67" s="192">
        <v>0</v>
      </c>
      <c r="J67" s="192">
        <v>0</v>
      </c>
      <c r="K67" s="192">
        <v>0</v>
      </c>
      <c r="L67" s="192">
        <v>6.5874000000000016E-2</v>
      </c>
      <c r="M67" s="192">
        <v>0.43110799999999999</v>
      </c>
      <c r="N67" s="192">
        <v>0</v>
      </c>
      <c r="O67" s="192">
        <v>8.5470000000000008E-3</v>
      </c>
      <c r="P67" s="192">
        <v>7.8549999999999991E-3</v>
      </c>
      <c r="Q67" s="192">
        <v>4.9853708077777785</v>
      </c>
      <c r="R67" s="192">
        <v>0.23823175154347567</v>
      </c>
      <c r="S67" s="192">
        <v>1.2795339999999999</v>
      </c>
      <c r="T67" s="192">
        <v>0.10868362743100375</v>
      </c>
      <c r="U67" s="192">
        <v>0</v>
      </c>
      <c r="V67" s="192">
        <v>0</v>
      </c>
      <c r="W67" s="192">
        <v>0</v>
      </c>
      <c r="X67" s="192">
        <v>0.151667</v>
      </c>
      <c r="Y67" s="192">
        <v>9.8730363162409667</v>
      </c>
      <c r="Z67" s="192"/>
      <c r="AA67" s="192">
        <v>3.099459</v>
      </c>
      <c r="AB67" s="188"/>
      <c r="AC67" s="193">
        <v>209.41427255356624</v>
      </c>
      <c r="AE67" s="192">
        <v>120.04906132024595</v>
      </c>
      <c r="AF67" s="188"/>
      <c r="AG67" s="192">
        <v>65.548110090985006</v>
      </c>
      <c r="AH67" s="192">
        <v>0.30417632693200558</v>
      </c>
      <c r="AI67" s="192">
        <v>-0.86075999999999997</v>
      </c>
      <c r="AJ67" s="192"/>
      <c r="AK67" s="192">
        <v>0</v>
      </c>
      <c r="AL67" s="192">
        <v>0</v>
      </c>
      <c r="AM67" s="192">
        <v>6.5874000000000016E-2</v>
      </c>
      <c r="AN67" s="192">
        <v>0.42483700000000002</v>
      </c>
      <c r="AO67" s="192">
        <v>0</v>
      </c>
      <c r="AP67" s="192">
        <v>8.5470000000000008E-3</v>
      </c>
      <c r="AQ67" s="192">
        <v>7.8549999999999991E-3</v>
      </c>
      <c r="AR67" s="192">
        <v>1.3205516446266177</v>
      </c>
      <c r="AS67" s="192">
        <v>6.9474118744444446</v>
      </c>
      <c r="AT67" s="192">
        <v>9.7460863799041828E-2</v>
      </c>
      <c r="AU67" s="192">
        <v>1.164331</v>
      </c>
      <c r="AV67" s="192">
        <v>0.11027575389426357</v>
      </c>
      <c r="AW67" s="192">
        <v>0</v>
      </c>
      <c r="AX67" s="192">
        <v>0</v>
      </c>
      <c r="AY67" s="192">
        <v>0</v>
      </c>
      <c r="AZ67" s="192">
        <v>0.15640200000000001</v>
      </c>
      <c r="BA67" s="192">
        <v>10.149481333095713</v>
      </c>
      <c r="BB67" s="188"/>
      <c r="BC67" s="192">
        <v>3.969039</v>
      </c>
      <c r="BD67" s="188"/>
      <c r="BE67" s="192">
        <v>0</v>
      </c>
      <c r="BG67" s="187">
        <v>209.46265420802305</v>
      </c>
      <c r="BI67" s="159">
        <v>2.3103322360438897E-4</v>
      </c>
      <c r="BN67" s="194"/>
    </row>
    <row r="68" spans="1:66" x14ac:dyDescent="0.2">
      <c r="A68" s="190" t="s">
        <v>660</v>
      </c>
      <c r="B68" s="190" t="s">
        <v>731</v>
      </c>
      <c r="C68" s="190" t="s">
        <v>75</v>
      </c>
      <c r="D68" s="190"/>
      <c r="E68" s="192">
        <v>6.2247769999999996</v>
      </c>
      <c r="F68" s="192"/>
      <c r="G68" s="192">
        <v>9.4571941539189996</v>
      </c>
      <c r="H68" s="192">
        <v>-0.27818100000000001</v>
      </c>
      <c r="I68" s="192">
        <v>0</v>
      </c>
      <c r="J68" s="192">
        <v>0</v>
      </c>
      <c r="K68" s="192">
        <v>0</v>
      </c>
      <c r="L68" s="192">
        <v>0</v>
      </c>
      <c r="M68" s="192">
        <v>0</v>
      </c>
      <c r="N68" s="192">
        <v>0</v>
      </c>
      <c r="O68" s="192">
        <v>8.5470000000000008E-3</v>
      </c>
      <c r="P68" s="192">
        <v>7.8549999999999991E-3</v>
      </c>
      <c r="Q68" s="192">
        <v>2.1636580026666667</v>
      </c>
      <c r="R68" s="192">
        <v>3.1786574357715563E-2</v>
      </c>
      <c r="S68" s="192">
        <v>0.83520300000000003</v>
      </c>
      <c r="T68" s="192">
        <v>7.2052472617295887E-2</v>
      </c>
      <c r="U68" s="192">
        <v>0</v>
      </c>
      <c r="V68" s="192">
        <v>0</v>
      </c>
      <c r="W68" s="192">
        <v>0</v>
      </c>
      <c r="X68" s="192">
        <v>0</v>
      </c>
      <c r="Y68" s="192">
        <v>0</v>
      </c>
      <c r="Z68" s="192"/>
      <c r="AA68" s="192">
        <v>0</v>
      </c>
      <c r="AB68" s="188"/>
      <c r="AC68" s="193">
        <v>18.52289220356068</v>
      </c>
      <c r="AE68" s="192">
        <v>6.3010074275570904</v>
      </c>
      <c r="AF68" s="188"/>
      <c r="AG68" s="192">
        <v>8.1653090974870004</v>
      </c>
      <c r="AH68" s="192">
        <v>4.058536853799969E-2</v>
      </c>
      <c r="AI68" s="192">
        <v>-0.27818100000000001</v>
      </c>
      <c r="AJ68" s="192"/>
      <c r="AK68" s="192">
        <v>0</v>
      </c>
      <c r="AL68" s="192">
        <v>0</v>
      </c>
      <c r="AM68" s="192">
        <v>0</v>
      </c>
      <c r="AN68" s="192">
        <v>0</v>
      </c>
      <c r="AO68" s="192">
        <v>0</v>
      </c>
      <c r="AP68" s="192">
        <v>8.5470000000000008E-3</v>
      </c>
      <c r="AQ68" s="192">
        <v>7.8549999999999991E-3</v>
      </c>
      <c r="AR68" s="192">
        <v>7.0342543246941919E-2</v>
      </c>
      <c r="AS68" s="192">
        <v>2.8969325626666667</v>
      </c>
      <c r="AT68" s="192">
        <v>1.2861624280796251E-2</v>
      </c>
      <c r="AU68" s="192">
        <v>0.73497900000000005</v>
      </c>
      <c r="AV68" s="192">
        <v>8.571642752673421E-2</v>
      </c>
      <c r="AW68" s="192">
        <v>0</v>
      </c>
      <c r="AX68" s="192">
        <v>0</v>
      </c>
      <c r="AY68" s="192">
        <v>0</v>
      </c>
      <c r="AZ68" s="192">
        <v>0</v>
      </c>
      <c r="BA68" s="192">
        <v>0</v>
      </c>
      <c r="BB68" s="188"/>
      <c r="BC68" s="192">
        <v>0</v>
      </c>
      <c r="BD68" s="188"/>
      <c r="BE68" s="192">
        <v>0</v>
      </c>
      <c r="BG68" s="187">
        <v>18.045955051303228</v>
      </c>
      <c r="BI68" s="159">
        <v>-2.5748524961224473E-2</v>
      </c>
      <c r="BN68" s="194"/>
    </row>
    <row r="69" spans="1:66" x14ac:dyDescent="0.2">
      <c r="A69" s="190" t="s">
        <v>660</v>
      </c>
      <c r="B69" s="190" t="s">
        <v>732</v>
      </c>
      <c r="C69" s="190" t="s">
        <v>76</v>
      </c>
      <c r="D69" s="190"/>
      <c r="E69" s="192">
        <v>10.299359000000001</v>
      </c>
      <c r="F69" s="192"/>
      <c r="G69" s="192">
        <v>7.4525898124529997</v>
      </c>
      <c r="H69" s="192">
        <v>-0.18198300000000001</v>
      </c>
      <c r="I69" s="192">
        <v>0</v>
      </c>
      <c r="J69" s="192">
        <v>0</v>
      </c>
      <c r="K69" s="192">
        <v>0</v>
      </c>
      <c r="L69" s="192">
        <v>0</v>
      </c>
      <c r="M69" s="192">
        <v>0</v>
      </c>
      <c r="N69" s="192">
        <v>0</v>
      </c>
      <c r="O69" s="192">
        <v>8.5470000000000008E-3</v>
      </c>
      <c r="P69" s="192">
        <v>7.8549999999999991E-3</v>
      </c>
      <c r="Q69" s="192">
        <v>0.99945675822222235</v>
      </c>
      <c r="R69" s="192">
        <v>2.5236190443531318E-2</v>
      </c>
      <c r="S69" s="192">
        <v>0.827986</v>
      </c>
      <c r="T69" s="192">
        <v>7.2500230727804302E-2</v>
      </c>
      <c r="U69" s="192">
        <v>0</v>
      </c>
      <c r="V69" s="192">
        <v>0</v>
      </c>
      <c r="W69" s="192">
        <v>0</v>
      </c>
      <c r="X69" s="192">
        <v>0</v>
      </c>
      <c r="Y69" s="192">
        <v>0</v>
      </c>
      <c r="Z69" s="192"/>
      <c r="AA69" s="192">
        <v>0</v>
      </c>
      <c r="AB69" s="188"/>
      <c r="AC69" s="193">
        <v>19.511546991846561</v>
      </c>
      <c r="AE69" s="192">
        <v>10.328444211519159</v>
      </c>
      <c r="AF69" s="188"/>
      <c r="AG69" s="192">
        <v>6.4425644375769995</v>
      </c>
      <c r="AH69" s="192">
        <v>3.2221782634000294E-2</v>
      </c>
      <c r="AI69" s="192">
        <v>-0.18198300000000001</v>
      </c>
      <c r="AJ69" s="192"/>
      <c r="AK69" s="192">
        <v>0</v>
      </c>
      <c r="AL69" s="192">
        <v>0</v>
      </c>
      <c r="AM69" s="192">
        <v>0</v>
      </c>
      <c r="AN69" s="192">
        <v>0</v>
      </c>
      <c r="AO69" s="192">
        <v>0</v>
      </c>
      <c r="AP69" s="192">
        <v>8.5470000000000008E-3</v>
      </c>
      <c r="AQ69" s="192">
        <v>7.8549999999999991E-3</v>
      </c>
      <c r="AR69" s="192">
        <v>0.11228192571895103</v>
      </c>
      <c r="AS69" s="192">
        <v>1.4050717982222223</v>
      </c>
      <c r="AT69" s="192">
        <v>1.0135396241911737E-2</v>
      </c>
      <c r="AU69" s="192">
        <v>0.760903</v>
      </c>
      <c r="AV69" s="192">
        <v>8.6444917971463961E-2</v>
      </c>
      <c r="AW69" s="192">
        <v>0</v>
      </c>
      <c r="AX69" s="192">
        <v>0</v>
      </c>
      <c r="AY69" s="192">
        <v>0</v>
      </c>
      <c r="AZ69" s="192">
        <v>0</v>
      </c>
      <c r="BA69" s="192">
        <v>0</v>
      </c>
      <c r="BB69" s="188"/>
      <c r="BC69" s="192">
        <v>0</v>
      </c>
      <c r="BD69" s="188"/>
      <c r="BE69" s="192">
        <v>0</v>
      </c>
      <c r="BG69" s="187">
        <v>19.012486469884706</v>
      </c>
      <c r="BI69" s="159">
        <v>-2.5577701356555755E-2</v>
      </c>
      <c r="BN69" s="194"/>
    </row>
    <row r="70" spans="1:66" x14ac:dyDescent="0.2">
      <c r="A70" s="190" t="s">
        <v>660</v>
      </c>
      <c r="B70" s="190" t="s">
        <v>733</v>
      </c>
      <c r="C70" s="190" t="s">
        <v>77</v>
      </c>
      <c r="D70" s="190"/>
      <c r="E70" s="192">
        <v>7.1902170300000003</v>
      </c>
      <c r="F70" s="192"/>
      <c r="G70" s="192">
        <v>6.2919823201090006</v>
      </c>
      <c r="H70" s="192">
        <v>-1.6986000000000001E-2</v>
      </c>
      <c r="I70" s="192">
        <v>0</v>
      </c>
      <c r="J70" s="192">
        <v>0</v>
      </c>
      <c r="K70" s="192">
        <v>0</v>
      </c>
      <c r="L70" s="192">
        <v>0</v>
      </c>
      <c r="M70" s="192">
        <v>0</v>
      </c>
      <c r="N70" s="192">
        <v>0</v>
      </c>
      <c r="O70" s="192">
        <v>8.5470000000000008E-3</v>
      </c>
      <c r="P70" s="192">
        <v>7.8549999999999991E-3</v>
      </c>
      <c r="Q70" s="192">
        <v>0.69913455377777778</v>
      </c>
      <c r="R70" s="192">
        <v>2.1040011990777808E-2</v>
      </c>
      <c r="S70" s="192">
        <v>0.70424799999999999</v>
      </c>
      <c r="T70" s="192">
        <v>6.4720661416142661E-2</v>
      </c>
      <c r="U70" s="192">
        <v>0</v>
      </c>
      <c r="V70" s="192">
        <v>0</v>
      </c>
      <c r="W70" s="192">
        <v>0</v>
      </c>
      <c r="X70" s="192">
        <v>0</v>
      </c>
      <c r="Y70" s="192">
        <v>0</v>
      </c>
      <c r="Z70" s="192"/>
      <c r="AA70" s="192">
        <v>0</v>
      </c>
      <c r="AB70" s="188"/>
      <c r="AC70" s="193">
        <v>14.970758577293699</v>
      </c>
      <c r="AE70" s="192">
        <v>7.1935131185231231</v>
      </c>
      <c r="AF70" s="188"/>
      <c r="AG70" s="192">
        <v>5.4514694068210003</v>
      </c>
      <c r="AH70" s="192">
        <v>2.6864066289999523E-2</v>
      </c>
      <c r="AI70" s="192">
        <v>-1.6986000000000001E-2</v>
      </c>
      <c r="AJ70" s="192"/>
      <c r="AK70" s="192">
        <v>0</v>
      </c>
      <c r="AL70" s="192">
        <v>0</v>
      </c>
      <c r="AM70" s="192">
        <v>0</v>
      </c>
      <c r="AN70" s="192">
        <v>0</v>
      </c>
      <c r="AO70" s="192">
        <v>0</v>
      </c>
      <c r="AP70" s="192">
        <v>8.5470000000000008E-3</v>
      </c>
      <c r="AQ70" s="192">
        <v>7.8549999999999991E-3</v>
      </c>
      <c r="AR70" s="192">
        <v>7.8617284194072656E-2</v>
      </c>
      <c r="AS70" s="192">
        <v>1.0893727404444447</v>
      </c>
      <c r="AT70" s="192">
        <v>8.5569896594667894E-3</v>
      </c>
      <c r="AU70" s="192">
        <v>0.63501799999999997</v>
      </c>
      <c r="AV70" s="192">
        <v>8.1767070048835128E-2</v>
      </c>
      <c r="AW70" s="192">
        <v>0</v>
      </c>
      <c r="AX70" s="192">
        <v>0</v>
      </c>
      <c r="AY70" s="192">
        <v>0</v>
      </c>
      <c r="AZ70" s="192">
        <v>0</v>
      </c>
      <c r="BA70" s="192">
        <v>0</v>
      </c>
      <c r="BB70" s="188"/>
      <c r="BC70" s="192">
        <v>0</v>
      </c>
      <c r="BD70" s="188"/>
      <c r="BE70" s="192">
        <v>0</v>
      </c>
      <c r="BG70" s="187">
        <v>14.56459467598094</v>
      </c>
      <c r="BI70" s="159">
        <v>-2.7130482347687567E-2</v>
      </c>
      <c r="BN70" s="194"/>
    </row>
    <row r="71" spans="1:66" x14ac:dyDescent="0.2">
      <c r="A71" s="190" t="s">
        <v>660</v>
      </c>
      <c r="B71" s="190" t="s">
        <v>734</v>
      </c>
      <c r="C71" s="190" t="s">
        <v>78</v>
      </c>
      <c r="D71" s="190"/>
      <c r="E71" s="192">
        <v>5.763992</v>
      </c>
      <c r="F71" s="192"/>
      <c r="G71" s="192">
        <v>8.4137118980989989</v>
      </c>
      <c r="H71" s="192">
        <v>-0.34945700000000002</v>
      </c>
      <c r="I71" s="192">
        <v>0</v>
      </c>
      <c r="J71" s="192">
        <v>0</v>
      </c>
      <c r="K71" s="192">
        <v>0</v>
      </c>
      <c r="L71" s="192">
        <v>0</v>
      </c>
      <c r="M71" s="192">
        <v>0</v>
      </c>
      <c r="N71" s="192">
        <v>0</v>
      </c>
      <c r="O71" s="192">
        <v>8.5470000000000008E-3</v>
      </c>
      <c r="P71" s="192">
        <v>7.8549999999999991E-3</v>
      </c>
      <c r="Q71" s="192">
        <v>1.3401566204444444</v>
      </c>
      <c r="R71" s="192">
        <v>2.8277334293301353E-2</v>
      </c>
      <c r="S71" s="192">
        <v>0.77156599999999997</v>
      </c>
      <c r="T71" s="192">
        <v>6.0573717330908869E-2</v>
      </c>
      <c r="U71" s="192">
        <v>0</v>
      </c>
      <c r="V71" s="192">
        <v>0</v>
      </c>
      <c r="W71" s="192">
        <v>0</v>
      </c>
      <c r="X71" s="192">
        <v>0</v>
      </c>
      <c r="Y71" s="192">
        <v>0</v>
      </c>
      <c r="Z71" s="192"/>
      <c r="AA71" s="192">
        <v>0</v>
      </c>
      <c r="AB71" s="188"/>
      <c r="AC71" s="193">
        <v>16.045222570167653</v>
      </c>
      <c r="AE71" s="192">
        <v>5.7958201763740771</v>
      </c>
      <c r="AF71" s="188"/>
      <c r="AG71" s="192">
        <v>7.265939504116</v>
      </c>
      <c r="AH71" s="192">
        <v>3.6104740971000866E-2</v>
      </c>
      <c r="AI71" s="192">
        <v>-0.34945700000000002</v>
      </c>
      <c r="AJ71" s="192"/>
      <c r="AK71" s="192">
        <v>0</v>
      </c>
      <c r="AL71" s="192">
        <v>0</v>
      </c>
      <c r="AM71" s="192">
        <v>0</v>
      </c>
      <c r="AN71" s="192">
        <v>0</v>
      </c>
      <c r="AO71" s="192">
        <v>0</v>
      </c>
      <c r="AP71" s="192">
        <v>8.5470000000000008E-3</v>
      </c>
      <c r="AQ71" s="192">
        <v>7.8549999999999991E-3</v>
      </c>
      <c r="AR71" s="192">
        <v>6.3373910912212325E-2</v>
      </c>
      <c r="AS71" s="192">
        <v>2.026312247111111</v>
      </c>
      <c r="AT71" s="192">
        <v>1.1442506041326352E-2</v>
      </c>
      <c r="AU71" s="192">
        <v>0.68887799999999999</v>
      </c>
      <c r="AV71" s="192">
        <v>7.8582151830787206E-2</v>
      </c>
      <c r="AW71" s="192">
        <v>0</v>
      </c>
      <c r="AX71" s="192">
        <v>0</v>
      </c>
      <c r="AY71" s="192">
        <v>0</v>
      </c>
      <c r="AZ71" s="192">
        <v>0</v>
      </c>
      <c r="BA71" s="192">
        <v>0</v>
      </c>
      <c r="BB71" s="188"/>
      <c r="BC71" s="192">
        <v>0</v>
      </c>
      <c r="BD71" s="188"/>
      <c r="BE71" s="192">
        <v>0</v>
      </c>
      <c r="BG71" s="187">
        <v>15.633398237356515</v>
      </c>
      <c r="BI71" s="159">
        <v>-2.5666476797699848E-2</v>
      </c>
      <c r="BN71" s="194"/>
    </row>
    <row r="72" spans="1:66" x14ac:dyDescent="0.2">
      <c r="A72" s="190" t="s">
        <v>688</v>
      </c>
      <c r="B72" s="190" t="s">
        <v>735</v>
      </c>
      <c r="C72" s="190" t="s">
        <v>79</v>
      </c>
      <c r="D72" s="190"/>
      <c r="E72" s="192">
        <v>166.787205</v>
      </c>
      <c r="F72" s="192"/>
      <c r="G72" s="192">
        <v>94.819743699587008</v>
      </c>
      <c r="H72" s="192">
        <v>-0.37903100000000001</v>
      </c>
      <c r="I72" s="192">
        <v>0</v>
      </c>
      <c r="J72" s="192">
        <v>0</v>
      </c>
      <c r="K72" s="192">
        <v>0</v>
      </c>
      <c r="L72" s="192">
        <v>5.1751999999999992E-2</v>
      </c>
      <c r="M72" s="192">
        <v>0.74135899999999999</v>
      </c>
      <c r="N72" s="192">
        <v>0</v>
      </c>
      <c r="O72" s="192">
        <v>8.5470000000000008E-3</v>
      </c>
      <c r="P72" s="192">
        <v>7.8549999999999991E-3</v>
      </c>
      <c r="Q72" s="192">
        <v>3.9186968433333331</v>
      </c>
      <c r="R72" s="192">
        <v>0.31496890817964107</v>
      </c>
      <c r="S72" s="192">
        <v>2.0002779999999998</v>
      </c>
      <c r="T72" s="192">
        <v>0.1478837850484242</v>
      </c>
      <c r="U72" s="192">
        <v>0</v>
      </c>
      <c r="V72" s="192">
        <v>0</v>
      </c>
      <c r="W72" s="192">
        <v>0</v>
      </c>
      <c r="X72" s="192">
        <v>0.25406699999999999</v>
      </c>
      <c r="Y72" s="192">
        <v>13.761752762236936</v>
      </c>
      <c r="Z72" s="192"/>
      <c r="AA72" s="192">
        <v>5.1920739999999999</v>
      </c>
      <c r="AB72" s="188"/>
      <c r="AC72" s="193">
        <v>287.62715199838539</v>
      </c>
      <c r="AE72" s="192">
        <v>167.82778760414749</v>
      </c>
      <c r="AF72" s="188"/>
      <c r="AG72" s="192">
        <v>86.483722720725993</v>
      </c>
      <c r="AH72" s="192">
        <v>0.40215498130300642</v>
      </c>
      <c r="AI72" s="192">
        <v>-0.37903100000000001</v>
      </c>
      <c r="AJ72" s="192"/>
      <c r="AK72" s="192">
        <v>0</v>
      </c>
      <c r="AL72" s="192">
        <v>0</v>
      </c>
      <c r="AM72" s="192">
        <v>5.1751999999999992E-2</v>
      </c>
      <c r="AN72" s="192">
        <v>0.73057399999999995</v>
      </c>
      <c r="AO72" s="192">
        <v>0</v>
      </c>
      <c r="AP72" s="192">
        <v>8.5470000000000008E-3</v>
      </c>
      <c r="AQ72" s="192">
        <v>7.8549999999999991E-3</v>
      </c>
      <c r="AR72" s="192">
        <v>1.8164094665997954</v>
      </c>
      <c r="AS72" s="192">
        <v>5.2751161766666668</v>
      </c>
      <c r="AT72" s="192">
        <v>0.12895324955976692</v>
      </c>
      <c r="AU72" s="192">
        <v>1.7602450000000001</v>
      </c>
      <c r="AV72" s="192">
        <v>0.13541088538950752</v>
      </c>
      <c r="AW72" s="192">
        <v>0</v>
      </c>
      <c r="AX72" s="192">
        <v>0</v>
      </c>
      <c r="AY72" s="192">
        <v>0</v>
      </c>
      <c r="AZ72" s="192">
        <v>0.26199699999999998</v>
      </c>
      <c r="BA72" s="192">
        <v>14.274388313761277</v>
      </c>
      <c r="BB72" s="188"/>
      <c r="BC72" s="192">
        <v>6.6487559999999997</v>
      </c>
      <c r="BD72" s="188"/>
      <c r="BE72" s="192">
        <v>0</v>
      </c>
      <c r="BG72" s="187">
        <v>285.43463839815342</v>
      </c>
      <c r="BI72" s="159">
        <v>-7.6227629589165824E-3</v>
      </c>
      <c r="BK72" s="194"/>
      <c r="BN72" s="194"/>
    </row>
    <row r="73" spans="1:66" x14ac:dyDescent="0.2">
      <c r="A73" s="190" t="s">
        <v>672</v>
      </c>
      <c r="B73" s="190" t="s">
        <v>736</v>
      </c>
      <c r="C73" s="190" t="s">
        <v>80</v>
      </c>
      <c r="D73" s="190"/>
      <c r="E73" s="192">
        <v>23.010826999999999</v>
      </c>
      <c r="F73" s="192"/>
      <c r="G73" s="192">
        <v>20.706177423955999</v>
      </c>
      <c r="H73" s="192">
        <v>0</v>
      </c>
      <c r="I73" s="192">
        <v>0</v>
      </c>
      <c r="J73" s="192">
        <v>0</v>
      </c>
      <c r="K73" s="192">
        <v>0</v>
      </c>
      <c r="L73" s="192">
        <v>0</v>
      </c>
      <c r="M73" s="192">
        <v>0</v>
      </c>
      <c r="N73" s="192">
        <v>0.20983474999756643</v>
      </c>
      <c r="O73" s="192">
        <v>0</v>
      </c>
      <c r="P73" s="192">
        <v>0</v>
      </c>
      <c r="Q73" s="192">
        <v>0</v>
      </c>
      <c r="R73" s="192">
        <v>0</v>
      </c>
      <c r="S73" s="192">
        <v>0</v>
      </c>
      <c r="T73" s="192">
        <v>0</v>
      </c>
      <c r="U73" s="192">
        <v>0</v>
      </c>
      <c r="V73" s="192">
        <v>0</v>
      </c>
      <c r="W73" s="192">
        <v>0</v>
      </c>
      <c r="X73" s="192">
        <v>0</v>
      </c>
      <c r="Y73" s="192">
        <v>0</v>
      </c>
      <c r="Z73" s="192"/>
      <c r="AA73" s="192">
        <v>0</v>
      </c>
      <c r="AB73" s="188"/>
      <c r="AC73" s="193">
        <v>43.926839173953567</v>
      </c>
      <c r="AE73" s="192">
        <v>23.124248067262524</v>
      </c>
      <c r="AF73" s="188"/>
      <c r="AG73" s="192">
        <v>19.158531094441997</v>
      </c>
      <c r="AH73" s="192">
        <v>8.9524576681997634E-2</v>
      </c>
      <c r="AI73" s="192">
        <v>0</v>
      </c>
      <c r="AJ73" s="192"/>
      <c r="AK73" s="192">
        <v>0</v>
      </c>
      <c r="AL73" s="192">
        <v>0</v>
      </c>
      <c r="AM73" s="192">
        <v>0</v>
      </c>
      <c r="AN73" s="192">
        <v>0</v>
      </c>
      <c r="AO73" s="192">
        <v>0.23359960005078961</v>
      </c>
      <c r="AP73" s="192">
        <v>0</v>
      </c>
      <c r="AQ73" s="192">
        <v>0</v>
      </c>
      <c r="AR73" s="192">
        <v>0.25904824999247239</v>
      </c>
      <c r="AS73" s="192">
        <v>0</v>
      </c>
      <c r="AT73" s="192">
        <v>0</v>
      </c>
      <c r="AU73" s="192">
        <v>0</v>
      </c>
      <c r="AV73" s="192">
        <v>0</v>
      </c>
      <c r="AW73" s="192">
        <v>0</v>
      </c>
      <c r="AX73" s="192">
        <v>0</v>
      </c>
      <c r="AY73" s="192">
        <v>0</v>
      </c>
      <c r="AZ73" s="192">
        <v>0</v>
      </c>
      <c r="BA73" s="192">
        <v>0</v>
      </c>
      <c r="BB73" s="188"/>
      <c r="BC73" s="192">
        <v>0</v>
      </c>
      <c r="BD73" s="188"/>
      <c r="BE73" s="192">
        <v>0</v>
      </c>
      <c r="BG73" s="187">
        <v>42.864951588429783</v>
      </c>
      <c r="BI73" s="159">
        <v>-2.4174003991469323E-2</v>
      </c>
      <c r="BN73" s="194"/>
    </row>
    <row r="74" spans="1:66" x14ac:dyDescent="0.2">
      <c r="A74" s="190" t="s">
        <v>688</v>
      </c>
      <c r="B74" s="190" t="s">
        <v>737</v>
      </c>
      <c r="C74" s="190" t="s">
        <v>427</v>
      </c>
      <c r="D74" s="190"/>
      <c r="E74" s="192">
        <v>139.960273</v>
      </c>
      <c r="F74" s="192"/>
      <c r="G74" s="192">
        <v>115.79208801573101</v>
      </c>
      <c r="H74" s="192">
        <v>-0.28713300000000003</v>
      </c>
      <c r="I74" s="192">
        <v>0</v>
      </c>
      <c r="J74" s="192">
        <v>0</v>
      </c>
      <c r="K74" s="192">
        <v>8.9131000000000002E-2</v>
      </c>
      <c r="L74" s="192">
        <v>6.4992999999999995E-2</v>
      </c>
      <c r="M74" s="192">
        <v>0.91456099999999996</v>
      </c>
      <c r="N74" s="192">
        <v>0</v>
      </c>
      <c r="O74" s="192">
        <v>8.5470000000000008E-3</v>
      </c>
      <c r="P74" s="192">
        <v>7.8549999999999991E-3</v>
      </c>
      <c r="Q74" s="192">
        <v>2.7270084155555554</v>
      </c>
      <c r="R74" s="192">
        <v>0.39209875473574601</v>
      </c>
      <c r="S74" s="192">
        <v>2.0041180000000001</v>
      </c>
      <c r="T74" s="192">
        <v>0.16189555840804934</v>
      </c>
      <c r="U74" s="192">
        <v>0</v>
      </c>
      <c r="V74" s="192">
        <v>0</v>
      </c>
      <c r="W74" s="192">
        <v>0</v>
      </c>
      <c r="X74" s="192">
        <v>0.25696999999999998</v>
      </c>
      <c r="Y74" s="192">
        <v>13.370983643559455</v>
      </c>
      <c r="Z74" s="192"/>
      <c r="AA74" s="192">
        <v>5.2514209999999997</v>
      </c>
      <c r="AB74" s="188"/>
      <c r="AC74" s="193">
        <v>280.71481038798981</v>
      </c>
      <c r="AE74" s="192">
        <v>140.46910629922056</v>
      </c>
      <c r="AF74" s="188"/>
      <c r="AG74" s="192">
        <v>104.749346159232</v>
      </c>
      <c r="AH74" s="192">
        <v>0.50063502550500627</v>
      </c>
      <c r="AI74" s="192">
        <v>-0.28713300000000003</v>
      </c>
      <c r="AJ74" s="192"/>
      <c r="AK74" s="192">
        <v>0</v>
      </c>
      <c r="AL74" s="192">
        <v>8.9131000000000002E-2</v>
      </c>
      <c r="AM74" s="192">
        <v>6.4992999999999995E-2</v>
      </c>
      <c r="AN74" s="192">
        <v>0.90125699999999997</v>
      </c>
      <c r="AO74" s="192">
        <v>0</v>
      </c>
      <c r="AP74" s="192">
        <v>8.5470000000000008E-3</v>
      </c>
      <c r="AQ74" s="192">
        <v>7.8549999999999991E-3</v>
      </c>
      <c r="AR74" s="192">
        <v>1.5712038969432489</v>
      </c>
      <c r="AS74" s="192">
        <v>3.8090862822222222</v>
      </c>
      <c r="AT74" s="192">
        <v>0.15747528352583062</v>
      </c>
      <c r="AU74" s="192">
        <v>1.858846</v>
      </c>
      <c r="AV74" s="192">
        <v>0.14525666291811209</v>
      </c>
      <c r="AW74" s="192">
        <v>0</v>
      </c>
      <c r="AX74" s="192">
        <v>0</v>
      </c>
      <c r="AY74" s="192">
        <v>0</v>
      </c>
      <c r="AZ74" s="192">
        <v>0.26499099999999998</v>
      </c>
      <c r="BA74" s="192">
        <v>13.889354002274009</v>
      </c>
      <c r="BB74" s="188"/>
      <c r="BC74" s="192">
        <v>6.7247529999999998</v>
      </c>
      <c r="BD74" s="188"/>
      <c r="BE74" s="192">
        <v>0</v>
      </c>
      <c r="BG74" s="187">
        <v>274.92470361184098</v>
      </c>
      <c r="BI74" s="159">
        <v>-2.0626296019600959E-2</v>
      </c>
      <c r="BK74" s="194"/>
      <c r="BN74" s="194"/>
    </row>
    <row r="75" spans="1:66" x14ac:dyDescent="0.2">
      <c r="A75" s="190" t="s">
        <v>660</v>
      </c>
      <c r="B75" s="190" t="s">
        <v>738</v>
      </c>
      <c r="C75" s="190" t="s">
        <v>81</v>
      </c>
      <c r="D75" s="190"/>
      <c r="E75" s="192">
        <v>3.934339</v>
      </c>
      <c r="F75" s="192"/>
      <c r="G75" s="192">
        <v>7.3768975837390007</v>
      </c>
      <c r="H75" s="192">
        <v>-6.6140000000000004E-2</v>
      </c>
      <c r="I75" s="192">
        <v>0</v>
      </c>
      <c r="J75" s="192">
        <v>0</v>
      </c>
      <c r="K75" s="192">
        <v>0</v>
      </c>
      <c r="L75" s="192">
        <v>0</v>
      </c>
      <c r="M75" s="192">
        <v>0</v>
      </c>
      <c r="N75" s="192">
        <v>0</v>
      </c>
      <c r="O75" s="192">
        <v>8.5470000000000008E-3</v>
      </c>
      <c r="P75" s="192">
        <v>7.8549999999999991E-3</v>
      </c>
      <c r="Q75" s="192">
        <v>0.35141293333333329</v>
      </c>
      <c r="R75" s="192">
        <v>2.4979879074330514E-2</v>
      </c>
      <c r="S75" s="192">
        <v>0.838812</v>
      </c>
      <c r="T75" s="192">
        <v>8.3767894904421034E-2</v>
      </c>
      <c r="U75" s="192">
        <v>0</v>
      </c>
      <c r="V75" s="192">
        <v>0</v>
      </c>
      <c r="W75" s="192">
        <v>0</v>
      </c>
      <c r="X75" s="192">
        <v>0</v>
      </c>
      <c r="Y75" s="192">
        <v>0</v>
      </c>
      <c r="Z75" s="192"/>
      <c r="AA75" s="192">
        <v>0</v>
      </c>
      <c r="AB75" s="188"/>
      <c r="AC75" s="193">
        <v>12.560471291051085</v>
      </c>
      <c r="AE75" s="192">
        <v>3.9452622162498101</v>
      </c>
      <c r="AF75" s="188"/>
      <c r="AG75" s="192">
        <v>6.359085122792</v>
      </c>
      <c r="AH75" s="192">
        <v>3.1894522098000158E-2</v>
      </c>
      <c r="AI75" s="192">
        <v>-6.6140000000000004E-2</v>
      </c>
      <c r="AJ75" s="192"/>
      <c r="AK75" s="192">
        <v>0</v>
      </c>
      <c r="AL75" s="192">
        <v>0</v>
      </c>
      <c r="AM75" s="192">
        <v>0</v>
      </c>
      <c r="AN75" s="192">
        <v>0</v>
      </c>
      <c r="AO75" s="192">
        <v>0</v>
      </c>
      <c r="AP75" s="192">
        <v>8.5470000000000008E-3</v>
      </c>
      <c r="AQ75" s="192">
        <v>7.8549999999999991E-3</v>
      </c>
      <c r="AR75" s="192">
        <v>4.7777429526414214E-2</v>
      </c>
      <c r="AS75" s="192">
        <v>0.45198071999999995</v>
      </c>
      <c r="AT75" s="192">
        <v>1.0032456089594771E-2</v>
      </c>
      <c r="AU75" s="192">
        <v>0.76487899999999998</v>
      </c>
      <c r="AV75" s="192">
        <v>9.3936656469074634E-2</v>
      </c>
      <c r="AW75" s="192">
        <v>0</v>
      </c>
      <c r="AX75" s="192">
        <v>0</v>
      </c>
      <c r="AY75" s="192">
        <v>0</v>
      </c>
      <c r="AZ75" s="192">
        <v>0</v>
      </c>
      <c r="BA75" s="192">
        <v>0</v>
      </c>
      <c r="BB75" s="188"/>
      <c r="BC75" s="192">
        <v>0</v>
      </c>
      <c r="BD75" s="188"/>
      <c r="BE75" s="192">
        <v>3.8688648743667287E-2</v>
      </c>
      <c r="BG75" s="187">
        <v>11.693798771968559</v>
      </c>
      <c r="BI75" s="159">
        <v>-6.9000000000000075E-2</v>
      </c>
      <c r="BN75" s="194"/>
    </row>
    <row r="76" spans="1:66" x14ac:dyDescent="0.2">
      <c r="A76" s="190" t="s">
        <v>660</v>
      </c>
      <c r="B76" s="190" t="s">
        <v>739</v>
      </c>
      <c r="C76" s="190" t="s">
        <v>82</v>
      </c>
      <c r="D76" s="190"/>
      <c r="E76" s="192">
        <v>6.8010289999999998</v>
      </c>
      <c r="F76" s="192"/>
      <c r="G76" s="192">
        <v>4.9454177214829995</v>
      </c>
      <c r="H76" s="192">
        <v>-0.194468</v>
      </c>
      <c r="I76" s="192">
        <v>0</v>
      </c>
      <c r="J76" s="192">
        <v>0</v>
      </c>
      <c r="K76" s="192">
        <v>0</v>
      </c>
      <c r="L76" s="192">
        <v>0</v>
      </c>
      <c r="M76" s="192">
        <v>0</v>
      </c>
      <c r="N76" s="192">
        <v>0</v>
      </c>
      <c r="O76" s="192">
        <v>8.5470000000000008E-3</v>
      </c>
      <c r="P76" s="192">
        <v>7.8549999999999991E-3</v>
      </c>
      <c r="Q76" s="192">
        <v>1.3874595653333333</v>
      </c>
      <c r="R76" s="192">
        <v>1.6674653692543558E-2</v>
      </c>
      <c r="S76" s="192">
        <v>0.63398900000000002</v>
      </c>
      <c r="T76" s="192">
        <v>5.5958356035606588E-2</v>
      </c>
      <c r="U76" s="192">
        <v>0</v>
      </c>
      <c r="V76" s="192">
        <v>0</v>
      </c>
      <c r="W76" s="192">
        <v>0</v>
      </c>
      <c r="X76" s="192">
        <v>0</v>
      </c>
      <c r="Y76" s="192">
        <v>0</v>
      </c>
      <c r="Z76" s="192"/>
      <c r="AA76" s="192">
        <v>0</v>
      </c>
      <c r="AB76" s="188"/>
      <c r="AC76" s="193">
        <v>13.662462296544483</v>
      </c>
      <c r="AE76" s="192">
        <v>6.8634038207222519</v>
      </c>
      <c r="AF76" s="188"/>
      <c r="AG76" s="192">
        <v>4.2881229406139996</v>
      </c>
      <c r="AH76" s="192">
        <v>2.1290339681000449E-2</v>
      </c>
      <c r="AI76" s="192">
        <v>-0.194468</v>
      </c>
      <c r="AJ76" s="192"/>
      <c r="AK76" s="192">
        <v>0</v>
      </c>
      <c r="AL76" s="192">
        <v>0</v>
      </c>
      <c r="AM76" s="192">
        <v>0</v>
      </c>
      <c r="AN76" s="192">
        <v>0</v>
      </c>
      <c r="AO76" s="192">
        <v>0</v>
      </c>
      <c r="AP76" s="192">
        <v>8.5470000000000008E-3</v>
      </c>
      <c r="AQ76" s="192">
        <v>7.8549999999999991E-3</v>
      </c>
      <c r="AR76" s="192">
        <v>7.5578079256810371E-2</v>
      </c>
      <c r="AS76" s="192">
        <v>2.111652845333333</v>
      </c>
      <c r="AT76" s="192">
        <v>6.7256845540120238E-3</v>
      </c>
      <c r="AU76" s="192">
        <v>0.56935999999999998</v>
      </c>
      <c r="AV76" s="192">
        <v>7.4853509533481993E-2</v>
      </c>
      <c r="AW76" s="192">
        <v>0</v>
      </c>
      <c r="AX76" s="192">
        <v>0</v>
      </c>
      <c r="AY76" s="192">
        <v>0</v>
      </c>
      <c r="AZ76" s="192">
        <v>0</v>
      </c>
      <c r="BA76" s="192">
        <v>0</v>
      </c>
      <c r="BB76" s="188"/>
      <c r="BC76" s="192">
        <v>0</v>
      </c>
      <c r="BD76" s="188"/>
      <c r="BE76" s="192">
        <v>0</v>
      </c>
      <c r="BG76" s="187">
        <v>13.832921219694889</v>
      </c>
      <c r="BI76" s="159">
        <v>1.2476442346232016E-2</v>
      </c>
      <c r="BN76" s="194"/>
    </row>
    <row r="77" spans="1:66" x14ac:dyDescent="0.2">
      <c r="A77" s="190" t="s">
        <v>660</v>
      </c>
      <c r="B77" s="190" t="s">
        <v>740</v>
      </c>
      <c r="C77" s="190" t="s">
        <v>83</v>
      </c>
      <c r="D77" s="190"/>
      <c r="E77" s="192">
        <v>6.7688410000000001</v>
      </c>
      <c r="F77" s="192"/>
      <c r="G77" s="192">
        <v>3.2651977798199998</v>
      </c>
      <c r="H77" s="192">
        <v>-0.14652499999999999</v>
      </c>
      <c r="I77" s="192">
        <v>0</v>
      </c>
      <c r="J77" s="192">
        <v>0</v>
      </c>
      <c r="K77" s="192">
        <v>0</v>
      </c>
      <c r="L77" s="192">
        <v>0</v>
      </c>
      <c r="M77" s="192">
        <v>0</v>
      </c>
      <c r="N77" s="192">
        <v>0</v>
      </c>
      <c r="O77" s="192">
        <v>8.5470000000000008E-3</v>
      </c>
      <c r="P77" s="192">
        <v>7.8549999999999991E-3</v>
      </c>
      <c r="Q77" s="192">
        <v>0.36851274666666672</v>
      </c>
      <c r="R77" s="192">
        <v>1.105671385129018E-2</v>
      </c>
      <c r="S77" s="192">
        <v>0.36143599999999998</v>
      </c>
      <c r="T77" s="192">
        <v>3.8718563981094918E-2</v>
      </c>
      <c r="U77" s="192">
        <v>0</v>
      </c>
      <c r="V77" s="192">
        <v>0</v>
      </c>
      <c r="W77" s="192">
        <v>0</v>
      </c>
      <c r="X77" s="192">
        <v>0</v>
      </c>
      <c r="Y77" s="192">
        <v>0</v>
      </c>
      <c r="Z77" s="192"/>
      <c r="AA77" s="192">
        <v>0</v>
      </c>
      <c r="AB77" s="188"/>
      <c r="AC77" s="193">
        <v>10.68363980431905</v>
      </c>
      <c r="AE77" s="192">
        <v>6.7702971077585348</v>
      </c>
      <c r="AF77" s="188"/>
      <c r="AG77" s="192">
        <v>2.8364812563080002</v>
      </c>
      <c r="AH77" s="192">
        <v>1.4117306301999838E-2</v>
      </c>
      <c r="AI77" s="192">
        <v>-0.14652499999999999</v>
      </c>
      <c r="AJ77" s="192"/>
      <c r="AK77" s="192">
        <v>0</v>
      </c>
      <c r="AL77" s="192">
        <v>0</v>
      </c>
      <c r="AM77" s="192">
        <v>0</v>
      </c>
      <c r="AN77" s="192">
        <v>0</v>
      </c>
      <c r="AO77" s="192">
        <v>0</v>
      </c>
      <c r="AP77" s="192">
        <v>8.5470000000000008E-3</v>
      </c>
      <c r="AQ77" s="192">
        <v>7.8549999999999991E-3</v>
      </c>
      <c r="AR77" s="192">
        <v>7.1731542968818673E-2</v>
      </c>
      <c r="AS77" s="192">
        <v>0.72262880000000007</v>
      </c>
      <c r="AT77" s="192">
        <v>4.4406138187542818E-3</v>
      </c>
      <c r="AU77" s="192">
        <v>0.33810000000000001</v>
      </c>
      <c r="AV77" s="192">
        <v>6.4005706609909285E-2</v>
      </c>
      <c r="AW77" s="192">
        <v>0</v>
      </c>
      <c r="AX77" s="192">
        <v>0</v>
      </c>
      <c r="AY77" s="192">
        <v>0</v>
      </c>
      <c r="AZ77" s="192">
        <v>0</v>
      </c>
      <c r="BA77" s="192">
        <v>0</v>
      </c>
      <c r="BB77" s="188"/>
      <c r="BC77" s="192">
        <v>0</v>
      </c>
      <c r="BD77" s="188"/>
      <c r="BE77" s="192">
        <v>0</v>
      </c>
      <c r="BG77" s="187">
        <v>10.691679333766018</v>
      </c>
      <c r="BI77" s="159">
        <v>7.5250847035464947E-4</v>
      </c>
      <c r="BN77" s="194"/>
    </row>
    <row r="78" spans="1:66" x14ac:dyDescent="0.2">
      <c r="A78" s="190" t="s">
        <v>660</v>
      </c>
      <c r="B78" s="190" t="s">
        <v>741</v>
      </c>
      <c r="C78" s="190" t="s">
        <v>84</v>
      </c>
      <c r="D78" s="190"/>
      <c r="E78" s="192">
        <v>5.8102999999999998</v>
      </c>
      <c r="F78" s="192"/>
      <c r="G78" s="192">
        <v>6.4971672515850001</v>
      </c>
      <c r="H78" s="192">
        <v>-6.1247000000000003E-2</v>
      </c>
      <c r="I78" s="192">
        <v>0</v>
      </c>
      <c r="J78" s="192">
        <v>0</v>
      </c>
      <c r="K78" s="192">
        <v>0</v>
      </c>
      <c r="L78" s="192">
        <v>0</v>
      </c>
      <c r="M78" s="192">
        <v>0</v>
      </c>
      <c r="N78" s="192">
        <v>0</v>
      </c>
      <c r="O78" s="192">
        <v>8.5470000000000008E-3</v>
      </c>
      <c r="P78" s="192">
        <v>7.8549999999999991E-3</v>
      </c>
      <c r="Q78" s="192">
        <v>1.7832616453333332</v>
      </c>
      <c r="R78" s="192">
        <v>2.1777566726721553E-2</v>
      </c>
      <c r="S78" s="192">
        <v>0.61621499999999996</v>
      </c>
      <c r="T78" s="192">
        <v>5.8978450367731132E-2</v>
      </c>
      <c r="U78" s="192">
        <v>0</v>
      </c>
      <c r="V78" s="192">
        <v>0</v>
      </c>
      <c r="W78" s="192">
        <v>0</v>
      </c>
      <c r="X78" s="192">
        <v>0</v>
      </c>
      <c r="Y78" s="192">
        <v>0</v>
      </c>
      <c r="Z78" s="192"/>
      <c r="AA78" s="192">
        <v>0</v>
      </c>
      <c r="AB78" s="188"/>
      <c r="AC78" s="193">
        <v>14.742854914012783</v>
      </c>
      <c r="AE78" s="192">
        <v>5.8914669395809689</v>
      </c>
      <c r="AF78" s="188"/>
      <c r="AG78" s="192">
        <v>5.6178511875690003</v>
      </c>
      <c r="AH78" s="192">
        <v>2.7805782450999135E-2</v>
      </c>
      <c r="AI78" s="192">
        <v>-6.1247000000000003E-2</v>
      </c>
      <c r="AJ78" s="192"/>
      <c r="AK78" s="192">
        <v>0</v>
      </c>
      <c r="AL78" s="192">
        <v>0</v>
      </c>
      <c r="AM78" s="192">
        <v>0</v>
      </c>
      <c r="AN78" s="192">
        <v>0</v>
      </c>
      <c r="AO78" s="192">
        <v>0</v>
      </c>
      <c r="AP78" s="192">
        <v>8.5470000000000008E-3</v>
      </c>
      <c r="AQ78" s="192">
        <v>7.8549999999999991E-3</v>
      </c>
      <c r="AR78" s="192">
        <v>6.6741702468122346E-2</v>
      </c>
      <c r="AS78" s="192">
        <v>2.6298182319999999</v>
      </c>
      <c r="AT78" s="192">
        <v>8.8360376999082179E-3</v>
      </c>
      <c r="AU78" s="192">
        <v>0.542848</v>
      </c>
      <c r="AV78" s="192">
        <v>7.7261657589675126E-2</v>
      </c>
      <c r="AW78" s="192">
        <v>0</v>
      </c>
      <c r="AX78" s="192">
        <v>0</v>
      </c>
      <c r="AY78" s="192">
        <v>0</v>
      </c>
      <c r="AZ78" s="192">
        <v>0</v>
      </c>
      <c r="BA78" s="192">
        <v>0</v>
      </c>
      <c r="BB78" s="188"/>
      <c r="BC78" s="192">
        <v>0</v>
      </c>
      <c r="BD78" s="188"/>
      <c r="BE78" s="192">
        <v>0</v>
      </c>
      <c r="BG78" s="187">
        <v>14.817784539358673</v>
      </c>
      <c r="BI78" s="159">
        <v>5.0824365960944699E-3</v>
      </c>
      <c r="BN78" s="194"/>
    </row>
    <row r="79" spans="1:66" x14ac:dyDescent="0.2">
      <c r="A79" s="190" t="s">
        <v>660</v>
      </c>
      <c r="B79" s="190" t="s">
        <v>742</v>
      </c>
      <c r="C79" s="190" t="s">
        <v>85</v>
      </c>
      <c r="D79" s="190"/>
      <c r="E79" s="192">
        <v>3.3561320000000001</v>
      </c>
      <c r="F79" s="192"/>
      <c r="G79" s="192">
        <v>2.1768044080090001</v>
      </c>
      <c r="H79" s="192">
        <v>-2.7200000000000002E-3</v>
      </c>
      <c r="I79" s="192">
        <v>0</v>
      </c>
      <c r="J79" s="192">
        <v>0</v>
      </c>
      <c r="K79" s="192">
        <v>0</v>
      </c>
      <c r="L79" s="192">
        <v>0</v>
      </c>
      <c r="M79" s="192">
        <v>0</v>
      </c>
      <c r="N79" s="192">
        <v>0</v>
      </c>
      <c r="O79" s="192">
        <v>8.5470000000000008E-3</v>
      </c>
      <c r="P79" s="192">
        <v>7.8549999999999991E-3</v>
      </c>
      <c r="Q79" s="192">
        <v>0.32892160444444452</v>
      </c>
      <c r="R79" s="192">
        <v>7.3711625060915728E-3</v>
      </c>
      <c r="S79" s="192">
        <v>0.29917700000000003</v>
      </c>
      <c r="T79" s="192">
        <v>3.5337014696396073E-2</v>
      </c>
      <c r="U79" s="192">
        <v>0</v>
      </c>
      <c r="V79" s="192">
        <v>0</v>
      </c>
      <c r="W79" s="192">
        <v>0</v>
      </c>
      <c r="X79" s="192">
        <v>0</v>
      </c>
      <c r="Y79" s="192">
        <v>0</v>
      </c>
      <c r="Z79" s="192"/>
      <c r="AA79" s="192">
        <v>0</v>
      </c>
      <c r="AB79" s="188"/>
      <c r="AC79" s="193">
        <v>6.2174251896559332</v>
      </c>
      <c r="AE79" s="192">
        <v>3.3806689536829442</v>
      </c>
      <c r="AF79" s="188"/>
      <c r="AG79" s="192">
        <v>1.8903307009980002</v>
      </c>
      <c r="AH79" s="192">
        <v>9.4115629920000204E-3</v>
      </c>
      <c r="AI79" s="192">
        <v>-2.7200000000000002E-3</v>
      </c>
      <c r="AJ79" s="192"/>
      <c r="AK79" s="192">
        <v>0</v>
      </c>
      <c r="AL79" s="192">
        <v>0</v>
      </c>
      <c r="AM79" s="192">
        <v>0</v>
      </c>
      <c r="AN79" s="192">
        <v>0</v>
      </c>
      <c r="AO79" s="192">
        <v>0</v>
      </c>
      <c r="AP79" s="192">
        <v>8.5470000000000008E-3</v>
      </c>
      <c r="AQ79" s="192">
        <v>7.8549999999999991E-3</v>
      </c>
      <c r="AR79" s="192">
        <v>3.8300757317034528E-2</v>
      </c>
      <c r="AS79" s="192">
        <v>0.4917092311111112</v>
      </c>
      <c r="AT79" s="192">
        <v>2.9604172202588219E-3</v>
      </c>
      <c r="AU79" s="192">
        <v>0.26327600000000001</v>
      </c>
      <c r="AV79" s="192">
        <v>6.1344240379220288E-2</v>
      </c>
      <c r="AW79" s="192">
        <v>0</v>
      </c>
      <c r="AX79" s="192">
        <v>0</v>
      </c>
      <c r="AY79" s="192">
        <v>0</v>
      </c>
      <c r="AZ79" s="192">
        <v>0</v>
      </c>
      <c r="BA79" s="192">
        <v>0</v>
      </c>
      <c r="BB79" s="188"/>
      <c r="BC79" s="192">
        <v>0</v>
      </c>
      <c r="BD79" s="188"/>
      <c r="BE79" s="192">
        <v>0</v>
      </c>
      <c r="BG79" s="187">
        <v>6.1516838637005691</v>
      </c>
      <c r="BI79" s="159">
        <v>-1.0573722071435514E-2</v>
      </c>
      <c r="BN79" s="194"/>
    </row>
    <row r="80" spans="1:66" ht="14.25" x14ac:dyDescent="0.2">
      <c r="A80" s="190" t="s">
        <v>743</v>
      </c>
      <c r="B80" s="190" t="s">
        <v>744</v>
      </c>
      <c r="C80" s="190" t="s">
        <v>86</v>
      </c>
      <c r="D80" s="191">
        <v>7</v>
      </c>
      <c r="E80" s="192">
        <v>4.8000689999999997</v>
      </c>
      <c r="F80" s="192"/>
      <c r="G80" s="192">
        <v>36.510764235342002</v>
      </c>
      <c r="H80" s="192">
        <v>-1.2423E-2</v>
      </c>
      <c r="I80" s="192">
        <v>0</v>
      </c>
      <c r="J80" s="192">
        <v>0</v>
      </c>
      <c r="K80" s="192">
        <v>0</v>
      </c>
      <c r="L80" s="192">
        <v>1.5432000000000001E-2</v>
      </c>
      <c r="M80" s="192">
        <v>2.5430000000000001E-2</v>
      </c>
      <c r="N80" s="192">
        <v>0</v>
      </c>
      <c r="O80" s="192">
        <v>0</v>
      </c>
      <c r="P80" s="192">
        <v>7.8549999999999991E-3</v>
      </c>
      <c r="Q80" s="192">
        <v>0.40334273999999998</v>
      </c>
      <c r="R80" s="192">
        <v>0.12346453863549131</v>
      </c>
      <c r="S80" s="192">
        <v>0.118726</v>
      </c>
      <c r="T80" s="192">
        <v>1.7395555184428958E-2</v>
      </c>
      <c r="U80" s="192">
        <v>0</v>
      </c>
      <c r="V80" s="192">
        <v>10.538</v>
      </c>
      <c r="W80" s="192">
        <v>0</v>
      </c>
      <c r="X80" s="192">
        <v>1.5845000000000001E-2</v>
      </c>
      <c r="Y80" s="192">
        <v>1.6514011104639401</v>
      </c>
      <c r="Z80" s="192"/>
      <c r="AA80" s="192">
        <v>0.17463000000000001</v>
      </c>
      <c r="AB80" s="188"/>
      <c r="AC80" s="193">
        <v>54.389932179625852</v>
      </c>
      <c r="AE80" s="192">
        <v>4.8603419066134803</v>
      </c>
      <c r="AF80" s="188"/>
      <c r="AG80" s="192">
        <v>32.195567308316996</v>
      </c>
      <c r="AH80" s="192">
        <v>0.15764057320300118</v>
      </c>
      <c r="AI80" s="192">
        <v>-1.2423E-2</v>
      </c>
      <c r="AJ80" s="192"/>
      <c r="AK80" s="192">
        <v>0</v>
      </c>
      <c r="AL80" s="192">
        <v>0</v>
      </c>
      <c r="AM80" s="192">
        <v>1.5432000000000001E-2</v>
      </c>
      <c r="AN80" s="192">
        <v>2.5059999999999999E-2</v>
      </c>
      <c r="AO80" s="192">
        <v>0</v>
      </c>
      <c r="AP80" s="192">
        <v>0</v>
      </c>
      <c r="AQ80" s="192">
        <v>7.8549999999999991E-3</v>
      </c>
      <c r="AR80" s="192">
        <v>5.0555623370645897E-2</v>
      </c>
      <c r="AS80" s="192">
        <v>0.84487220666666651</v>
      </c>
      <c r="AT80" s="192">
        <v>4.9654022552250134E-2</v>
      </c>
      <c r="AU80" s="192">
        <v>0.104479</v>
      </c>
      <c r="AV80" s="192">
        <v>4.9998208925839414E-2</v>
      </c>
      <c r="AW80" s="192">
        <v>0</v>
      </c>
      <c r="AX80" s="192">
        <v>10.743285714285713</v>
      </c>
      <c r="AY80" s="192">
        <v>0</v>
      </c>
      <c r="AZ80" s="192">
        <v>1.6112000000000001E-2</v>
      </c>
      <c r="BA80" s="192">
        <v>1.6976403415569306</v>
      </c>
      <c r="BB80" s="188"/>
      <c r="BC80" s="192">
        <v>0.22362399999999999</v>
      </c>
      <c r="BD80" s="188"/>
      <c r="BE80" s="192">
        <v>0</v>
      </c>
      <c r="BG80" s="187">
        <v>51.029694905491525</v>
      </c>
      <c r="BI80" s="159">
        <v>-6.1780501270657082E-2</v>
      </c>
      <c r="BN80" s="194"/>
    </row>
    <row r="81" spans="1:66" x14ac:dyDescent="0.2">
      <c r="A81" s="190" t="s">
        <v>672</v>
      </c>
      <c r="B81" s="190" t="s">
        <v>745</v>
      </c>
      <c r="C81" s="190" t="s">
        <v>87</v>
      </c>
      <c r="D81" s="190"/>
      <c r="E81" s="192">
        <v>9.2906289999999991</v>
      </c>
      <c r="F81" s="192"/>
      <c r="G81" s="192">
        <v>20.478689551688998</v>
      </c>
      <c r="H81" s="192">
        <v>0</v>
      </c>
      <c r="I81" s="192">
        <v>0</v>
      </c>
      <c r="J81" s="192">
        <v>0</v>
      </c>
      <c r="K81" s="192">
        <v>0</v>
      </c>
      <c r="L81" s="192">
        <v>0</v>
      </c>
      <c r="M81" s="192">
        <v>0</v>
      </c>
      <c r="N81" s="192">
        <v>0.16933359080843879</v>
      </c>
      <c r="O81" s="192">
        <v>0</v>
      </c>
      <c r="P81" s="192">
        <v>0</v>
      </c>
      <c r="Q81" s="192">
        <v>0</v>
      </c>
      <c r="R81" s="192">
        <v>0</v>
      </c>
      <c r="S81" s="192">
        <v>0</v>
      </c>
      <c r="T81" s="192">
        <v>0</v>
      </c>
      <c r="U81" s="192">
        <v>0</v>
      </c>
      <c r="V81" s="192">
        <v>0</v>
      </c>
      <c r="W81" s="192">
        <v>0</v>
      </c>
      <c r="X81" s="192">
        <v>0</v>
      </c>
      <c r="Y81" s="192">
        <v>0</v>
      </c>
      <c r="Z81" s="192"/>
      <c r="AA81" s="192">
        <v>0</v>
      </c>
      <c r="AB81" s="188"/>
      <c r="AC81" s="193">
        <v>29.938652142497435</v>
      </c>
      <c r="AE81" s="192">
        <v>9.3341027947380013</v>
      </c>
      <c r="AF81" s="188"/>
      <c r="AG81" s="192">
        <v>18.922516831597999</v>
      </c>
      <c r="AH81" s="192">
        <v>8.854101728099957E-2</v>
      </c>
      <c r="AI81" s="192">
        <v>0</v>
      </c>
      <c r="AJ81" s="192"/>
      <c r="AK81" s="192">
        <v>0</v>
      </c>
      <c r="AL81" s="192">
        <v>0</v>
      </c>
      <c r="AM81" s="192">
        <v>0</v>
      </c>
      <c r="AN81" s="192">
        <v>0</v>
      </c>
      <c r="AO81" s="192">
        <v>0.18921958909651329</v>
      </c>
      <c r="AP81" s="192">
        <v>0</v>
      </c>
      <c r="AQ81" s="192">
        <v>0</v>
      </c>
      <c r="AR81" s="192">
        <v>0.11725150604261061</v>
      </c>
      <c r="AS81" s="192">
        <v>0</v>
      </c>
      <c r="AT81" s="192">
        <v>0</v>
      </c>
      <c r="AU81" s="192">
        <v>0</v>
      </c>
      <c r="AV81" s="192">
        <v>0</v>
      </c>
      <c r="AW81" s="192">
        <v>0</v>
      </c>
      <c r="AX81" s="192">
        <v>0</v>
      </c>
      <c r="AY81" s="192">
        <v>0</v>
      </c>
      <c r="AZ81" s="192">
        <v>0</v>
      </c>
      <c r="BA81" s="192">
        <v>0</v>
      </c>
      <c r="BB81" s="188"/>
      <c r="BC81" s="192">
        <v>0</v>
      </c>
      <c r="BD81" s="188"/>
      <c r="BE81" s="192">
        <v>0</v>
      </c>
      <c r="BG81" s="187">
        <v>28.651631738756123</v>
      </c>
      <c r="BI81" s="159">
        <v>-4.2988588718541797E-2</v>
      </c>
      <c r="BN81" s="194"/>
    </row>
    <row r="82" spans="1:66" x14ac:dyDescent="0.2">
      <c r="A82" s="190" t="s">
        <v>660</v>
      </c>
      <c r="B82" s="190" t="s">
        <v>746</v>
      </c>
      <c r="C82" s="190" t="s">
        <v>88</v>
      </c>
      <c r="D82" s="190"/>
      <c r="E82" s="192">
        <v>9.6840229999999998</v>
      </c>
      <c r="F82" s="192"/>
      <c r="G82" s="192">
        <v>9.5685981746040003</v>
      </c>
      <c r="H82" s="192">
        <v>-0.122572</v>
      </c>
      <c r="I82" s="192">
        <v>0</v>
      </c>
      <c r="J82" s="192">
        <v>0</v>
      </c>
      <c r="K82" s="192">
        <v>0</v>
      </c>
      <c r="L82" s="192">
        <v>0</v>
      </c>
      <c r="M82" s="192">
        <v>0</v>
      </c>
      <c r="N82" s="192">
        <v>0</v>
      </c>
      <c r="O82" s="192">
        <v>8.5470000000000008E-3</v>
      </c>
      <c r="P82" s="192">
        <v>7.8549999999999991E-3</v>
      </c>
      <c r="Q82" s="192">
        <v>2.6161420008888889</v>
      </c>
      <c r="R82" s="192">
        <v>3.2039431066890833E-2</v>
      </c>
      <c r="S82" s="192">
        <v>1.044969</v>
      </c>
      <c r="T82" s="192">
        <v>9.337923150910335E-2</v>
      </c>
      <c r="U82" s="192">
        <v>0</v>
      </c>
      <c r="V82" s="192">
        <v>0</v>
      </c>
      <c r="W82" s="192">
        <v>0</v>
      </c>
      <c r="X82" s="192">
        <v>0</v>
      </c>
      <c r="Y82" s="192">
        <v>0</v>
      </c>
      <c r="Z82" s="192"/>
      <c r="AA82" s="192">
        <v>0</v>
      </c>
      <c r="AB82" s="188"/>
      <c r="AC82" s="193">
        <v>22.932980838068886</v>
      </c>
      <c r="AE82" s="192">
        <v>9.7329828929079198</v>
      </c>
      <c r="AF82" s="188"/>
      <c r="AG82" s="192">
        <v>8.2911104573559999</v>
      </c>
      <c r="AH82" s="192">
        <v>4.0908218135000209E-2</v>
      </c>
      <c r="AI82" s="192">
        <v>-0.122572</v>
      </c>
      <c r="AJ82" s="192"/>
      <c r="AK82" s="192">
        <v>0</v>
      </c>
      <c r="AL82" s="192">
        <v>0</v>
      </c>
      <c r="AM82" s="192">
        <v>0</v>
      </c>
      <c r="AN82" s="192">
        <v>0</v>
      </c>
      <c r="AO82" s="192">
        <v>0</v>
      </c>
      <c r="AP82" s="192">
        <v>8.5470000000000008E-3</v>
      </c>
      <c r="AQ82" s="192">
        <v>7.8549999999999991E-3</v>
      </c>
      <c r="AR82" s="192">
        <v>0.10745939874298989</v>
      </c>
      <c r="AS82" s="192">
        <v>3.4099058408888885</v>
      </c>
      <c r="AT82" s="192">
        <v>1.3013131866883694E-2</v>
      </c>
      <c r="AU82" s="192">
        <v>0.95438900000000004</v>
      </c>
      <c r="AV82" s="192">
        <v>0.10096575925502149</v>
      </c>
      <c r="AW82" s="192">
        <v>0</v>
      </c>
      <c r="AX82" s="192">
        <v>0</v>
      </c>
      <c r="AY82" s="192">
        <v>0</v>
      </c>
      <c r="AZ82" s="192">
        <v>0</v>
      </c>
      <c r="BA82" s="192">
        <v>0</v>
      </c>
      <c r="BB82" s="188"/>
      <c r="BC82" s="192">
        <v>0</v>
      </c>
      <c r="BD82" s="188"/>
      <c r="BE82" s="192">
        <v>0</v>
      </c>
      <c r="BG82" s="187">
        <v>22.544564699152701</v>
      </c>
      <c r="BI82" s="159">
        <v>-1.6937010572625234E-2</v>
      </c>
      <c r="BN82" s="194"/>
    </row>
    <row r="83" spans="1:66" x14ac:dyDescent="0.2">
      <c r="A83" s="190" t="s">
        <v>660</v>
      </c>
      <c r="B83" s="190" t="s">
        <v>747</v>
      </c>
      <c r="C83" s="190" t="s">
        <v>89</v>
      </c>
      <c r="D83" s="190"/>
      <c r="E83" s="192">
        <v>3.5893630000000001</v>
      </c>
      <c r="F83" s="192"/>
      <c r="G83" s="192">
        <v>5.5197326439420005</v>
      </c>
      <c r="H83" s="192">
        <v>-6.5601999999999994E-2</v>
      </c>
      <c r="I83" s="192">
        <v>0</v>
      </c>
      <c r="J83" s="192">
        <v>0</v>
      </c>
      <c r="K83" s="192">
        <v>0</v>
      </c>
      <c r="L83" s="192">
        <v>0</v>
      </c>
      <c r="M83" s="192">
        <v>0</v>
      </c>
      <c r="N83" s="192">
        <v>0</v>
      </c>
      <c r="O83" s="192">
        <v>8.5470000000000008E-3</v>
      </c>
      <c r="P83" s="192">
        <v>7.8549999999999991E-3</v>
      </c>
      <c r="Q83" s="192">
        <v>0.21738140355555555</v>
      </c>
      <c r="R83" s="192">
        <v>1.8673454144427292E-2</v>
      </c>
      <c r="S83" s="192">
        <v>0.47040700000000002</v>
      </c>
      <c r="T83" s="192">
        <v>5.2749829744013932E-2</v>
      </c>
      <c r="U83" s="192">
        <v>0</v>
      </c>
      <c r="V83" s="192">
        <v>0</v>
      </c>
      <c r="W83" s="192">
        <v>0</v>
      </c>
      <c r="X83" s="192">
        <v>0</v>
      </c>
      <c r="Y83" s="192">
        <v>0</v>
      </c>
      <c r="Z83" s="192"/>
      <c r="AA83" s="192">
        <v>0</v>
      </c>
      <c r="AB83" s="188"/>
      <c r="AC83" s="193">
        <v>9.8191073313859949</v>
      </c>
      <c r="AE83" s="192">
        <v>3.6139864314176826</v>
      </c>
      <c r="AF83" s="188"/>
      <c r="AG83" s="192">
        <v>4.7597800002070008</v>
      </c>
      <c r="AH83" s="192">
        <v>2.3842425100999886E-2</v>
      </c>
      <c r="AI83" s="192">
        <v>-6.5601999999999994E-2</v>
      </c>
      <c r="AJ83" s="192"/>
      <c r="AK83" s="192">
        <v>0</v>
      </c>
      <c r="AL83" s="192">
        <v>0</v>
      </c>
      <c r="AM83" s="192">
        <v>0</v>
      </c>
      <c r="AN83" s="192">
        <v>0</v>
      </c>
      <c r="AO83" s="192">
        <v>0</v>
      </c>
      <c r="AP83" s="192">
        <v>8.5470000000000008E-3</v>
      </c>
      <c r="AQ83" s="192">
        <v>7.8549999999999991E-3</v>
      </c>
      <c r="AR83" s="192">
        <v>4.2266060048066718E-2</v>
      </c>
      <c r="AS83" s="192">
        <v>0.47188796355555557</v>
      </c>
      <c r="AT83" s="192">
        <v>7.5067431461591809E-3</v>
      </c>
      <c r="AU83" s="192">
        <v>0.44038300000000002</v>
      </c>
      <c r="AV83" s="192">
        <v>7.328036940372934E-2</v>
      </c>
      <c r="AW83" s="192">
        <v>0</v>
      </c>
      <c r="AX83" s="192">
        <v>0</v>
      </c>
      <c r="AY83" s="192">
        <v>0</v>
      </c>
      <c r="AZ83" s="192">
        <v>0</v>
      </c>
      <c r="BA83" s="192">
        <v>0</v>
      </c>
      <c r="BB83" s="188"/>
      <c r="BC83" s="192">
        <v>0</v>
      </c>
      <c r="BD83" s="188"/>
      <c r="BE83" s="192">
        <v>0</v>
      </c>
      <c r="BG83" s="187">
        <v>9.3837329928791959</v>
      </c>
      <c r="BI83" s="159">
        <v>-4.4339502952081965E-2</v>
      </c>
      <c r="BN83" s="194"/>
    </row>
    <row r="84" spans="1:66" x14ac:dyDescent="0.2">
      <c r="A84" s="190" t="s">
        <v>660</v>
      </c>
      <c r="B84" s="190" t="s">
        <v>748</v>
      </c>
      <c r="C84" s="190" t="s">
        <v>90</v>
      </c>
      <c r="D84" s="190"/>
      <c r="E84" s="192">
        <v>2.852573</v>
      </c>
      <c r="F84" s="192"/>
      <c r="G84" s="192">
        <v>4.6572345537820006</v>
      </c>
      <c r="H84" s="192">
        <v>-1.1983000000000001E-2</v>
      </c>
      <c r="I84" s="192">
        <v>0</v>
      </c>
      <c r="J84" s="192">
        <v>0</v>
      </c>
      <c r="K84" s="192">
        <v>0</v>
      </c>
      <c r="L84" s="192">
        <v>0</v>
      </c>
      <c r="M84" s="192">
        <v>0</v>
      </c>
      <c r="N84" s="192">
        <v>0</v>
      </c>
      <c r="O84" s="192">
        <v>8.5470000000000008E-3</v>
      </c>
      <c r="P84" s="192">
        <v>7.8549999999999991E-3</v>
      </c>
      <c r="Q84" s="192">
        <v>1.6008202026666669</v>
      </c>
      <c r="R84" s="192">
        <v>1.5657436113183043E-2</v>
      </c>
      <c r="S84" s="192">
        <v>0.55612499999999998</v>
      </c>
      <c r="T84" s="192">
        <v>5.2602299306427944E-2</v>
      </c>
      <c r="U84" s="192">
        <v>0</v>
      </c>
      <c r="V84" s="192">
        <v>0</v>
      </c>
      <c r="W84" s="192">
        <v>0</v>
      </c>
      <c r="X84" s="192">
        <v>0</v>
      </c>
      <c r="Y84" s="192">
        <v>0</v>
      </c>
      <c r="Z84" s="192"/>
      <c r="AA84" s="192">
        <v>0</v>
      </c>
      <c r="AB84" s="188"/>
      <c r="AC84" s="193">
        <v>9.7394314918682792</v>
      </c>
      <c r="AE84" s="192">
        <v>2.904339023180746</v>
      </c>
      <c r="AF84" s="188"/>
      <c r="AG84" s="192">
        <v>4.0230340782839997</v>
      </c>
      <c r="AH84" s="192">
        <v>1.9991547621999867E-2</v>
      </c>
      <c r="AI84" s="192">
        <v>-1.1983000000000001E-2</v>
      </c>
      <c r="AJ84" s="192"/>
      <c r="AK84" s="192">
        <v>0</v>
      </c>
      <c r="AL84" s="192">
        <v>0</v>
      </c>
      <c r="AM84" s="192">
        <v>0</v>
      </c>
      <c r="AN84" s="192">
        <v>0</v>
      </c>
      <c r="AO84" s="192">
        <v>0</v>
      </c>
      <c r="AP84" s="192">
        <v>8.5470000000000008E-3</v>
      </c>
      <c r="AQ84" s="192">
        <v>7.8549999999999991E-3</v>
      </c>
      <c r="AR84" s="192">
        <v>3.3986650331503304E-2</v>
      </c>
      <c r="AS84" s="192">
        <v>2.1429077759999999</v>
      </c>
      <c r="AT84" s="192">
        <v>6.3337603144653495E-3</v>
      </c>
      <c r="AU84" s="192">
        <v>0.55612499999999998</v>
      </c>
      <c r="AV84" s="192">
        <v>7.3607863038756313E-2</v>
      </c>
      <c r="AW84" s="192">
        <v>0</v>
      </c>
      <c r="AX84" s="192">
        <v>0</v>
      </c>
      <c r="AY84" s="192">
        <v>0</v>
      </c>
      <c r="AZ84" s="192">
        <v>0</v>
      </c>
      <c r="BA84" s="192">
        <v>0</v>
      </c>
      <c r="BB84" s="188"/>
      <c r="BC84" s="192">
        <v>0</v>
      </c>
      <c r="BD84" s="188"/>
      <c r="BE84" s="192">
        <v>0</v>
      </c>
      <c r="BG84" s="187">
        <v>9.7647446987714694</v>
      </c>
      <c r="BI84" s="159">
        <v>2.5990435811705207E-3</v>
      </c>
      <c r="BN84" s="194"/>
    </row>
    <row r="85" spans="1:66" x14ac:dyDescent="0.2">
      <c r="A85" s="190" t="s">
        <v>688</v>
      </c>
      <c r="B85" s="190" t="s">
        <v>749</v>
      </c>
      <c r="C85" s="190" t="s">
        <v>91</v>
      </c>
      <c r="D85" s="190"/>
      <c r="E85" s="192">
        <v>216.845384</v>
      </c>
      <c r="F85" s="192"/>
      <c r="G85" s="192">
        <v>248.136105086768</v>
      </c>
      <c r="H85" s="192">
        <v>-1.7542329999999999</v>
      </c>
      <c r="I85" s="192">
        <v>0</v>
      </c>
      <c r="J85" s="192">
        <v>4.4949999999999999E-3</v>
      </c>
      <c r="K85" s="192">
        <v>0.32483800000000002</v>
      </c>
      <c r="L85" s="192">
        <v>0.16064499999999995</v>
      </c>
      <c r="M85" s="192">
        <v>1.193228</v>
      </c>
      <c r="N85" s="192">
        <v>0.46754377777954487</v>
      </c>
      <c r="O85" s="192">
        <v>8.5470000000000008E-3</v>
      </c>
      <c r="P85" s="192">
        <v>7.8549999999999991E-3</v>
      </c>
      <c r="Q85" s="192">
        <v>9.6179091600000017</v>
      </c>
      <c r="R85" s="192">
        <v>0.83033094476018965</v>
      </c>
      <c r="S85" s="192">
        <v>3.9296069999999999</v>
      </c>
      <c r="T85" s="192">
        <v>0.29432322212814294</v>
      </c>
      <c r="U85" s="192">
        <v>0</v>
      </c>
      <c r="V85" s="192">
        <v>0</v>
      </c>
      <c r="W85" s="192">
        <v>0</v>
      </c>
      <c r="X85" s="192">
        <v>0.48923699999999998</v>
      </c>
      <c r="Y85" s="192">
        <v>17.839107916701806</v>
      </c>
      <c r="Z85" s="192"/>
      <c r="AA85" s="192">
        <v>9.9979870000000002</v>
      </c>
      <c r="AB85" s="188"/>
      <c r="AC85" s="193">
        <v>508.39291010813764</v>
      </c>
      <c r="AE85" s="192">
        <v>219.46584008728544</v>
      </c>
      <c r="AF85" s="188"/>
      <c r="AG85" s="192">
        <v>223.119867153879</v>
      </c>
      <c r="AH85" s="192">
        <v>1.0601736136300266</v>
      </c>
      <c r="AI85" s="192">
        <v>-1.7542329999999999</v>
      </c>
      <c r="AJ85" s="192"/>
      <c r="AK85" s="192">
        <v>4.4949999999999999E-3</v>
      </c>
      <c r="AL85" s="192">
        <v>0.32483800000000002</v>
      </c>
      <c r="AM85" s="192">
        <v>0.16064499999999995</v>
      </c>
      <c r="AN85" s="192">
        <v>1.1758690000000001</v>
      </c>
      <c r="AO85" s="192">
        <v>0.50740356337864456</v>
      </c>
      <c r="AP85" s="192">
        <v>8.5470000000000008E-3</v>
      </c>
      <c r="AQ85" s="192">
        <v>7.8549999999999991E-3</v>
      </c>
      <c r="AR85" s="192">
        <v>2.5436782923903443</v>
      </c>
      <c r="AS85" s="192">
        <v>12.496327026666668</v>
      </c>
      <c r="AT85" s="192">
        <v>0.337460910940871</v>
      </c>
      <c r="AU85" s="192">
        <v>3.5487419999999998</v>
      </c>
      <c r="AV85" s="192">
        <v>0.23003124292029872</v>
      </c>
      <c r="AW85" s="192">
        <v>0</v>
      </c>
      <c r="AX85" s="192">
        <v>0</v>
      </c>
      <c r="AY85" s="192">
        <v>0</v>
      </c>
      <c r="AZ85" s="192">
        <v>0.50450799999999996</v>
      </c>
      <c r="BA85" s="192">
        <v>18.338602938369458</v>
      </c>
      <c r="BB85" s="188"/>
      <c r="BC85" s="192">
        <v>12.80301</v>
      </c>
      <c r="BD85" s="188"/>
      <c r="BE85" s="192">
        <v>0</v>
      </c>
      <c r="BG85" s="187">
        <v>494.88366082946072</v>
      </c>
      <c r="BI85" s="159">
        <v>-2.6572458053758925E-2</v>
      </c>
      <c r="BN85" s="194"/>
    </row>
    <row r="86" spans="1:66" x14ac:dyDescent="0.2">
      <c r="A86" s="190" t="s">
        <v>660</v>
      </c>
      <c r="B86" s="190" t="s">
        <v>750</v>
      </c>
      <c r="C86" s="190" t="s">
        <v>92</v>
      </c>
      <c r="D86" s="190"/>
      <c r="E86" s="192">
        <v>4.9652329999999996</v>
      </c>
      <c r="F86" s="192"/>
      <c r="G86" s="192">
        <v>4.2232045644789995</v>
      </c>
      <c r="H86" s="192">
        <v>-0.160912</v>
      </c>
      <c r="I86" s="192">
        <v>0</v>
      </c>
      <c r="J86" s="192">
        <v>0</v>
      </c>
      <c r="K86" s="192">
        <v>0</v>
      </c>
      <c r="L86" s="192">
        <v>0</v>
      </c>
      <c r="M86" s="192">
        <v>0</v>
      </c>
      <c r="N86" s="192">
        <v>0</v>
      </c>
      <c r="O86" s="192">
        <v>8.5470000000000008E-3</v>
      </c>
      <c r="P86" s="192">
        <v>7.8549999999999991E-3</v>
      </c>
      <c r="Q86" s="192">
        <v>1.3741718942222223</v>
      </c>
      <c r="R86" s="192">
        <v>1.3908349651739278E-2</v>
      </c>
      <c r="S86" s="192">
        <v>0.42116999999999999</v>
      </c>
      <c r="T86" s="192">
        <v>4.0374974888476918E-2</v>
      </c>
      <c r="U86" s="192">
        <v>0</v>
      </c>
      <c r="V86" s="192">
        <v>0</v>
      </c>
      <c r="W86" s="192">
        <v>0</v>
      </c>
      <c r="X86" s="192">
        <v>0</v>
      </c>
      <c r="Y86" s="192">
        <v>0</v>
      </c>
      <c r="Z86" s="192"/>
      <c r="AA86" s="192">
        <v>0</v>
      </c>
      <c r="AB86" s="188"/>
      <c r="AC86" s="193">
        <v>10.893552783241438</v>
      </c>
      <c r="AE86" s="192">
        <v>4.986365999627278</v>
      </c>
      <c r="AF86" s="188"/>
      <c r="AG86" s="192">
        <v>3.6764250259489999</v>
      </c>
      <c r="AH86" s="192">
        <v>1.7758299149000085E-2</v>
      </c>
      <c r="AI86" s="192">
        <v>-0.160912</v>
      </c>
      <c r="AJ86" s="192"/>
      <c r="AK86" s="192">
        <v>0</v>
      </c>
      <c r="AL86" s="192">
        <v>0</v>
      </c>
      <c r="AM86" s="192">
        <v>0</v>
      </c>
      <c r="AN86" s="192">
        <v>0</v>
      </c>
      <c r="AO86" s="192">
        <v>0</v>
      </c>
      <c r="AP86" s="192">
        <v>8.5470000000000008E-3</v>
      </c>
      <c r="AQ86" s="192">
        <v>7.8549999999999991E-3</v>
      </c>
      <c r="AR86" s="192">
        <v>5.2101820213213627E-2</v>
      </c>
      <c r="AS86" s="192">
        <v>1.9498312008888889</v>
      </c>
      <c r="AT86" s="192">
        <v>5.7434868614560418E-3</v>
      </c>
      <c r="AU86" s="192">
        <v>0.389457</v>
      </c>
      <c r="AV86" s="192">
        <v>6.4495938633666802E-2</v>
      </c>
      <c r="AW86" s="192">
        <v>0</v>
      </c>
      <c r="AX86" s="192">
        <v>0</v>
      </c>
      <c r="AY86" s="192">
        <v>0</v>
      </c>
      <c r="AZ86" s="192">
        <v>0</v>
      </c>
      <c r="BA86" s="192">
        <v>0</v>
      </c>
      <c r="BB86" s="188"/>
      <c r="BC86" s="192">
        <v>0</v>
      </c>
      <c r="BD86" s="188"/>
      <c r="BE86" s="192">
        <v>0</v>
      </c>
      <c r="BG86" s="187">
        <v>10.997668771322504</v>
      </c>
      <c r="BI86" s="159">
        <v>9.5575787029955287E-3</v>
      </c>
      <c r="BN86" s="194"/>
    </row>
    <row r="87" spans="1:66" x14ac:dyDescent="0.2">
      <c r="A87" s="190" t="s">
        <v>682</v>
      </c>
      <c r="B87" s="190" t="s">
        <v>751</v>
      </c>
      <c r="C87" s="190" t="s">
        <v>93</v>
      </c>
      <c r="D87" s="190"/>
      <c r="E87" s="192">
        <v>93.809498000000005</v>
      </c>
      <c r="F87" s="192"/>
      <c r="G87" s="192">
        <v>178.03127857135098</v>
      </c>
      <c r="H87" s="192">
        <v>-1.0809999999999999E-3</v>
      </c>
      <c r="I87" s="192">
        <v>0</v>
      </c>
      <c r="J87" s="192">
        <v>0</v>
      </c>
      <c r="K87" s="192">
        <v>0</v>
      </c>
      <c r="L87" s="192">
        <v>6.1387999999999998E-2</v>
      </c>
      <c r="M87" s="192">
        <v>1.4486920000000001</v>
      </c>
      <c r="N87" s="192">
        <v>0</v>
      </c>
      <c r="O87" s="192">
        <v>8.5470000000000008E-3</v>
      </c>
      <c r="P87" s="192">
        <v>7.8549999999999991E-3</v>
      </c>
      <c r="Q87" s="192">
        <v>4.4055864699999994</v>
      </c>
      <c r="R87" s="192">
        <v>0.59876608106336426</v>
      </c>
      <c r="S87" s="192">
        <v>2.8626990000000001</v>
      </c>
      <c r="T87" s="192">
        <v>0.22995380169242791</v>
      </c>
      <c r="U87" s="192">
        <v>0</v>
      </c>
      <c r="V87" s="192">
        <v>0</v>
      </c>
      <c r="W87" s="192">
        <v>0</v>
      </c>
      <c r="X87" s="192">
        <v>0.27165400000000001</v>
      </c>
      <c r="Y87" s="192">
        <v>17.831662814042978</v>
      </c>
      <c r="Z87" s="192"/>
      <c r="AA87" s="192">
        <v>5.5515090000000002</v>
      </c>
      <c r="AB87" s="188"/>
      <c r="AC87" s="193">
        <v>305.11800873814991</v>
      </c>
      <c r="AE87" s="192">
        <v>94.488152106950167</v>
      </c>
      <c r="AF87" s="188"/>
      <c r="AG87" s="192">
        <v>159.257612839731</v>
      </c>
      <c r="AH87" s="192">
        <v>0.76450962581399085</v>
      </c>
      <c r="AI87" s="192">
        <v>-1.0809999999999999E-3</v>
      </c>
      <c r="AJ87" s="192"/>
      <c r="AK87" s="192">
        <v>0</v>
      </c>
      <c r="AL87" s="192">
        <v>0</v>
      </c>
      <c r="AM87" s="192">
        <v>6.1387999999999998E-2</v>
      </c>
      <c r="AN87" s="192">
        <v>1.4276180000000001</v>
      </c>
      <c r="AO87" s="192">
        <v>0</v>
      </c>
      <c r="AP87" s="192">
        <v>8.5470000000000008E-3</v>
      </c>
      <c r="AQ87" s="192">
        <v>7.8549999999999991E-3</v>
      </c>
      <c r="AR87" s="192">
        <v>1.2162573083483559</v>
      </c>
      <c r="AS87" s="192">
        <v>5.7120160700000007</v>
      </c>
      <c r="AT87" s="192">
        <v>0.24211953122117333</v>
      </c>
      <c r="AU87" s="192">
        <v>2.6045769999999999</v>
      </c>
      <c r="AV87" s="192">
        <v>0.1924257852015667</v>
      </c>
      <c r="AW87" s="192">
        <v>0</v>
      </c>
      <c r="AX87" s="192">
        <v>0</v>
      </c>
      <c r="AY87" s="192">
        <v>0</v>
      </c>
      <c r="AZ87" s="192">
        <v>0.28013300000000002</v>
      </c>
      <c r="BA87" s="192">
        <v>19.614829095447281</v>
      </c>
      <c r="BB87" s="188"/>
      <c r="BC87" s="192">
        <v>7.1090330000000002</v>
      </c>
      <c r="BD87" s="188"/>
      <c r="BE87" s="192">
        <v>0</v>
      </c>
      <c r="BG87" s="187">
        <v>292.9859923627136</v>
      </c>
      <c r="BI87" s="159">
        <v>-3.9761718508880009E-2</v>
      </c>
      <c r="BN87" s="194"/>
    </row>
    <row r="88" spans="1:66" x14ac:dyDescent="0.2">
      <c r="A88" s="190" t="s">
        <v>660</v>
      </c>
      <c r="B88" s="190" t="s">
        <v>752</v>
      </c>
      <c r="C88" s="190" t="s">
        <v>94</v>
      </c>
      <c r="D88" s="190"/>
      <c r="E88" s="192">
        <v>3.1610969999999998</v>
      </c>
      <c r="F88" s="192"/>
      <c r="G88" s="192">
        <v>3.3125604447080002</v>
      </c>
      <c r="H88" s="192">
        <v>-8.9553999999999995E-2</v>
      </c>
      <c r="I88" s="192">
        <v>0</v>
      </c>
      <c r="J88" s="192">
        <v>0</v>
      </c>
      <c r="K88" s="192">
        <v>0</v>
      </c>
      <c r="L88" s="192">
        <v>0</v>
      </c>
      <c r="M88" s="192">
        <v>0</v>
      </c>
      <c r="N88" s="192">
        <v>0</v>
      </c>
      <c r="O88" s="192">
        <v>8.5470000000000008E-3</v>
      </c>
      <c r="P88" s="192">
        <v>7.8549999999999991E-3</v>
      </c>
      <c r="Q88" s="192">
        <v>0.58832714666666674</v>
      </c>
      <c r="R88" s="192">
        <v>1.0999918850663431E-2</v>
      </c>
      <c r="S88" s="192">
        <v>0.26032</v>
      </c>
      <c r="T88" s="192">
        <v>3.2233200605212668E-2</v>
      </c>
      <c r="U88" s="192">
        <v>0</v>
      </c>
      <c r="V88" s="192">
        <v>0</v>
      </c>
      <c r="W88" s="192">
        <v>0</v>
      </c>
      <c r="X88" s="192">
        <v>0</v>
      </c>
      <c r="Y88" s="192">
        <v>0</v>
      </c>
      <c r="Z88" s="192"/>
      <c r="AA88" s="192">
        <v>0</v>
      </c>
      <c r="AB88" s="188"/>
      <c r="AC88" s="193">
        <v>7.2923857108305432</v>
      </c>
      <c r="AE88" s="192">
        <v>3.1697766079943426</v>
      </c>
      <c r="AF88" s="188"/>
      <c r="AG88" s="192">
        <v>2.878245905045</v>
      </c>
      <c r="AH88" s="192">
        <v>1.4044789960999973E-2</v>
      </c>
      <c r="AI88" s="192">
        <v>-8.9553999999999995E-2</v>
      </c>
      <c r="AJ88" s="192"/>
      <c r="AK88" s="192">
        <v>0</v>
      </c>
      <c r="AL88" s="192">
        <v>0</v>
      </c>
      <c r="AM88" s="192">
        <v>0</v>
      </c>
      <c r="AN88" s="192">
        <v>0</v>
      </c>
      <c r="AO88" s="192">
        <v>0</v>
      </c>
      <c r="AP88" s="192">
        <v>8.5470000000000008E-3</v>
      </c>
      <c r="AQ88" s="192">
        <v>7.8549999999999991E-3</v>
      </c>
      <c r="AR88" s="192">
        <v>3.4351671646790344E-2</v>
      </c>
      <c r="AS88" s="192">
        <v>0.79143285333333335</v>
      </c>
      <c r="AT88" s="192">
        <v>4.5050262428636342E-3</v>
      </c>
      <c r="AU88" s="192">
        <v>0.22908200000000001</v>
      </c>
      <c r="AV88" s="192">
        <v>5.9316405727698605E-2</v>
      </c>
      <c r="AW88" s="192">
        <v>0</v>
      </c>
      <c r="AX88" s="192">
        <v>0</v>
      </c>
      <c r="AY88" s="192">
        <v>0</v>
      </c>
      <c r="AZ88" s="192">
        <v>0</v>
      </c>
      <c r="BA88" s="192">
        <v>0</v>
      </c>
      <c r="BB88" s="188"/>
      <c r="BC88" s="192">
        <v>0</v>
      </c>
      <c r="BD88" s="188"/>
      <c r="BE88" s="192">
        <v>0</v>
      </c>
      <c r="BG88" s="187">
        <v>7.1076032599510288</v>
      </c>
      <c r="BI88" s="159">
        <v>-2.5339094530487907E-2</v>
      </c>
      <c r="BN88" s="194"/>
    </row>
    <row r="89" spans="1:66" x14ac:dyDescent="0.2">
      <c r="A89" s="190" t="s">
        <v>660</v>
      </c>
      <c r="B89" s="190" t="s">
        <v>753</v>
      </c>
      <c r="C89" s="190" t="s">
        <v>95</v>
      </c>
      <c r="D89" s="190"/>
      <c r="E89" s="192">
        <v>5.9711160000000003</v>
      </c>
      <c r="F89" s="192"/>
      <c r="G89" s="192">
        <v>8.0359091453870004</v>
      </c>
      <c r="H89" s="192">
        <v>0</v>
      </c>
      <c r="I89" s="192">
        <v>0</v>
      </c>
      <c r="J89" s="192">
        <v>0</v>
      </c>
      <c r="K89" s="192">
        <v>0</v>
      </c>
      <c r="L89" s="192">
        <v>0</v>
      </c>
      <c r="M89" s="192">
        <v>0</v>
      </c>
      <c r="N89" s="192">
        <v>0</v>
      </c>
      <c r="O89" s="192">
        <v>8.5470000000000008E-3</v>
      </c>
      <c r="P89" s="192">
        <v>7.8549999999999991E-3</v>
      </c>
      <c r="Q89" s="192">
        <v>1.1155750693333335</v>
      </c>
      <c r="R89" s="192">
        <v>2.6974746890266521E-2</v>
      </c>
      <c r="S89" s="192">
        <v>0.84489000000000003</v>
      </c>
      <c r="T89" s="192">
        <v>7.3203981571449458E-2</v>
      </c>
      <c r="U89" s="192">
        <v>0.11</v>
      </c>
      <c r="V89" s="192">
        <v>0</v>
      </c>
      <c r="W89" s="192">
        <v>0</v>
      </c>
      <c r="X89" s="192">
        <v>0</v>
      </c>
      <c r="Y89" s="192">
        <v>0</v>
      </c>
      <c r="Z89" s="192"/>
      <c r="AA89" s="192">
        <v>0</v>
      </c>
      <c r="AB89" s="188"/>
      <c r="AC89" s="193">
        <v>16.194070943182048</v>
      </c>
      <c r="AE89" s="192">
        <v>6.0318305868974029</v>
      </c>
      <c r="AF89" s="188"/>
      <c r="AG89" s="192">
        <v>6.9500044695009997</v>
      </c>
      <c r="AH89" s="192">
        <v>3.4441586295000277E-2</v>
      </c>
      <c r="AI89" s="192">
        <v>0</v>
      </c>
      <c r="AJ89" s="192"/>
      <c r="AK89" s="192">
        <v>0</v>
      </c>
      <c r="AL89" s="192">
        <v>0</v>
      </c>
      <c r="AM89" s="192">
        <v>0</v>
      </c>
      <c r="AN89" s="192">
        <v>0</v>
      </c>
      <c r="AO89" s="192">
        <v>0</v>
      </c>
      <c r="AP89" s="192">
        <v>8.5470000000000008E-3</v>
      </c>
      <c r="AQ89" s="192">
        <v>7.8549999999999991E-3</v>
      </c>
      <c r="AR89" s="192">
        <v>7.0610718245840906E-2</v>
      </c>
      <c r="AS89" s="192">
        <v>1.3167763493333335</v>
      </c>
      <c r="AT89" s="192">
        <v>1.0928700680185626E-2</v>
      </c>
      <c r="AU89" s="192">
        <v>0.78446499999999997</v>
      </c>
      <c r="AV89" s="192">
        <v>8.7633054303615121E-2</v>
      </c>
      <c r="AW89" s="192">
        <v>0.08</v>
      </c>
      <c r="AX89" s="192">
        <v>0</v>
      </c>
      <c r="AY89" s="192">
        <v>0</v>
      </c>
      <c r="AZ89" s="192">
        <v>0</v>
      </c>
      <c r="BA89" s="192">
        <v>0</v>
      </c>
      <c r="BB89" s="188"/>
      <c r="BC89" s="192">
        <v>0</v>
      </c>
      <c r="BD89" s="188"/>
      <c r="BE89" s="192">
        <v>0</v>
      </c>
      <c r="BG89" s="187">
        <v>15.383092465256379</v>
      </c>
      <c r="BI89" s="159">
        <v>-5.0078728243876415E-2</v>
      </c>
      <c r="BN89" s="194"/>
    </row>
    <row r="90" spans="1:66" x14ac:dyDescent="0.2">
      <c r="A90" s="190" t="s">
        <v>678</v>
      </c>
      <c r="B90" s="190" t="s">
        <v>754</v>
      </c>
      <c r="C90" s="190" t="s">
        <v>96</v>
      </c>
      <c r="D90" s="190"/>
      <c r="E90" s="192">
        <v>126.062409</v>
      </c>
      <c r="F90" s="192"/>
      <c r="G90" s="192">
        <v>161.91297081300198</v>
      </c>
      <c r="H90" s="192">
        <v>0</v>
      </c>
      <c r="I90" s="192">
        <v>0</v>
      </c>
      <c r="J90" s="192">
        <v>0</v>
      </c>
      <c r="K90" s="192">
        <v>0</v>
      </c>
      <c r="L90" s="192">
        <v>0.111764</v>
      </c>
      <c r="M90" s="192">
        <v>1.395265</v>
      </c>
      <c r="N90" s="192">
        <v>0</v>
      </c>
      <c r="O90" s="192">
        <v>8.5470000000000008E-3</v>
      </c>
      <c r="P90" s="192">
        <v>7.8549999999999991E-3</v>
      </c>
      <c r="Q90" s="192">
        <v>5.4396652222222217</v>
      </c>
      <c r="R90" s="192">
        <v>0.5482747165136046</v>
      </c>
      <c r="S90" s="192">
        <v>3.2157420000000001</v>
      </c>
      <c r="T90" s="192">
        <v>0.25267290331150638</v>
      </c>
      <c r="U90" s="192">
        <v>0.1</v>
      </c>
      <c r="V90" s="192">
        <v>0</v>
      </c>
      <c r="W90" s="192">
        <v>0</v>
      </c>
      <c r="X90" s="192">
        <v>0.24543300000000001</v>
      </c>
      <c r="Y90" s="192">
        <v>18.311892776241184</v>
      </c>
      <c r="Z90" s="192"/>
      <c r="AA90" s="192">
        <v>5.0156260000000001</v>
      </c>
      <c r="AB90" s="188"/>
      <c r="AC90" s="193">
        <v>322.62811743129049</v>
      </c>
      <c r="AE90" s="192">
        <v>127.08168988566071</v>
      </c>
      <c r="AF90" s="188"/>
      <c r="AG90" s="192">
        <v>146.44849186056399</v>
      </c>
      <c r="AH90" s="192">
        <v>0.70004182204300169</v>
      </c>
      <c r="AI90" s="192">
        <v>0</v>
      </c>
      <c r="AJ90" s="192"/>
      <c r="AK90" s="192">
        <v>0</v>
      </c>
      <c r="AL90" s="192">
        <v>0</v>
      </c>
      <c r="AM90" s="192">
        <v>0.111764</v>
      </c>
      <c r="AN90" s="192">
        <v>1.374968</v>
      </c>
      <c r="AO90" s="192">
        <v>0</v>
      </c>
      <c r="AP90" s="192">
        <v>8.5470000000000008E-3</v>
      </c>
      <c r="AQ90" s="192">
        <v>7.8549999999999991E-3</v>
      </c>
      <c r="AR90" s="192">
        <v>1.536690926026588</v>
      </c>
      <c r="AS90" s="192">
        <v>8.3122586888888872</v>
      </c>
      <c r="AT90" s="192">
        <v>0.22019890497028674</v>
      </c>
      <c r="AU90" s="192">
        <v>3.149524</v>
      </c>
      <c r="AV90" s="192">
        <v>0.21205751255781424</v>
      </c>
      <c r="AW90" s="192">
        <v>0.1</v>
      </c>
      <c r="AX90" s="192">
        <v>0</v>
      </c>
      <c r="AY90" s="192">
        <v>0</v>
      </c>
      <c r="AZ90" s="192">
        <v>0.25309300000000001</v>
      </c>
      <c r="BA90" s="192">
        <v>18.824625773975939</v>
      </c>
      <c r="BB90" s="188"/>
      <c r="BC90" s="192">
        <v>6.4228050000000003</v>
      </c>
      <c r="BD90" s="188"/>
      <c r="BE90" s="192">
        <v>0</v>
      </c>
      <c r="BG90" s="187">
        <v>314.76461137468721</v>
      </c>
      <c r="BI90" s="159">
        <v>-2.4373281904910105E-2</v>
      </c>
      <c r="BN90" s="194"/>
    </row>
    <row r="91" spans="1:66" x14ac:dyDescent="0.2">
      <c r="A91" s="190" t="s">
        <v>715</v>
      </c>
      <c r="B91" s="190" t="s">
        <v>755</v>
      </c>
      <c r="C91" s="190" t="s">
        <v>97</v>
      </c>
      <c r="D91" s="190"/>
      <c r="E91" s="192">
        <v>184.826033</v>
      </c>
      <c r="F91" s="192"/>
      <c r="G91" s="192">
        <v>196.98088058875001</v>
      </c>
      <c r="H91" s="192">
        <v>0</v>
      </c>
      <c r="I91" s="192">
        <v>0</v>
      </c>
      <c r="J91" s="192">
        <v>0</v>
      </c>
      <c r="K91" s="192">
        <v>0</v>
      </c>
      <c r="L91" s="192">
        <v>0.17809700000000001</v>
      </c>
      <c r="M91" s="192">
        <v>1.3908579999999999</v>
      </c>
      <c r="N91" s="192">
        <v>0.22246352304745476</v>
      </c>
      <c r="O91" s="192">
        <v>8.5470000000000008E-3</v>
      </c>
      <c r="P91" s="192">
        <v>0</v>
      </c>
      <c r="Q91" s="192">
        <v>0.58240680644444442</v>
      </c>
      <c r="R91" s="192">
        <v>0.65790065882431104</v>
      </c>
      <c r="S91" s="192">
        <v>0</v>
      </c>
      <c r="T91" s="192">
        <v>0</v>
      </c>
      <c r="U91" s="192">
        <v>0</v>
      </c>
      <c r="V91" s="192">
        <v>0</v>
      </c>
      <c r="W91" s="192">
        <v>0</v>
      </c>
      <c r="X91" s="192">
        <v>0.43911800000000001</v>
      </c>
      <c r="Y91" s="192">
        <v>14.176175397388349</v>
      </c>
      <c r="Z91" s="192"/>
      <c r="AA91" s="192">
        <v>8.9737650000000002</v>
      </c>
      <c r="AB91" s="188"/>
      <c r="AC91" s="193">
        <v>408.43624497445461</v>
      </c>
      <c r="AE91" s="192">
        <v>185.98953604418423</v>
      </c>
      <c r="AF91" s="188"/>
      <c r="AG91" s="192">
        <v>179.92117572782601</v>
      </c>
      <c r="AH91" s="192">
        <v>0.84001315773800012</v>
      </c>
      <c r="AI91" s="192">
        <v>0</v>
      </c>
      <c r="AJ91" s="192"/>
      <c r="AK91" s="192">
        <v>0</v>
      </c>
      <c r="AL91" s="192">
        <v>0</v>
      </c>
      <c r="AM91" s="192">
        <v>0.17809700000000001</v>
      </c>
      <c r="AN91" s="192">
        <v>1.370625</v>
      </c>
      <c r="AO91" s="192">
        <v>0.24567650848344499</v>
      </c>
      <c r="AP91" s="192">
        <v>8.5470000000000008E-3</v>
      </c>
      <c r="AQ91" s="192">
        <v>0</v>
      </c>
      <c r="AR91" s="192">
        <v>2.1124420023732853</v>
      </c>
      <c r="AS91" s="192">
        <v>0.97530525977777782</v>
      </c>
      <c r="AT91" s="192">
        <v>0.2678906698328733</v>
      </c>
      <c r="AU91" s="192">
        <v>0</v>
      </c>
      <c r="AV91" s="192">
        <v>0</v>
      </c>
      <c r="AW91" s="192">
        <v>0</v>
      </c>
      <c r="AX91" s="192">
        <v>0</v>
      </c>
      <c r="AY91" s="192">
        <v>0</v>
      </c>
      <c r="AZ91" s="192">
        <v>0.452824</v>
      </c>
      <c r="BA91" s="192">
        <v>15.593792937127184</v>
      </c>
      <c r="BB91" s="188"/>
      <c r="BC91" s="192">
        <v>11.491433000000001</v>
      </c>
      <c r="BD91" s="188"/>
      <c r="BE91" s="192">
        <v>0</v>
      </c>
      <c r="BG91" s="187">
        <v>399.44735830734282</v>
      </c>
      <c r="BI91" s="159">
        <v>-2.2008053344222647E-2</v>
      </c>
      <c r="BN91" s="194"/>
    </row>
    <row r="92" spans="1:66" x14ac:dyDescent="0.2">
      <c r="A92" s="190" t="s">
        <v>660</v>
      </c>
      <c r="B92" s="190" t="s">
        <v>756</v>
      </c>
      <c r="C92" s="190" t="s">
        <v>98</v>
      </c>
      <c r="D92" s="190"/>
      <c r="E92" s="192">
        <v>9.2451139999999992</v>
      </c>
      <c r="F92" s="192"/>
      <c r="G92" s="192">
        <v>6.597588025706</v>
      </c>
      <c r="H92" s="192">
        <v>-6.0768999999999997E-2</v>
      </c>
      <c r="I92" s="192">
        <v>0</v>
      </c>
      <c r="J92" s="192">
        <v>0</v>
      </c>
      <c r="K92" s="192">
        <v>0</v>
      </c>
      <c r="L92" s="192">
        <v>0</v>
      </c>
      <c r="M92" s="192">
        <v>0</v>
      </c>
      <c r="N92" s="192">
        <v>0</v>
      </c>
      <c r="O92" s="192">
        <v>8.5470000000000008E-3</v>
      </c>
      <c r="P92" s="192">
        <v>7.8549999999999991E-3</v>
      </c>
      <c r="Q92" s="192">
        <v>1.506836392888889</v>
      </c>
      <c r="R92" s="192">
        <v>2.2340956912249015E-2</v>
      </c>
      <c r="S92" s="192">
        <v>0.79963600000000001</v>
      </c>
      <c r="T92" s="192">
        <v>7.1714010156814126E-2</v>
      </c>
      <c r="U92" s="192">
        <v>7.4499999999999997E-2</v>
      </c>
      <c r="V92" s="192">
        <v>0</v>
      </c>
      <c r="W92" s="192">
        <v>0</v>
      </c>
      <c r="X92" s="192">
        <v>0</v>
      </c>
      <c r="Y92" s="192">
        <v>0</v>
      </c>
      <c r="Z92" s="192"/>
      <c r="AA92" s="192">
        <v>0</v>
      </c>
      <c r="AB92" s="188"/>
      <c r="AC92" s="193">
        <v>18.273362385663951</v>
      </c>
      <c r="AE92" s="192">
        <v>9.3003550009053875</v>
      </c>
      <c r="AF92" s="188"/>
      <c r="AG92" s="192">
        <v>5.7044335303330005</v>
      </c>
      <c r="AH92" s="192">
        <v>2.8525123832999728E-2</v>
      </c>
      <c r="AI92" s="192">
        <v>-6.0768999999999997E-2</v>
      </c>
      <c r="AJ92" s="192"/>
      <c r="AK92" s="192">
        <v>0</v>
      </c>
      <c r="AL92" s="192">
        <v>0</v>
      </c>
      <c r="AM92" s="192">
        <v>0</v>
      </c>
      <c r="AN92" s="192">
        <v>0</v>
      </c>
      <c r="AO92" s="192">
        <v>0</v>
      </c>
      <c r="AP92" s="192">
        <v>8.5470000000000008E-3</v>
      </c>
      <c r="AQ92" s="192">
        <v>7.8549999999999991E-3</v>
      </c>
      <c r="AR92" s="192">
        <v>0.10269910029331122</v>
      </c>
      <c r="AS92" s="192">
        <v>2.134464766222222</v>
      </c>
      <c r="AT92" s="192">
        <v>8.972608256218071E-3</v>
      </c>
      <c r="AU92" s="192">
        <v>0.78625599999999995</v>
      </c>
      <c r="AV92" s="192">
        <v>8.6051039725390063E-2</v>
      </c>
      <c r="AW92" s="192">
        <v>7.4499999999999997E-2</v>
      </c>
      <c r="AX92" s="192">
        <v>0</v>
      </c>
      <c r="AY92" s="192">
        <v>0</v>
      </c>
      <c r="AZ92" s="192">
        <v>0</v>
      </c>
      <c r="BA92" s="192">
        <v>0</v>
      </c>
      <c r="BB92" s="188"/>
      <c r="BC92" s="192">
        <v>0</v>
      </c>
      <c r="BD92" s="188"/>
      <c r="BE92" s="192">
        <v>0</v>
      </c>
      <c r="BG92" s="187">
        <v>18.181890169568529</v>
      </c>
      <c r="BI92" s="159">
        <v>-5.0057681867670366E-3</v>
      </c>
      <c r="BN92" s="194"/>
    </row>
    <row r="93" spans="1:66" x14ac:dyDescent="0.2">
      <c r="A93" s="190" t="s">
        <v>688</v>
      </c>
      <c r="B93" s="190" t="s">
        <v>757</v>
      </c>
      <c r="C93" s="190" t="s">
        <v>99</v>
      </c>
      <c r="D93" s="190"/>
      <c r="E93" s="192">
        <v>36.061878999999998</v>
      </c>
      <c r="F93" s="192"/>
      <c r="G93" s="192">
        <v>50.090525847521995</v>
      </c>
      <c r="H93" s="192">
        <v>-1.2435999999999999E-2</v>
      </c>
      <c r="I93" s="192">
        <v>0</v>
      </c>
      <c r="J93" s="192">
        <v>0</v>
      </c>
      <c r="K93" s="192">
        <v>0</v>
      </c>
      <c r="L93" s="192">
        <v>1.3754000000000002E-2</v>
      </c>
      <c r="M93" s="192">
        <v>0.49332900000000002</v>
      </c>
      <c r="N93" s="192">
        <v>0</v>
      </c>
      <c r="O93" s="192">
        <v>8.5470000000000008E-3</v>
      </c>
      <c r="P93" s="192">
        <v>7.8549999999999991E-3</v>
      </c>
      <c r="Q93" s="192">
        <v>0.86958128666666668</v>
      </c>
      <c r="R93" s="192">
        <v>0.16961809002186581</v>
      </c>
      <c r="S93" s="192">
        <v>0.86859600000000003</v>
      </c>
      <c r="T93" s="192">
        <v>8.2471272240661586E-2</v>
      </c>
      <c r="U93" s="192">
        <v>0</v>
      </c>
      <c r="V93" s="192">
        <v>0</v>
      </c>
      <c r="W93" s="192">
        <v>0</v>
      </c>
      <c r="X93" s="192">
        <v>8.7775000000000006E-2</v>
      </c>
      <c r="Y93" s="192">
        <v>6.9886960203419726</v>
      </c>
      <c r="Z93" s="192"/>
      <c r="AA93" s="192">
        <v>1.7937780000000001</v>
      </c>
      <c r="AB93" s="188"/>
      <c r="AC93" s="193">
        <v>97.523969516793187</v>
      </c>
      <c r="AE93" s="192">
        <v>36.080319312279705</v>
      </c>
      <c r="AF93" s="188"/>
      <c r="AG93" s="192">
        <v>45.130644914618003</v>
      </c>
      <c r="AH93" s="192">
        <v>0.21656982022699714</v>
      </c>
      <c r="AI93" s="192">
        <v>-1.2435999999999999E-2</v>
      </c>
      <c r="AJ93" s="192"/>
      <c r="AK93" s="192">
        <v>0</v>
      </c>
      <c r="AL93" s="192">
        <v>0</v>
      </c>
      <c r="AM93" s="192">
        <v>1.3754000000000002E-2</v>
      </c>
      <c r="AN93" s="192">
        <v>0.486153</v>
      </c>
      <c r="AO93" s="192">
        <v>0</v>
      </c>
      <c r="AP93" s="192">
        <v>8.5470000000000008E-3</v>
      </c>
      <c r="AQ93" s="192">
        <v>7.8549999999999991E-3</v>
      </c>
      <c r="AR93" s="192">
        <v>0.41946783716930236</v>
      </c>
      <c r="AS93" s="192">
        <v>1.2712535533333331</v>
      </c>
      <c r="AT93" s="192">
        <v>6.8122268930195337E-2</v>
      </c>
      <c r="AU93" s="192">
        <v>0.79909799999999997</v>
      </c>
      <c r="AV93" s="192">
        <v>9.3147816377938578E-2</v>
      </c>
      <c r="AW93" s="192">
        <v>0</v>
      </c>
      <c r="AX93" s="192">
        <v>0</v>
      </c>
      <c r="AY93" s="192">
        <v>0</v>
      </c>
      <c r="AZ93" s="192">
        <v>9.0515999999999999E-2</v>
      </c>
      <c r="BA93" s="192">
        <v>7.1843795089115474</v>
      </c>
      <c r="BB93" s="188"/>
      <c r="BC93" s="192">
        <v>2.2970380000000001</v>
      </c>
      <c r="BD93" s="188"/>
      <c r="BE93" s="192">
        <v>0</v>
      </c>
      <c r="BG93" s="187">
        <v>94.154430031847042</v>
      </c>
      <c r="BI93" s="159">
        <v>-3.4550885301750621E-2</v>
      </c>
      <c r="BN93" s="194"/>
    </row>
    <row r="94" spans="1:66" x14ac:dyDescent="0.2">
      <c r="A94" s="190" t="s">
        <v>660</v>
      </c>
      <c r="B94" s="190" t="s">
        <v>758</v>
      </c>
      <c r="C94" s="190" t="s">
        <v>100</v>
      </c>
      <c r="D94" s="190"/>
      <c r="E94" s="192">
        <v>5.1306409999999998</v>
      </c>
      <c r="F94" s="192"/>
      <c r="G94" s="192">
        <v>5.9967251130910002</v>
      </c>
      <c r="H94" s="192">
        <v>-0.10948099999999999</v>
      </c>
      <c r="I94" s="192">
        <v>0</v>
      </c>
      <c r="J94" s="192">
        <v>0</v>
      </c>
      <c r="K94" s="192">
        <v>0</v>
      </c>
      <c r="L94" s="192">
        <v>0</v>
      </c>
      <c r="M94" s="192">
        <v>0</v>
      </c>
      <c r="N94" s="192">
        <v>0</v>
      </c>
      <c r="O94" s="192">
        <v>8.5470000000000008E-3</v>
      </c>
      <c r="P94" s="192">
        <v>7.8549999999999991E-3</v>
      </c>
      <c r="Q94" s="192">
        <v>1.3257413484444447</v>
      </c>
      <c r="R94" s="192">
        <v>2.0110457025680477E-2</v>
      </c>
      <c r="S94" s="192">
        <v>0.57521</v>
      </c>
      <c r="T94" s="192">
        <v>5.6663023569175214E-2</v>
      </c>
      <c r="U94" s="192">
        <v>0</v>
      </c>
      <c r="V94" s="192">
        <v>0</v>
      </c>
      <c r="W94" s="192">
        <v>0</v>
      </c>
      <c r="X94" s="192">
        <v>0</v>
      </c>
      <c r="Y94" s="192">
        <v>0</v>
      </c>
      <c r="Z94" s="192"/>
      <c r="AA94" s="192">
        <v>0</v>
      </c>
      <c r="AB94" s="188"/>
      <c r="AC94" s="193">
        <v>13.012011942130298</v>
      </c>
      <c r="AE94" s="192">
        <v>5.1826817841751884</v>
      </c>
      <c r="AF94" s="188"/>
      <c r="AG94" s="192">
        <v>5.1889697854589993</v>
      </c>
      <c r="AH94" s="192">
        <v>2.5677202604000457E-2</v>
      </c>
      <c r="AI94" s="192">
        <v>-0.10948099999999999</v>
      </c>
      <c r="AJ94" s="192"/>
      <c r="AK94" s="192">
        <v>0</v>
      </c>
      <c r="AL94" s="192">
        <v>0</v>
      </c>
      <c r="AM94" s="192">
        <v>0</v>
      </c>
      <c r="AN94" s="192">
        <v>0</v>
      </c>
      <c r="AO94" s="192">
        <v>0</v>
      </c>
      <c r="AP94" s="192">
        <v>8.5470000000000008E-3</v>
      </c>
      <c r="AQ94" s="192">
        <v>7.8549999999999991E-3</v>
      </c>
      <c r="AR94" s="192">
        <v>5.8420406444135944E-2</v>
      </c>
      <c r="AS94" s="192">
        <v>1.9390209217777779</v>
      </c>
      <c r="AT94" s="192">
        <v>8.1554448459568406E-3</v>
      </c>
      <c r="AU94" s="192">
        <v>0.51261699999999999</v>
      </c>
      <c r="AV94" s="192">
        <v>7.6345205298664079E-2</v>
      </c>
      <c r="AW94" s="192">
        <v>0</v>
      </c>
      <c r="AX94" s="192">
        <v>0</v>
      </c>
      <c r="AY94" s="192">
        <v>0</v>
      </c>
      <c r="AZ94" s="192">
        <v>0</v>
      </c>
      <c r="BA94" s="192">
        <v>0</v>
      </c>
      <c r="BB94" s="188"/>
      <c r="BC94" s="192">
        <v>0</v>
      </c>
      <c r="BD94" s="188"/>
      <c r="BE94" s="192">
        <v>0</v>
      </c>
      <c r="BG94" s="187">
        <v>12.89880875060472</v>
      </c>
      <c r="BI94" s="159">
        <v>-8.6998991415807615E-3</v>
      </c>
      <c r="BK94" s="194"/>
      <c r="BN94" s="194"/>
    </row>
    <row r="95" spans="1:66" x14ac:dyDescent="0.2">
      <c r="A95" s="190" t="s">
        <v>660</v>
      </c>
      <c r="B95" s="190" t="s">
        <v>759</v>
      </c>
      <c r="C95" s="190" t="s">
        <v>101</v>
      </c>
      <c r="D95" s="190"/>
      <c r="E95" s="192">
        <v>3.6827360499999999</v>
      </c>
      <c r="F95" s="192"/>
      <c r="G95" s="192">
        <v>4.6534892030889994</v>
      </c>
      <c r="H95" s="192">
        <v>-0.122117</v>
      </c>
      <c r="I95" s="192">
        <v>0</v>
      </c>
      <c r="J95" s="192">
        <v>0</v>
      </c>
      <c r="K95" s="192">
        <v>0</v>
      </c>
      <c r="L95" s="192">
        <v>0</v>
      </c>
      <c r="M95" s="192">
        <v>0</v>
      </c>
      <c r="N95" s="192">
        <v>0</v>
      </c>
      <c r="O95" s="192">
        <v>8.5470000000000008E-3</v>
      </c>
      <c r="P95" s="192">
        <v>7.8549999999999991E-3</v>
      </c>
      <c r="Q95" s="192">
        <v>0.60744588177777781</v>
      </c>
      <c r="R95" s="192">
        <v>1.5682107004516548E-2</v>
      </c>
      <c r="S95" s="192">
        <v>0.35961199999999999</v>
      </c>
      <c r="T95" s="192">
        <v>3.9313519187398956E-2</v>
      </c>
      <c r="U95" s="192">
        <v>0</v>
      </c>
      <c r="V95" s="192">
        <v>0</v>
      </c>
      <c r="W95" s="192">
        <v>0</v>
      </c>
      <c r="X95" s="192">
        <v>0</v>
      </c>
      <c r="Y95" s="192">
        <v>0</v>
      </c>
      <c r="Z95" s="192"/>
      <c r="AA95" s="192">
        <v>0</v>
      </c>
      <c r="AB95" s="188"/>
      <c r="AC95" s="193">
        <v>9.2525637610586937</v>
      </c>
      <c r="AE95" s="192">
        <v>3.6761710810104722</v>
      </c>
      <c r="AF95" s="188"/>
      <c r="AG95" s="192">
        <v>4.0179883330730002</v>
      </c>
      <c r="AH95" s="192">
        <v>2.0023047626000365E-2</v>
      </c>
      <c r="AI95" s="192">
        <v>-0.122117</v>
      </c>
      <c r="AJ95" s="192"/>
      <c r="AK95" s="192">
        <v>0</v>
      </c>
      <c r="AL95" s="192">
        <v>0</v>
      </c>
      <c r="AM95" s="192">
        <v>0</v>
      </c>
      <c r="AN95" s="192">
        <v>0</v>
      </c>
      <c r="AO95" s="192">
        <v>0</v>
      </c>
      <c r="AP95" s="192">
        <v>8.5470000000000008E-3</v>
      </c>
      <c r="AQ95" s="192">
        <v>7.8549999999999991E-3</v>
      </c>
      <c r="AR95" s="192">
        <v>3.8783386884265018E-2</v>
      </c>
      <c r="AS95" s="192">
        <v>0.73315916177777785</v>
      </c>
      <c r="AT95" s="192">
        <v>6.3286667007963066E-3</v>
      </c>
      <c r="AU95" s="192">
        <v>0.33223599999999998</v>
      </c>
      <c r="AV95" s="192">
        <v>6.4296318171237168E-2</v>
      </c>
      <c r="AW95" s="192">
        <v>0</v>
      </c>
      <c r="AX95" s="192">
        <v>0</v>
      </c>
      <c r="AY95" s="192">
        <v>0</v>
      </c>
      <c r="AZ95" s="192">
        <v>0</v>
      </c>
      <c r="BA95" s="192">
        <v>0</v>
      </c>
      <c r="BB95" s="188"/>
      <c r="BC95" s="192">
        <v>0</v>
      </c>
      <c r="BD95" s="188"/>
      <c r="BE95" s="192">
        <v>0</v>
      </c>
      <c r="BG95" s="187">
        <v>8.7832709952435479</v>
      </c>
      <c r="BI95" s="159">
        <v>-5.0720295253760948E-2</v>
      </c>
      <c r="BN95" s="194"/>
    </row>
    <row r="96" spans="1:66" x14ac:dyDescent="0.2">
      <c r="A96" s="190" t="s">
        <v>688</v>
      </c>
      <c r="B96" s="190" t="s">
        <v>760</v>
      </c>
      <c r="C96" s="190" t="s">
        <v>102</v>
      </c>
      <c r="D96" s="190"/>
      <c r="E96" s="192">
        <v>70.535397000000003</v>
      </c>
      <c r="F96" s="192"/>
      <c r="G96" s="192">
        <v>126.21771116945601</v>
      </c>
      <c r="H96" s="192">
        <v>0</v>
      </c>
      <c r="I96" s="192">
        <v>0</v>
      </c>
      <c r="J96" s="192">
        <v>0</v>
      </c>
      <c r="K96" s="192">
        <v>0</v>
      </c>
      <c r="L96" s="192">
        <v>5.1240000000000008E-2</v>
      </c>
      <c r="M96" s="192">
        <v>1.1950700000000001</v>
      </c>
      <c r="N96" s="192">
        <v>0</v>
      </c>
      <c r="O96" s="192">
        <v>8.5470000000000008E-3</v>
      </c>
      <c r="P96" s="192">
        <v>7.8549999999999991E-3</v>
      </c>
      <c r="Q96" s="192">
        <v>2.5443475000000002</v>
      </c>
      <c r="R96" s="192">
        <v>0.42740232275987883</v>
      </c>
      <c r="S96" s="192">
        <v>1.8780140000000001</v>
      </c>
      <c r="T96" s="192">
        <v>0.16851229323612729</v>
      </c>
      <c r="U96" s="192">
        <v>0</v>
      </c>
      <c r="V96" s="192">
        <v>0</v>
      </c>
      <c r="W96" s="192">
        <v>0</v>
      </c>
      <c r="X96" s="192">
        <v>0.20116200000000001</v>
      </c>
      <c r="Y96" s="192">
        <v>13.167340727279036</v>
      </c>
      <c r="Z96" s="192"/>
      <c r="AA96" s="192">
        <v>4.1109200000000001</v>
      </c>
      <c r="AB96" s="188"/>
      <c r="AC96" s="193">
        <v>220.51351901273105</v>
      </c>
      <c r="AE96" s="192">
        <v>71.015957794688305</v>
      </c>
      <c r="AF96" s="188"/>
      <c r="AG96" s="192">
        <v>113.501027011353</v>
      </c>
      <c r="AH96" s="192">
        <v>0.54571092147499323</v>
      </c>
      <c r="AI96" s="192">
        <v>0</v>
      </c>
      <c r="AJ96" s="192"/>
      <c r="AK96" s="192">
        <v>0</v>
      </c>
      <c r="AL96" s="192">
        <v>0</v>
      </c>
      <c r="AM96" s="192">
        <v>5.1240000000000008E-2</v>
      </c>
      <c r="AN96" s="192">
        <v>1.1776850000000001</v>
      </c>
      <c r="AO96" s="192">
        <v>0</v>
      </c>
      <c r="AP96" s="192">
        <v>8.5470000000000008E-3</v>
      </c>
      <c r="AQ96" s="192">
        <v>7.8549999999999991E-3</v>
      </c>
      <c r="AR96" s="192">
        <v>0.83112428550852568</v>
      </c>
      <c r="AS96" s="192">
        <v>3.3101609666666669</v>
      </c>
      <c r="AT96" s="192">
        <v>0.17165395488585708</v>
      </c>
      <c r="AU96" s="192">
        <v>1.711576</v>
      </c>
      <c r="AV96" s="192">
        <v>0.15129343738382914</v>
      </c>
      <c r="AW96" s="192">
        <v>0</v>
      </c>
      <c r="AX96" s="192">
        <v>0</v>
      </c>
      <c r="AY96" s="192">
        <v>0</v>
      </c>
      <c r="AZ96" s="192">
        <v>0.20744099999999999</v>
      </c>
      <c r="BA96" s="192">
        <v>14.48407480000694</v>
      </c>
      <c r="BB96" s="188"/>
      <c r="BC96" s="192">
        <v>5.2642749999999996</v>
      </c>
      <c r="BD96" s="188"/>
      <c r="BE96" s="192">
        <v>0</v>
      </c>
      <c r="BG96" s="187">
        <v>212.43962217196815</v>
      </c>
      <c r="BI96" s="159">
        <v>-3.6614067368344716E-2</v>
      </c>
      <c r="BN96" s="194"/>
    </row>
    <row r="97" spans="1:66" x14ac:dyDescent="0.2">
      <c r="A97" s="190" t="s">
        <v>715</v>
      </c>
      <c r="B97" s="190" t="s">
        <v>761</v>
      </c>
      <c r="C97" s="190" t="s">
        <v>103</v>
      </c>
      <c r="D97" s="190"/>
      <c r="E97" s="192">
        <v>245.76764499999999</v>
      </c>
      <c r="F97" s="192"/>
      <c r="G97" s="192">
        <v>249.63553686630101</v>
      </c>
      <c r="H97" s="192">
        <v>0</v>
      </c>
      <c r="I97" s="192">
        <v>0</v>
      </c>
      <c r="J97" s="192">
        <v>0</v>
      </c>
      <c r="K97" s="192">
        <v>0</v>
      </c>
      <c r="L97" s="192">
        <v>0.207562</v>
      </c>
      <c r="M97" s="192">
        <v>1.8545609999999999</v>
      </c>
      <c r="N97" s="192">
        <v>0</v>
      </c>
      <c r="O97" s="192">
        <v>8.5470000000000008E-3</v>
      </c>
      <c r="P97" s="192">
        <v>0</v>
      </c>
      <c r="Q97" s="192">
        <v>1.3058412562222221</v>
      </c>
      <c r="R97" s="192">
        <v>0.83580137305883706</v>
      </c>
      <c r="S97" s="192">
        <v>0</v>
      </c>
      <c r="T97" s="192">
        <v>0</v>
      </c>
      <c r="U97" s="192">
        <v>0</v>
      </c>
      <c r="V97" s="192">
        <v>0</v>
      </c>
      <c r="W97" s="192">
        <v>0</v>
      </c>
      <c r="X97" s="192">
        <v>0.635293</v>
      </c>
      <c r="Y97" s="192">
        <v>34.680251224955477</v>
      </c>
      <c r="Z97" s="192"/>
      <c r="AA97" s="192">
        <v>12.982732</v>
      </c>
      <c r="AB97" s="188"/>
      <c r="AC97" s="193">
        <v>547.91377072053751</v>
      </c>
      <c r="AE97" s="192">
        <v>247.15449160265834</v>
      </c>
      <c r="AF97" s="188"/>
      <c r="AG97" s="192">
        <v>226.751481426444</v>
      </c>
      <c r="AH97" s="192">
        <v>1.0671583030169904</v>
      </c>
      <c r="AI97" s="192">
        <v>0</v>
      </c>
      <c r="AJ97" s="192"/>
      <c r="AK97" s="192">
        <v>0</v>
      </c>
      <c r="AL97" s="192">
        <v>0</v>
      </c>
      <c r="AM97" s="192">
        <v>0.207562</v>
      </c>
      <c r="AN97" s="192">
        <v>1.827582</v>
      </c>
      <c r="AO97" s="192">
        <v>0</v>
      </c>
      <c r="AP97" s="192">
        <v>8.5470000000000008E-3</v>
      </c>
      <c r="AQ97" s="192">
        <v>0</v>
      </c>
      <c r="AR97" s="192">
        <v>2.8279072729820953</v>
      </c>
      <c r="AS97" s="192">
        <v>1.7156238962222221</v>
      </c>
      <c r="AT97" s="192">
        <v>0.33950011282984222</v>
      </c>
      <c r="AU97" s="192">
        <v>0</v>
      </c>
      <c r="AV97" s="192">
        <v>0</v>
      </c>
      <c r="AW97" s="192">
        <v>0</v>
      </c>
      <c r="AX97" s="192">
        <v>0</v>
      </c>
      <c r="AY97" s="192">
        <v>0</v>
      </c>
      <c r="AZ97" s="192">
        <v>0.65512199999999998</v>
      </c>
      <c r="BA97" s="192">
        <v>35.651298259254233</v>
      </c>
      <c r="BB97" s="188"/>
      <c r="BC97" s="192">
        <v>16.625152</v>
      </c>
      <c r="BD97" s="188"/>
      <c r="BE97" s="192">
        <v>0</v>
      </c>
      <c r="BG97" s="187">
        <v>534.83142587340774</v>
      </c>
      <c r="BI97" s="159">
        <v>-2.3876649112004895E-2</v>
      </c>
      <c r="BN97" s="194"/>
    </row>
    <row r="98" spans="1:66" x14ac:dyDescent="0.2">
      <c r="A98" s="190" t="s">
        <v>660</v>
      </c>
      <c r="B98" s="190" t="s">
        <v>762</v>
      </c>
      <c r="C98" s="190" t="s">
        <v>104</v>
      </c>
      <c r="D98" s="190"/>
      <c r="E98" s="192">
        <v>5.248875</v>
      </c>
      <c r="F98" s="192"/>
      <c r="G98" s="192">
        <v>3.7581299613490002</v>
      </c>
      <c r="H98" s="192">
        <v>-9.5520999999999995E-2</v>
      </c>
      <c r="I98" s="192">
        <v>0</v>
      </c>
      <c r="J98" s="192">
        <v>0</v>
      </c>
      <c r="K98" s="192">
        <v>0</v>
      </c>
      <c r="L98" s="192">
        <v>0</v>
      </c>
      <c r="M98" s="192">
        <v>0</v>
      </c>
      <c r="N98" s="192">
        <v>0</v>
      </c>
      <c r="O98" s="192">
        <v>8.5470000000000008E-3</v>
      </c>
      <c r="P98" s="192">
        <v>7.8549999999999991E-3</v>
      </c>
      <c r="Q98" s="192">
        <v>0.53553949599999995</v>
      </c>
      <c r="R98" s="192">
        <v>1.2403631856051102E-2</v>
      </c>
      <c r="S98" s="192">
        <v>0.30655700000000002</v>
      </c>
      <c r="T98" s="192">
        <v>3.6421212883223808E-2</v>
      </c>
      <c r="U98" s="192">
        <v>0</v>
      </c>
      <c r="V98" s="192">
        <v>0</v>
      </c>
      <c r="W98" s="192">
        <v>0</v>
      </c>
      <c r="X98" s="192">
        <v>0</v>
      </c>
      <c r="Y98" s="192">
        <v>0</v>
      </c>
      <c r="Z98" s="192"/>
      <c r="AA98" s="192">
        <v>0</v>
      </c>
      <c r="AB98" s="188"/>
      <c r="AC98" s="193">
        <v>9.8188073020882758</v>
      </c>
      <c r="AE98" s="192">
        <v>5.2649399306830986</v>
      </c>
      <c r="AF98" s="188"/>
      <c r="AG98" s="192">
        <v>3.2857370009659999</v>
      </c>
      <c r="AH98" s="192">
        <v>1.5837062667999884E-2</v>
      </c>
      <c r="AI98" s="192">
        <v>-9.5520999999999995E-2</v>
      </c>
      <c r="AJ98" s="192"/>
      <c r="AK98" s="192">
        <v>0</v>
      </c>
      <c r="AL98" s="192">
        <v>0</v>
      </c>
      <c r="AM98" s="192">
        <v>0</v>
      </c>
      <c r="AN98" s="192">
        <v>0</v>
      </c>
      <c r="AO98" s="192">
        <v>0</v>
      </c>
      <c r="AP98" s="192">
        <v>8.5470000000000008E-3</v>
      </c>
      <c r="AQ98" s="192">
        <v>7.8549999999999991E-3</v>
      </c>
      <c r="AR98" s="192">
        <v>5.6900909749007585E-2</v>
      </c>
      <c r="AS98" s="192">
        <v>0.69577469599999997</v>
      </c>
      <c r="AT98" s="192">
        <v>5.1109932581054392E-3</v>
      </c>
      <c r="AU98" s="192">
        <v>0.27799000000000001</v>
      </c>
      <c r="AV98" s="192">
        <v>6.2049002278520456E-2</v>
      </c>
      <c r="AW98" s="192">
        <v>0</v>
      </c>
      <c r="AX98" s="192">
        <v>0</v>
      </c>
      <c r="AY98" s="192">
        <v>0</v>
      </c>
      <c r="AZ98" s="192">
        <v>0</v>
      </c>
      <c r="BA98" s="192">
        <v>0</v>
      </c>
      <c r="BB98" s="188"/>
      <c r="BC98" s="192">
        <v>0</v>
      </c>
      <c r="BD98" s="188"/>
      <c r="BE98" s="192">
        <v>0</v>
      </c>
      <c r="BG98" s="187">
        <v>9.5852205956027312</v>
      </c>
      <c r="BI98" s="159">
        <v>-2.3789723058916239E-2</v>
      </c>
      <c r="BN98" s="194"/>
    </row>
    <row r="99" spans="1:66" x14ac:dyDescent="0.2">
      <c r="A99" s="190" t="s">
        <v>672</v>
      </c>
      <c r="B99" s="190" t="s">
        <v>763</v>
      </c>
      <c r="C99" s="190" t="s">
        <v>105</v>
      </c>
      <c r="D99" s="190"/>
      <c r="E99" s="192">
        <v>19.462789999999998</v>
      </c>
      <c r="F99" s="192"/>
      <c r="G99" s="192">
        <v>19.867330337026999</v>
      </c>
      <c r="H99" s="192">
        <v>0</v>
      </c>
      <c r="I99" s="192">
        <v>0</v>
      </c>
      <c r="J99" s="192">
        <v>0</v>
      </c>
      <c r="K99" s="192">
        <v>0</v>
      </c>
      <c r="L99" s="192">
        <v>0</v>
      </c>
      <c r="M99" s="192">
        <v>0</v>
      </c>
      <c r="N99" s="192">
        <v>0.2186454975089113</v>
      </c>
      <c r="O99" s="192">
        <v>0</v>
      </c>
      <c r="P99" s="192">
        <v>0</v>
      </c>
      <c r="Q99" s="192">
        <v>0</v>
      </c>
      <c r="R99" s="192">
        <v>0</v>
      </c>
      <c r="S99" s="192">
        <v>0</v>
      </c>
      <c r="T99" s="192">
        <v>0</v>
      </c>
      <c r="U99" s="192">
        <v>0</v>
      </c>
      <c r="V99" s="192">
        <v>0</v>
      </c>
      <c r="W99" s="192">
        <v>0</v>
      </c>
      <c r="X99" s="192">
        <v>0</v>
      </c>
      <c r="Y99" s="192">
        <v>0</v>
      </c>
      <c r="Z99" s="192"/>
      <c r="AA99" s="192">
        <v>0</v>
      </c>
      <c r="AB99" s="188"/>
      <c r="AC99" s="193">
        <v>39.548765834535907</v>
      </c>
      <c r="AE99" s="192">
        <v>19.577535514570297</v>
      </c>
      <c r="AF99" s="188"/>
      <c r="AG99" s="192">
        <v>18.396294530471</v>
      </c>
      <c r="AH99" s="192">
        <v>8.4930205406002698E-2</v>
      </c>
      <c r="AI99" s="192">
        <v>0</v>
      </c>
      <c r="AJ99" s="192"/>
      <c r="AK99" s="192">
        <v>0</v>
      </c>
      <c r="AL99" s="192">
        <v>0</v>
      </c>
      <c r="AM99" s="192">
        <v>0</v>
      </c>
      <c r="AN99" s="192">
        <v>0</v>
      </c>
      <c r="AO99" s="192">
        <v>0.24033630126319772</v>
      </c>
      <c r="AP99" s="192">
        <v>0</v>
      </c>
      <c r="AQ99" s="192">
        <v>0</v>
      </c>
      <c r="AR99" s="192">
        <v>0.22510652204613779</v>
      </c>
      <c r="AS99" s="192">
        <v>0</v>
      </c>
      <c r="AT99" s="192">
        <v>0</v>
      </c>
      <c r="AU99" s="192">
        <v>0</v>
      </c>
      <c r="AV99" s="192">
        <v>0</v>
      </c>
      <c r="AW99" s="192">
        <v>0</v>
      </c>
      <c r="AX99" s="192">
        <v>0</v>
      </c>
      <c r="AY99" s="192">
        <v>0</v>
      </c>
      <c r="AZ99" s="192">
        <v>0</v>
      </c>
      <c r="BA99" s="192">
        <v>0</v>
      </c>
      <c r="BB99" s="188"/>
      <c r="BC99" s="192">
        <v>0</v>
      </c>
      <c r="BD99" s="188"/>
      <c r="BE99" s="192">
        <v>0</v>
      </c>
      <c r="BG99" s="187">
        <v>38.524203073756638</v>
      </c>
      <c r="BI99" s="159">
        <v>-2.5906314373142093E-2</v>
      </c>
      <c r="BN99" s="194"/>
    </row>
    <row r="100" spans="1:66" x14ac:dyDescent="0.2">
      <c r="A100" s="190" t="s">
        <v>715</v>
      </c>
      <c r="B100" s="190" t="s">
        <v>764</v>
      </c>
      <c r="C100" s="190" t="s">
        <v>106</v>
      </c>
      <c r="D100" s="190"/>
      <c r="E100" s="192">
        <v>294.31492900000001</v>
      </c>
      <c r="F100" s="192"/>
      <c r="G100" s="192">
        <v>228.50988608351599</v>
      </c>
      <c r="H100" s="192">
        <v>0</v>
      </c>
      <c r="I100" s="192">
        <v>0</v>
      </c>
      <c r="J100" s="192">
        <v>4.4949999999999999E-3</v>
      </c>
      <c r="K100" s="192">
        <v>2.1382000000000002E-2</v>
      </c>
      <c r="L100" s="192">
        <v>0.34100100000000005</v>
      </c>
      <c r="M100" s="192">
        <v>1.365354</v>
      </c>
      <c r="N100" s="192">
        <v>0</v>
      </c>
      <c r="O100" s="192">
        <v>8.5470000000000008E-3</v>
      </c>
      <c r="P100" s="192">
        <v>0</v>
      </c>
      <c r="Q100" s="192">
        <v>2.2925034580000001</v>
      </c>
      <c r="R100" s="192">
        <v>0.7600973685841319</v>
      </c>
      <c r="S100" s="192">
        <v>0</v>
      </c>
      <c r="T100" s="192">
        <v>0</v>
      </c>
      <c r="U100" s="192">
        <v>0</v>
      </c>
      <c r="V100" s="192">
        <v>0</v>
      </c>
      <c r="W100" s="192">
        <v>0</v>
      </c>
      <c r="X100" s="192">
        <v>0.62622299999999997</v>
      </c>
      <c r="Y100" s="192">
        <v>20.74787641068172</v>
      </c>
      <c r="Z100" s="192"/>
      <c r="AA100" s="192">
        <v>12.797426</v>
      </c>
      <c r="AB100" s="188"/>
      <c r="AC100" s="193">
        <v>561.78972032078195</v>
      </c>
      <c r="AE100" s="192">
        <v>296.57852094218191</v>
      </c>
      <c r="AF100" s="188"/>
      <c r="AG100" s="192">
        <v>207.62568484813201</v>
      </c>
      <c r="AH100" s="192">
        <v>0.97049878611400719</v>
      </c>
      <c r="AI100" s="192">
        <v>0</v>
      </c>
      <c r="AJ100" s="192"/>
      <c r="AK100" s="192">
        <v>4.4949999999999999E-3</v>
      </c>
      <c r="AL100" s="192">
        <v>2.1382000000000002E-2</v>
      </c>
      <c r="AM100" s="192">
        <v>0.34100100000000005</v>
      </c>
      <c r="AN100" s="192">
        <v>1.3454919999999999</v>
      </c>
      <c r="AO100" s="192">
        <v>0</v>
      </c>
      <c r="AP100" s="192">
        <v>8.5470000000000008E-3</v>
      </c>
      <c r="AQ100" s="192">
        <v>0</v>
      </c>
      <c r="AR100" s="192">
        <v>3.3268830903668194</v>
      </c>
      <c r="AS100" s="192">
        <v>3.1339450313333335</v>
      </c>
      <c r="AT100" s="192">
        <v>0.31076958465908505</v>
      </c>
      <c r="AU100" s="192">
        <v>0</v>
      </c>
      <c r="AV100" s="192">
        <v>0</v>
      </c>
      <c r="AW100" s="192">
        <v>0</v>
      </c>
      <c r="AX100" s="192">
        <v>0</v>
      </c>
      <c r="AY100" s="192">
        <v>0</v>
      </c>
      <c r="AZ100" s="192">
        <v>0.64576900000000004</v>
      </c>
      <c r="BA100" s="192">
        <v>22.060180906994422</v>
      </c>
      <c r="BB100" s="188"/>
      <c r="BC100" s="192">
        <v>16.387857</v>
      </c>
      <c r="BD100" s="188"/>
      <c r="BE100" s="192">
        <v>0</v>
      </c>
      <c r="BG100" s="187">
        <v>552.76102618978177</v>
      </c>
      <c r="BI100" s="159">
        <v>-1.607130533795598E-2</v>
      </c>
      <c r="BN100" s="194"/>
    </row>
    <row r="101" spans="1:66" x14ac:dyDescent="0.2">
      <c r="A101" s="190" t="s">
        <v>672</v>
      </c>
      <c r="B101" s="190" t="s">
        <v>765</v>
      </c>
      <c r="C101" s="190" t="s">
        <v>107</v>
      </c>
      <c r="D101" s="190"/>
      <c r="E101" s="192">
        <v>41.458323999999998</v>
      </c>
      <c r="F101" s="192"/>
      <c r="G101" s="192">
        <v>34.876917934923</v>
      </c>
      <c r="H101" s="192">
        <v>0</v>
      </c>
      <c r="I101" s="192">
        <v>0</v>
      </c>
      <c r="J101" s="192">
        <v>0</v>
      </c>
      <c r="K101" s="192">
        <v>0</v>
      </c>
      <c r="L101" s="192">
        <v>0</v>
      </c>
      <c r="M101" s="192">
        <v>0</v>
      </c>
      <c r="N101" s="192">
        <v>1.8189828352453934</v>
      </c>
      <c r="O101" s="192">
        <v>0</v>
      </c>
      <c r="P101" s="192">
        <v>0</v>
      </c>
      <c r="Q101" s="192">
        <v>0</v>
      </c>
      <c r="R101" s="192">
        <v>0</v>
      </c>
      <c r="S101" s="192">
        <v>0</v>
      </c>
      <c r="T101" s="192">
        <v>0</v>
      </c>
      <c r="U101" s="192">
        <v>0</v>
      </c>
      <c r="V101" s="192">
        <v>0</v>
      </c>
      <c r="W101" s="192">
        <v>0</v>
      </c>
      <c r="X101" s="192">
        <v>0</v>
      </c>
      <c r="Y101" s="192">
        <v>0</v>
      </c>
      <c r="Z101" s="192"/>
      <c r="AA101" s="192">
        <v>0</v>
      </c>
      <c r="AB101" s="188"/>
      <c r="AC101" s="193">
        <v>78.154224770168398</v>
      </c>
      <c r="AE101" s="192">
        <v>41.730449897362966</v>
      </c>
      <c r="AF101" s="188"/>
      <c r="AG101" s="192">
        <v>32.283532680927998</v>
      </c>
      <c r="AH101" s="192">
        <v>0.15060747056699916</v>
      </c>
      <c r="AI101" s="192">
        <v>0</v>
      </c>
      <c r="AJ101" s="192"/>
      <c r="AK101" s="192">
        <v>0</v>
      </c>
      <c r="AL101" s="192">
        <v>0</v>
      </c>
      <c r="AM101" s="192">
        <v>0</v>
      </c>
      <c r="AN101" s="192">
        <v>0</v>
      </c>
      <c r="AO101" s="192">
        <v>1.9120635118681326</v>
      </c>
      <c r="AP101" s="192">
        <v>0</v>
      </c>
      <c r="AQ101" s="192">
        <v>0</v>
      </c>
      <c r="AR101" s="192">
        <v>0.47179408352682406</v>
      </c>
      <c r="AS101" s="192">
        <v>0</v>
      </c>
      <c r="AT101" s="192">
        <v>0</v>
      </c>
      <c r="AU101" s="192">
        <v>0</v>
      </c>
      <c r="AV101" s="192">
        <v>0</v>
      </c>
      <c r="AW101" s="192">
        <v>0</v>
      </c>
      <c r="AX101" s="192">
        <v>0</v>
      </c>
      <c r="AY101" s="192">
        <v>0</v>
      </c>
      <c r="AZ101" s="192">
        <v>0</v>
      </c>
      <c r="BA101" s="192">
        <v>0</v>
      </c>
      <c r="BB101" s="188"/>
      <c r="BC101" s="192">
        <v>0</v>
      </c>
      <c r="BD101" s="188"/>
      <c r="BE101" s="192">
        <v>0</v>
      </c>
      <c r="BG101" s="187">
        <v>76.548447644252917</v>
      </c>
      <c r="BI101" s="159">
        <v>-2.0546261326724956E-2</v>
      </c>
      <c r="BN101" s="194"/>
    </row>
    <row r="102" spans="1:66" x14ac:dyDescent="0.2">
      <c r="A102" s="190" t="s">
        <v>682</v>
      </c>
      <c r="B102" s="190" t="s">
        <v>766</v>
      </c>
      <c r="C102" s="190" t="s">
        <v>108</v>
      </c>
      <c r="D102" s="190"/>
      <c r="E102" s="192">
        <v>78.172934999999995</v>
      </c>
      <c r="F102" s="192"/>
      <c r="G102" s="192">
        <v>167.96043115202502</v>
      </c>
      <c r="H102" s="192">
        <v>-0.34549800000000003</v>
      </c>
      <c r="I102" s="192">
        <v>0</v>
      </c>
      <c r="J102" s="192">
        <v>0</v>
      </c>
      <c r="K102" s="192">
        <v>0</v>
      </c>
      <c r="L102" s="192">
        <v>0.10763800000000001</v>
      </c>
      <c r="M102" s="192">
        <v>1.1075280000000001</v>
      </c>
      <c r="N102" s="192">
        <v>0</v>
      </c>
      <c r="O102" s="192">
        <v>8.5470000000000008E-3</v>
      </c>
      <c r="P102" s="192">
        <v>7.8549999999999991E-3</v>
      </c>
      <c r="Q102" s="192">
        <v>1.3136950766666666</v>
      </c>
      <c r="R102" s="192">
        <v>0.56547122435235531</v>
      </c>
      <c r="S102" s="192">
        <v>2.6475689999999998</v>
      </c>
      <c r="T102" s="192">
        <v>0.19663438533266542</v>
      </c>
      <c r="U102" s="192">
        <v>0</v>
      </c>
      <c r="V102" s="192">
        <v>0</v>
      </c>
      <c r="W102" s="192">
        <v>0</v>
      </c>
      <c r="X102" s="192">
        <v>0.26444200000000001</v>
      </c>
      <c r="Y102" s="192">
        <v>19.648074030549747</v>
      </c>
      <c r="Z102" s="192"/>
      <c r="AA102" s="192">
        <v>5.4041110000000003</v>
      </c>
      <c r="AB102" s="188"/>
      <c r="AC102" s="193">
        <v>277.05943286892648</v>
      </c>
      <c r="AE102" s="192">
        <v>78.953206586081464</v>
      </c>
      <c r="AF102" s="188"/>
      <c r="AG102" s="192">
        <v>151.461949116097</v>
      </c>
      <c r="AH102" s="192">
        <v>0.72199846953701974</v>
      </c>
      <c r="AI102" s="192">
        <v>-0.34549800000000003</v>
      </c>
      <c r="AJ102" s="192"/>
      <c r="AK102" s="192">
        <v>0</v>
      </c>
      <c r="AL102" s="192">
        <v>0</v>
      </c>
      <c r="AM102" s="192">
        <v>0.10763800000000001</v>
      </c>
      <c r="AN102" s="192">
        <v>1.0914159999999999</v>
      </c>
      <c r="AO102" s="192">
        <v>0</v>
      </c>
      <c r="AP102" s="192">
        <v>8.5470000000000008E-3</v>
      </c>
      <c r="AQ102" s="192">
        <v>7.8549999999999991E-3</v>
      </c>
      <c r="AR102" s="192">
        <v>0.97877056291017772</v>
      </c>
      <c r="AS102" s="192">
        <v>2.4301894766666665</v>
      </c>
      <c r="AT102" s="192">
        <v>0.22842334886639723</v>
      </c>
      <c r="AU102" s="192">
        <v>2.3298610000000002</v>
      </c>
      <c r="AV102" s="192">
        <v>0.16848817082433404</v>
      </c>
      <c r="AW102" s="192">
        <v>0</v>
      </c>
      <c r="AX102" s="192">
        <v>0</v>
      </c>
      <c r="AY102" s="192">
        <v>0</v>
      </c>
      <c r="AZ102" s="192">
        <v>0.27269599999999999</v>
      </c>
      <c r="BA102" s="192">
        <v>20.198220103405138</v>
      </c>
      <c r="BB102" s="188"/>
      <c r="BC102" s="192">
        <v>6.9202820000000003</v>
      </c>
      <c r="BD102" s="188"/>
      <c r="BE102" s="192">
        <v>0</v>
      </c>
      <c r="BG102" s="187">
        <v>265.53404283438823</v>
      </c>
      <c r="BI102" s="159">
        <v>-4.1598980822251129E-2</v>
      </c>
      <c r="BN102" s="194"/>
    </row>
    <row r="103" spans="1:66" x14ac:dyDescent="0.2">
      <c r="A103" s="190" t="s">
        <v>715</v>
      </c>
      <c r="B103" s="190" t="s">
        <v>767</v>
      </c>
      <c r="C103" s="190" t="s">
        <v>109</v>
      </c>
      <c r="D103" s="190"/>
      <c r="E103" s="192">
        <v>185.13145</v>
      </c>
      <c r="F103" s="192"/>
      <c r="G103" s="192">
        <v>89.879924719502995</v>
      </c>
      <c r="H103" s="192">
        <v>0</v>
      </c>
      <c r="I103" s="192">
        <v>0</v>
      </c>
      <c r="J103" s="192">
        <v>0</v>
      </c>
      <c r="K103" s="192">
        <v>0.112118</v>
      </c>
      <c r="L103" s="192">
        <v>0.15299300000000002</v>
      </c>
      <c r="M103" s="192">
        <v>0.604958</v>
      </c>
      <c r="N103" s="192">
        <v>0</v>
      </c>
      <c r="O103" s="192">
        <v>8.5470000000000008E-3</v>
      </c>
      <c r="P103" s="192">
        <v>0</v>
      </c>
      <c r="Q103" s="192">
        <v>0.88074400933333341</v>
      </c>
      <c r="R103" s="192">
        <v>0.29691268491981787</v>
      </c>
      <c r="S103" s="192">
        <v>0</v>
      </c>
      <c r="T103" s="192">
        <v>0</v>
      </c>
      <c r="U103" s="192">
        <v>0</v>
      </c>
      <c r="V103" s="192">
        <v>0</v>
      </c>
      <c r="W103" s="192">
        <v>0</v>
      </c>
      <c r="X103" s="192">
        <v>0.33893200000000001</v>
      </c>
      <c r="Y103" s="192">
        <v>12.538150603206359</v>
      </c>
      <c r="Z103" s="192"/>
      <c r="AA103" s="192">
        <v>6.9263599999999999</v>
      </c>
      <c r="AB103" s="188"/>
      <c r="AC103" s="193">
        <v>296.87109001696257</v>
      </c>
      <c r="AE103" s="192">
        <v>185.9771480430299</v>
      </c>
      <c r="AF103" s="188"/>
      <c r="AG103" s="192">
        <v>81.694263874139992</v>
      </c>
      <c r="AH103" s="192">
        <v>0.37910064184699954</v>
      </c>
      <c r="AI103" s="192">
        <v>0</v>
      </c>
      <c r="AJ103" s="192"/>
      <c r="AK103" s="192">
        <v>0</v>
      </c>
      <c r="AL103" s="192">
        <v>0.112118</v>
      </c>
      <c r="AM103" s="192">
        <v>0.15299300000000002</v>
      </c>
      <c r="AN103" s="192">
        <v>0.59615799999999997</v>
      </c>
      <c r="AO103" s="192">
        <v>0</v>
      </c>
      <c r="AP103" s="192">
        <v>8.5470000000000008E-3</v>
      </c>
      <c r="AQ103" s="192">
        <v>0</v>
      </c>
      <c r="AR103" s="192">
        <v>2.0477810200849409</v>
      </c>
      <c r="AS103" s="192">
        <v>1.2640047026666668</v>
      </c>
      <c r="AT103" s="192">
        <v>0.12223517919947317</v>
      </c>
      <c r="AU103" s="192">
        <v>0</v>
      </c>
      <c r="AV103" s="192">
        <v>0</v>
      </c>
      <c r="AW103" s="192">
        <v>0</v>
      </c>
      <c r="AX103" s="192">
        <v>0</v>
      </c>
      <c r="AY103" s="192">
        <v>0</v>
      </c>
      <c r="AZ103" s="192">
        <v>0.34951100000000002</v>
      </c>
      <c r="BA103" s="192">
        <v>12.889218820096136</v>
      </c>
      <c r="BB103" s="188"/>
      <c r="BC103" s="192">
        <v>8.8696110000000008</v>
      </c>
      <c r="BD103" s="188"/>
      <c r="BE103" s="192">
        <v>0</v>
      </c>
      <c r="BG103" s="187">
        <v>294.46269028106417</v>
      </c>
      <c r="BI103" s="159">
        <v>-8.1126112204485401E-3</v>
      </c>
      <c r="BN103" s="194"/>
    </row>
    <row r="104" spans="1:66" x14ac:dyDescent="0.2">
      <c r="A104" s="190" t="s">
        <v>672</v>
      </c>
      <c r="B104" s="190" t="s">
        <v>768</v>
      </c>
      <c r="C104" s="190" t="s">
        <v>110</v>
      </c>
      <c r="D104" s="190"/>
      <c r="E104" s="192">
        <v>17.549513999999999</v>
      </c>
      <c r="F104" s="192"/>
      <c r="G104" s="192">
        <v>12.512102479618999</v>
      </c>
      <c r="H104" s="192">
        <v>0</v>
      </c>
      <c r="I104" s="192">
        <v>0</v>
      </c>
      <c r="J104" s="192">
        <v>0</v>
      </c>
      <c r="K104" s="192">
        <v>0</v>
      </c>
      <c r="L104" s="192">
        <v>0</v>
      </c>
      <c r="M104" s="192">
        <v>0</v>
      </c>
      <c r="N104" s="192">
        <v>0.24111845851605665</v>
      </c>
      <c r="O104" s="192">
        <v>0</v>
      </c>
      <c r="P104" s="192">
        <v>0</v>
      </c>
      <c r="Q104" s="192">
        <v>0</v>
      </c>
      <c r="R104" s="192">
        <v>0</v>
      </c>
      <c r="S104" s="192">
        <v>0</v>
      </c>
      <c r="T104" s="192">
        <v>0</v>
      </c>
      <c r="U104" s="192">
        <v>0</v>
      </c>
      <c r="V104" s="192">
        <v>0</v>
      </c>
      <c r="W104" s="192">
        <v>0</v>
      </c>
      <c r="X104" s="192">
        <v>0</v>
      </c>
      <c r="Y104" s="192">
        <v>0</v>
      </c>
      <c r="Z104" s="192"/>
      <c r="AA104" s="192">
        <v>0</v>
      </c>
      <c r="AB104" s="188"/>
      <c r="AC104" s="193">
        <v>30.302734938135053</v>
      </c>
      <c r="AE104" s="192">
        <v>17.63485879513097</v>
      </c>
      <c r="AF104" s="188"/>
      <c r="AG104" s="192">
        <v>11.581938601499001</v>
      </c>
      <c r="AH104" s="192">
        <v>5.4096932279998435E-2</v>
      </c>
      <c r="AI104" s="192">
        <v>0</v>
      </c>
      <c r="AJ104" s="192"/>
      <c r="AK104" s="192">
        <v>0</v>
      </c>
      <c r="AL104" s="192">
        <v>0</v>
      </c>
      <c r="AM104" s="192">
        <v>0</v>
      </c>
      <c r="AN104" s="192">
        <v>0</v>
      </c>
      <c r="AO104" s="192">
        <v>0.26916393789547555</v>
      </c>
      <c r="AP104" s="192">
        <v>0</v>
      </c>
      <c r="AQ104" s="192">
        <v>0</v>
      </c>
      <c r="AR104" s="192">
        <v>0.1959580107038362</v>
      </c>
      <c r="AS104" s="192">
        <v>0</v>
      </c>
      <c r="AT104" s="192">
        <v>0</v>
      </c>
      <c r="AU104" s="192">
        <v>0</v>
      </c>
      <c r="AV104" s="192">
        <v>0</v>
      </c>
      <c r="AW104" s="192">
        <v>0</v>
      </c>
      <c r="AX104" s="192">
        <v>0</v>
      </c>
      <c r="AY104" s="192">
        <v>0</v>
      </c>
      <c r="AZ104" s="192">
        <v>0</v>
      </c>
      <c r="BA104" s="192">
        <v>0</v>
      </c>
      <c r="BB104" s="188"/>
      <c r="BC104" s="192">
        <v>0</v>
      </c>
      <c r="BD104" s="188"/>
      <c r="BE104" s="192">
        <v>0</v>
      </c>
      <c r="BG104" s="187">
        <v>29.736016277509279</v>
      </c>
      <c r="BI104" s="159">
        <v>-1.8701898088828162E-2</v>
      </c>
      <c r="BK104" s="194"/>
      <c r="BN104" s="194"/>
    </row>
    <row r="105" spans="1:66" x14ac:dyDescent="0.2">
      <c r="A105" s="190" t="s">
        <v>660</v>
      </c>
      <c r="B105" s="190" t="s">
        <v>769</v>
      </c>
      <c r="C105" s="190" t="s">
        <v>111</v>
      </c>
      <c r="D105" s="190"/>
      <c r="E105" s="192">
        <v>5.8215919999999999</v>
      </c>
      <c r="F105" s="192"/>
      <c r="G105" s="192">
        <v>8.1017803704420004</v>
      </c>
      <c r="H105" s="192">
        <v>-0.28460999999999997</v>
      </c>
      <c r="I105" s="192">
        <v>0</v>
      </c>
      <c r="J105" s="192">
        <v>0</v>
      </c>
      <c r="K105" s="192">
        <v>0</v>
      </c>
      <c r="L105" s="192">
        <v>0</v>
      </c>
      <c r="M105" s="192">
        <v>0</v>
      </c>
      <c r="N105" s="192">
        <v>0</v>
      </c>
      <c r="O105" s="192">
        <v>8.5470000000000008E-3</v>
      </c>
      <c r="P105" s="192">
        <v>7.8549999999999991E-3</v>
      </c>
      <c r="Q105" s="192">
        <v>0.89946736444444442</v>
      </c>
      <c r="R105" s="192">
        <v>2.7434499617635767E-2</v>
      </c>
      <c r="S105" s="192">
        <v>0.82304299999999997</v>
      </c>
      <c r="T105" s="192">
        <v>7.5922514863490123E-2</v>
      </c>
      <c r="U105" s="192">
        <v>0</v>
      </c>
      <c r="V105" s="192">
        <v>0</v>
      </c>
      <c r="W105" s="192">
        <v>0</v>
      </c>
      <c r="X105" s="192">
        <v>0</v>
      </c>
      <c r="Y105" s="192">
        <v>0</v>
      </c>
      <c r="Z105" s="192"/>
      <c r="AA105" s="192">
        <v>0</v>
      </c>
      <c r="AB105" s="188"/>
      <c r="AC105" s="193">
        <v>15.481031749367569</v>
      </c>
      <c r="AE105" s="192">
        <v>5.8652220078666772</v>
      </c>
      <c r="AF105" s="188"/>
      <c r="AG105" s="192">
        <v>6.9980861535130003</v>
      </c>
      <c r="AH105" s="192">
        <v>3.5028602487999945E-2</v>
      </c>
      <c r="AI105" s="192">
        <v>-0.28460999999999997</v>
      </c>
      <c r="AJ105" s="192"/>
      <c r="AK105" s="192">
        <v>0</v>
      </c>
      <c r="AL105" s="192">
        <v>0</v>
      </c>
      <c r="AM105" s="192">
        <v>0</v>
      </c>
      <c r="AN105" s="192">
        <v>0</v>
      </c>
      <c r="AO105" s="192">
        <v>0</v>
      </c>
      <c r="AP105" s="192">
        <v>8.5470000000000008E-3</v>
      </c>
      <c r="AQ105" s="192">
        <v>7.8549999999999991E-3</v>
      </c>
      <c r="AR105" s="192">
        <v>6.9214437519910008E-2</v>
      </c>
      <c r="AS105" s="192">
        <v>1.2958969111111112</v>
      </c>
      <c r="AT105" s="192">
        <v>1.1018284433441035E-2</v>
      </c>
      <c r="AU105" s="192">
        <v>0.74265099999999995</v>
      </c>
      <c r="AV105" s="192">
        <v>8.8543677286552019E-2</v>
      </c>
      <c r="AW105" s="192">
        <v>0</v>
      </c>
      <c r="AX105" s="192">
        <v>0</v>
      </c>
      <c r="AY105" s="192">
        <v>0</v>
      </c>
      <c r="AZ105" s="192">
        <v>0</v>
      </c>
      <c r="BA105" s="192">
        <v>0</v>
      </c>
      <c r="BB105" s="188"/>
      <c r="BC105" s="192">
        <v>0</v>
      </c>
      <c r="BD105" s="188"/>
      <c r="BE105" s="192">
        <v>0</v>
      </c>
      <c r="BG105" s="187">
        <v>14.83745307421869</v>
      </c>
      <c r="BI105" s="159">
        <v>-4.1572079016966697E-2</v>
      </c>
      <c r="BN105" s="194"/>
    </row>
    <row r="106" spans="1:66" x14ac:dyDescent="0.2">
      <c r="A106" s="190" t="s">
        <v>682</v>
      </c>
      <c r="B106" s="190" t="s">
        <v>770</v>
      </c>
      <c r="C106" s="190" t="s">
        <v>112</v>
      </c>
      <c r="D106" s="190"/>
      <c r="E106" s="192">
        <v>92.819000000000003</v>
      </c>
      <c r="F106" s="192"/>
      <c r="G106" s="192">
        <v>151.74897831110201</v>
      </c>
      <c r="H106" s="192">
        <v>0</v>
      </c>
      <c r="I106" s="192">
        <v>0</v>
      </c>
      <c r="J106" s="192">
        <v>0</v>
      </c>
      <c r="K106" s="192">
        <v>0</v>
      </c>
      <c r="L106" s="192">
        <v>4.5859000000000011E-2</v>
      </c>
      <c r="M106" s="192">
        <v>0.83962899999999996</v>
      </c>
      <c r="N106" s="192">
        <v>0</v>
      </c>
      <c r="O106" s="192">
        <v>8.5470000000000008E-3</v>
      </c>
      <c r="P106" s="192">
        <v>7.8549999999999991E-3</v>
      </c>
      <c r="Q106" s="192">
        <v>2.4678034011111114</v>
      </c>
      <c r="R106" s="192">
        <v>0.51001006440958574</v>
      </c>
      <c r="S106" s="192">
        <v>2.2582119999999999</v>
      </c>
      <c r="T106" s="192">
        <v>0.19463226178086149</v>
      </c>
      <c r="U106" s="192">
        <v>9.4E-2</v>
      </c>
      <c r="V106" s="192">
        <v>0</v>
      </c>
      <c r="W106" s="192">
        <v>0</v>
      </c>
      <c r="X106" s="192">
        <v>0.273505</v>
      </c>
      <c r="Y106" s="192">
        <v>18.456817363180733</v>
      </c>
      <c r="Z106" s="192"/>
      <c r="AA106" s="192">
        <v>5.5892999999999997</v>
      </c>
      <c r="AB106" s="188"/>
      <c r="AC106" s="193">
        <v>275.31414840158425</v>
      </c>
      <c r="AE106" s="192">
        <v>93.61038062311151</v>
      </c>
      <c r="AF106" s="188"/>
      <c r="AG106" s="192">
        <v>136.91404247224901</v>
      </c>
      <c r="AH106" s="192">
        <v>0.65118518873098497</v>
      </c>
      <c r="AI106" s="192">
        <v>0</v>
      </c>
      <c r="AJ106" s="192"/>
      <c r="AK106" s="192">
        <v>0</v>
      </c>
      <c r="AL106" s="192">
        <v>0</v>
      </c>
      <c r="AM106" s="192">
        <v>4.5859000000000011E-2</v>
      </c>
      <c r="AN106" s="192">
        <v>0.82741399999999998</v>
      </c>
      <c r="AO106" s="192">
        <v>0</v>
      </c>
      <c r="AP106" s="192">
        <v>8.5470000000000008E-3</v>
      </c>
      <c r="AQ106" s="192">
        <v>7.8549999999999991E-3</v>
      </c>
      <c r="AR106" s="192">
        <v>1.1457550419157083</v>
      </c>
      <c r="AS106" s="192">
        <v>3.4228296677777781</v>
      </c>
      <c r="AT106" s="192">
        <v>0.20637604687679018</v>
      </c>
      <c r="AU106" s="192">
        <v>2.004251</v>
      </c>
      <c r="AV106" s="192">
        <v>0.16593167184707869</v>
      </c>
      <c r="AW106" s="192">
        <v>3.6999999999999998E-2</v>
      </c>
      <c r="AX106" s="192">
        <v>0</v>
      </c>
      <c r="AY106" s="192">
        <v>0</v>
      </c>
      <c r="AZ106" s="192">
        <v>0.28204200000000001</v>
      </c>
      <c r="BA106" s="192">
        <v>18.973608249349791</v>
      </c>
      <c r="BB106" s="188"/>
      <c r="BC106" s="192">
        <v>7.1574270000000002</v>
      </c>
      <c r="BD106" s="188"/>
      <c r="BE106" s="192">
        <v>0</v>
      </c>
      <c r="BG106" s="187">
        <v>265.46050396185871</v>
      </c>
      <c r="BI106" s="159">
        <v>-3.5790548712929283E-2</v>
      </c>
      <c r="BN106" s="194"/>
    </row>
    <row r="107" spans="1:66" x14ac:dyDescent="0.2">
      <c r="A107" s="190" t="s">
        <v>688</v>
      </c>
      <c r="B107" s="190" t="s">
        <v>771</v>
      </c>
      <c r="C107" s="190" t="s">
        <v>113</v>
      </c>
      <c r="D107" s="190"/>
      <c r="E107" s="192">
        <v>164.469066</v>
      </c>
      <c r="F107" s="192"/>
      <c r="G107" s="192">
        <v>280.399414673156</v>
      </c>
      <c r="H107" s="192">
        <v>-2.3323010000000002</v>
      </c>
      <c r="I107" s="192">
        <v>0</v>
      </c>
      <c r="J107" s="192">
        <v>0</v>
      </c>
      <c r="K107" s="192">
        <v>1.3781E-2</v>
      </c>
      <c r="L107" s="192">
        <v>7.0475999999999983E-2</v>
      </c>
      <c r="M107" s="192">
        <v>1.928471</v>
      </c>
      <c r="N107" s="192">
        <v>0</v>
      </c>
      <c r="O107" s="192">
        <v>8.5470000000000008E-3</v>
      </c>
      <c r="P107" s="192">
        <v>7.8549999999999991E-3</v>
      </c>
      <c r="Q107" s="192">
        <v>4.7995107911111106</v>
      </c>
      <c r="R107" s="192">
        <v>0.94262548024413872</v>
      </c>
      <c r="S107" s="192">
        <v>4.5965670000000003</v>
      </c>
      <c r="T107" s="192">
        <v>0.35033245174287758</v>
      </c>
      <c r="U107" s="192">
        <v>0</v>
      </c>
      <c r="V107" s="192">
        <v>0</v>
      </c>
      <c r="W107" s="192">
        <v>0</v>
      </c>
      <c r="X107" s="192">
        <v>0.494315</v>
      </c>
      <c r="Y107" s="192">
        <v>44.533137821029051</v>
      </c>
      <c r="Z107" s="192"/>
      <c r="AA107" s="192">
        <v>10.101753</v>
      </c>
      <c r="AB107" s="188"/>
      <c r="AC107" s="193">
        <v>510.38355121728318</v>
      </c>
      <c r="AE107" s="192">
        <v>165.63615261307376</v>
      </c>
      <c r="AF107" s="188"/>
      <c r="AG107" s="192">
        <v>252.08462391700201</v>
      </c>
      <c r="AH107" s="192">
        <v>1.2035522317900063</v>
      </c>
      <c r="AI107" s="192">
        <v>-2.3323010000000002</v>
      </c>
      <c r="AJ107" s="192"/>
      <c r="AK107" s="192">
        <v>0</v>
      </c>
      <c r="AL107" s="192">
        <v>1.3781E-2</v>
      </c>
      <c r="AM107" s="192">
        <v>7.0475999999999983E-2</v>
      </c>
      <c r="AN107" s="192">
        <v>1.9004160000000001</v>
      </c>
      <c r="AO107" s="192">
        <v>0</v>
      </c>
      <c r="AP107" s="192">
        <v>8.5470000000000008E-3</v>
      </c>
      <c r="AQ107" s="192">
        <v>7.8549999999999991E-3</v>
      </c>
      <c r="AR107" s="192">
        <v>2.0437072830947911</v>
      </c>
      <c r="AS107" s="192">
        <v>6.7829827911111105</v>
      </c>
      <c r="AT107" s="192">
        <v>0.38133846692645673</v>
      </c>
      <c r="AU107" s="192">
        <v>4.0914270000000004</v>
      </c>
      <c r="AV107" s="192">
        <v>0.26741480683519386</v>
      </c>
      <c r="AW107" s="192">
        <v>0</v>
      </c>
      <c r="AX107" s="192">
        <v>0</v>
      </c>
      <c r="AY107" s="192">
        <v>0</v>
      </c>
      <c r="AZ107" s="192">
        <v>0.50974299999999995</v>
      </c>
      <c r="BA107" s="192">
        <v>45.780065680017863</v>
      </c>
      <c r="BB107" s="188"/>
      <c r="BC107" s="192">
        <v>12.935888</v>
      </c>
      <c r="BD107" s="188"/>
      <c r="BE107" s="192">
        <v>0</v>
      </c>
      <c r="BG107" s="187">
        <v>491.38566978985131</v>
      </c>
      <c r="BI107" s="159">
        <v>-3.7222754107418321E-2</v>
      </c>
      <c r="BN107" s="194"/>
    </row>
    <row r="108" spans="1:66" x14ac:dyDescent="0.2">
      <c r="A108" s="190" t="s">
        <v>672</v>
      </c>
      <c r="B108" s="190" t="s">
        <v>772</v>
      </c>
      <c r="C108" s="190" t="s">
        <v>114</v>
      </c>
      <c r="D108" s="190"/>
      <c r="E108" s="192">
        <v>14.280559999999999</v>
      </c>
      <c r="F108" s="192"/>
      <c r="G108" s="192">
        <v>15.7501225252</v>
      </c>
      <c r="H108" s="192">
        <v>0</v>
      </c>
      <c r="I108" s="192">
        <v>0</v>
      </c>
      <c r="J108" s="192">
        <v>0</v>
      </c>
      <c r="K108" s="192">
        <v>0</v>
      </c>
      <c r="L108" s="192">
        <v>0</v>
      </c>
      <c r="M108" s="192">
        <v>0</v>
      </c>
      <c r="N108" s="192">
        <v>0.26484100084211271</v>
      </c>
      <c r="O108" s="192">
        <v>0</v>
      </c>
      <c r="P108" s="192">
        <v>0</v>
      </c>
      <c r="Q108" s="192">
        <v>0</v>
      </c>
      <c r="R108" s="192">
        <v>0</v>
      </c>
      <c r="S108" s="192">
        <v>0</v>
      </c>
      <c r="T108" s="192">
        <v>0</v>
      </c>
      <c r="U108" s="192">
        <v>0</v>
      </c>
      <c r="V108" s="192">
        <v>0</v>
      </c>
      <c r="W108" s="192">
        <v>0</v>
      </c>
      <c r="X108" s="192">
        <v>0</v>
      </c>
      <c r="Y108" s="192">
        <v>0</v>
      </c>
      <c r="Z108" s="192"/>
      <c r="AA108" s="192">
        <v>0</v>
      </c>
      <c r="AB108" s="188"/>
      <c r="AC108" s="193">
        <v>30.295523526042111</v>
      </c>
      <c r="AE108" s="192">
        <v>14.364829770384651</v>
      </c>
      <c r="AF108" s="188"/>
      <c r="AG108" s="192">
        <v>14.581964241928</v>
      </c>
      <c r="AH108" s="192">
        <v>6.7343187677999961E-2</v>
      </c>
      <c r="AI108" s="192">
        <v>0</v>
      </c>
      <c r="AJ108" s="192"/>
      <c r="AK108" s="192">
        <v>0</v>
      </c>
      <c r="AL108" s="192">
        <v>0</v>
      </c>
      <c r="AM108" s="192">
        <v>0</v>
      </c>
      <c r="AN108" s="192">
        <v>0</v>
      </c>
      <c r="AO108" s="192">
        <v>0.29527921152596875</v>
      </c>
      <c r="AP108" s="192">
        <v>0</v>
      </c>
      <c r="AQ108" s="192">
        <v>0</v>
      </c>
      <c r="AR108" s="192">
        <v>0.17531690755224677</v>
      </c>
      <c r="AS108" s="192">
        <v>0</v>
      </c>
      <c r="AT108" s="192">
        <v>0</v>
      </c>
      <c r="AU108" s="192">
        <v>0</v>
      </c>
      <c r="AV108" s="192">
        <v>0</v>
      </c>
      <c r="AW108" s="192">
        <v>0</v>
      </c>
      <c r="AX108" s="192">
        <v>0</v>
      </c>
      <c r="AY108" s="192">
        <v>0</v>
      </c>
      <c r="AZ108" s="192">
        <v>0</v>
      </c>
      <c r="BA108" s="192">
        <v>0</v>
      </c>
      <c r="BB108" s="188"/>
      <c r="BC108" s="192">
        <v>0</v>
      </c>
      <c r="BD108" s="188"/>
      <c r="BE108" s="192">
        <v>0</v>
      </c>
      <c r="BG108" s="187">
        <v>29.484733319068866</v>
      </c>
      <c r="BI108" s="159">
        <v>-2.6762706585224953E-2</v>
      </c>
      <c r="BN108" s="194"/>
    </row>
    <row r="109" spans="1:66" x14ac:dyDescent="0.2">
      <c r="A109" s="190" t="s">
        <v>678</v>
      </c>
      <c r="B109" s="190" t="s">
        <v>773</v>
      </c>
      <c r="C109" s="190" t="s">
        <v>115</v>
      </c>
      <c r="D109" s="190"/>
      <c r="E109" s="192">
        <v>105.59082100000001</v>
      </c>
      <c r="F109" s="192"/>
      <c r="G109" s="192">
        <v>169.870705751586</v>
      </c>
      <c r="H109" s="192">
        <v>0</v>
      </c>
      <c r="I109" s="192">
        <v>0</v>
      </c>
      <c r="J109" s="192">
        <v>0</v>
      </c>
      <c r="K109" s="192">
        <v>0</v>
      </c>
      <c r="L109" s="192">
        <v>5.8183000000000012E-2</v>
      </c>
      <c r="M109" s="192">
        <v>1.0508010000000001</v>
      </c>
      <c r="N109" s="192">
        <v>0</v>
      </c>
      <c r="O109" s="192">
        <v>8.5470000000000008E-3</v>
      </c>
      <c r="P109" s="192">
        <v>7.8549999999999991E-3</v>
      </c>
      <c r="Q109" s="192">
        <v>5.1440085300000007</v>
      </c>
      <c r="R109" s="192">
        <v>0.57093861120616318</v>
      </c>
      <c r="S109" s="192">
        <v>2.9645890000000001</v>
      </c>
      <c r="T109" s="192">
        <v>0.21242219884520025</v>
      </c>
      <c r="U109" s="192">
        <v>0.1</v>
      </c>
      <c r="V109" s="192">
        <v>0</v>
      </c>
      <c r="W109" s="192">
        <v>0</v>
      </c>
      <c r="X109" s="192">
        <v>0.24827399999999999</v>
      </c>
      <c r="Y109" s="192">
        <v>21.375686406771717</v>
      </c>
      <c r="Z109" s="192"/>
      <c r="AA109" s="192">
        <v>5.0737139999999998</v>
      </c>
      <c r="AB109" s="188"/>
      <c r="AC109" s="193">
        <v>312.27654549840906</v>
      </c>
      <c r="AE109" s="192">
        <v>106.25282835403561</v>
      </c>
      <c r="AF109" s="188"/>
      <c r="AG109" s="192">
        <v>152.46551876187598</v>
      </c>
      <c r="AH109" s="192">
        <v>0.72897927558001874</v>
      </c>
      <c r="AI109" s="192">
        <v>0</v>
      </c>
      <c r="AJ109" s="192"/>
      <c r="AK109" s="192">
        <v>0</v>
      </c>
      <c r="AL109" s="192">
        <v>0</v>
      </c>
      <c r="AM109" s="192">
        <v>5.8183000000000012E-2</v>
      </c>
      <c r="AN109" s="192">
        <v>1.035514</v>
      </c>
      <c r="AO109" s="192">
        <v>0</v>
      </c>
      <c r="AP109" s="192">
        <v>8.5470000000000008E-3</v>
      </c>
      <c r="AQ109" s="192">
        <v>7.8549999999999991E-3</v>
      </c>
      <c r="AR109" s="192">
        <v>1.2769213118810818</v>
      </c>
      <c r="AS109" s="192">
        <v>6.8392427966666656</v>
      </c>
      <c r="AT109" s="192">
        <v>0.23102129004988456</v>
      </c>
      <c r="AU109" s="192">
        <v>2.9397479999999998</v>
      </c>
      <c r="AV109" s="192">
        <v>0.18330922571970301</v>
      </c>
      <c r="AW109" s="192">
        <v>0.1</v>
      </c>
      <c r="AX109" s="192">
        <v>0</v>
      </c>
      <c r="AY109" s="192">
        <v>0</v>
      </c>
      <c r="AZ109" s="192">
        <v>0.25602399999999997</v>
      </c>
      <c r="BA109" s="192">
        <v>21.974205626161325</v>
      </c>
      <c r="BB109" s="188"/>
      <c r="BC109" s="192">
        <v>6.4971889999999997</v>
      </c>
      <c r="BD109" s="188"/>
      <c r="BE109" s="192">
        <v>0</v>
      </c>
      <c r="BG109" s="187">
        <v>300.85508664197033</v>
      </c>
      <c r="BI109" s="159">
        <v>-3.6574821327709742E-2</v>
      </c>
      <c r="BN109" s="194"/>
    </row>
    <row r="110" spans="1:66" x14ac:dyDescent="0.2">
      <c r="A110" s="190" t="s">
        <v>660</v>
      </c>
      <c r="B110" s="190" t="s">
        <v>774</v>
      </c>
      <c r="C110" s="190" t="s">
        <v>116</v>
      </c>
      <c r="D110" s="190"/>
      <c r="E110" s="192">
        <v>3.9344000000000001</v>
      </c>
      <c r="F110" s="192"/>
      <c r="G110" s="192">
        <v>5.411944307922</v>
      </c>
      <c r="H110" s="192">
        <v>-0.13894599999999999</v>
      </c>
      <c r="I110" s="192">
        <v>0</v>
      </c>
      <c r="J110" s="192">
        <v>0</v>
      </c>
      <c r="K110" s="192">
        <v>0</v>
      </c>
      <c r="L110" s="192">
        <v>0</v>
      </c>
      <c r="M110" s="192">
        <v>0</v>
      </c>
      <c r="N110" s="192">
        <v>0</v>
      </c>
      <c r="O110" s="192">
        <v>8.5470000000000008E-3</v>
      </c>
      <c r="P110" s="192">
        <v>7.8549999999999991E-3</v>
      </c>
      <c r="Q110" s="192">
        <v>1.1133460657777781</v>
      </c>
      <c r="R110" s="192">
        <v>1.8260718858349262E-2</v>
      </c>
      <c r="S110" s="192">
        <v>0.428844</v>
      </c>
      <c r="T110" s="192">
        <v>4.1587377780491992E-2</v>
      </c>
      <c r="U110" s="192">
        <v>0</v>
      </c>
      <c r="V110" s="192">
        <v>0</v>
      </c>
      <c r="W110" s="192">
        <v>0</v>
      </c>
      <c r="X110" s="192">
        <v>0</v>
      </c>
      <c r="Y110" s="192">
        <v>0</v>
      </c>
      <c r="Z110" s="192"/>
      <c r="AA110" s="192">
        <v>0</v>
      </c>
      <c r="AB110" s="188"/>
      <c r="AC110" s="193">
        <v>10.825838470338615</v>
      </c>
      <c r="AE110" s="192">
        <v>3.9742876709150519</v>
      </c>
      <c r="AF110" s="188"/>
      <c r="AG110" s="192">
        <v>4.6705461272520008</v>
      </c>
      <c r="AH110" s="192">
        <v>2.3315441176999359E-2</v>
      </c>
      <c r="AI110" s="192">
        <v>-0.13894599999999999</v>
      </c>
      <c r="AJ110" s="192"/>
      <c r="AK110" s="192">
        <v>0</v>
      </c>
      <c r="AL110" s="192">
        <v>0</v>
      </c>
      <c r="AM110" s="192">
        <v>0</v>
      </c>
      <c r="AN110" s="192">
        <v>0</v>
      </c>
      <c r="AO110" s="192">
        <v>0</v>
      </c>
      <c r="AP110" s="192">
        <v>8.5470000000000008E-3</v>
      </c>
      <c r="AQ110" s="192">
        <v>7.8549999999999991E-3</v>
      </c>
      <c r="AR110" s="192">
        <v>4.3053923931914491E-2</v>
      </c>
      <c r="AS110" s="192">
        <v>1.4298773724444449</v>
      </c>
      <c r="AT110" s="192">
        <v>7.3601528301332616E-3</v>
      </c>
      <c r="AU110" s="192">
        <v>0.39008300000000001</v>
      </c>
      <c r="AV110" s="192">
        <v>6.5499514256911986E-2</v>
      </c>
      <c r="AW110" s="192">
        <v>0</v>
      </c>
      <c r="AX110" s="192">
        <v>0</v>
      </c>
      <c r="AY110" s="192">
        <v>0</v>
      </c>
      <c r="AZ110" s="192">
        <v>0</v>
      </c>
      <c r="BA110" s="192">
        <v>0</v>
      </c>
      <c r="BB110" s="188"/>
      <c r="BC110" s="192">
        <v>0</v>
      </c>
      <c r="BD110" s="188"/>
      <c r="BE110" s="192">
        <v>0</v>
      </c>
      <c r="BG110" s="187">
        <v>10.481479202807455</v>
      </c>
      <c r="BI110" s="159">
        <v>-3.1809015853567379E-2</v>
      </c>
      <c r="BN110" s="194"/>
    </row>
    <row r="111" spans="1:66" x14ac:dyDescent="0.2">
      <c r="A111" s="190" t="s">
        <v>660</v>
      </c>
      <c r="B111" s="190" t="s">
        <v>775</v>
      </c>
      <c r="C111" s="190" t="s">
        <v>117</v>
      </c>
      <c r="D111" s="190"/>
      <c r="E111" s="192">
        <v>6.4497099999999996</v>
      </c>
      <c r="F111" s="192"/>
      <c r="G111" s="192">
        <v>5.9223771958219995</v>
      </c>
      <c r="H111" s="192">
        <v>-0.18439900000000001</v>
      </c>
      <c r="I111" s="192">
        <v>0</v>
      </c>
      <c r="J111" s="192">
        <v>0</v>
      </c>
      <c r="K111" s="192">
        <v>0</v>
      </c>
      <c r="L111" s="192">
        <v>0</v>
      </c>
      <c r="M111" s="192">
        <v>0</v>
      </c>
      <c r="N111" s="192">
        <v>0</v>
      </c>
      <c r="O111" s="192">
        <v>8.5470000000000008E-3</v>
      </c>
      <c r="P111" s="192">
        <v>7.8549999999999991E-3</v>
      </c>
      <c r="Q111" s="192">
        <v>1.1763745608888889</v>
      </c>
      <c r="R111" s="192">
        <v>1.9750653333911274E-2</v>
      </c>
      <c r="S111" s="192">
        <v>0.70928199999999997</v>
      </c>
      <c r="T111" s="192">
        <v>6.24622951248592E-2</v>
      </c>
      <c r="U111" s="192">
        <v>0</v>
      </c>
      <c r="V111" s="192">
        <v>0</v>
      </c>
      <c r="W111" s="192">
        <v>0</v>
      </c>
      <c r="X111" s="192">
        <v>0</v>
      </c>
      <c r="Y111" s="192">
        <v>0</v>
      </c>
      <c r="Z111" s="192"/>
      <c r="AA111" s="192">
        <v>0</v>
      </c>
      <c r="AB111" s="188"/>
      <c r="AC111" s="193">
        <v>14.171959705169657</v>
      </c>
      <c r="AE111" s="192">
        <v>6.4897324649850434</v>
      </c>
      <c r="AF111" s="188"/>
      <c r="AG111" s="192">
        <v>5.1408953859029998</v>
      </c>
      <c r="AH111" s="192">
        <v>2.5217802188999952E-2</v>
      </c>
      <c r="AI111" s="192">
        <v>-0.18439900000000001</v>
      </c>
      <c r="AJ111" s="192"/>
      <c r="AK111" s="192">
        <v>0</v>
      </c>
      <c r="AL111" s="192">
        <v>0</v>
      </c>
      <c r="AM111" s="192">
        <v>0</v>
      </c>
      <c r="AN111" s="192">
        <v>0</v>
      </c>
      <c r="AO111" s="192">
        <v>0</v>
      </c>
      <c r="AP111" s="192">
        <v>8.5470000000000008E-3</v>
      </c>
      <c r="AQ111" s="192">
        <v>7.8549999999999991E-3</v>
      </c>
      <c r="AR111" s="192">
        <v>7.1307554636843851E-2</v>
      </c>
      <c r="AS111" s="192">
        <v>1.8224950942222224</v>
      </c>
      <c r="AT111" s="192">
        <v>8.0543329344944566E-3</v>
      </c>
      <c r="AU111" s="192">
        <v>0.62416799999999995</v>
      </c>
      <c r="AV111" s="192">
        <v>7.8668136247877218E-2</v>
      </c>
      <c r="AW111" s="192">
        <v>0</v>
      </c>
      <c r="AX111" s="192">
        <v>0</v>
      </c>
      <c r="AY111" s="192">
        <v>0</v>
      </c>
      <c r="AZ111" s="192">
        <v>0</v>
      </c>
      <c r="BA111" s="192">
        <v>0</v>
      </c>
      <c r="BB111" s="188"/>
      <c r="BC111" s="192">
        <v>0</v>
      </c>
      <c r="BD111" s="188"/>
      <c r="BE111" s="192">
        <v>0</v>
      </c>
      <c r="BG111" s="187">
        <v>14.092541771118478</v>
      </c>
      <c r="BI111" s="159">
        <v>-5.6038780594478256E-3</v>
      </c>
      <c r="BN111" s="194"/>
    </row>
    <row r="112" spans="1:66" x14ac:dyDescent="0.2">
      <c r="A112" s="190" t="s">
        <v>660</v>
      </c>
      <c r="B112" s="190" t="s">
        <v>776</v>
      </c>
      <c r="C112" s="190" t="s">
        <v>118</v>
      </c>
      <c r="D112" s="190"/>
      <c r="E112" s="192">
        <v>6.9740677300000007</v>
      </c>
      <c r="F112" s="192"/>
      <c r="G112" s="192">
        <v>3.0203561817970002</v>
      </c>
      <c r="H112" s="192">
        <v>-0.12083000000000001</v>
      </c>
      <c r="I112" s="192">
        <v>0</v>
      </c>
      <c r="J112" s="192">
        <v>0</v>
      </c>
      <c r="K112" s="192">
        <v>0</v>
      </c>
      <c r="L112" s="192">
        <v>0</v>
      </c>
      <c r="M112" s="192">
        <v>0</v>
      </c>
      <c r="N112" s="192">
        <v>0</v>
      </c>
      <c r="O112" s="192">
        <v>8.5470000000000008E-3</v>
      </c>
      <c r="P112" s="192">
        <v>7.8549999999999991E-3</v>
      </c>
      <c r="Q112" s="192">
        <v>0.43458248444444447</v>
      </c>
      <c r="R112" s="192">
        <v>1.0227623648863862E-2</v>
      </c>
      <c r="S112" s="192">
        <v>0.403146</v>
      </c>
      <c r="T112" s="192">
        <v>3.8609768343753806E-2</v>
      </c>
      <c r="U112" s="192">
        <v>0</v>
      </c>
      <c r="V112" s="192">
        <v>0</v>
      </c>
      <c r="W112" s="192">
        <v>0</v>
      </c>
      <c r="X112" s="192">
        <v>0</v>
      </c>
      <c r="Y112" s="192">
        <v>0</v>
      </c>
      <c r="Z112" s="192"/>
      <c r="AA112" s="192">
        <v>0</v>
      </c>
      <c r="AB112" s="188"/>
      <c r="AC112" s="193">
        <v>10.776561788234062</v>
      </c>
      <c r="AE112" s="192">
        <v>7.0044074895039676</v>
      </c>
      <c r="AF112" s="188"/>
      <c r="AG112" s="192">
        <v>2.6273122500069999</v>
      </c>
      <c r="AH112" s="192">
        <v>1.3058716878000181E-2</v>
      </c>
      <c r="AI112" s="192">
        <v>-0.12083000000000001</v>
      </c>
      <c r="AJ112" s="192"/>
      <c r="AK112" s="192">
        <v>0</v>
      </c>
      <c r="AL112" s="192">
        <v>0</v>
      </c>
      <c r="AM112" s="192">
        <v>0</v>
      </c>
      <c r="AN112" s="192">
        <v>0</v>
      </c>
      <c r="AO112" s="192">
        <v>0</v>
      </c>
      <c r="AP112" s="192">
        <v>8.5470000000000008E-3</v>
      </c>
      <c r="AQ112" s="192">
        <v>7.8549999999999991E-3</v>
      </c>
      <c r="AR112" s="192">
        <v>7.6433403088780758E-2</v>
      </c>
      <c r="AS112" s="192">
        <v>0.64765096444444448</v>
      </c>
      <c r="AT112" s="192">
        <v>4.1076333817631882E-3</v>
      </c>
      <c r="AU112" s="192">
        <v>0.35476799999999997</v>
      </c>
      <c r="AV112" s="192">
        <v>6.3108181839086022E-2</v>
      </c>
      <c r="AW112" s="192">
        <v>0</v>
      </c>
      <c r="AX112" s="192">
        <v>0</v>
      </c>
      <c r="AY112" s="192">
        <v>0</v>
      </c>
      <c r="AZ112" s="192">
        <v>0</v>
      </c>
      <c r="BA112" s="192">
        <v>0</v>
      </c>
      <c r="BB112" s="188"/>
      <c r="BC112" s="192">
        <v>0</v>
      </c>
      <c r="BD112" s="188"/>
      <c r="BE112" s="192">
        <v>0</v>
      </c>
      <c r="BG112" s="187">
        <v>10.686418639143039</v>
      </c>
      <c r="BI112" s="159">
        <v>-8.364741079983638E-3</v>
      </c>
      <c r="BN112" s="194"/>
    </row>
    <row r="113" spans="1:66" x14ac:dyDescent="0.2">
      <c r="A113" s="190" t="s">
        <v>660</v>
      </c>
      <c r="B113" s="190" t="s">
        <v>777</v>
      </c>
      <c r="C113" s="190" t="s">
        <v>119</v>
      </c>
      <c r="D113" s="190"/>
      <c r="E113" s="192">
        <v>6.3110119999999998</v>
      </c>
      <c r="F113" s="192"/>
      <c r="G113" s="192">
        <v>4.1453835280179998</v>
      </c>
      <c r="H113" s="192">
        <v>-0.18382899999999999</v>
      </c>
      <c r="I113" s="192">
        <v>0</v>
      </c>
      <c r="J113" s="192">
        <v>0</v>
      </c>
      <c r="K113" s="192">
        <v>0</v>
      </c>
      <c r="L113" s="192">
        <v>0</v>
      </c>
      <c r="M113" s="192">
        <v>0</v>
      </c>
      <c r="N113" s="192">
        <v>0</v>
      </c>
      <c r="O113" s="192">
        <v>8.5470000000000008E-3</v>
      </c>
      <c r="P113" s="192">
        <v>7.8549999999999991E-3</v>
      </c>
      <c r="Q113" s="192">
        <v>1.3637191217777775</v>
      </c>
      <c r="R113" s="192">
        <v>1.4037226092832106E-2</v>
      </c>
      <c r="S113" s="192">
        <v>0.51295000000000002</v>
      </c>
      <c r="T113" s="192">
        <v>4.4224191364215931E-2</v>
      </c>
      <c r="U113" s="192">
        <v>0</v>
      </c>
      <c r="V113" s="192">
        <v>0</v>
      </c>
      <c r="W113" s="192">
        <v>0</v>
      </c>
      <c r="X113" s="192">
        <v>0</v>
      </c>
      <c r="Y113" s="192">
        <v>0</v>
      </c>
      <c r="Z113" s="192"/>
      <c r="AA113" s="192">
        <v>0</v>
      </c>
      <c r="AB113" s="188"/>
      <c r="AC113" s="193">
        <v>12.223899067252825</v>
      </c>
      <c r="AE113" s="192">
        <v>6.3644645257961914</v>
      </c>
      <c r="AF113" s="188"/>
      <c r="AG113" s="192">
        <v>3.5941665318229998</v>
      </c>
      <c r="AH113" s="192">
        <v>1.7922849686000032E-2</v>
      </c>
      <c r="AI113" s="192">
        <v>-0.18382899999999999</v>
      </c>
      <c r="AJ113" s="192"/>
      <c r="AK113" s="192">
        <v>0</v>
      </c>
      <c r="AL113" s="192">
        <v>0</v>
      </c>
      <c r="AM113" s="192">
        <v>0</v>
      </c>
      <c r="AN113" s="192">
        <v>0</v>
      </c>
      <c r="AO113" s="192">
        <v>0</v>
      </c>
      <c r="AP113" s="192">
        <v>8.5470000000000008E-3</v>
      </c>
      <c r="AQ113" s="192">
        <v>7.8549999999999991E-3</v>
      </c>
      <c r="AR113" s="192">
        <v>6.8047749058380222E-2</v>
      </c>
      <c r="AS113" s="192">
        <v>1.9170047751111108</v>
      </c>
      <c r="AT113" s="192">
        <v>5.6376515665669379E-3</v>
      </c>
      <c r="AU113" s="192">
        <v>0.45139600000000002</v>
      </c>
      <c r="AV113" s="192">
        <v>6.7452762134769612E-2</v>
      </c>
      <c r="AW113" s="192">
        <v>0</v>
      </c>
      <c r="AX113" s="192">
        <v>0</v>
      </c>
      <c r="AY113" s="192">
        <v>0</v>
      </c>
      <c r="AZ113" s="192">
        <v>0</v>
      </c>
      <c r="BA113" s="192">
        <v>0</v>
      </c>
      <c r="BB113" s="188"/>
      <c r="BC113" s="192">
        <v>0</v>
      </c>
      <c r="BD113" s="188"/>
      <c r="BE113" s="192">
        <v>0</v>
      </c>
      <c r="BG113" s="187">
        <v>12.318665845176017</v>
      </c>
      <c r="BI113" s="159">
        <v>7.75258184003397E-3</v>
      </c>
      <c r="BN113" s="194"/>
    </row>
    <row r="114" spans="1:66" x14ac:dyDescent="0.2">
      <c r="A114" s="190" t="s">
        <v>660</v>
      </c>
      <c r="B114" s="190" t="s">
        <v>778</v>
      </c>
      <c r="C114" s="190" t="s">
        <v>120</v>
      </c>
      <c r="D114" s="190"/>
      <c r="E114" s="192">
        <v>8.6778619999999993</v>
      </c>
      <c r="F114" s="192"/>
      <c r="G114" s="192">
        <v>6.0422683456420003</v>
      </c>
      <c r="H114" s="192">
        <v>-0.25464599999999998</v>
      </c>
      <c r="I114" s="192">
        <v>0</v>
      </c>
      <c r="J114" s="192">
        <v>0</v>
      </c>
      <c r="K114" s="192">
        <v>0</v>
      </c>
      <c r="L114" s="192">
        <v>0</v>
      </c>
      <c r="M114" s="192">
        <v>0</v>
      </c>
      <c r="N114" s="192">
        <v>0</v>
      </c>
      <c r="O114" s="192">
        <v>8.5470000000000008E-3</v>
      </c>
      <c r="P114" s="192">
        <v>7.8549999999999991E-3</v>
      </c>
      <c r="Q114" s="192">
        <v>1.393365</v>
      </c>
      <c r="R114" s="192">
        <v>2.0144594407579246E-2</v>
      </c>
      <c r="S114" s="192">
        <v>0.63245799999999996</v>
      </c>
      <c r="T114" s="192">
        <v>5.3514557860968169E-2</v>
      </c>
      <c r="U114" s="192">
        <v>0</v>
      </c>
      <c r="V114" s="192">
        <v>0</v>
      </c>
      <c r="W114" s="192">
        <v>0</v>
      </c>
      <c r="X114" s="192">
        <v>0</v>
      </c>
      <c r="Y114" s="192">
        <v>0</v>
      </c>
      <c r="Z114" s="192"/>
      <c r="AA114" s="192">
        <v>0</v>
      </c>
      <c r="AB114" s="188"/>
      <c r="AC114" s="193">
        <v>16.581368497910546</v>
      </c>
      <c r="AE114" s="192">
        <v>8.7112651137111676</v>
      </c>
      <c r="AF114" s="188"/>
      <c r="AG114" s="192">
        <v>5.238427120341</v>
      </c>
      <c r="AH114" s="192">
        <v>2.5720789503999985E-2</v>
      </c>
      <c r="AI114" s="192">
        <v>-0.25464599999999998</v>
      </c>
      <c r="AJ114" s="192"/>
      <c r="AK114" s="192">
        <v>0</v>
      </c>
      <c r="AL114" s="192">
        <v>0</v>
      </c>
      <c r="AM114" s="192">
        <v>0</v>
      </c>
      <c r="AN114" s="192">
        <v>0</v>
      </c>
      <c r="AO114" s="192">
        <v>0</v>
      </c>
      <c r="AP114" s="192">
        <v>8.5470000000000008E-3</v>
      </c>
      <c r="AQ114" s="192">
        <v>7.8549999999999991E-3</v>
      </c>
      <c r="AR114" s="192">
        <v>9.2719153957727493E-2</v>
      </c>
      <c r="AS114" s="192">
        <v>2.1904292133333332</v>
      </c>
      <c r="AT114" s="192">
        <v>8.2173828728251113E-3</v>
      </c>
      <c r="AU114" s="192">
        <v>0.60368699999999997</v>
      </c>
      <c r="AV114" s="192">
        <v>7.3583050894338503E-2</v>
      </c>
      <c r="AW114" s="192">
        <v>0</v>
      </c>
      <c r="AX114" s="192">
        <v>0</v>
      </c>
      <c r="AY114" s="192">
        <v>0</v>
      </c>
      <c r="AZ114" s="192">
        <v>0</v>
      </c>
      <c r="BA114" s="192">
        <v>0</v>
      </c>
      <c r="BB114" s="188"/>
      <c r="BC114" s="192">
        <v>0</v>
      </c>
      <c r="BD114" s="188"/>
      <c r="BE114" s="192">
        <v>0</v>
      </c>
      <c r="BG114" s="187">
        <v>16.705804824614393</v>
      </c>
      <c r="BI114" s="159">
        <v>7.5045872552393844E-3</v>
      </c>
      <c r="BN114" s="194"/>
    </row>
    <row r="115" spans="1:66" x14ac:dyDescent="0.2">
      <c r="A115" s="190" t="s">
        <v>660</v>
      </c>
      <c r="B115" s="190" t="s">
        <v>779</v>
      </c>
      <c r="C115" s="190" t="s">
        <v>121</v>
      </c>
      <c r="D115" s="190"/>
      <c r="E115" s="192">
        <v>4.7658230000000001</v>
      </c>
      <c r="F115" s="192"/>
      <c r="G115" s="192">
        <v>13.52701483838</v>
      </c>
      <c r="H115" s="192">
        <v>-0.24370800000000001</v>
      </c>
      <c r="I115" s="192">
        <v>0</v>
      </c>
      <c r="J115" s="192">
        <v>0</v>
      </c>
      <c r="K115" s="192">
        <v>0</v>
      </c>
      <c r="L115" s="192">
        <v>0</v>
      </c>
      <c r="M115" s="192">
        <v>0</v>
      </c>
      <c r="N115" s="192">
        <v>0</v>
      </c>
      <c r="O115" s="192">
        <v>8.5470000000000008E-3</v>
      </c>
      <c r="P115" s="192">
        <v>7.8549999999999991E-3</v>
      </c>
      <c r="Q115" s="192">
        <v>0.92435180177777787</v>
      </c>
      <c r="R115" s="192">
        <v>4.5546461891242153E-2</v>
      </c>
      <c r="S115" s="192">
        <v>1.142544</v>
      </c>
      <c r="T115" s="192">
        <v>9.2138502656350083E-2</v>
      </c>
      <c r="U115" s="192">
        <v>0</v>
      </c>
      <c r="V115" s="192">
        <v>0</v>
      </c>
      <c r="W115" s="192">
        <v>0</v>
      </c>
      <c r="X115" s="192">
        <v>0</v>
      </c>
      <c r="Y115" s="192">
        <v>0</v>
      </c>
      <c r="Z115" s="192"/>
      <c r="AA115" s="192">
        <v>0</v>
      </c>
      <c r="AB115" s="188"/>
      <c r="AC115" s="193">
        <v>20.270112604705368</v>
      </c>
      <c r="AE115" s="192">
        <v>4.7742529677545962</v>
      </c>
      <c r="AF115" s="188"/>
      <c r="AG115" s="192">
        <v>11.655433008613</v>
      </c>
      <c r="AH115" s="192">
        <v>5.8154109991999346E-2</v>
      </c>
      <c r="AI115" s="192">
        <v>-0.24370800000000001</v>
      </c>
      <c r="AJ115" s="192"/>
      <c r="AK115" s="192">
        <v>0</v>
      </c>
      <c r="AL115" s="192">
        <v>0</v>
      </c>
      <c r="AM115" s="192">
        <v>0</v>
      </c>
      <c r="AN115" s="192">
        <v>0</v>
      </c>
      <c r="AO115" s="192">
        <v>0</v>
      </c>
      <c r="AP115" s="192">
        <v>8.5470000000000008E-3</v>
      </c>
      <c r="AQ115" s="192">
        <v>7.8549999999999991E-3</v>
      </c>
      <c r="AR115" s="192">
        <v>5.5373838661934002E-2</v>
      </c>
      <c r="AS115" s="192">
        <v>1.3211907351111114</v>
      </c>
      <c r="AT115" s="192">
        <v>1.8396511656673928E-2</v>
      </c>
      <c r="AU115" s="192">
        <v>1.005439</v>
      </c>
      <c r="AV115" s="192">
        <v>9.7608089284626526E-2</v>
      </c>
      <c r="AW115" s="192">
        <v>0</v>
      </c>
      <c r="AX115" s="192">
        <v>0</v>
      </c>
      <c r="AY115" s="192">
        <v>0</v>
      </c>
      <c r="AZ115" s="192">
        <v>0</v>
      </c>
      <c r="BA115" s="192">
        <v>0</v>
      </c>
      <c r="BB115" s="188"/>
      <c r="BC115" s="192">
        <v>0</v>
      </c>
      <c r="BD115" s="188"/>
      <c r="BE115" s="192">
        <v>0.11293257390675393</v>
      </c>
      <c r="BG115" s="187">
        <v>18.871474834980695</v>
      </c>
      <c r="BI115" s="159">
        <v>-6.9000000000000103E-2</v>
      </c>
      <c r="BN115" s="194"/>
    </row>
    <row r="116" spans="1:66" x14ac:dyDescent="0.2">
      <c r="A116" s="190" t="s">
        <v>660</v>
      </c>
      <c r="B116" s="190" t="s">
        <v>780</v>
      </c>
      <c r="C116" s="190" t="s">
        <v>122</v>
      </c>
      <c r="D116" s="190"/>
      <c r="E116" s="192">
        <v>3.4795530000000001</v>
      </c>
      <c r="F116" s="192"/>
      <c r="G116" s="192">
        <v>5.3129666061809999</v>
      </c>
      <c r="H116" s="192">
        <v>-0.20643700000000001</v>
      </c>
      <c r="I116" s="192">
        <v>0</v>
      </c>
      <c r="J116" s="192">
        <v>0</v>
      </c>
      <c r="K116" s="192">
        <v>0</v>
      </c>
      <c r="L116" s="192">
        <v>0</v>
      </c>
      <c r="M116" s="192">
        <v>0</v>
      </c>
      <c r="N116" s="192">
        <v>0</v>
      </c>
      <c r="O116" s="192">
        <v>8.5470000000000008E-3</v>
      </c>
      <c r="P116" s="192">
        <v>7.8549999999999991E-3</v>
      </c>
      <c r="Q116" s="192">
        <v>1.217970328888889</v>
      </c>
      <c r="R116" s="192">
        <v>1.7844711234736639E-2</v>
      </c>
      <c r="S116" s="192">
        <v>0.45794499999999999</v>
      </c>
      <c r="T116" s="192">
        <v>4.5967072100427234E-2</v>
      </c>
      <c r="U116" s="192">
        <v>0</v>
      </c>
      <c r="V116" s="192">
        <v>0</v>
      </c>
      <c r="W116" s="192">
        <v>0</v>
      </c>
      <c r="X116" s="192">
        <v>0</v>
      </c>
      <c r="Y116" s="192">
        <v>0</v>
      </c>
      <c r="Z116" s="192"/>
      <c r="AA116" s="192">
        <v>0</v>
      </c>
      <c r="AB116" s="188"/>
      <c r="AC116" s="193">
        <v>10.342211718405053</v>
      </c>
      <c r="AE116" s="192">
        <v>3.5090037551220115</v>
      </c>
      <c r="AF116" s="188"/>
      <c r="AG116" s="192">
        <v>4.5850378178520002</v>
      </c>
      <c r="AH116" s="192">
        <v>2.2784279103999959E-2</v>
      </c>
      <c r="AI116" s="192">
        <v>-0.20643700000000001</v>
      </c>
      <c r="AJ116" s="192"/>
      <c r="AK116" s="192">
        <v>0</v>
      </c>
      <c r="AL116" s="192">
        <v>0</v>
      </c>
      <c r="AM116" s="192">
        <v>0</v>
      </c>
      <c r="AN116" s="192">
        <v>0</v>
      </c>
      <c r="AO116" s="192">
        <v>0</v>
      </c>
      <c r="AP116" s="192">
        <v>8.5470000000000008E-3</v>
      </c>
      <c r="AQ116" s="192">
        <v>7.8549999999999991E-3</v>
      </c>
      <c r="AR116" s="192">
        <v>3.8691779845115425E-2</v>
      </c>
      <c r="AS116" s="192">
        <v>1.5248168355555558</v>
      </c>
      <c r="AT116" s="192">
        <v>7.2255448278811425E-3</v>
      </c>
      <c r="AU116" s="192">
        <v>0.40299200000000002</v>
      </c>
      <c r="AV116" s="192">
        <v>6.8473359052948435E-2</v>
      </c>
      <c r="AW116" s="192">
        <v>0</v>
      </c>
      <c r="AX116" s="192">
        <v>0</v>
      </c>
      <c r="AY116" s="192">
        <v>0</v>
      </c>
      <c r="AZ116" s="192">
        <v>0</v>
      </c>
      <c r="BA116" s="192">
        <v>0</v>
      </c>
      <c r="BB116" s="188"/>
      <c r="BC116" s="192">
        <v>0</v>
      </c>
      <c r="BD116" s="188"/>
      <c r="BE116" s="192">
        <v>0</v>
      </c>
      <c r="BG116" s="187">
        <v>9.9689903713595118</v>
      </c>
      <c r="BI116" s="159">
        <v>-3.6087188814879413E-2</v>
      </c>
      <c r="BN116" s="194"/>
    </row>
    <row r="117" spans="1:66" x14ac:dyDescent="0.2">
      <c r="A117" s="190" t="s">
        <v>688</v>
      </c>
      <c r="B117" s="190" t="s">
        <v>781</v>
      </c>
      <c r="C117" s="190" t="s">
        <v>123</v>
      </c>
      <c r="D117" s="190"/>
      <c r="E117" s="192">
        <v>129.29968400000001</v>
      </c>
      <c r="F117" s="192"/>
      <c r="G117" s="192">
        <v>118.076482361974</v>
      </c>
      <c r="H117" s="192">
        <v>-0.55311399999999999</v>
      </c>
      <c r="I117" s="192">
        <v>0</v>
      </c>
      <c r="J117" s="192">
        <v>0</v>
      </c>
      <c r="K117" s="192">
        <v>5.4898000000000002E-2</v>
      </c>
      <c r="L117" s="192">
        <v>0.18402399999999999</v>
      </c>
      <c r="M117" s="192">
        <v>0.67478400000000005</v>
      </c>
      <c r="N117" s="192">
        <v>0</v>
      </c>
      <c r="O117" s="192">
        <v>8.5470000000000008E-3</v>
      </c>
      <c r="P117" s="192">
        <v>7.8549999999999991E-3</v>
      </c>
      <c r="Q117" s="192">
        <v>3.0718789588888882</v>
      </c>
      <c r="R117" s="192">
        <v>0.39414544808729529</v>
      </c>
      <c r="S117" s="192">
        <v>2.032457</v>
      </c>
      <c r="T117" s="192">
        <v>0.14692012470560567</v>
      </c>
      <c r="U117" s="192">
        <v>0</v>
      </c>
      <c r="V117" s="192">
        <v>0</v>
      </c>
      <c r="W117" s="192">
        <v>0</v>
      </c>
      <c r="X117" s="192">
        <v>0.253249</v>
      </c>
      <c r="Y117" s="192">
        <v>8.3410637463802981</v>
      </c>
      <c r="Z117" s="192"/>
      <c r="AA117" s="192">
        <v>5.1753609999999997</v>
      </c>
      <c r="AB117" s="188"/>
      <c r="AC117" s="193">
        <v>267.16823564003613</v>
      </c>
      <c r="AE117" s="192">
        <v>129.67186226057203</v>
      </c>
      <c r="AF117" s="188"/>
      <c r="AG117" s="192">
        <v>106.14582018044899</v>
      </c>
      <c r="AH117" s="192">
        <v>0.50324826098799702</v>
      </c>
      <c r="AI117" s="192">
        <v>-0.55311399999999999</v>
      </c>
      <c r="AJ117" s="192"/>
      <c r="AK117" s="192">
        <v>0</v>
      </c>
      <c r="AL117" s="192">
        <v>5.4898000000000002E-2</v>
      </c>
      <c r="AM117" s="192">
        <v>0.18402399999999999</v>
      </c>
      <c r="AN117" s="192">
        <v>0.664968</v>
      </c>
      <c r="AO117" s="192">
        <v>0</v>
      </c>
      <c r="AP117" s="192">
        <v>8.5470000000000008E-3</v>
      </c>
      <c r="AQ117" s="192">
        <v>7.8549999999999991E-3</v>
      </c>
      <c r="AR117" s="192">
        <v>1.4523417339146989</v>
      </c>
      <c r="AS117" s="192">
        <v>4.1832634922222214</v>
      </c>
      <c r="AT117" s="192">
        <v>0.16058202124447812</v>
      </c>
      <c r="AU117" s="192">
        <v>1.788562</v>
      </c>
      <c r="AV117" s="192">
        <v>0.13246607650153011</v>
      </c>
      <c r="AW117" s="192">
        <v>0</v>
      </c>
      <c r="AX117" s="192">
        <v>0</v>
      </c>
      <c r="AY117" s="192">
        <v>0</v>
      </c>
      <c r="AZ117" s="192">
        <v>0.261154</v>
      </c>
      <c r="BA117" s="192">
        <v>9.1751701210183292</v>
      </c>
      <c r="BB117" s="188"/>
      <c r="BC117" s="192">
        <v>6.6273549999999997</v>
      </c>
      <c r="BD117" s="188"/>
      <c r="BE117" s="192">
        <v>0</v>
      </c>
      <c r="BG117" s="187">
        <v>260.46900314691027</v>
      </c>
      <c r="BI117" s="159">
        <v>-2.5074958769245089E-2</v>
      </c>
      <c r="BN117" s="194"/>
    </row>
    <row r="118" spans="1:66" x14ac:dyDescent="0.2">
      <c r="A118" s="190" t="s">
        <v>660</v>
      </c>
      <c r="B118" s="190" t="s">
        <v>782</v>
      </c>
      <c r="C118" s="190" t="s">
        <v>124</v>
      </c>
      <c r="D118" s="190"/>
      <c r="E118" s="192">
        <v>6.0732569999999999</v>
      </c>
      <c r="F118" s="192"/>
      <c r="G118" s="192">
        <v>7.0647718180860002</v>
      </c>
      <c r="H118" s="192">
        <v>-0.128887</v>
      </c>
      <c r="I118" s="192">
        <v>0</v>
      </c>
      <c r="J118" s="192">
        <v>0</v>
      </c>
      <c r="K118" s="192">
        <v>0</v>
      </c>
      <c r="L118" s="192">
        <v>0</v>
      </c>
      <c r="M118" s="192">
        <v>0</v>
      </c>
      <c r="N118" s="192">
        <v>0</v>
      </c>
      <c r="O118" s="192">
        <v>8.5470000000000008E-3</v>
      </c>
      <c r="P118" s="192">
        <v>7.8549999999999991E-3</v>
      </c>
      <c r="Q118" s="192">
        <v>1.0478443591111113</v>
      </c>
      <c r="R118" s="192">
        <v>2.3689857930611048E-2</v>
      </c>
      <c r="S118" s="192">
        <v>0.71253999999999995</v>
      </c>
      <c r="T118" s="192">
        <v>6.6419973896148968E-2</v>
      </c>
      <c r="U118" s="192">
        <v>0</v>
      </c>
      <c r="V118" s="192">
        <v>0</v>
      </c>
      <c r="W118" s="192">
        <v>0</v>
      </c>
      <c r="X118" s="192">
        <v>0</v>
      </c>
      <c r="Y118" s="192">
        <v>0</v>
      </c>
      <c r="Z118" s="192"/>
      <c r="AA118" s="192">
        <v>0</v>
      </c>
      <c r="AB118" s="188"/>
      <c r="AC118" s="193">
        <v>14.876038009023871</v>
      </c>
      <c r="AE118" s="192">
        <v>6.1088883571969053</v>
      </c>
      <c r="AF118" s="188"/>
      <c r="AG118" s="192">
        <v>6.104857430209</v>
      </c>
      <c r="AH118" s="192">
        <v>3.0247412127999588E-2</v>
      </c>
      <c r="AI118" s="192">
        <v>-0.128887</v>
      </c>
      <c r="AJ118" s="192"/>
      <c r="AK118" s="192">
        <v>0</v>
      </c>
      <c r="AL118" s="192">
        <v>0</v>
      </c>
      <c r="AM118" s="192">
        <v>0</v>
      </c>
      <c r="AN118" s="192">
        <v>0</v>
      </c>
      <c r="AO118" s="192">
        <v>0</v>
      </c>
      <c r="AP118" s="192">
        <v>8.5470000000000008E-3</v>
      </c>
      <c r="AQ118" s="192">
        <v>7.8549999999999991E-3</v>
      </c>
      <c r="AR118" s="192">
        <v>6.8482363962185336E-2</v>
      </c>
      <c r="AS118" s="192">
        <v>1.6082422257777778</v>
      </c>
      <c r="AT118" s="192">
        <v>9.6079703213163229E-3</v>
      </c>
      <c r="AU118" s="192">
        <v>0.62703500000000001</v>
      </c>
      <c r="AV118" s="192">
        <v>8.241209927142841E-2</v>
      </c>
      <c r="AW118" s="192">
        <v>0</v>
      </c>
      <c r="AX118" s="192">
        <v>0</v>
      </c>
      <c r="AY118" s="192">
        <v>0</v>
      </c>
      <c r="AZ118" s="192">
        <v>0</v>
      </c>
      <c r="BA118" s="192">
        <v>0</v>
      </c>
      <c r="BB118" s="188"/>
      <c r="BC118" s="192">
        <v>0</v>
      </c>
      <c r="BD118" s="188"/>
      <c r="BE118" s="192">
        <v>0</v>
      </c>
      <c r="BG118" s="187">
        <v>14.527287858866611</v>
      </c>
      <c r="BI118" s="159">
        <v>-2.3443752291148118E-2</v>
      </c>
      <c r="BN118" s="194"/>
    </row>
    <row r="119" spans="1:66" x14ac:dyDescent="0.2">
      <c r="A119" s="190" t="s">
        <v>715</v>
      </c>
      <c r="B119" s="190" t="s">
        <v>783</v>
      </c>
      <c r="C119" s="190" t="s">
        <v>125</v>
      </c>
      <c r="D119" s="190"/>
      <c r="E119" s="192">
        <v>213.583</v>
      </c>
      <c r="F119" s="192"/>
      <c r="G119" s="192">
        <v>166.578862352865</v>
      </c>
      <c r="H119" s="192">
        <v>0</v>
      </c>
      <c r="I119" s="192">
        <v>0</v>
      </c>
      <c r="J119" s="192">
        <v>0</v>
      </c>
      <c r="K119" s="192">
        <v>5.7509999999999999E-2</v>
      </c>
      <c r="L119" s="192">
        <v>0.16830500000000001</v>
      </c>
      <c r="M119" s="192">
        <v>1.2021839999999999</v>
      </c>
      <c r="N119" s="192">
        <v>0</v>
      </c>
      <c r="O119" s="192">
        <v>8.5470000000000008E-3</v>
      </c>
      <c r="P119" s="192">
        <v>0</v>
      </c>
      <c r="Q119" s="192">
        <v>1.2954084844444445</v>
      </c>
      <c r="R119" s="192">
        <v>0.55582877995966773</v>
      </c>
      <c r="S119" s="192">
        <v>0</v>
      </c>
      <c r="T119" s="192">
        <v>0</v>
      </c>
      <c r="U119" s="192">
        <v>0</v>
      </c>
      <c r="V119" s="192">
        <v>0</v>
      </c>
      <c r="W119" s="192">
        <v>0</v>
      </c>
      <c r="X119" s="192">
        <v>0.45285300000000001</v>
      </c>
      <c r="Y119" s="192">
        <v>23.839204288849928</v>
      </c>
      <c r="Z119" s="192"/>
      <c r="AA119" s="192">
        <v>9.2544749999999993</v>
      </c>
      <c r="AB119" s="188"/>
      <c r="AC119" s="193">
        <v>416.99617790611904</v>
      </c>
      <c r="AE119" s="192">
        <v>214.93923745683679</v>
      </c>
      <c r="AF119" s="188"/>
      <c r="AG119" s="192">
        <v>152.49737652523498</v>
      </c>
      <c r="AH119" s="192">
        <v>0.70968691451001165</v>
      </c>
      <c r="AI119" s="192">
        <v>0</v>
      </c>
      <c r="AJ119" s="192"/>
      <c r="AK119" s="192">
        <v>0</v>
      </c>
      <c r="AL119" s="192">
        <v>5.7509999999999999E-2</v>
      </c>
      <c r="AM119" s="192">
        <v>0.16830500000000001</v>
      </c>
      <c r="AN119" s="192">
        <v>1.1846950000000001</v>
      </c>
      <c r="AO119" s="192">
        <v>0</v>
      </c>
      <c r="AP119" s="192">
        <v>8.5470000000000008E-3</v>
      </c>
      <c r="AQ119" s="192">
        <v>0</v>
      </c>
      <c r="AR119" s="192">
        <v>2.4505362205926335</v>
      </c>
      <c r="AS119" s="192">
        <v>1.8162877911111113</v>
      </c>
      <c r="AT119" s="192">
        <v>0.22654443863957235</v>
      </c>
      <c r="AU119" s="192">
        <v>0</v>
      </c>
      <c r="AV119" s="192">
        <v>0</v>
      </c>
      <c r="AW119" s="192">
        <v>0</v>
      </c>
      <c r="AX119" s="192">
        <v>0</v>
      </c>
      <c r="AY119" s="192">
        <v>0</v>
      </c>
      <c r="AZ119" s="192">
        <v>0.46698800000000001</v>
      </c>
      <c r="BA119" s="192">
        <v>24.506702008937726</v>
      </c>
      <c r="BB119" s="188"/>
      <c r="BC119" s="192">
        <v>11.850899</v>
      </c>
      <c r="BD119" s="188"/>
      <c r="BE119" s="192">
        <v>0</v>
      </c>
      <c r="BG119" s="187">
        <v>410.88331535586286</v>
      </c>
      <c r="BI119" s="159">
        <v>-1.4659277168800354E-2</v>
      </c>
      <c r="BN119" s="194"/>
    </row>
    <row r="120" spans="1:66" x14ac:dyDescent="0.2">
      <c r="A120" s="190" t="s">
        <v>672</v>
      </c>
      <c r="B120" s="190" t="s">
        <v>784</v>
      </c>
      <c r="C120" s="190" t="s">
        <v>126</v>
      </c>
      <c r="D120" s="190"/>
      <c r="E120" s="192">
        <v>21.625413999999999</v>
      </c>
      <c r="F120" s="192"/>
      <c r="G120" s="192">
        <v>17.226618189419998</v>
      </c>
      <c r="H120" s="192">
        <v>0</v>
      </c>
      <c r="I120" s="192">
        <v>0</v>
      </c>
      <c r="J120" s="192">
        <v>0</v>
      </c>
      <c r="K120" s="192">
        <v>0</v>
      </c>
      <c r="L120" s="192">
        <v>0</v>
      </c>
      <c r="M120" s="192">
        <v>0</v>
      </c>
      <c r="N120" s="192">
        <v>0.18168440040569939</v>
      </c>
      <c r="O120" s="192">
        <v>0</v>
      </c>
      <c r="P120" s="192">
        <v>0</v>
      </c>
      <c r="Q120" s="192">
        <v>0</v>
      </c>
      <c r="R120" s="192">
        <v>0</v>
      </c>
      <c r="S120" s="192">
        <v>0</v>
      </c>
      <c r="T120" s="192">
        <v>0</v>
      </c>
      <c r="U120" s="192">
        <v>0</v>
      </c>
      <c r="V120" s="192">
        <v>0</v>
      </c>
      <c r="W120" s="192">
        <v>0</v>
      </c>
      <c r="X120" s="192">
        <v>0</v>
      </c>
      <c r="Y120" s="192">
        <v>0</v>
      </c>
      <c r="Z120" s="192"/>
      <c r="AA120" s="192">
        <v>0</v>
      </c>
      <c r="AB120" s="188"/>
      <c r="AC120" s="193">
        <v>39.033716589825701</v>
      </c>
      <c r="AE120" s="192">
        <v>21.766343435793665</v>
      </c>
      <c r="AF120" s="188"/>
      <c r="AG120" s="192">
        <v>15.96537634115</v>
      </c>
      <c r="AH120" s="192">
        <v>7.33998744680006E-2</v>
      </c>
      <c r="AI120" s="192">
        <v>0</v>
      </c>
      <c r="AJ120" s="192"/>
      <c r="AK120" s="192">
        <v>0</v>
      </c>
      <c r="AL120" s="192">
        <v>0</v>
      </c>
      <c r="AM120" s="192">
        <v>0</v>
      </c>
      <c r="AN120" s="192">
        <v>0</v>
      </c>
      <c r="AO120" s="192">
        <v>0.20969085556950581</v>
      </c>
      <c r="AP120" s="192">
        <v>0</v>
      </c>
      <c r="AQ120" s="192">
        <v>0</v>
      </c>
      <c r="AR120" s="192">
        <v>0.25155925233301019</v>
      </c>
      <c r="AS120" s="192">
        <v>0</v>
      </c>
      <c r="AT120" s="192">
        <v>0</v>
      </c>
      <c r="AU120" s="192">
        <v>0</v>
      </c>
      <c r="AV120" s="192">
        <v>0</v>
      </c>
      <c r="AW120" s="192">
        <v>0</v>
      </c>
      <c r="AX120" s="192">
        <v>0</v>
      </c>
      <c r="AY120" s="192">
        <v>0</v>
      </c>
      <c r="AZ120" s="192">
        <v>0</v>
      </c>
      <c r="BA120" s="192">
        <v>0</v>
      </c>
      <c r="BB120" s="188"/>
      <c r="BC120" s="192">
        <v>0</v>
      </c>
      <c r="BD120" s="188"/>
      <c r="BE120" s="192">
        <v>0</v>
      </c>
      <c r="BG120" s="187">
        <v>38.26636975931418</v>
      </c>
      <c r="BI120" s="159">
        <v>-1.9658564378456672E-2</v>
      </c>
      <c r="BN120" s="194"/>
    </row>
    <row r="121" spans="1:66" x14ac:dyDescent="0.2">
      <c r="A121" s="190" t="s">
        <v>660</v>
      </c>
      <c r="B121" s="190" t="s">
        <v>785</v>
      </c>
      <c r="C121" s="190" t="s">
        <v>127</v>
      </c>
      <c r="D121" s="190"/>
      <c r="E121" s="192">
        <v>7.2809290000000004</v>
      </c>
      <c r="F121" s="192"/>
      <c r="G121" s="192">
        <v>8.0674608302900008</v>
      </c>
      <c r="H121" s="192">
        <v>0</v>
      </c>
      <c r="I121" s="192">
        <v>0</v>
      </c>
      <c r="J121" s="192">
        <v>0</v>
      </c>
      <c r="K121" s="192">
        <v>0</v>
      </c>
      <c r="L121" s="192">
        <v>0</v>
      </c>
      <c r="M121" s="192">
        <v>0</v>
      </c>
      <c r="N121" s="192">
        <v>0</v>
      </c>
      <c r="O121" s="192">
        <v>8.5470000000000008E-3</v>
      </c>
      <c r="P121" s="192">
        <v>7.8549999999999991E-3</v>
      </c>
      <c r="Q121" s="192">
        <v>0.55667608088888898</v>
      </c>
      <c r="R121" s="192">
        <v>2.7043310227993618E-2</v>
      </c>
      <c r="S121" s="192">
        <v>0.89007700000000001</v>
      </c>
      <c r="T121" s="192">
        <v>7.5859620874886513E-2</v>
      </c>
      <c r="U121" s="192">
        <v>0</v>
      </c>
      <c r="V121" s="192">
        <v>0</v>
      </c>
      <c r="W121" s="192">
        <v>0</v>
      </c>
      <c r="X121" s="192">
        <v>0</v>
      </c>
      <c r="Y121" s="192">
        <v>0</v>
      </c>
      <c r="Z121" s="192"/>
      <c r="AA121" s="192">
        <v>0</v>
      </c>
      <c r="AB121" s="188"/>
      <c r="AC121" s="193">
        <v>16.914447842281771</v>
      </c>
      <c r="AE121" s="192">
        <v>7.2418373533862814</v>
      </c>
      <c r="AF121" s="188"/>
      <c r="AG121" s="192">
        <v>6.9886361917810005</v>
      </c>
      <c r="AH121" s="192">
        <v>3.4529128548000006E-2</v>
      </c>
      <c r="AI121" s="192">
        <v>0</v>
      </c>
      <c r="AJ121" s="192"/>
      <c r="AK121" s="192">
        <v>0</v>
      </c>
      <c r="AL121" s="192">
        <v>0</v>
      </c>
      <c r="AM121" s="192">
        <v>0</v>
      </c>
      <c r="AN121" s="192">
        <v>0</v>
      </c>
      <c r="AO121" s="192">
        <v>0</v>
      </c>
      <c r="AP121" s="192">
        <v>8.5470000000000008E-3</v>
      </c>
      <c r="AQ121" s="192">
        <v>7.8549999999999991E-3</v>
      </c>
      <c r="AR121" s="192">
        <v>8.07677778282513E-2</v>
      </c>
      <c r="AS121" s="192">
        <v>0.89671128088888896</v>
      </c>
      <c r="AT121" s="192">
        <v>1.0971610438623894E-2</v>
      </c>
      <c r="AU121" s="192">
        <v>0.80972599999999995</v>
      </c>
      <c r="AV121" s="192">
        <v>8.8794416949938462E-2</v>
      </c>
      <c r="AW121" s="192">
        <v>0</v>
      </c>
      <c r="AX121" s="192">
        <v>0</v>
      </c>
      <c r="AY121" s="192">
        <v>0</v>
      </c>
      <c r="AZ121" s="192">
        <v>0</v>
      </c>
      <c r="BA121" s="192">
        <v>0</v>
      </c>
      <c r="BB121" s="188"/>
      <c r="BC121" s="192">
        <v>0</v>
      </c>
      <c r="BD121" s="188"/>
      <c r="BE121" s="192">
        <v>0</v>
      </c>
      <c r="BG121" s="187">
        <v>16.168375759820982</v>
      </c>
      <c r="BI121" s="159">
        <v>-4.4108568569161323E-2</v>
      </c>
      <c r="BN121" s="194"/>
    </row>
    <row r="122" spans="1:66" x14ac:dyDescent="0.2">
      <c r="A122" s="190" t="s">
        <v>660</v>
      </c>
      <c r="B122" s="190" t="s">
        <v>786</v>
      </c>
      <c r="C122" s="190" t="s">
        <v>128</v>
      </c>
      <c r="D122" s="190"/>
      <c r="E122" s="192">
        <v>5.5457720000000004</v>
      </c>
      <c r="F122" s="192"/>
      <c r="G122" s="192">
        <v>5.7096866379460005</v>
      </c>
      <c r="H122" s="192">
        <v>-0.19597500000000001</v>
      </c>
      <c r="I122" s="192">
        <v>0</v>
      </c>
      <c r="J122" s="192">
        <v>0</v>
      </c>
      <c r="K122" s="192">
        <v>0</v>
      </c>
      <c r="L122" s="192">
        <v>0</v>
      </c>
      <c r="M122" s="192">
        <v>0</v>
      </c>
      <c r="N122" s="192">
        <v>0</v>
      </c>
      <c r="O122" s="192">
        <v>8.5470000000000008E-3</v>
      </c>
      <c r="P122" s="192">
        <v>7.8549999999999991E-3</v>
      </c>
      <c r="Q122" s="192">
        <v>1.4144928195555555</v>
      </c>
      <c r="R122" s="192">
        <v>1.9130849272648066E-2</v>
      </c>
      <c r="S122" s="192">
        <v>0.595947</v>
      </c>
      <c r="T122" s="192">
        <v>5.2069154727908872E-2</v>
      </c>
      <c r="U122" s="192">
        <v>0</v>
      </c>
      <c r="V122" s="192">
        <v>0</v>
      </c>
      <c r="W122" s="192">
        <v>0</v>
      </c>
      <c r="X122" s="192">
        <v>0</v>
      </c>
      <c r="Y122" s="192">
        <v>0</v>
      </c>
      <c r="Z122" s="192"/>
      <c r="AA122" s="192">
        <v>0</v>
      </c>
      <c r="AB122" s="188"/>
      <c r="AC122" s="193">
        <v>13.157525461502111</v>
      </c>
      <c r="AE122" s="192">
        <v>5.5875032607156578</v>
      </c>
      <c r="AF122" s="188"/>
      <c r="AG122" s="192">
        <v>4.9369193484020002</v>
      </c>
      <c r="AH122" s="192">
        <v>2.4426431091000327E-2</v>
      </c>
      <c r="AI122" s="192">
        <v>-0.19597500000000001</v>
      </c>
      <c r="AJ122" s="192"/>
      <c r="AK122" s="192">
        <v>0</v>
      </c>
      <c r="AL122" s="192">
        <v>0</v>
      </c>
      <c r="AM122" s="192">
        <v>0</v>
      </c>
      <c r="AN122" s="192">
        <v>0</v>
      </c>
      <c r="AO122" s="192">
        <v>0</v>
      </c>
      <c r="AP122" s="192">
        <v>8.5470000000000008E-3</v>
      </c>
      <c r="AQ122" s="192">
        <v>7.8549999999999991E-3</v>
      </c>
      <c r="AR122" s="192">
        <v>6.0470919429321479E-2</v>
      </c>
      <c r="AS122" s="192">
        <v>1.8075976728888887</v>
      </c>
      <c r="AT122" s="192">
        <v>7.7650773689480462E-3</v>
      </c>
      <c r="AU122" s="192">
        <v>0.53297899999999998</v>
      </c>
      <c r="AV122" s="192">
        <v>7.2707759756823628E-2</v>
      </c>
      <c r="AW122" s="192">
        <v>0</v>
      </c>
      <c r="AX122" s="192">
        <v>0</v>
      </c>
      <c r="AY122" s="192">
        <v>0</v>
      </c>
      <c r="AZ122" s="192">
        <v>0</v>
      </c>
      <c r="BA122" s="192">
        <v>0</v>
      </c>
      <c r="BB122" s="188"/>
      <c r="BC122" s="192">
        <v>0</v>
      </c>
      <c r="BD122" s="188"/>
      <c r="BE122" s="192">
        <v>0</v>
      </c>
      <c r="BG122" s="187">
        <v>12.850796469652638</v>
      </c>
      <c r="BI122" s="159">
        <v>-2.3312057631728576E-2</v>
      </c>
      <c r="BN122" s="194"/>
    </row>
    <row r="123" spans="1:66" x14ac:dyDescent="0.2">
      <c r="A123" s="190" t="s">
        <v>660</v>
      </c>
      <c r="B123" s="190" t="s">
        <v>787</v>
      </c>
      <c r="C123" s="190" t="s">
        <v>129</v>
      </c>
      <c r="D123" s="190"/>
      <c r="E123" s="192">
        <v>3.4207360000000002</v>
      </c>
      <c r="F123" s="192"/>
      <c r="G123" s="192">
        <v>3.8190206624560004</v>
      </c>
      <c r="H123" s="192">
        <v>-3.3443000000000001E-2</v>
      </c>
      <c r="I123" s="192">
        <v>0</v>
      </c>
      <c r="J123" s="192">
        <v>0</v>
      </c>
      <c r="K123" s="192">
        <v>0</v>
      </c>
      <c r="L123" s="192">
        <v>0</v>
      </c>
      <c r="M123" s="192">
        <v>0</v>
      </c>
      <c r="N123" s="192">
        <v>0</v>
      </c>
      <c r="O123" s="192">
        <v>8.5470000000000008E-3</v>
      </c>
      <c r="P123" s="192">
        <v>7.8549999999999991E-3</v>
      </c>
      <c r="Q123" s="192">
        <v>0.3317569271111111</v>
      </c>
      <c r="R123" s="192">
        <v>1.2703782971045479E-2</v>
      </c>
      <c r="S123" s="192">
        <v>0.229048</v>
      </c>
      <c r="T123" s="192">
        <v>2.9895197991802139E-2</v>
      </c>
      <c r="U123" s="192">
        <v>0</v>
      </c>
      <c r="V123" s="192">
        <v>0</v>
      </c>
      <c r="W123" s="192">
        <v>0</v>
      </c>
      <c r="X123" s="192">
        <v>0</v>
      </c>
      <c r="Y123" s="192">
        <v>0</v>
      </c>
      <c r="Z123" s="192"/>
      <c r="AA123" s="192">
        <v>0</v>
      </c>
      <c r="AB123" s="188"/>
      <c r="AC123" s="193">
        <v>7.8261195705299595</v>
      </c>
      <c r="AE123" s="192">
        <v>3.4373876804382522</v>
      </c>
      <c r="AF123" s="188"/>
      <c r="AG123" s="192">
        <v>3.3285774100559999</v>
      </c>
      <c r="AH123" s="192">
        <v>1.6220298165000042E-2</v>
      </c>
      <c r="AI123" s="192">
        <v>-3.3443000000000001E-2</v>
      </c>
      <c r="AJ123" s="192"/>
      <c r="AK123" s="192">
        <v>0</v>
      </c>
      <c r="AL123" s="192">
        <v>0</v>
      </c>
      <c r="AM123" s="192">
        <v>0</v>
      </c>
      <c r="AN123" s="192">
        <v>0</v>
      </c>
      <c r="AO123" s="192">
        <v>0</v>
      </c>
      <c r="AP123" s="192">
        <v>8.5470000000000008E-3</v>
      </c>
      <c r="AQ123" s="192">
        <v>7.8549999999999991E-3</v>
      </c>
      <c r="AR123" s="192">
        <v>3.7348260232910817E-2</v>
      </c>
      <c r="AS123" s="192">
        <v>0.59728759377777785</v>
      </c>
      <c r="AT123" s="192">
        <v>5.1938035829318533E-3</v>
      </c>
      <c r="AU123" s="192">
        <v>0.20997099999999999</v>
      </c>
      <c r="AV123" s="192">
        <v>5.7950004624004438E-2</v>
      </c>
      <c r="AW123" s="192">
        <v>0</v>
      </c>
      <c r="AX123" s="192">
        <v>0</v>
      </c>
      <c r="AY123" s="192">
        <v>0</v>
      </c>
      <c r="AZ123" s="192">
        <v>0</v>
      </c>
      <c r="BA123" s="192">
        <v>0</v>
      </c>
      <c r="BB123" s="188"/>
      <c r="BC123" s="192">
        <v>0</v>
      </c>
      <c r="BD123" s="188"/>
      <c r="BE123" s="192">
        <v>0</v>
      </c>
      <c r="BG123" s="187">
        <v>7.6728950508768765</v>
      </c>
      <c r="BI123" s="159">
        <v>-1.9578607031518581E-2</v>
      </c>
      <c r="BN123" s="194"/>
    </row>
    <row r="124" spans="1:66" x14ac:dyDescent="0.2">
      <c r="A124" s="190" t="s">
        <v>660</v>
      </c>
      <c r="B124" s="190" t="s">
        <v>788</v>
      </c>
      <c r="C124" s="190" t="s">
        <v>130</v>
      </c>
      <c r="D124" s="190"/>
      <c r="E124" s="192">
        <v>12.250897</v>
      </c>
      <c r="F124" s="192"/>
      <c r="G124" s="192">
        <v>5.0913859462810001</v>
      </c>
      <c r="H124" s="192">
        <v>-2.931E-3</v>
      </c>
      <c r="I124" s="192">
        <v>0</v>
      </c>
      <c r="J124" s="192">
        <v>0</v>
      </c>
      <c r="K124" s="192">
        <v>0</v>
      </c>
      <c r="L124" s="192">
        <v>0</v>
      </c>
      <c r="M124" s="192">
        <v>0</v>
      </c>
      <c r="N124" s="192">
        <v>0</v>
      </c>
      <c r="O124" s="192">
        <v>8.5470000000000008E-3</v>
      </c>
      <c r="P124" s="192">
        <v>7.8549999999999991E-3</v>
      </c>
      <c r="Q124" s="192">
        <v>1.5400892471111112</v>
      </c>
      <c r="R124" s="192">
        <v>1.7240608781013141E-2</v>
      </c>
      <c r="S124" s="192">
        <v>0.57027499999999998</v>
      </c>
      <c r="T124" s="192">
        <v>4.9986061486816467E-2</v>
      </c>
      <c r="U124" s="192">
        <v>0</v>
      </c>
      <c r="V124" s="192">
        <v>0</v>
      </c>
      <c r="W124" s="192">
        <v>0</v>
      </c>
      <c r="X124" s="192">
        <v>0</v>
      </c>
      <c r="Y124" s="192">
        <v>0</v>
      </c>
      <c r="Z124" s="192"/>
      <c r="AA124" s="192">
        <v>0</v>
      </c>
      <c r="AB124" s="188"/>
      <c r="AC124" s="193">
        <v>19.533344863659938</v>
      </c>
      <c r="AE124" s="192">
        <v>12.380897158143972</v>
      </c>
      <c r="AF124" s="188"/>
      <c r="AG124" s="192">
        <v>4.4255990515530002</v>
      </c>
      <c r="AH124" s="192">
        <v>2.2012955951999872E-2</v>
      </c>
      <c r="AI124" s="192">
        <v>-2.931E-3</v>
      </c>
      <c r="AJ124" s="192"/>
      <c r="AK124" s="192">
        <v>0</v>
      </c>
      <c r="AL124" s="192">
        <v>0</v>
      </c>
      <c r="AM124" s="192">
        <v>0</v>
      </c>
      <c r="AN124" s="192">
        <v>0</v>
      </c>
      <c r="AO124" s="192">
        <v>0</v>
      </c>
      <c r="AP124" s="192">
        <v>8.5470000000000008E-3</v>
      </c>
      <c r="AQ124" s="192">
        <v>7.8549999999999991E-3</v>
      </c>
      <c r="AR124" s="192">
        <v>0.13294257969707743</v>
      </c>
      <c r="AS124" s="192">
        <v>2.066638367111111</v>
      </c>
      <c r="AT124" s="192">
        <v>6.9241988737702475E-3</v>
      </c>
      <c r="AU124" s="192">
        <v>0.53442900000000004</v>
      </c>
      <c r="AV124" s="192">
        <v>7.1442252483332497E-2</v>
      </c>
      <c r="AW124" s="192">
        <v>0</v>
      </c>
      <c r="AX124" s="192">
        <v>0</v>
      </c>
      <c r="AY124" s="192">
        <v>0</v>
      </c>
      <c r="AZ124" s="192">
        <v>0</v>
      </c>
      <c r="BA124" s="192">
        <v>0</v>
      </c>
      <c r="BB124" s="188"/>
      <c r="BC124" s="192">
        <v>0</v>
      </c>
      <c r="BD124" s="188"/>
      <c r="BE124" s="192">
        <v>0</v>
      </c>
      <c r="BG124" s="187">
        <v>19.654356563814261</v>
      </c>
      <c r="BI124" s="159">
        <v>6.1951345762319872E-3</v>
      </c>
      <c r="BK124" s="194"/>
      <c r="BN124" s="194"/>
    </row>
    <row r="125" spans="1:66" x14ac:dyDescent="0.2">
      <c r="A125" s="190" t="s">
        <v>678</v>
      </c>
      <c r="B125" s="190" t="s">
        <v>789</v>
      </c>
      <c r="C125" s="190" t="s">
        <v>131</v>
      </c>
      <c r="D125" s="190"/>
      <c r="E125" s="192">
        <v>96.342500000000001</v>
      </c>
      <c r="F125" s="192"/>
      <c r="G125" s="192">
        <v>163.37872206914</v>
      </c>
      <c r="H125" s="192">
        <v>0</v>
      </c>
      <c r="I125" s="192">
        <v>0</v>
      </c>
      <c r="J125" s="192">
        <v>0</v>
      </c>
      <c r="K125" s="192">
        <v>0</v>
      </c>
      <c r="L125" s="192">
        <v>8.5893999999999998E-2</v>
      </c>
      <c r="M125" s="192">
        <v>1.103105</v>
      </c>
      <c r="N125" s="192">
        <v>0</v>
      </c>
      <c r="O125" s="192">
        <v>8.5470000000000008E-3</v>
      </c>
      <c r="P125" s="192">
        <v>7.8549999999999991E-3</v>
      </c>
      <c r="Q125" s="192">
        <v>2.9950194477777781</v>
      </c>
      <c r="R125" s="192">
        <v>0.54916241105775943</v>
      </c>
      <c r="S125" s="192">
        <v>3.270429</v>
      </c>
      <c r="T125" s="192">
        <v>0.26119929171033268</v>
      </c>
      <c r="U125" s="192">
        <v>0.1</v>
      </c>
      <c r="V125" s="192">
        <v>0</v>
      </c>
      <c r="W125" s="192">
        <v>0</v>
      </c>
      <c r="X125" s="192">
        <v>0.22744400000000001</v>
      </c>
      <c r="Y125" s="192">
        <v>12.961259593657749</v>
      </c>
      <c r="Z125" s="192"/>
      <c r="AA125" s="192">
        <v>4.6480329999999999</v>
      </c>
      <c r="AB125" s="188"/>
      <c r="AC125" s="193">
        <v>285.93916981334371</v>
      </c>
      <c r="AE125" s="192">
        <v>96.374438453797538</v>
      </c>
      <c r="AF125" s="188"/>
      <c r="AG125" s="192">
        <v>146.53664038347398</v>
      </c>
      <c r="AH125" s="192">
        <v>0.70117523798799519</v>
      </c>
      <c r="AI125" s="192">
        <v>0</v>
      </c>
      <c r="AJ125" s="192"/>
      <c r="AK125" s="192">
        <v>0</v>
      </c>
      <c r="AL125" s="192">
        <v>0</v>
      </c>
      <c r="AM125" s="192">
        <v>8.5893999999999998E-2</v>
      </c>
      <c r="AN125" s="192">
        <v>1.0870580000000001</v>
      </c>
      <c r="AO125" s="192">
        <v>0</v>
      </c>
      <c r="AP125" s="192">
        <v>8.5470000000000008E-3</v>
      </c>
      <c r="AQ125" s="192">
        <v>7.8549999999999991E-3</v>
      </c>
      <c r="AR125" s="192">
        <v>1.2040018219405484</v>
      </c>
      <c r="AS125" s="192">
        <v>3.3611229144444446</v>
      </c>
      <c r="AT125" s="192">
        <v>0.22219230191643491</v>
      </c>
      <c r="AU125" s="192">
        <v>3.0777399999999999</v>
      </c>
      <c r="AV125" s="192">
        <v>0.21813348663561744</v>
      </c>
      <c r="AW125" s="192">
        <v>0.1</v>
      </c>
      <c r="AX125" s="192">
        <v>0</v>
      </c>
      <c r="AY125" s="192">
        <v>0</v>
      </c>
      <c r="AZ125" s="192">
        <v>0.234544</v>
      </c>
      <c r="BA125" s="192">
        <v>14.257385553023525</v>
      </c>
      <c r="BB125" s="188"/>
      <c r="BC125" s="192">
        <v>5.9520790000000003</v>
      </c>
      <c r="BD125" s="188"/>
      <c r="BE125" s="192">
        <v>0</v>
      </c>
      <c r="BG125" s="187">
        <v>273.42880715322013</v>
      </c>
      <c r="BI125" s="159">
        <v>-4.3751832490421409E-2</v>
      </c>
      <c r="BN125" s="194"/>
    </row>
    <row r="126" spans="1:66" x14ac:dyDescent="0.2">
      <c r="A126" s="190" t="s">
        <v>660</v>
      </c>
      <c r="B126" s="190" t="s">
        <v>790</v>
      </c>
      <c r="C126" s="190" t="s">
        <v>132</v>
      </c>
      <c r="D126" s="190"/>
      <c r="E126" s="192">
        <v>7.4636719999999999</v>
      </c>
      <c r="F126" s="192"/>
      <c r="G126" s="192">
        <v>7.3644073167300004</v>
      </c>
      <c r="H126" s="192">
        <v>-0.31278499999999998</v>
      </c>
      <c r="I126" s="192">
        <v>0</v>
      </c>
      <c r="J126" s="192">
        <v>0</v>
      </c>
      <c r="K126" s="192">
        <v>0</v>
      </c>
      <c r="L126" s="192">
        <v>0</v>
      </c>
      <c r="M126" s="192">
        <v>0</v>
      </c>
      <c r="N126" s="192">
        <v>0</v>
      </c>
      <c r="O126" s="192">
        <v>8.5470000000000008E-3</v>
      </c>
      <c r="P126" s="192">
        <v>7.8549999999999991E-3</v>
      </c>
      <c r="Q126" s="192">
        <v>1.2852313790651342</v>
      </c>
      <c r="R126" s="192">
        <v>2.4659632148474213E-2</v>
      </c>
      <c r="S126" s="192">
        <v>0.644621</v>
      </c>
      <c r="T126" s="192">
        <v>6.2741030343745688E-2</v>
      </c>
      <c r="U126" s="192">
        <v>0</v>
      </c>
      <c r="V126" s="192">
        <v>0</v>
      </c>
      <c r="W126" s="192">
        <v>0</v>
      </c>
      <c r="X126" s="192">
        <v>0</v>
      </c>
      <c r="Y126" s="192">
        <v>0</v>
      </c>
      <c r="Z126" s="192"/>
      <c r="AA126" s="192">
        <v>0</v>
      </c>
      <c r="AB126" s="188"/>
      <c r="AC126" s="193">
        <v>16.548949358287352</v>
      </c>
      <c r="AE126" s="192">
        <v>7.5015688442201416</v>
      </c>
      <c r="AF126" s="188"/>
      <c r="AG126" s="192">
        <v>6.3759412393100003</v>
      </c>
      <c r="AH126" s="192">
        <v>3.1485628099000081E-2</v>
      </c>
      <c r="AI126" s="192">
        <v>-0.31278499999999998</v>
      </c>
      <c r="AJ126" s="192"/>
      <c r="AK126" s="192">
        <v>0</v>
      </c>
      <c r="AL126" s="192">
        <v>0</v>
      </c>
      <c r="AM126" s="192">
        <v>0</v>
      </c>
      <c r="AN126" s="192">
        <v>0</v>
      </c>
      <c r="AO126" s="192">
        <v>0</v>
      </c>
      <c r="AP126" s="192">
        <v>8.5470000000000008E-3</v>
      </c>
      <c r="AQ126" s="192">
        <v>7.8549999999999991E-3</v>
      </c>
      <c r="AR126" s="192">
        <v>8.2668967445672439E-2</v>
      </c>
      <c r="AS126" s="192">
        <v>1.8436642323984676</v>
      </c>
      <c r="AT126" s="192">
        <v>1.0015469537471377E-2</v>
      </c>
      <c r="AU126" s="192">
        <v>0.588028</v>
      </c>
      <c r="AV126" s="192">
        <v>7.9632923572169181E-2</v>
      </c>
      <c r="AW126" s="192">
        <v>0</v>
      </c>
      <c r="AX126" s="192">
        <v>0</v>
      </c>
      <c r="AY126" s="192">
        <v>0</v>
      </c>
      <c r="AZ126" s="192">
        <v>0</v>
      </c>
      <c r="BA126" s="192">
        <v>0</v>
      </c>
      <c r="BB126" s="188"/>
      <c r="BC126" s="192">
        <v>0</v>
      </c>
      <c r="BD126" s="188"/>
      <c r="BE126" s="192">
        <v>0</v>
      </c>
      <c r="BG126" s="187">
        <v>16.216622304582923</v>
      </c>
      <c r="BI126" s="159">
        <v>-2.0081459342795475E-2</v>
      </c>
      <c r="BN126" s="194"/>
    </row>
    <row r="127" spans="1:66" x14ac:dyDescent="0.2">
      <c r="A127" s="190" t="s">
        <v>660</v>
      </c>
      <c r="B127" s="190" t="s">
        <v>791</v>
      </c>
      <c r="C127" s="190" t="s">
        <v>133</v>
      </c>
      <c r="D127" s="190"/>
      <c r="E127" s="192">
        <v>5.2514789999999998</v>
      </c>
      <c r="F127" s="192"/>
      <c r="G127" s="192">
        <v>3.1045107658790001</v>
      </c>
      <c r="H127" s="192">
        <v>0</v>
      </c>
      <c r="I127" s="192">
        <v>0</v>
      </c>
      <c r="J127" s="192">
        <v>0</v>
      </c>
      <c r="K127" s="192">
        <v>0</v>
      </c>
      <c r="L127" s="192">
        <v>0</v>
      </c>
      <c r="M127" s="192">
        <v>0</v>
      </c>
      <c r="N127" s="192">
        <v>0</v>
      </c>
      <c r="O127" s="192">
        <v>8.5470000000000008E-3</v>
      </c>
      <c r="P127" s="192">
        <v>7.8549999999999991E-3</v>
      </c>
      <c r="Q127" s="192">
        <v>0.95176076444444457</v>
      </c>
      <c r="R127" s="192">
        <v>1.0512590507906717E-2</v>
      </c>
      <c r="S127" s="192">
        <v>0.327658</v>
      </c>
      <c r="T127" s="192">
        <v>3.5062612920784157E-2</v>
      </c>
      <c r="U127" s="192">
        <v>0</v>
      </c>
      <c r="V127" s="192">
        <v>0</v>
      </c>
      <c r="W127" s="192">
        <v>0</v>
      </c>
      <c r="X127" s="192">
        <v>0</v>
      </c>
      <c r="Y127" s="192">
        <v>0</v>
      </c>
      <c r="Z127" s="192"/>
      <c r="AA127" s="192">
        <v>0</v>
      </c>
      <c r="AB127" s="188"/>
      <c r="AC127" s="193">
        <v>9.6973857337521334</v>
      </c>
      <c r="AE127" s="192">
        <v>5.292406896846698</v>
      </c>
      <c r="AF127" s="188"/>
      <c r="AG127" s="192">
        <v>2.700031710078</v>
      </c>
      <c r="AH127" s="192">
        <v>1.3422564986999612E-2</v>
      </c>
      <c r="AI127" s="192">
        <v>0</v>
      </c>
      <c r="AJ127" s="192"/>
      <c r="AK127" s="192">
        <v>0</v>
      </c>
      <c r="AL127" s="192">
        <v>0</v>
      </c>
      <c r="AM127" s="192">
        <v>0</v>
      </c>
      <c r="AN127" s="192">
        <v>0</v>
      </c>
      <c r="AO127" s="192">
        <v>0</v>
      </c>
      <c r="AP127" s="192">
        <v>8.5470000000000008E-3</v>
      </c>
      <c r="AQ127" s="192">
        <v>7.8549999999999991E-3</v>
      </c>
      <c r="AR127" s="192">
        <v>5.618023512747003E-2</v>
      </c>
      <c r="AS127" s="192">
        <v>1.5473516977777779</v>
      </c>
      <c r="AT127" s="192">
        <v>4.2220821944187721E-3</v>
      </c>
      <c r="AU127" s="192">
        <v>0.29874000000000001</v>
      </c>
      <c r="AV127" s="192">
        <v>6.1814461283801768E-2</v>
      </c>
      <c r="AW127" s="192">
        <v>0</v>
      </c>
      <c r="AX127" s="192">
        <v>0</v>
      </c>
      <c r="AY127" s="192">
        <v>0</v>
      </c>
      <c r="AZ127" s="192">
        <v>0</v>
      </c>
      <c r="BA127" s="192">
        <v>0</v>
      </c>
      <c r="BB127" s="188"/>
      <c r="BC127" s="192">
        <v>0</v>
      </c>
      <c r="BD127" s="188"/>
      <c r="BE127" s="192">
        <v>0</v>
      </c>
      <c r="BG127" s="187">
        <v>9.9905716482951661</v>
      </c>
      <c r="BI127" s="159">
        <v>3.0233500305405767E-2</v>
      </c>
      <c r="BN127" s="194"/>
    </row>
    <row r="128" spans="1:66" x14ac:dyDescent="0.2">
      <c r="A128" s="190" t="s">
        <v>660</v>
      </c>
      <c r="B128" s="190" t="s">
        <v>792</v>
      </c>
      <c r="C128" s="190" t="s">
        <v>134</v>
      </c>
      <c r="D128" s="190"/>
      <c r="E128" s="192">
        <v>5.1380999999999997</v>
      </c>
      <c r="F128" s="192"/>
      <c r="G128" s="192">
        <v>7.3292767552880003</v>
      </c>
      <c r="H128" s="192">
        <v>-3.1425000000000002E-2</v>
      </c>
      <c r="I128" s="192">
        <v>0</v>
      </c>
      <c r="J128" s="192">
        <v>0</v>
      </c>
      <c r="K128" s="192">
        <v>0</v>
      </c>
      <c r="L128" s="192">
        <v>0</v>
      </c>
      <c r="M128" s="192">
        <v>0</v>
      </c>
      <c r="N128" s="192">
        <v>0</v>
      </c>
      <c r="O128" s="192">
        <v>8.5470000000000008E-3</v>
      </c>
      <c r="P128" s="192">
        <v>7.8549999999999991E-3</v>
      </c>
      <c r="Q128" s="192">
        <v>0.83650419111111118</v>
      </c>
      <c r="R128" s="192">
        <v>2.4614082054499369E-2</v>
      </c>
      <c r="S128" s="192">
        <v>0.74397599999999997</v>
      </c>
      <c r="T128" s="192">
        <v>7.3392246860022423E-2</v>
      </c>
      <c r="U128" s="192">
        <v>0</v>
      </c>
      <c r="V128" s="192">
        <v>0</v>
      </c>
      <c r="W128" s="192">
        <v>0</v>
      </c>
      <c r="X128" s="192">
        <v>0</v>
      </c>
      <c r="Y128" s="192">
        <v>0</v>
      </c>
      <c r="Z128" s="192"/>
      <c r="AA128" s="192">
        <v>0</v>
      </c>
      <c r="AB128" s="188"/>
      <c r="AC128" s="193">
        <v>14.130840275313632</v>
      </c>
      <c r="AE128" s="192">
        <v>5.1894718470227934</v>
      </c>
      <c r="AF128" s="188"/>
      <c r="AG128" s="192">
        <v>6.3331565155729992</v>
      </c>
      <c r="AH128" s="192">
        <v>3.1427469351999464E-2</v>
      </c>
      <c r="AI128" s="192">
        <v>-3.1425000000000002E-2</v>
      </c>
      <c r="AJ128" s="192"/>
      <c r="AK128" s="192">
        <v>0</v>
      </c>
      <c r="AL128" s="192">
        <v>0</v>
      </c>
      <c r="AM128" s="192">
        <v>0</v>
      </c>
      <c r="AN128" s="192">
        <v>0</v>
      </c>
      <c r="AO128" s="192">
        <v>0</v>
      </c>
      <c r="AP128" s="192">
        <v>8.5470000000000008E-3</v>
      </c>
      <c r="AQ128" s="192">
        <v>7.8549999999999991E-3</v>
      </c>
      <c r="AR128" s="192">
        <v>6.100841681004128E-2</v>
      </c>
      <c r="AS128" s="192">
        <v>0.99989224444444458</v>
      </c>
      <c r="AT128" s="192">
        <v>9.9676925674011159E-3</v>
      </c>
      <c r="AU128" s="192">
        <v>0.66210899999999995</v>
      </c>
      <c r="AV128" s="192">
        <v>8.6742853752987195E-2</v>
      </c>
      <c r="AW128" s="192">
        <v>0</v>
      </c>
      <c r="AX128" s="192">
        <v>0</v>
      </c>
      <c r="AY128" s="192">
        <v>0</v>
      </c>
      <c r="AZ128" s="192">
        <v>0</v>
      </c>
      <c r="BA128" s="192">
        <v>0</v>
      </c>
      <c r="BB128" s="188"/>
      <c r="BC128" s="192">
        <v>0</v>
      </c>
      <c r="BD128" s="188"/>
      <c r="BE128" s="192">
        <v>0</v>
      </c>
      <c r="BG128" s="187">
        <v>13.358753039522664</v>
      </c>
      <c r="BI128" s="159">
        <v>-5.4638451836427092E-2</v>
      </c>
      <c r="BN128" s="194"/>
    </row>
    <row r="129" spans="1:66" x14ac:dyDescent="0.2">
      <c r="A129" s="190" t="s">
        <v>715</v>
      </c>
      <c r="B129" s="190" t="s">
        <v>793</v>
      </c>
      <c r="C129" s="190" t="s">
        <v>135</v>
      </c>
      <c r="D129" s="190"/>
      <c r="E129" s="192">
        <v>518.08603100000005</v>
      </c>
      <c r="F129" s="192"/>
      <c r="G129" s="192">
        <v>392.07430816555103</v>
      </c>
      <c r="H129" s="192">
        <v>0</v>
      </c>
      <c r="I129" s="192">
        <v>0</v>
      </c>
      <c r="J129" s="192">
        <v>0</v>
      </c>
      <c r="K129" s="192">
        <v>0.178395</v>
      </c>
      <c r="L129" s="192">
        <v>0.38029999999999997</v>
      </c>
      <c r="M129" s="192">
        <v>2.98142</v>
      </c>
      <c r="N129" s="192">
        <v>0</v>
      </c>
      <c r="O129" s="192">
        <v>8.5470000000000008E-3</v>
      </c>
      <c r="P129" s="192">
        <v>0</v>
      </c>
      <c r="Q129" s="192">
        <v>3.498287748766284</v>
      </c>
      <c r="R129" s="192">
        <v>1.3079369790324766</v>
      </c>
      <c r="S129" s="192">
        <v>0</v>
      </c>
      <c r="T129" s="192">
        <v>0</v>
      </c>
      <c r="U129" s="192">
        <v>0</v>
      </c>
      <c r="V129" s="192">
        <v>0</v>
      </c>
      <c r="W129" s="192">
        <v>0</v>
      </c>
      <c r="X129" s="192">
        <v>1.036748</v>
      </c>
      <c r="Y129" s="192">
        <v>48.873575977324478</v>
      </c>
      <c r="Z129" s="192"/>
      <c r="AA129" s="192">
        <v>21.186855999999999</v>
      </c>
      <c r="AB129" s="188"/>
      <c r="AC129" s="193">
        <v>989.61240587067425</v>
      </c>
      <c r="AE129" s="192">
        <v>520.40406558413883</v>
      </c>
      <c r="AF129" s="188"/>
      <c r="AG129" s="192">
        <v>359.467909980792</v>
      </c>
      <c r="AH129" s="192">
        <v>1.6699850610319973</v>
      </c>
      <c r="AI129" s="192">
        <v>0</v>
      </c>
      <c r="AJ129" s="192"/>
      <c r="AK129" s="192">
        <v>0</v>
      </c>
      <c r="AL129" s="192">
        <v>0.178395</v>
      </c>
      <c r="AM129" s="192">
        <v>0.38029999999999997</v>
      </c>
      <c r="AN129" s="192">
        <v>2.9380480000000002</v>
      </c>
      <c r="AO129" s="192">
        <v>0</v>
      </c>
      <c r="AP129" s="192">
        <v>8.5470000000000008E-3</v>
      </c>
      <c r="AQ129" s="192">
        <v>0</v>
      </c>
      <c r="AR129" s="192">
        <v>5.8499142833072879</v>
      </c>
      <c r="AS129" s="192">
        <v>4.7381812954329501</v>
      </c>
      <c r="AT129" s="192">
        <v>0.53321443545586678</v>
      </c>
      <c r="AU129" s="192">
        <v>0</v>
      </c>
      <c r="AV129" s="192">
        <v>0</v>
      </c>
      <c r="AW129" s="192">
        <v>0</v>
      </c>
      <c r="AX129" s="192">
        <v>0</v>
      </c>
      <c r="AY129" s="192">
        <v>0</v>
      </c>
      <c r="AZ129" s="192">
        <v>1.0691079999999999</v>
      </c>
      <c r="BA129" s="192">
        <v>50.242036104689561</v>
      </c>
      <c r="BB129" s="188"/>
      <c r="BC129" s="192">
        <v>27.131015000000001</v>
      </c>
      <c r="BD129" s="188"/>
      <c r="BE129" s="192">
        <v>0</v>
      </c>
      <c r="BG129" s="187">
        <v>974.61071974484855</v>
      </c>
      <c r="BI129" s="159">
        <v>-1.51591532572058E-2</v>
      </c>
      <c r="BN129" s="194"/>
    </row>
    <row r="130" spans="1:66" x14ac:dyDescent="0.2">
      <c r="A130" s="190" t="s">
        <v>672</v>
      </c>
      <c r="B130" s="190" t="s">
        <v>794</v>
      </c>
      <c r="C130" s="190" t="s">
        <v>136</v>
      </c>
      <c r="D130" s="190"/>
      <c r="E130" s="192">
        <v>38.233187000000001</v>
      </c>
      <c r="F130" s="192"/>
      <c r="G130" s="192">
        <v>36.555231352090004</v>
      </c>
      <c r="H130" s="192">
        <v>0</v>
      </c>
      <c r="I130" s="192">
        <v>0</v>
      </c>
      <c r="J130" s="192">
        <v>0</v>
      </c>
      <c r="K130" s="192">
        <v>0</v>
      </c>
      <c r="L130" s="192">
        <v>0</v>
      </c>
      <c r="M130" s="192">
        <v>0</v>
      </c>
      <c r="N130" s="192">
        <v>1.4726785509632874</v>
      </c>
      <c r="O130" s="192">
        <v>0</v>
      </c>
      <c r="P130" s="192">
        <v>0</v>
      </c>
      <c r="Q130" s="192">
        <v>0</v>
      </c>
      <c r="R130" s="192">
        <v>0</v>
      </c>
      <c r="S130" s="192">
        <v>0</v>
      </c>
      <c r="T130" s="192">
        <v>0</v>
      </c>
      <c r="U130" s="192">
        <v>0</v>
      </c>
      <c r="V130" s="192">
        <v>0</v>
      </c>
      <c r="W130" s="192">
        <v>0</v>
      </c>
      <c r="X130" s="192">
        <v>0</v>
      </c>
      <c r="Y130" s="192">
        <v>0</v>
      </c>
      <c r="Z130" s="192"/>
      <c r="AA130" s="192">
        <v>0</v>
      </c>
      <c r="AB130" s="188"/>
      <c r="AC130" s="193">
        <v>76.261096903053286</v>
      </c>
      <c r="AE130" s="192">
        <v>38.419016538542678</v>
      </c>
      <c r="AF130" s="188"/>
      <c r="AG130" s="192">
        <v>33.853883977709003</v>
      </c>
      <c r="AH130" s="192">
        <v>0.15617871466500313</v>
      </c>
      <c r="AI130" s="192">
        <v>0</v>
      </c>
      <c r="AJ130" s="192"/>
      <c r="AK130" s="192">
        <v>0</v>
      </c>
      <c r="AL130" s="192">
        <v>0</v>
      </c>
      <c r="AM130" s="192">
        <v>0</v>
      </c>
      <c r="AN130" s="192">
        <v>0</v>
      </c>
      <c r="AO130" s="192">
        <v>1.5389773931131272</v>
      </c>
      <c r="AP130" s="192">
        <v>0</v>
      </c>
      <c r="AQ130" s="192">
        <v>0</v>
      </c>
      <c r="AR130" s="192">
        <v>0.43476042392653047</v>
      </c>
      <c r="AS130" s="192">
        <v>0</v>
      </c>
      <c r="AT130" s="192">
        <v>0</v>
      </c>
      <c r="AU130" s="192">
        <v>0</v>
      </c>
      <c r="AV130" s="192">
        <v>0</v>
      </c>
      <c r="AW130" s="192">
        <v>0</v>
      </c>
      <c r="AX130" s="192">
        <v>0</v>
      </c>
      <c r="AY130" s="192">
        <v>0</v>
      </c>
      <c r="AZ130" s="192">
        <v>0</v>
      </c>
      <c r="BA130" s="192">
        <v>0</v>
      </c>
      <c r="BB130" s="188"/>
      <c r="BC130" s="192">
        <v>0</v>
      </c>
      <c r="BD130" s="188"/>
      <c r="BE130" s="192">
        <v>0</v>
      </c>
      <c r="BG130" s="187">
        <v>74.402817047956347</v>
      </c>
      <c r="BI130" s="159">
        <v>-2.4367337090092894E-2</v>
      </c>
      <c r="BN130" s="194"/>
    </row>
    <row r="131" spans="1:66" x14ac:dyDescent="0.2">
      <c r="A131" s="190" t="s">
        <v>660</v>
      </c>
      <c r="B131" s="190" t="s">
        <v>795</v>
      </c>
      <c r="C131" s="190" t="s">
        <v>137</v>
      </c>
      <c r="D131" s="190"/>
      <c r="E131" s="192">
        <v>4.3911889999999998</v>
      </c>
      <c r="F131" s="192"/>
      <c r="G131" s="192">
        <v>9.0311664769160007</v>
      </c>
      <c r="H131" s="192">
        <v>0</v>
      </c>
      <c r="I131" s="192">
        <v>0</v>
      </c>
      <c r="J131" s="192">
        <v>0</v>
      </c>
      <c r="K131" s="192">
        <v>0</v>
      </c>
      <c r="L131" s="192">
        <v>0</v>
      </c>
      <c r="M131" s="192">
        <v>0</v>
      </c>
      <c r="N131" s="192">
        <v>0</v>
      </c>
      <c r="O131" s="192">
        <v>8.5470000000000008E-3</v>
      </c>
      <c r="P131" s="192">
        <v>7.8549999999999991E-3</v>
      </c>
      <c r="Q131" s="192">
        <v>2.2048297013333333</v>
      </c>
      <c r="R131" s="192">
        <v>3.0581615636198725E-2</v>
      </c>
      <c r="S131" s="192">
        <v>0.81126799999999999</v>
      </c>
      <c r="T131" s="192">
        <v>7.1884533086492647E-2</v>
      </c>
      <c r="U131" s="192">
        <v>0</v>
      </c>
      <c r="V131" s="192">
        <v>0</v>
      </c>
      <c r="W131" s="192">
        <v>0</v>
      </c>
      <c r="X131" s="192">
        <v>0</v>
      </c>
      <c r="Y131" s="192">
        <v>0</v>
      </c>
      <c r="Z131" s="192"/>
      <c r="AA131" s="192">
        <v>0</v>
      </c>
      <c r="AB131" s="188"/>
      <c r="AC131" s="193">
        <v>16.557321326972023</v>
      </c>
      <c r="AE131" s="192">
        <v>4.410829419052603</v>
      </c>
      <c r="AF131" s="188"/>
      <c r="AG131" s="192">
        <v>7.8332182920040001</v>
      </c>
      <c r="AH131" s="192">
        <v>3.9046866991999558E-2</v>
      </c>
      <c r="AI131" s="192">
        <v>0</v>
      </c>
      <c r="AJ131" s="192"/>
      <c r="AK131" s="192">
        <v>0</v>
      </c>
      <c r="AL131" s="192">
        <v>0</v>
      </c>
      <c r="AM131" s="192">
        <v>0</v>
      </c>
      <c r="AN131" s="192">
        <v>0</v>
      </c>
      <c r="AO131" s="192">
        <v>0</v>
      </c>
      <c r="AP131" s="192">
        <v>8.5470000000000008E-3</v>
      </c>
      <c r="AQ131" s="192">
        <v>7.8549999999999991E-3</v>
      </c>
      <c r="AR131" s="192">
        <v>5.0054199521074136E-2</v>
      </c>
      <c r="AS131" s="192">
        <v>2.7779943946666665</v>
      </c>
      <c r="AT131" s="192">
        <v>1.2282233837324985E-2</v>
      </c>
      <c r="AU131" s="192">
        <v>0.75877499999999998</v>
      </c>
      <c r="AV131" s="192">
        <v>8.6311476463514808E-2</v>
      </c>
      <c r="AW131" s="192">
        <v>0</v>
      </c>
      <c r="AX131" s="192">
        <v>0</v>
      </c>
      <c r="AY131" s="192">
        <v>0</v>
      </c>
      <c r="AZ131" s="192">
        <v>0</v>
      </c>
      <c r="BA131" s="192">
        <v>0</v>
      </c>
      <c r="BB131" s="188"/>
      <c r="BC131" s="192">
        <v>0</v>
      </c>
      <c r="BD131" s="188"/>
      <c r="BE131" s="192">
        <v>0</v>
      </c>
      <c r="BG131" s="187">
        <v>15.984913882537182</v>
      </c>
      <c r="BI131" s="159">
        <v>-3.4571259029827744E-2</v>
      </c>
      <c r="BN131" s="194"/>
    </row>
    <row r="132" spans="1:66" x14ac:dyDescent="0.2">
      <c r="A132" s="190" t="s">
        <v>660</v>
      </c>
      <c r="B132" s="190" t="s">
        <v>796</v>
      </c>
      <c r="C132" s="190" t="s">
        <v>138</v>
      </c>
      <c r="D132" s="190"/>
      <c r="E132" s="192">
        <v>5.643014</v>
      </c>
      <c r="F132" s="192"/>
      <c r="G132" s="192">
        <v>4.2783039855589999</v>
      </c>
      <c r="H132" s="192">
        <v>0</v>
      </c>
      <c r="I132" s="192">
        <v>0</v>
      </c>
      <c r="J132" s="192">
        <v>0</v>
      </c>
      <c r="K132" s="192">
        <v>0</v>
      </c>
      <c r="L132" s="192">
        <v>0</v>
      </c>
      <c r="M132" s="192">
        <v>0</v>
      </c>
      <c r="N132" s="192">
        <v>0</v>
      </c>
      <c r="O132" s="192">
        <v>8.5470000000000008E-3</v>
      </c>
      <c r="P132" s="192">
        <v>7.8549999999999991E-3</v>
      </c>
      <c r="Q132" s="192">
        <v>1.0927376488888887</v>
      </c>
      <c r="R132" s="192">
        <v>1.4280775532361034E-2</v>
      </c>
      <c r="S132" s="192">
        <v>0.44728200000000001</v>
      </c>
      <c r="T132" s="192">
        <v>4.1608453557289989E-2</v>
      </c>
      <c r="U132" s="192">
        <v>0</v>
      </c>
      <c r="V132" s="192">
        <v>0</v>
      </c>
      <c r="W132" s="192">
        <v>0</v>
      </c>
      <c r="X132" s="192">
        <v>0</v>
      </c>
      <c r="Y132" s="192">
        <v>0</v>
      </c>
      <c r="Z132" s="192"/>
      <c r="AA132" s="192">
        <v>0</v>
      </c>
      <c r="AB132" s="188"/>
      <c r="AC132" s="193">
        <v>11.533628863537539</v>
      </c>
      <c r="AE132" s="192">
        <v>5.6798327908876383</v>
      </c>
      <c r="AF132" s="188"/>
      <c r="AG132" s="192">
        <v>3.7093013608369998</v>
      </c>
      <c r="AH132" s="192">
        <v>1.8233815682000016E-2</v>
      </c>
      <c r="AI132" s="192">
        <v>0</v>
      </c>
      <c r="AJ132" s="192"/>
      <c r="AK132" s="192">
        <v>0</v>
      </c>
      <c r="AL132" s="192">
        <v>0</v>
      </c>
      <c r="AM132" s="192">
        <v>0</v>
      </c>
      <c r="AN132" s="192">
        <v>0</v>
      </c>
      <c r="AO132" s="192">
        <v>0</v>
      </c>
      <c r="AP132" s="192">
        <v>8.5470000000000008E-3</v>
      </c>
      <c r="AQ132" s="192">
        <v>7.8549999999999991E-3</v>
      </c>
      <c r="AR132" s="192">
        <v>6.139485373548053E-2</v>
      </c>
      <c r="AS132" s="192">
        <v>1.4159363688888886</v>
      </c>
      <c r="AT132" s="192">
        <v>5.8184211432828212E-3</v>
      </c>
      <c r="AU132" s="192">
        <v>0.39360800000000001</v>
      </c>
      <c r="AV132" s="192">
        <v>6.5452729451908123E-2</v>
      </c>
      <c r="AW132" s="192">
        <v>0</v>
      </c>
      <c r="AX132" s="192">
        <v>0</v>
      </c>
      <c r="AY132" s="192">
        <v>0</v>
      </c>
      <c r="AZ132" s="192">
        <v>0</v>
      </c>
      <c r="BA132" s="192">
        <v>0</v>
      </c>
      <c r="BB132" s="188"/>
      <c r="BC132" s="192">
        <v>0</v>
      </c>
      <c r="BD132" s="188"/>
      <c r="BE132" s="192">
        <v>0</v>
      </c>
      <c r="BG132" s="187">
        <v>11.365980340626198</v>
      </c>
      <c r="BI132" s="159">
        <v>-1.4535626635372794E-2</v>
      </c>
      <c r="BN132" s="194"/>
    </row>
    <row r="133" spans="1:66" x14ac:dyDescent="0.2">
      <c r="A133" s="190" t="s">
        <v>660</v>
      </c>
      <c r="B133" s="190" t="s">
        <v>797</v>
      </c>
      <c r="C133" s="190" t="s">
        <v>139</v>
      </c>
      <c r="D133" s="190"/>
      <c r="E133" s="192">
        <v>6.5274590000000003</v>
      </c>
      <c r="F133" s="192"/>
      <c r="G133" s="192">
        <v>8.0970947475250004</v>
      </c>
      <c r="H133" s="192">
        <v>-0.117261</v>
      </c>
      <c r="I133" s="192">
        <v>0</v>
      </c>
      <c r="J133" s="192">
        <v>0</v>
      </c>
      <c r="K133" s="192">
        <v>0</v>
      </c>
      <c r="L133" s="192">
        <v>0</v>
      </c>
      <c r="M133" s="192">
        <v>0</v>
      </c>
      <c r="N133" s="192">
        <v>0</v>
      </c>
      <c r="O133" s="192">
        <v>8.5470000000000008E-3</v>
      </c>
      <c r="P133" s="192">
        <v>7.8549999999999991E-3</v>
      </c>
      <c r="Q133" s="192">
        <v>0.86038596444444448</v>
      </c>
      <c r="R133" s="192">
        <v>2.7411264577596964E-2</v>
      </c>
      <c r="S133" s="192">
        <v>0.76083999999999996</v>
      </c>
      <c r="T133" s="192">
        <v>6.4525979298105371E-2</v>
      </c>
      <c r="U133" s="192">
        <v>0</v>
      </c>
      <c r="V133" s="192">
        <v>0</v>
      </c>
      <c r="W133" s="192">
        <v>0</v>
      </c>
      <c r="X133" s="192">
        <v>0</v>
      </c>
      <c r="Y133" s="192">
        <v>0</v>
      </c>
      <c r="Z133" s="192"/>
      <c r="AA133" s="192">
        <v>0</v>
      </c>
      <c r="AB133" s="188"/>
      <c r="AC133" s="193">
        <v>16.236857955845146</v>
      </c>
      <c r="AE133" s="192">
        <v>6.5511679381955243</v>
      </c>
      <c r="AF133" s="188"/>
      <c r="AG133" s="192">
        <v>6.9836856086680008</v>
      </c>
      <c r="AH133" s="192">
        <v>3.4998935790999795E-2</v>
      </c>
      <c r="AI133" s="192">
        <v>-0.117261</v>
      </c>
      <c r="AJ133" s="192"/>
      <c r="AK133" s="192">
        <v>0</v>
      </c>
      <c r="AL133" s="192">
        <v>0</v>
      </c>
      <c r="AM133" s="192">
        <v>0</v>
      </c>
      <c r="AN133" s="192">
        <v>0</v>
      </c>
      <c r="AO133" s="192">
        <v>0</v>
      </c>
      <c r="AP133" s="192">
        <v>8.5470000000000008E-3</v>
      </c>
      <c r="AQ133" s="192">
        <v>7.8549999999999991E-3</v>
      </c>
      <c r="AR133" s="192">
        <v>7.6253911402912503E-2</v>
      </c>
      <c r="AS133" s="192">
        <v>1.2164843111111112</v>
      </c>
      <c r="AT133" s="192">
        <v>1.1011912065432181E-2</v>
      </c>
      <c r="AU133" s="192">
        <v>0.669539</v>
      </c>
      <c r="AV133" s="192">
        <v>8.0532354568246589E-2</v>
      </c>
      <c r="AW133" s="192">
        <v>0</v>
      </c>
      <c r="AX133" s="192">
        <v>0</v>
      </c>
      <c r="AY133" s="192">
        <v>0</v>
      </c>
      <c r="AZ133" s="192">
        <v>0</v>
      </c>
      <c r="BA133" s="192">
        <v>0</v>
      </c>
      <c r="BB133" s="188"/>
      <c r="BC133" s="192">
        <v>0</v>
      </c>
      <c r="BD133" s="188"/>
      <c r="BE133" s="192">
        <v>0</v>
      </c>
      <c r="BG133" s="187">
        <v>15.522814971802228</v>
      </c>
      <c r="BI133" s="159">
        <v>-4.3976672456253606E-2</v>
      </c>
      <c r="BN133" s="194"/>
    </row>
    <row r="134" spans="1:66" x14ac:dyDescent="0.2">
      <c r="A134" s="190" t="s">
        <v>660</v>
      </c>
      <c r="B134" s="190" t="s">
        <v>798</v>
      </c>
      <c r="C134" s="190" t="s">
        <v>140</v>
      </c>
      <c r="D134" s="190"/>
      <c r="E134" s="192">
        <v>2.210108</v>
      </c>
      <c r="F134" s="192"/>
      <c r="G134" s="192">
        <v>4.410326398145</v>
      </c>
      <c r="H134" s="192">
        <v>-0.17572399999999999</v>
      </c>
      <c r="I134" s="192">
        <v>0</v>
      </c>
      <c r="J134" s="192">
        <v>0</v>
      </c>
      <c r="K134" s="192">
        <v>0</v>
      </c>
      <c r="L134" s="192">
        <v>0</v>
      </c>
      <c r="M134" s="192">
        <v>0</v>
      </c>
      <c r="N134" s="192">
        <v>0</v>
      </c>
      <c r="O134" s="192">
        <v>8.5470000000000008E-3</v>
      </c>
      <c r="P134" s="192">
        <v>7.8549999999999991E-3</v>
      </c>
      <c r="Q134" s="192">
        <v>1.67875296</v>
      </c>
      <c r="R134" s="192">
        <v>1.4839748848460168E-2</v>
      </c>
      <c r="S134" s="192">
        <v>0.37169200000000002</v>
      </c>
      <c r="T134" s="192">
        <v>3.9143162928615624E-2</v>
      </c>
      <c r="U134" s="192">
        <v>0</v>
      </c>
      <c r="V134" s="192">
        <v>0</v>
      </c>
      <c r="W134" s="192">
        <v>0</v>
      </c>
      <c r="X134" s="192">
        <v>0</v>
      </c>
      <c r="Y134" s="192">
        <v>0</v>
      </c>
      <c r="Z134" s="192"/>
      <c r="AA134" s="192">
        <v>0</v>
      </c>
      <c r="AB134" s="188"/>
      <c r="AC134" s="193">
        <v>8.5655402699220762</v>
      </c>
      <c r="AE134" s="192">
        <v>2.2540998989112455</v>
      </c>
      <c r="AF134" s="188"/>
      <c r="AG134" s="192">
        <v>3.8042567483649998</v>
      </c>
      <c r="AH134" s="192">
        <v>1.8947517567000353E-2</v>
      </c>
      <c r="AI134" s="192">
        <v>-0.17572399999999999</v>
      </c>
      <c r="AJ134" s="192"/>
      <c r="AK134" s="192">
        <v>0</v>
      </c>
      <c r="AL134" s="192">
        <v>0</v>
      </c>
      <c r="AM134" s="192">
        <v>0</v>
      </c>
      <c r="AN134" s="192">
        <v>0</v>
      </c>
      <c r="AO134" s="192">
        <v>0</v>
      </c>
      <c r="AP134" s="192">
        <v>8.5470000000000008E-3</v>
      </c>
      <c r="AQ134" s="192">
        <v>7.8549999999999991E-3</v>
      </c>
      <c r="AR134" s="192">
        <v>2.5376872592465696E-2</v>
      </c>
      <c r="AS134" s="192">
        <v>2.1551364266666662</v>
      </c>
      <c r="AT134" s="192">
        <v>5.997969394031355E-3</v>
      </c>
      <c r="AU134" s="192">
        <v>0.33955999999999997</v>
      </c>
      <c r="AV134" s="192">
        <v>6.4091074057299871E-2</v>
      </c>
      <c r="AW134" s="192">
        <v>0</v>
      </c>
      <c r="AX134" s="192">
        <v>0</v>
      </c>
      <c r="AY134" s="192">
        <v>0</v>
      </c>
      <c r="AZ134" s="192">
        <v>0</v>
      </c>
      <c r="BA134" s="192">
        <v>0</v>
      </c>
      <c r="BB134" s="188"/>
      <c r="BC134" s="192">
        <v>0</v>
      </c>
      <c r="BD134" s="188"/>
      <c r="BE134" s="192">
        <v>0</v>
      </c>
      <c r="BG134" s="187">
        <v>8.508144507553709</v>
      </c>
      <c r="BI134" s="159">
        <v>-6.7007754980631636E-3</v>
      </c>
      <c r="BN134" s="194"/>
    </row>
    <row r="135" spans="1:66" x14ac:dyDescent="0.2">
      <c r="A135" s="190" t="s">
        <v>660</v>
      </c>
      <c r="B135" s="190" t="s">
        <v>799</v>
      </c>
      <c r="C135" s="190" t="s">
        <v>141</v>
      </c>
      <c r="D135" s="190"/>
      <c r="E135" s="192">
        <v>4.2151699999999996</v>
      </c>
      <c r="F135" s="192"/>
      <c r="G135" s="192">
        <v>5.7250158843580001</v>
      </c>
      <c r="H135" s="192">
        <v>-0.19970299999999999</v>
      </c>
      <c r="I135" s="192">
        <v>0</v>
      </c>
      <c r="J135" s="192">
        <v>0</v>
      </c>
      <c r="K135" s="192">
        <v>0</v>
      </c>
      <c r="L135" s="192">
        <v>0</v>
      </c>
      <c r="M135" s="192">
        <v>0</v>
      </c>
      <c r="N135" s="192">
        <v>0</v>
      </c>
      <c r="O135" s="192">
        <v>8.5470000000000008E-3</v>
      </c>
      <c r="P135" s="192">
        <v>7.8549999999999991E-3</v>
      </c>
      <c r="Q135" s="192">
        <v>0.80960833066666671</v>
      </c>
      <c r="R135" s="192">
        <v>1.9194240350849316E-2</v>
      </c>
      <c r="S135" s="192">
        <v>0.53422599999999998</v>
      </c>
      <c r="T135" s="192">
        <v>5.0176243490683961E-2</v>
      </c>
      <c r="U135" s="192">
        <v>0</v>
      </c>
      <c r="V135" s="192">
        <v>0</v>
      </c>
      <c r="W135" s="192">
        <v>0</v>
      </c>
      <c r="X135" s="192">
        <v>0</v>
      </c>
      <c r="Y135" s="192">
        <v>0</v>
      </c>
      <c r="Z135" s="192"/>
      <c r="AA135" s="192">
        <v>0</v>
      </c>
      <c r="AB135" s="188"/>
      <c r="AC135" s="193">
        <v>11.1700896988662</v>
      </c>
      <c r="AE135" s="192">
        <v>4.2425831663363702</v>
      </c>
      <c r="AF135" s="188"/>
      <c r="AG135" s="192">
        <v>4.9517435091140003</v>
      </c>
      <c r="AH135" s="192">
        <v>2.4507369358999654E-2</v>
      </c>
      <c r="AI135" s="192">
        <v>-0.19970299999999999</v>
      </c>
      <c r="AJ135" s="192"/>
      <c r="AK135" s="192">
        <v>0</v>
      </c>
      <c r="AL135" s="192">
        <v>0</v>
      </c>
      <c r="AM135" s="192">
        <v>0</v>
      </c>
      <c r="AN135" s="192">
        <v>0</v>
      </c>
      <c r="AO135" s="192">
        <v>0</v>
      </c>
      <c r="AP135" s="192">
        <v>8.5470000000000008E-3</v>
      </c>
      <c r="AQ135" s="192">
        <v>7.8549999999999991E-3</v>
      </c>
      <c r="AR135" s="192">
        <v>4.8704384833208686E-2</v>
      </c>
      <c r="AS135" s="192">
        <v>1.1307721706666667</v>
      </c>
      <c r="AT135" s="192">
        <v>7.7859248850981923E-3</v>
      </c>
      <c r="AU135" s="192">
        <v>0.47011900000000001</v>
      </c>
      <c r="AV135" s="192">
        <v>7.1186767110860152E-2</v>
      </c>
      <c r="AW135" s="192">
        <v>0</v>
      </c>
      <c r="AX135" s="192">
        <v>0</v>
      </c>
      <c r="AY135" s="192">
        <v>0</v>
      </c>
      <c r="AZ135" s="192">
        <v>0</v>
      </c>
      <c r="BA135" s="192">
        <v>0</v>
      </c>
      <c r="BB135" s="188"/>
      <c r="BC135" s="192">
        <v>0</v>
      </c>
      <c r="BD135" s="188"/>
      <c r="BE135" s="192">
        <v>0</v>
      </c>
      <c r="BG135" s="187">
        <v>10.764101292305204</v>
      </c>
      <c r="BI135" s="159">
        <v>-3.6346029217849921E-2</v>
      </c>
      <c r="BN135" s="194"/>
    </row>
    <row r="136" spans="1:66" x14ac:dyDescent="0.2">
      <c r="A136" s="190" t="s">
        <v>660</v>
      </c>
      <c r="B136" s="190" t="s">
        <v>800</v>
      </c>
      <c r="C136" s="190" t="s">
        <v>142</v>
      </c>
      <c r="D136" s="190"/>
      <c r="E136" s="192">
        <v>5.0975549999999998</v>
      </c>
      <c r="F136" s="192"/>
      <c r="G136" s="192">
        <v>4.2886164280300001</v>
      </c>
      <c r="H136" s="192">
        <v>-7.3784000000000002E-2</v>
      </c>
      <c r="I136" s="192">
        <v>0</v>
      </c>
      <c r="J136" s="192">
        <v>0</v>
      </c>
      <c r="K136" s="192">
        <v>0</v>
      </c>
      <c r="L136" s="192">
        <v>0</v>
      </c>
      <c r="M136" s="192">
        <v>0</v>
      </c>
      <c r="N136" s="192">
        <v>0</v>
      </c>
      <c r="O136" s="192">
        <v>8.5470000000000008E-3</v>
      </c>
      <c r="P136" s="192">
        <v>7.8549999999999991E-3</v>
      </c>
      <c r="Q136" s="192">
        <v>0.89333474311111116</v>
      </c>
      <c r="R136" s="192">
        <v>1.4330493673798957E-2</v>
      </c>
      <c r="S136" s="192">
        <v>0.42684</v>
      </c>
      <c r="T136" s="192">
        <v>4.4818479886939253E-2</v>
      </c>
      <c r="U136" s="192">
        <v>0</v>
      </c>
      <c r="V136" s="192">
        <v>0</v>
      </c>
      <c r="W136" s="192">
        <v>0</v>
      </c>
      <c r="X136" s="192">
        <v>0</v>
      </c>
      <c r="Y136" s="192">
        <v>0</v>
      </c>
      <c r="Z136" s="192"/>
      <c r="AA136" s="192">
        <v>0</v>
      </c>
      <c r="AB136" s="188"/>
      <c r="AC136" s="193">
        <v>10.70811314470185</v>
      </c>
      <c r="AE136" s="192">
        <v>5.1121694899679886</v>
      </c>
      <c r="AF136" s="188"/>
      <c r="AG136" s="192">
        <v>3.7153024134530002</v>
      </c>
      <c r="AH136" s="192">
        <v>1.8297296227999964E-2</v>
      </c>
      <c r="AI136" s="192">
        <v>-7.3784000000000002E-2</v>
      </c>
      <c r="AJ136" s="192"/>
      <c r="AK136" s="192">
        <v>0</v>
      </c>
      <c r="AL136" s="192">
        <v>0</v>
      </c>
      <c r="AM136" s="192">
        <v>0</v>
      </c>
      <c r="AN136" s="192">
        <v>0</v>
      </c>
      <c r="AO136" s="192">
        <v>0</v>
      </c>
      <c r="AP136" s="192">
        <v>8.5470000000000008E-3</v>
      </c>
      <c r="AQ136" s="192">
        <v>7.8549999999999991E-3</v>
      </c>
      <c r="AR136" s="192">
        <v>5.6676321887549189E-2</v>
      </c>
      <c r="AS136" s="192">
        <v>1.268972503111111</v>
      </c>
      <c r="AT136" s="192">
        <v>5.8324458908264017E-3</v>
      </c>
      <c r="AU136" s="192">
        <v>0.39285900000000001</v>
      </c>
      <c r="AV136" s="192">
        <v>6.7522603199347733E-2</v>
      </c>
      <c r="AW136" s="192">
        <v>0</v>
      </c>
      <c r="AX136" s="192">
        <v>0</v>
      </c>
      <c r="AY136" s="192">
        <v>0</v>
      </c>
      <c r="AZ136" s="192">
        <v>0</v>
      </c>
      <c r="BA136" s="192">
        <v>0</v>
      </c>
      <c r="BB136" s="188"/>
      <c r="BC136" s="192">
        <v>0</v>
      </c>
      <c r="BD136" s="188"/>
      <c r="BE136" s="192">
        <v>0</v>
      </c>
      <c r="BG136" s="187">
        <v>10.580250073737824</v>
      </c>
      <c r="BI136" s="159">
        <v>-1.1940765776021834E-2</v>
      </c>
      <c r="BN136" s="194"/>
    </row>
    <row r="137" spans="1:66" x14ac:dyDescent="0.2">
      <c r="A137" s="190" t="s">
        <v>682</v>
      </c>
      <c r="B137" s="190" t="s">
        <v>801</v>
      </c>
      <c r="C137" s="190" t="s">
        <v>143</v>
      </c>
      <c r="D137" s="190"/>
      <c r="E137" s="192">
        <v>67.490513000000007</v>
      </c>
      <c r="F137" s="192"/>
      <c r="G137" s="192">
        <v>128.71230307501901</v>
      </c>
      <c r="H137" s="192">
        <v>-1.495E-3</v>
      </c>
      <c r="I137" s="192">
        <v>0</v>
      </c>
      <c r="J137" s="192">
        <v>0</v>
      </c>
      <c r="K137" s="192">
        <v>0</v>
      </c>
      <c r="L137" s="192">
        <v>2.1415000000000003E-2</v>
      </c>
      <c r="M137" s="192">
        <v>1.016338</v>
      </c>
      <c r="N137" s="192">
        <v>0</v>
      </c>
      <c r="O137" s="192">
        <v>8.5470000000000008E-3</v>
      </c>
      <c r="P137" s="192">
        <v>7.8549999999999991E-3</v>
      </c>
      <c r="Q137" s="192">
        <v>1.0117677566666665</v>
      </c>
      <c r="R137" s="192">
        <v>0.43294728920144554</v>
      </c>
      <c r="S137" s="192">
        <v>1.7198519999999999</v>
      </c>
      <c r="T137" s="192">
        <v>0.16027821564270259</v>
      </c>
      <c r="U137" s="192">
        <v>0</v>
      </c>
      <c r="V137" s="192">
        <v>0</v>
      </c>
      <c r="W137" s="192">
        <v>0</v>
      </c>
      <c r="X137" s="192">
        <v>0.198486</v>
      </c>
      <c r="Y137" s="192">
        <v>15.400512386544461</v>
      </c>
      <c r="Z137" s="192"/>
      <c r="AA137" s="192">
        <v>4.0562139999999998</v>
      </c>
      <c r="AB137" s="188"/>
      <c r="AC137" s="193">
        <v>220.2355337230743</v>
      </c>
      <c r="AE137" s="192">
        <v>67.586831009017573</v>
      </c>
      <c r="AF137" s="188"/>
      <c r="AG137" s="192">
        <v>116.13154655637801</v>
      </c>
      <c r="AH137" s="192">
        <v>0.5527907817959935</v>
      </c>
      <c r="AI137" s="192">
        <v>-1.495E-3</v>
      </c>
      <c r="AJ137" s="192"/>
      <c r="AK137" s="192">
        <v>0</v>
      </c>
      <c r="AL137" s="192">
        <v>0</v>
      </c>
      <c r="AM137" s="192">
        <v>2.1415000000000003E-2</v>
      </c>
      <c r="AN137" s="192">
        <v>1.0015529999999999</v>
      </c>
      <c r="AO137" s="192">
        <v>0</v>
      </c>
      <c r="AP137" s="192">
        <v>8.5470000000000008E-3</v>
      </c>
      <c r="AQ137" s="192">
        <v>7.8549999999999991E-3</v>
      </c>
      <c r="AR137" s="192">
        <v>0.85831097557634606</v>
      </c>
      <c r="AS137" s="192">
        <v>1.39255109</v>
      </c>
      <c r="AT137" s="192">
        <v>0.17504655773413119</v>
      </c>
      <c r="AU137" s="192">
        <v>1.652377</v>
      </c>
      <c r="AV137" s="192">
        <v>0.14365179773687922</v>
      </c>
      <c r="AW137" s="192">
        <v>0</v>
      </c>
      <c r="AX137" s="192">
        <v>0</v>
      </c>
      <c r="AY137" s="192">
        <v>0</v>
      </c>
      <c r="AZ137" s="192">
        <v>0.204681</v>
      </c>
      <c r="BA137" s="192">
        <v>15.831726733367708</v>
      </c>
      <c r="BB137" s="188"/>
      <c r="BC137" s="192">
        <v>5.1942209999999998</v>
      </c>
      <c r="BD137" s="188"/>
      <c r="BE137" s="192">
        <v>0</v>
      </c>
      <c r="BG137" s="187">
        <v>210.76160950160667</v>
      </c>
      <c r="BI137" s="159">
        <v>-4.3017237324564549E-2</v>
      </c>
      <c r="BN137" s="194"/>
    </row>
    <row r="138" spans="1:66" x14ac:dyDescent="0.2">
      <c r="A138" s="190" t="s">
        <v>660</v>
      </c>
      <c r="B138" s="190" t="s">
        <v>802</v>
      </c>
      <c r="C138" s="190" t="s">
        <v>144</v>
      </c>
      <c r="D138" s="190"/>
      <c r="E138" s="192">
        <v>5.2650160000000001</v>
      </c>
      <c r="F138" s="192"/>
      <c r="G138" s="192">
        <v>6.7272789931500006</v>
      </c>
      <c r="H138" s="192">
        <v>-4.7534E-2</v>
      </c>
      <c r="I138" s="192">
        <v>0</v>
      </c>
      <c r="J138" s="192">
        <v>0</v>
      </c>
      <c r="K138" s="192">
        <v>0</v>
      </c>
      <c r="L138" s="192">
        <v>0</v>
      </c>
      <c r="M138" s="192">
        <v>0</v>
      </c>
      <c r="N138" s="192">
        <v>0</v>
      </c>
      <c r="O138" s="192">
        <v>8.5470000000000008E-3</v>
      </c>
      <c r="P138" s="192">
        <v>7.8549999999999991E-3</v>
      </c>
      <c r="Q138" s="192">
        <v>1.1157296737777778</v>
      </c>
      <c r="R138" s="192">
        <v>2.2780120482978977E-2</v>
      </c>
      <c r="S138" s="192">
        <v>0.72146200000000005</v>
      </c>
      <c r="T138" s="192">
        <v>6.5377593921126853E-2</v>
      </c>
      <c r="U138" s="192">
        <v>0</v>
      </c>
      <c r="V138" s="192">
        <v>0</v>
      </c>
      <c r="W138" s="192">
        <v>0</v>
      </c>
      <c r="X138" s="192">
        <v>0</v>
      </c>
      <c r="Y138" s="192">
        <v>0</v>
      </c>
      <c r="Z138" s="192"/>
      <c r="AA138" s="192">
        <v>0</v>
      </c>
      <c r="AB138" s="188"/>
      <c r="AC138" s="193">
        <v>13.886512381331885</v>
      </c>
      <c r="AE138" s="192">
        <v>5.3034950472603937</v>
      </c>
      <c r="AF138" s="188"/>
      <c r="AG138" s="192">
        <v>5.8040648311569996</v>
      </c>
      <c r="AH138" s="192">
        <v>2.9085851616000757E-2</v>
      </c>
      <c r="AI138" s="192">
        <v>-4.7534E-2</v>
      </c>
      <c r="AJ138" s="192"/>
      <c r="AK138" s="192">
        <v>0</v>
      </c>
      <c r="AL138" s="192">
        <v>0</v>
      </c>
      <c r="AM138" s="192">
        <v>0</v>
      </c>
      <c r="AN138" s="192">
        <v>0</v>
      </c>
      <c r="AO138" s="192">
        <v>0</v>
      </c>
      <c r="AP138" s="192">
        <v>8.5470000000000008E-3</v>
      </c>
      <c r="AQ138" s="192">
        <v>7.8549999999999991E-3</v>
      </c>
      <c r="AR138" s="192">
        <v>5.9900374014396414E-2</v>
      </c>
      <c r="AS138" s="192">
        <v>1.5637835404444445</v>
      </c>
      <c r="AT138" s="192">
        <v>9.1489857809605966E-3</v>
      </c>
      <c r="AU138" s="192">
        <v>0.63488699999999998</v>
      </c>
      <c r="AV138" s="192">
        <v>8.1503382513745656E-2</v>
      </c>
      <c r="AW138" s="192">
        <v>0</v>
      </c>
      <c r="AX138" s="192">
        <v>0</v>
      </c>
      <c r="AY138" s="192">
        <v>0</v>
      </c>
      <c r="AZ138" s="192">
        <v>0</v>
      </c>
      <c r="BA138" s="192">
        <v>0</v>
      </c>
      <c r="BB138" s="188"/>
      <c r="BC138" s="192">
        <v>0</v>
      </c>
      <c r="BD138" s="188"/>
      <c r="BE138" s="192">
        <v>0</v>
      </c>
      <c r="BG138" s="187">
        <v>13.454737012786939</v>
      </c>
      <c r="BI138" s="159">
        <v>-3.1093146838323215E-2</v>
      </c>
      <c r="BN138" s="194"/>
    </row>
    <row r="139" spans="1:66" x14ac:dyDescent="0.2">
      <c r="A139" s="190" t="s">
        <v>660</v>
      </c>
      <c r="B139" s="190" t="s">
        <v>803</v>
      </c>
      <c r="C139" s="190" t="s">
        <v>145</v>
      </c>
      <c r="D139" s="190"/>
      <c r="E139" s="192">
        <v>6.2053900000000004</v>
      </c>
      <c r="F139" s="192"/>
      <c r="G139" s="192">
        <v>8.1732274327239995</v>
      </c>
      <c r="H139" s="192">
        <v>-2.7427E-2</v>
      </c>
      <c r="I139" s="192">
        <v>0</v>
      </c>
      <c r="J139" s="192">
        <v>0</v>
      </c>
      <c r="K139" s="192">
        <v>0</v>
      </c>
      <c r="L139" s="192">
        <v>0</v>
      </c>
      <c r="M139" s="192">
        <v>0</v>
      </c>
      <c r="N139" s="192">
        <v>0</v>
      </c>
      <c r="O139" s="192">
        <v>8.5470000000000008E-3</v>
      </c>
      <c r="P139" s="192">
        <v>7.8549999999999991E-3</v>
      </c>
      <c r="Q139" s="192">
        <v>2.0266243680000002</v>
      </c>
      <c r="R139" s="192">
        <v>2.7430849471549335E-2</v>
      </c>
      <c r="S139" s="192">
        <v>0.95268399999999998</v>
      </c>
      <c r="T139" s="192">
        <v>7.8880048548801401E-2</v>
      </c>
      <c r="U139" s="192">
        <v>0</v>
      </c>
      <c r="V139" s="192">
        <v>0</v>
      </c>
      <c r="W139" s="192">
        <v>0</v>
      </c>
      <c r="X139" s="192">
        <v>0</v>
      </c>
      <c r="Y139" s="192">
        <v>0</v>
      </c>
      <c r="Z139" s="192"/>
      <c r="AA139" s="192">
        <v>0</v>
      </c>
      <c r="AB139" s="188"/>
      <c r="AC139" s="193">
        <v>17.453211698744351</v>
      </c>
      <c r="AE139" s="192">
        <v>6.3007548350028033</v>
      </c>
      <c r="AF139" s="188"/>
      <c r="AG139" s="192">
        <v>7.0990333390459996</v>
      </c>
      <c r="AH139" s="192">
        <v>3.5023941949999894E-2</v>
      </c>
      <c r="AI139" s="192">
        <v>-2.7427E-2</v>
      </c>
      <c r="AJ139" s="192"/>
      <c r="AK139" s="192">
        <v>0</v>
      </c>
      <c r="AL139" s="192">
        <v>0</v>
      </c>
      <c r="AM139" s="192">
        <v>0</v>
      </c>
      <c r="AN139" s="192">
        <v>0</v>
      </c>
      <c r="AO139" s="192">
        <v>0</v>
      </c>
      <c r="AP139" s="192">
        <v>8.5470000000000008E-3</v>
      </c>
      <c r="AQ139" s="192">
        <v>7.8549999999999991E-3</v>
      </c>
      <c r="AR139" s="192">
        <v>7.3639151198535119E-2</v>
      </c>
      <c r="AS139" s="192">
        <v>2.5322774880000005</v>
      </c>
      <c r="AT139" s="192">
        <v>1.1115451231127739E-2</v>
      </c>
      <c r="AU139" s="192">
        <v>0.87272300000000003</v>
      </c>
      <c r="AV139" s="192">
        <v>9.1312950254506475E-2</v>
      </c>
      <c r="AW139" s="192">
        <v>0</v>
      </c>
      <c r="AX139" s="192">
        <v>0</v>
      </c>
      <c r="AY139" s="192">
        <v>0</v>
      </c>
      <c r="AZ139" s="192">
        <v>0</v>
      </c>
      <c r="BA139" s="192">
        <v>0</v>
      </c>
      <c r="BB139" s="188"/>
      <c r="BC139" s="192">
        <v>0</v>
      </c>
      <c r="BD139" s="188"/>
      <c r="BE139" s="192">
        <v>0</v>
      </c>
      <c r="BG139" s="187">
        <v>17.004855156682972</v>
      </c>
      <c r="BI139" s="159">
        <v>-2.5689056535860146E-2</v>
      </c>
      <c r="BN139" s="194"/>
    </row>
    <row r="140" spans="1:66" x14ac:dyDescent="0.2">
      <c r="A140" s="190" t="s">
        <v>715</v>
      </c>
      <c r="B140" s="190" t="s">
        <v>804</v>
      </c>
      <c r="C140" s="190" t="s">
        <v>146</v>
      </c>
      <c r="D140" s="190"/>
      <c r="E140" s="192">
        <v>223.43642700000001</v>
      </c>
      <c r="F140" s="192"/>
      <c r="G140" s="192">
        <v>168.14670862536599</v>
      </c>
      <c r="H140" s="192">
        <v>0</v>
      </c>
      <c r="I140" s="192">
        <v>0</v>
      </c>
      <c r="J140" s="192">
        <v>0</v>
      </c>
      <c r="K140" s="192">
        <v>0.122428</v>
      </c>
      <c r="L140" s="192">
        <v>0.18367</v>
      </c>
      <c r="M140" s="192">
        <v>1.1211660000000001</v>
      </c>
      <c r="N140" s="192">
        <v>0.29449883123611775</v>
      </c>
      <c r="O140" s="192">
        <v>8.5470000000000008E-3</v>
      </c>
      <c r="P140" s="192">
        <v>0</v>
      </c>
      <c r="Q140" s="192">
        <v>1.8188759463908051</v>
      </c>
      <c r="R140" s="192">
        <v>0.56104728788823566</v>
      </c>
      <c r="S140" s="192">
        <v>0</v>
      </c>
      <c r="T140" s="192">
        <v>0</v>
      </c>
      <c r="U140" s="192">
        <v>0</v>
      </c>
      <c r="V140" s="192">
        <v>0</v>
      </c>
      <c r="W140" s="192">
        <v>0</v>
      </c>
      <c r="X140" s="192">
        <v>0.44310500000000003</v>
      </c>
      <c r="Y140" s="192">
        <v>21.125843924392424</v>
      </c>
      <c r="Z140" s="192"/>
      <c r="AA140" s="192">
        <v>9.0552360000000007</v>
      </c>
      <c r="AB140" s="188"/>
      <c r="AC140" s="193">
        <v>426.31755361527365</v>
      </c>
      <c r="AE140" s="192">
        <v>224.88738954444412</v>
      </c>
      <c r="AF140" s="188"/>
      <c r="AG140" s="192">
        <v>153.462926830518</v>
      </c>
      <c r="AH140" s="192">
        <v>0.71634994982600209</v>
      </c>
      <c r="AI140" s="192">
        <v>0</v>
      </c>
      <c r="AJ140" s="192"/>
      <c r="AK140" s="192">
        <v>0</v>
      </c>
      <c r="AL140" s="192">
        <v>0.122428</v>
      </c>
      <c r="AM140" s="192">
        <v>0.18367</v>
      </c>
      <c r="AN140" s="192">
        <v>1.1048560000000001</v>
      </c>
      <c r="AO140" s="192">
        <v>0.3224295497438619</v>
      </c>
      <c r="AP140" s="192">
        <v>8.5470000000000008E-3</v>
      </c>
      <c r="AQ140" s="192">
        <v>0</v>
      </c>
      <c r="AR140" s="192">
        <v>2.4778102666656676</v>
      </c>
      <c r="AS140" s="192">
        <v>2.5456497597241383</v>
      </c>
      <c r="AT140" s="192">
        <v>0.22867668308319503</v>
      </c>
      <c r="AU140" s="192">
        <v>0</v>
      </c>
      <c r="AV140" s="192">
        <v>0</v>
      </c>
      <c r="AW140" s="192">
        <v>0</v>
      </c>
      <c r="AX140" s="192">
        <v>0</v>
      </c>
      <c r="AY140" s="192">
        <v>0</v>
      </c>
      <c r="AZ140" s="192">
        <v>0.45693499999999998</v>
      </c>
      <c r="BA140" s="192">
        <v>21.793337623292089</v>
      </c>
      <c r="BB140" s="188"/>
      <c r="BC140" s="192">
        <v>11.595761</v>
      </c>
      <c r="BD140" s="188"/>
      <c r="BE140" s="192">
        <v>0</v>
      </c>
      <c r="BG140" s="187">
        <v>419.90676720729704</v>
      </c>
      <c r="BI140" s="159">
        <v>-1.5037584902642717E-2</v>
      </c>
      <c r="BN140" s="194"/>
    </row>
    <row r="141" spans="1:66" x14ac:dyDescent="0.2">
      <c r="A141" s="190" t="s">
        <v>660</v>
      </c>
      <c r="B141" s="190" t="s">
        <v>805</v>
      </c>
      <c r="C141" s="190" t="s">
        <v>147</v>
      </c>
      <c r="D141" s="190"/>
      <c r="E141" s="192">
        <v>4.9754230000000002</v>
      </c>
      <c r="F141" s="192"/>
      <c r="G141" s="192">
        <v>5.5337879790829998</v>
      </c>
      <c r="H141" s="192">
        <v>0</v>
      </c>
      <c r="I141" s="192">
        <v>0</v>
      </c>
      <c r="J141" s="192">
        <v>0</v>
      </c>
      <c r="K141" s="192">
        <v>0</v>
      </c>
      <c r="L141" s="192">
        <v>0</v>
      </c>
      <c r="M141" s="192">
        <v>0</v>
      </c>
      <c r="N141" s="192">
        <v>0</v>
      </c>
      <c r="O141" s="192">
        <v>8.5470000000000008E-3</v>
      </c>
      <c r="P141" s="192">
        <v>7.8549999999999991E-3</v>
      </c>
      <c r="Q141" s="192">
        <v>0.49836158666666674</v>
      </c>
      <c r="R141" s="192">
        <v>1.8548239230414511E-2</v>
      </c>
      <c r="S141" s="192">
        <v>0.66435599999999995</v>
      </c>
      <c r="T141" s="192">
        <v>5.5961189440824614E-2</v>
      </c>
      <c r="U141" s="192">
        <v>0</v>
      </c>
      <c r="V141" s="192">
        <v>0</v>
      </c>
      <c r="W141" s="192">
        <v>0</v>
      </c>
      <c r="X141" s="192">
        <v>0</v>
      </c>
      <c r="Y141" s="192">
        <v>0</v>
      </c>
      <c r="Z141" s="192"/>
      <c r="AA141" s="192">
        <v>0</v>
      </c>
      <c r="AB141" s="188"/>
      <c r="AC141" s="193">
        <v>11.762839994420904</v>
      </c>
      <c r="AE141" s="192">
        <v>4.9781247475797707</v>
      </c>
      <c r="AF141" s="188"/>
      <c r="AG141" s="192">
        <v>4.7887087726779995</v>
      </c>
      <c r="AH141" s="192">
        <v>2.3682549633000045E-2</v>
      </c>
      <c r="AI141" s="192">
        <v>0</v>
      </c>
      <c r="AJ141" s="192"/>
      <c r="AK141" s="192">
        <v>0</v>
      </c>
      <c r="AL141" s="192">
        <v>0</v>
      </c>
      <c r="AM141" s="192">
        <v>0</v>
      </c>
      <c r="AN141" s="192">
        <v>0</v>
      </c>
      <c r="AO141" s="192">
        <v>0</v>
      </c>
      <c r="AP141" s="192">
        <v>8.5470000000000008E-3</v>
      </c>
      <c r="AQ141" s="192">
        <v>7.8549999999999991E-3</v>
      </c>
      <c r="AR141" s="192">
        <v>5.6271480416304927E-2</v>
      </c>
      <c r="AS141" s="192">
        <v>0.66411892000000006</v>
      </c>
      <c r="AT141" s="192">
        <v>7.5258581645020464E-3</v>
      </c>
      <c r="AU141" s="192">
        <v>0.60386200000000001</v>
      </c>
      <c r="AV141" s="192">
        <v>7.5791784144668486E-2</v>
      </c>
      <c r="AW141" s="192">
        <v>0</v>
      </c>
      <c r="AX141" s="192">
        <v>0</v>
      </c>
      <c r="AY141" s="192">
        <v>0</v>
      </c>
      <c r="AZ141" s="192">
        <v>0</v>
      </c>
      <c r="BA141" s="192">
        <v>0</v>
      </c>
      <c r="BB141" s="188"/>
      <c r="BC141" s="192">
        <v>0</v>
      </c>
      <c r="BD141" s="188"/>
      <c r="BE141" s="192">
        <v>0</v>
      </c>
      <c r="BG141" s="187">
        <v>11.214488112616243</v>
      </c>
      <c r="BI141" s="159">
        <v>-4.6617303479835136E-2</v>
      </c>
      <c r="BN141" s="194"/>
    </row>
    <row r="142" spans="1:66" x14ac:dyDescent="0.2">
      <c r="A142" s="190" t="s">
        <v>660</v>
      </c>
      <c r="B142" s="190" t="s">
        <v>806</v>
      </c>
      <c r="C142" s="190" t="s">
        <v>148</v>
      </c>
      <c r="D142" s="190"/>
      <c r="E142" s="192">
        <v>5.4323100000000002</v>
      </c>
      <c r="F142" s="192"/>
      <c r="G142" s="192">
        <v>6.48317296913</v>
      </c>
      <c r="H142" s="192">
        <v>-3.2534E-2</v>
      </c>
      <c r="I142" s="192">
        <v>0</v>
      </c>
      <c r="J142" s="192">
        <v>0</v>
      </c>
      <c r="K142" s="192">
        <v>0</v>
      </c>
      <c r="L142" s="192">
        <v>0</v>
      </c>
      <c r="M142" s="192">
        <v>0</v>
      </c>
      <c r="N142" s="192">
        <v>0</v>
      </c>
      <c r="O142" s="192">
        <v>8.5470000000000008E-3</v>
      </c>
      <c r="P142" s="192">
        <v>7.8549999999999991E-3</v>
      </c>
      <c r="Q142" s="192">
        <v>0.93758465155555559</v>
      </c>
      <c r="R142" s="192">
        <v>2.1953521104023713E-2</v>
      </c>
      <c r="S142" s="192">
        <v>0.69688700000000003</v>
      </c>
      <c r="T142" s="192">
        <v>6.9610424487056857E-2</v>
      </c>
      <c r="U142" s="192">
        <v>0</v>
      </c>
      <c r="V142" s="192">
        <v>0</v>
      </c>
      <c r="W142" s="192">
        <v>0</v>
      </c>
      <c r="X142" s="192">
        <v>0</v>
      </c>
      <c r="Y142" s="192">
        <v>0</v>
      </c>
      <c r="Z142" s="192"/>
      <c r="AA142" s="192">
        <v>0</v>
      </c>
      <c r="AB142" s="188"/>
      <c r="AC142" s="193">
        <v>13.625386566276635</v>
      </c>
      <c r="AE142" s="192">
        <v>5.4475628431368204</v>
      </c>
      <c r="AF142" s="188"/>
      <c r="AG142" s="192">
        <v>5.5982249874620003</v>
      </c>
      <c r="AH142" s="192">
        <v>2.8030442498000338E-2</v>
      </c>
      <c r="AI142" s="192">
        <v>-3.2534E-2</v>
      </c>
      <c r="AJ142" s="192"/>
      <c r="AK142" s="192">
        <v>0</v>
      </c>
      <c r="AL142" s="192">
        <v>0</v>
      </c>
      <c r="AM142" s="192">
        <v>0</v>
      </c>
      <c r="AN142" s="192">
        <v>0</v>
      </c>
      <c r="AO142" s="192">
        <v>0</v>
      </c>
      <c r="AP142" s="192">
        <v>8.5470000000000008E-3</v>
      </c>
      <c r="AQ142" s="192">
        <v>7.8549999999999991E-3</v>
      </c>
      <c r="AR142" s="192">
        <v>6.2903384748955765E-2</v>
      </c>
      <c r="AS142" s="192">
        <v>1.3657916915555557</v>
      </c>
      <c r="AT142" s="192">
        <v>8.8170057121868955E-3</v>
      </c>
      <c r="AU142" s="192">
        <v>0.63228200000000001</v>
      </c>
      <c r="AV142" s="192">
        <v>8.502549144155884E-2</v>
      </c>
      <c r="AW142" s="192">
        <v>0</v>
      </c>
      <c r="AX142" s="192">
        <v>0</v>
      </c>
      <c r="AY142" s="192">
        <v>0</v>
      </c>
      <c r="AZ142" s="192">
        <v>0</v>
      </c>
      <c r="BA142" s="192">
        <v>0</v>
      </c>
      <c r="BB142" s="188"/>
      <c r="BC142" s="192">
        <v>0</v>
      </c>
      <c r="BD142" s="188"/>
      <c r="BE142" s="192">
        <v>0</v>
      </c>
      <c r="BG142" s="187">
        <v>13.212505846555079</v>
      </c>
      <c r="BI142" s="159">
        <v>-3.0302312357394133E-2</v>
      </c>
      <c r="BN142" s="194"/>
    </row>
    <row r="143" spans="1:66" x14ac:dyDescent="0.2">
      <c r="A143" s="190" t="s">
        <v>660</v>
      </c>
      <c r="B143" s="190" t="s">
        <v>807</v>
      </c>
      <c r="C143" s="190" t="s">
        <v>149</v>
      </c>
      <c r="D143" s="190"/>
      <c r="E143" s="192">
        <v>3.7060900000000001</v>
      </c>
      <c r="F143" s="192"/>
      <c r="G143" s="192">
        <v>8.444864275594</v>
      </c>
      <c r="H143" s="192">
        <v>-5.9485000000000003E-2</v>
      </c>
      <c r="I143" s="192">
        <v>1.8643180038572496</v>
      </c>
      <c r="J143" s="192">
        <v>0</v>
      </c>
      <c r="K143" s="192">
        <v>0</v>
      </c>
      <c r="L143" s="192">
        <v>0</v>
      </c>
      <c r="M143" s="192">
        <v>0</v>
      </c>
      <c r="N143" s="192">
        <v>0</v>
      </c>
      <c r="O143" s="192">
        <v>8.5470000000000008E-3</v>
      </c>
      <c r="P143" s="192">
        <v>7.8549999999999991E-3</v>
      </c>
      <c r="Q143" s="192">
        <v>0.82917417155555562</v>
      </c>
      <c r="R143" s="192">
        <v>2.8439058576571901E-2</v>
      </c>
      <c r="S143" s="192">
        <v>0.96066799999999997</v>
      </c>
      <c r="T143" s="192">
        <v>8.7296391278572735E-2</v>
      </c>
      <c r="U143" s="192">
        <v>0</v>
      </c>
      <c r="V143" s="192">
        <v>0</v>
      </c>
      <c r="W143" s="192">
        <v>0</v>
      </c>
      <c r="X143" s="192">
        <v>0</v>
      </c>
      <c r="Y143" s="192">
        <v>0</v>
      </c>
      <c r="Z143" s="192"/>
      <c r="AA143" s="192">
        <v>0</v>
      </c>
      <c r="AB143" s="188"/>
      <c r="AC143" s="193">
        <v>15.877766900861948</v>
      </c>
      <c r="AE143" s="192">
        <v>3.7228047845140444</v>
      </c>
      <c r="AF143" s="188"/>
      <c r="AG143" s="192">
        <v>7.280904922096</v>
      </c>
      <c r="AH143" s="192">
        <v>3.6311231912000107E-2</v>
      </c>
      <c r="AI143" s="192">
        <v>-5.9485000000000003E-2</v>
      </c>
      <c r="AJ143" s="192"/>
      <c r="AK143" s="192">
        <v>0</v>
      </c>
      <c r="AL143" s="192">
        <v>0</v>
      </c>
      <c r="AM143" s="192">
        <v>0</v>
      </c>
      <c r="AN143" s="192">
        <v>0</v>
      </c>
      <c r="AO143" s="192">
        <v>0</v>
      </c>
      <c r="AP143" s="192">
        <v>8.5470000000000008E-3</v>
      </c>
      <c r="AQ143" s="192">
        <v>7.8549999999999991E-3</v>
      </c>
      <c r="AR143" s="192">
        <v>4.6870531772678241E-2</v>
      </c>
      <c r="AS143" s="192">
        <v>0.94858793155555565</v>
      </c>
      <c r="AT143" s="192">
        <v>1.1484872748435584E-2</v>
      </c>
      <c r="AU143" s="192">
        <v>0.86327200000000004</v>
      </c>
      <c r="AV143" s="192">
        <v>9.6077454880080626E-2</v>
      </c>
      <c r="AW143" s="192">
        <v>0</v>
      </c>
      <c r="AX143" s="192">
        <v>0</v>
      </c>
      <c r="AY143" s="192">
        <v>0</v>
      </c>
      <c r="AZ143" s="192">
        <v>0</v>
      </c>
      <c r="BA143" s="192">
        <v>0</v>
      </c>
      <c r="BB143" s="188"/>
      <c r="BC143" s="192">
        <v>0</v>
      </c>
      <c r="BD143" s="188"/>
      <c r="BE143" s="192">
        <v>1.8643180038572496</v>
      </c>
      <c r="BG143" s="187">
        <v>14.827548733336045</v>
      </c>
      <c r="BI143" s="159">
        <v>-6.6143946694978292E-2</v>
      </c>
      <c r="BN143" s="194"/>
    </row>
    <row r="144" spans="1:66" x14ac:dyDescent="0.2">
      <c r="A144" s="190" t="s">
        <v>808</v>
      </c>
      <c r="B144" s="190" t="s">
        <v>809</v>
      </c>
      <c r="C144" s="190" t="s">
        <v>150</v>
      </c>
      <c r="D144" s="190"/>
      <c r="E144" s="192">
        <v>38.376251000000003</v>
      </c>
      <c r="F144" s="192"/>
      <c r="G144" s="192">
        <v>70.054561744614006</v>
      </c>
      <c r="H144" s="192">
        <v>0</v>
      </c>
      <c r="I144" s="192">
        <v>0</v>
      </c>
      <c r="J144" s="192">
        <v>0</v>
      </c>
      <c r="K144" s="192">
        <v>0</v>
      </c>
      <c r="L144" s="192">
        <v>0</v>
      </c>
      <c r="M144" s="192">
        <v>0</v>
      </c>
      <c r="N144" s="192">
        <v>0.29663431713226285</v>
      </c>
      <c r="O144" s="192">
        <v>0</v>
      </c>
      <c r="P144" s="192">
        <v>0</v>
      </c>
      <c r="Q144" s="192">
        <v>0</v>
      </c>
      <c r="R144" s="192">
        <v>0</v>
      </c>
      <c r="S144" s="192">
        <v>0</v>
      </c>
      <c r="T144" s="192">
        <v>0</v>
      </c>
      <c r="U144" s="192">
        <v>0</v>
      </c>
      <c r="V144" s="192">
        <v>0</v>
      </c>
      <c r="W144" s="192">
        <v>0</v>
      </c>
      <c r="X144" s="192">
        <v>0</v>
      </c>
      <c r="Y144" s="192">
        <v>0</v>
      </c>
      <c r="Z144" s="192"/>
      <c r="AA144" s="192">
        <v>0</v>
      </c>
      <c r="AB144" s="188"/>
      <c r="AC144" s="193">
        <v>108.72744706174626</v>
      </c>
      <c r="AE144" s="192">
        <v>38.502570672557923</v>
      </c>
      <c r="AF144" s="188"/>
      <c r="AG144" s="192">
        <v>64.740402976799999</v>
      </c>
      <c r="AH144" s="192">
        <v>0.30288569717300684</v>
      </c>
      <c r="AI144" s="192">
        <v>0</v>
      </c>
      <c r="AJ144" s="192"/>
      <c r="AK144" s="192">
        <v>0</v>
      </c>
      <c r="AL144" s="192">
        <v>0</v>
      </c>
      <c r="AM144" s="192">
        <v>0</v>
      </c>
      <c r="AN144" s="192">
        <v>0</v>
      </c>
      <c r="AO144" s="192">
        <v>0.33792266257859671</v>
      </c>
      <c r="AP144" s="192">
        <v>0</v>
      </c>
      <c r="AQ144" s="192">
        <v>0</v>
      </c>
      <c r="AR144" s="192">
        <v>0.46621384157655577</v>
      </c>
      <c r="AS144" s="192">
        <v>0</v>
      </c>
      <c r="AT144" s="192">
        <v>0</v>
      </c>
      <c r="AU144" s="192">
        <v>0</v>
      </c>
      <c r="AV144" s="192">
        <v>0</v>
      </c>
      <c r="AW144" s="192">
        <v>0</v>
      </c>
      <c r="AX144" s="192">
        <v>0</v>
      </c>
      <c r="AY144" s="192">
        <v>0</v>
      </c>
      <c r="AZ144" s="192">
        <v>0</v>
      </c>
      <c r="BA144" s="192">
        <v>0</v>
      </c>
      <c r="BB144" s="188"/>
      <c r="BC144" s="192">
        <v>0</v>
      </c>
      <c r="BD144" s="188"/>
      <c r="BE144" s="192">
        <v>0</v>
      </c>
      <c r="BG144" s="187">
        <v>104.34999585068608</v>
      </c>
      <c r="BI144" s="159">
        <v>-4.0260774343153886E-2</v>
      </c>
      <c r="BN144" s="194"/>
    </row>
    <row r="145" spans="1:66" x14ac:dyDescent="0.2">
      <c r="A145" s="190" t="s">
        <v>724</v>
      </c>
      <c r="B145" s="190" t="s">
        <v>810</v>
      </c>
      <c r="C145" s="190" t="s">
        <v>151</v>
      </c>
      <c r="D145" s="190"/>
      <c r="E145" s="192">
        <v>65.242824999999996</v>
      </c>
      <c r="F145" s="192"/>
      <c r="G145" s="192">
        <v>183.36856411429798</v>
      </c>
      <c r="H145" s="192">
        <v>0</v>
      </c>
      <c r="I145" s="192">
        <v>0</v>
      </c>
      <c r="J145" s="192">
        <v>0</v>
      </c>
      <c r="K145" s="192">
        <v>0</v>
      </c>
      <c r="L145" s="192">
        <v>0.11317500000000003</v>
      </c>
      <c r="M145" s="192">
        <v>1.325258</v>
      </c>
      <c r="N145" s="192">
        <v>0</v>
      </c>
      <c r="O145" s="192">
        <v>8.5470000000000008E-3</v>
      </c>
      <c r="P145" s="192">
        <v>7.8549999999999991E-3</v>
      </c>
      <c r="Q145" s="192">
        <v>5.1838693288888882</v>
      </c>
      <c r="R145" s="192">
        <v>0.61819343855691322</v>
      </c>
      <c r="S145" s="192">
        <v>2.8686929999999999</v>
      </c>
      <c r="T145" s="192">
        <v>0.18869404333869311</v>
      </c>
      <c r="U145" s="192">
        <v>0.1</v>
      </c>
      <c r="V145" s="192">
        <v>0</v>
      </c>
      <c r="W145" s="192">
        <v>0</v>
      </c>
      <c r="X145" s="192">
        <v>0.232987</v>
      </c>
      <c r="Y145" s="192">
        <v>18.277253299842844</v>
      </c>
      <c r="Z145" s="192"/>
      <c r="AA145" s="192">
        <v>4.7612819999999996</v>
      </c>
      <c r="AB145" s="188"/>
      <c r="AC145" s="193">
        <v>282.2971962249253</v>
      </c>
      <c r="AE145" s="192">
        <v>66.041026011929091</v>
      </c>
      <c r="AF145" s="188"/>
      <c r="AG145" s="192">
        <v>164.28504899561102</v>
      </c>
      <c r="AH145" s="192">
        <v>0.78931464112401006</v>
      </c>
      <c r="AI145" s="192">
        <v>0</v>
      </c>
      <c r="AJ145" s="192"/>
      <c r="AK145" s="192">
        <v>0</v>
      </c>
      <c r="AL145" s="192">
        <v>0</v>
      </c>
      <c r="AM145" s="192">
        <v>0.11317500000000003</v>
      </c>
      <c r="AN145" s="192">
        <v>1.305979</v>
      </c>
      <c r="AO145" s="192">
        <v>0</v>
      </c>
      <c r="AP145" s="192">
        <v>8.5470000000000008E-3</v>
      </c>
      <c r="AQ145" s="192">
        <v>7.8549999999999991E-3</v>
      </c>
      <c r="AR145" s="192">
        <v>0.81752615505934811</v>
      </c>
      <c r="AS145" s="192">
        <v>7.3428397288888876</v>
      </c>
      <c r="AT145" s="192">
        <v>0.24937814939221548</v>
      </c>
      <c r="AU145" s="192">
        <v>2.8686929999999999</v>
      </c>
      <c r="AV145" s="192">
        <v>0.16677865467854569</v>
      </c>
      <c r="AW145" s="192">
        <v>0.1</v>
      </c>
      <c r="AX145" s="192">
        <v>0</v>
      </c>
      <c r="AY145" s="192">
        <v>0</v>
      </c>
      <c r="AZ145" s="192">
        <v>0.24026</v>
      </c>
      <c r="BA145" s="192">
        <v>19.061079909034419</v>
      </c>
      <c r="BB145" s="188"/>
      <c r="BC145" s="192">
        <v>6.0971010000000003</v>
      </c>
      <c r="BD145" s="188"/>
      <c r="BE145" s="192">
        <v>0</v>
      </c>
      <c r="BG145" s="187">
        <v>269.49460224571754</v>
      </c>
      <c r="BI145" s="159">
        <v>-4.5351474086221748E-2</v>
      </c>
      <c r="BN145" s="194"/>
    </row>
    <row r="146" spans="1:66" x14ac:dyDescent="0.2">
      <c r="A146" s="190" t="s">
        <v>660</v>
      </c>
      <c r="B146" s="190" t="s">
        <v>811</v>
      </c>
      <c r="C146" s="190" t="s">
        <v>152</v>
      </c>
      <c r="D146" s="190"/>
      <c r="E146" s="192">
        <v>7.838768</v>
      </c>
      <c r="F146" s="192"/>
      <c r="G146" s="192">
        <v>6.4038315600509996</v>
      </c>
      <c r="H146" s="192">
        <v>-8.9199000000000001E-2</v>
      </c>
      <c r="I146" s="192">
        <v>0</v>
      </c>
      <c r="J146" s="192">
        <v>0</v>
      </c>
      <c r="K146" s="192">
        <v>0</v>
      </c>
      <c r="L146" s="192">
        <v>0</v>
      </c>
      <c r="M146" s="192">
        <v>0</v>
      </c>
      <c r="N146" s="192">
        <v>0</v>
      </c>
      <c r="O146" s="192">
        <v>8.5470000000000008E-3</v>
      </c>
      <c r="P146" s="192">
        <v>7.8549999999999991E-3</v>
      </c>
      <c r="Q146" s="192">
        <v>1.2145867351111113</v>
      </c>
      <c r="R146" s="192">
        <v>2.1684852767249019E-2</v>
      </c>
      <c r="S146" s="192">
        <v>0.65759800000000002</v>
      </c>
      <c r="T146" s="192">
        <v>5.3303050073959891E-2</v>
      </c>
      <c r="U146" s="192">
        <v>0</v>
      </c>
      <c r="V146" s="192">
        <v>0</v>
      </c>
      <c r="W146" s="192">
        <v>0</v>
      </c>
      <c r="X146" s="192">
        <v>0</v>
      </c>
      <c r="Y146" s="192">
        <v>0</v>
      </c>
      <c r="Z146" s="192"/>
      <c r="AA146" s="192">
        <v>0</v>
      </c>
      <c r="AB146" s="188"/>
      <c r="AC146" s="193">
        <v>16.116975198003317</v>
      </c>
      <c r="AE146" s="192">
        <v>7.8883093438919847</v>
      </c>
      <c r="AF146" s="188"/>
      <c r="AG146" s="192">
        <v>5.5706834624760004</v>
      </c>
      <c r="AH146" s="192">
        <v>2.7687404478999787E-2</v>
      </c>
      <c r="AI146" s="192">
        <v>-8.9199000000000001E-2</v>
      </c>
      <c r="AJ146" s="192"/>
      <c r="AK146" s="192">
        <v>0</v>
      </c>
      <c r="AL146" s="192">
        <v>0</v>
      </c>
      <c r="AM146" s="192">
        <v>0</v>
      </c>
      <c r="AN146" s="192">
        <v>0</v>
      </c>
      <c r="AO146" s="192">
        <v>0</v>
      </c>
      <c r="AP146" s="192">
        <v>8.5470000000000008E-3</v>
      </c>
      <c r="AQ146" s="192">
        <v>7.8549999999999991E-3</v>
      </c>
      <c r="AR146" s="192">
        <v>8.5833025008198852E-2</v>
      </c>
      <c r="AS146" s="192">
        <v>1.5109610284444448</v>
      </c>
      <c r="AT146" s="192">
        <v>8.7091027362222757E-3</v>
      </c>
      <c r="AU146" s="192">
        <v>0.60451699999999997</v>
      </c>
      <c r="AV146" s="192">
        <v>7.3802532135533547E-2</v>
      </c>
      <c r="AW146" s="192">
        <v>0</v>
      </c>
      <c r="AX146" s="192">
        <v>0</v>
      </c>
      <c r="AY146" s="192">
        <v>0</v>
      </c>
      <c r="AZ146" s="192">
        <v>0</v>
      </c>
      <c r="BA146" s="192">
        <v>0</v>
      </c>
      <c r="BB146" s="188"/>
      <c r="BC146" s="192">
        <v>0</v>
      </c>
      <c r="BD146" s="188"/>
      <c r="BE146" s="192">
        <v>0</v>
      </c>
      <c r="BG146" s="187">
        <v>15.697705899171382</v>
      </c>
      <c r="BI146" s="159">
        <v>-2.6014143080885122E-2</v>
      </c>
      <c r="BN146" s="194"/>
    </row>
    <row r="147" spans="1:66" x14ac:dyDescent="0.2">
      <c r="A147" s="190" t="s">
        <v>724</v>
      </c>
      <c r="B147" s="190" t="s">
        <v>812</v>
      </c>
      <c r="C147" s="190" t="s">
        <v>153</v>
      </c>
      <c r="D147" s="190"/>
      <c r="E147" s="192">
        <v>58.613008000000001</v>
      </c>
      <c r="F147" s="192"/>
      <c r="G147" s="192">
        <v>243.628453397317</v>
      </c>
      <c r="H147" s="192">
        <v>0</v>
      </c>
      <c r="I147" s="192">
        <v>0</v>
      </c>
      <c r="J147" s="192">
        <v>0</v>
      </c>
      <c r="K147" s="192">
        <v>0</v>
      </c>
      <c r="L147" s="192">
        <v>7.3104000000000002E-2</v>
      </c>
      <c r="M147" s="192">
        <v>1.7046220000000001</v>
      </c>
      <c r="N147" s="192">
        <v>0</v>
      </c>
      <c r="O147" s="192">
        <v>8.5470000000000008E-3</v>
      </c>
      <c r="P147" s="192">
        <v>7.8549999999999991E-3</v>
      </c>
      <c r="Q147" s="192">
        <v>8.8916785922222203</v>
      </c>
      <c r="R147" s="192">
        <v>0.82218940698250931</v>
      </c>
      <c r="S147" s="192">
        <v>3.9775839999999998</v>
      </c>
      <c r="T147" s="192">
        <v>0.27034121107957548</v>
      </c>
      <c r="U147" s="192">
        <v>0.1</v>
      </c>
      <c r="V147" s="192">
        <v>0</v>
      </c>
      <c r="W147" s="192">
        <v>0</v>
      </c>
      <c r="X147" s="192">
        <v>0.24607399999999999</v>
      </c>
      <c r="Y147" s="192">
        <v>29.005351725329671</v>
      </c>
      <c r="Z147" s="192"/>
      <c r="AA147" s="192">
        <v>5.02874</v>
      </c>
      <c r="AB147" s="188"/>
      <c r="AC147" s="193">
        <v>352.37754833293098</v>
      </c>
      <c r="AE147" s="192">
        <v>60.714104427129392</v>
      </c>
      <c r="AF147" s="188"/>
      <c r="AG147" s="192">
        <v>217.08590711193901</v>
      </c>
      <c r="AH147" s="192">
        <v>1.0497784289380014</v>
      </c>
      <c r="AI147" s="192">
        <v>0</v>
      </c>
      <c r="AJ147" s="192"/>
      <c r="AK147" s="192">
        <v>0</v>
      </c>
      <c r="AL147" s="192">
        <v>0</v>
      </c>
      <c r="AM147" s="192">
        <v>7.3104000000000002E-2</v>
      </c>
      <c r="AN147" s="192">
        <v>1.679824</v>
      </c>
      <c r="AO147" s="192">
        <v>0</v>
      </c>
      <c r="AP147" s="192">
        <v>8.5470000000000008E-3</v>
      </c>
      <c r="AQ147" s="192">
        <v>7.8549999999999991E-3</v>
      </c>
      <c r="AR147" s="192">
        <v>0.85431905113668316</v>
      </c>
      <c r="AS147" s="192">
        <v>13.141188458888889</v>
      </c>
      <c r="AT147" s="192">
        <v>0.33133058079486361</v>
      </c>
      <c r="AU147" s="192">
        <v>3.9775839999999998</v>
      </c>
      <c r="AV147" s="192">
        <v>0.22428770959718239</v>
      </c>
      <c r="AW147" s="192">
        <v>0.1</v>
      </c>
      <c r="AX147" s="192">
        <v>0</v>
      </c>
      <c r="AY147" s="192">
        <v>0</v>
      </c>
      <c r="AZ147" s="192">
        <v>0.25375500000000001</v>
      </c>
      <c r="BA147" s="192">
        <v>29.817501573638904</v>
      </c>
      <c r="BB147" s="188"/>
      <c r="BC147" s="192">
        <v>6.4395980000000002</v>
      </c>
      <c r="BD147" s="188"/>
      <c r="BE147" s="192">
        <v>0</v>
      </c>
      <c r="BG147" s="187">
        <v>335.75868434206296</v>
      </c>
      <c r="BI147" s="159">
        <v>-4.7162096647446729E-2</v>
      </c>
      <c r="BN147" s="194"/>
    </row>
    <row r="148" spans="1:66" x14ac:dyDescent="0.2">
      <c r="A148" s="190" t="s">
        <v>688</v>
      </c>
      <c r="B148" s="190" t="s">
        <v>813</v>
      </c>
      <c r="C148" s="190" t="s">
        <v>154</v>
      </c>
      <c r="D148" s="190"/>
      <c r="E148" s="192">
        <v>36.164589999999997</v>
      </c>
      <c r="F148" s="192"/>
      <c r="G148" s="192">
        <v>78.948434144495991</v>
      </c>
      <c r="H148" s="192">
        <v>-1.1169999999999999E-2</v>
      </c>
      <c r="I148" s="192">
        <v>0</v>
      </c>
      <c r="J148" s="192">
        <v>0</v>
      </c>
      <c r="K148" s="192">
        <v>3.0585000000000001E-2</v>
      </c>
      <c r="L148" s="192">
        <v>2.0018999999999995E-2</v>
      </c>
      <c r="M148" s="192">
        <v>0.78681500000000004</v>
      </c>
      <c r="N148" s="192">
        <v>0</v>
      </c>
      <c r="O148" s="192">
        <v>8.5470000000000008E-3</v>
      </c>
      <c r="P148" s="192">
        <v>7.8549999999999991E-3</v>
      </c>
      <c r="Q148" s="192">
        <v>1.0521176477777776</v>
      </c>
      <c r="R148" s="192">
        <v>0.2673376328803091</v>
      </c>
      <c r="S148" s="192">
        <v>1.166218</v>
      </c>
      <c r="T148" s="192">
        <v>0.10411508447436241</v>
      </c>
      <c r="U148" s="192">
        <v>0</v>
      </c>
      <c r="V148" s="192">
        <v>0</v>
      </c>
      <c r="W148" s="192">
        <v>0</v>
      </c>
      <c r="X148" s="192">
        <v>0.111938</v>
      </c>
      <c r="Y148" s="192">
        <v>8.5104881478221444</v>
      </c>
      <c r="Z148" s="192"/>
      <c r="AA148" s="192">
        <v>2.28756</v>
      </c>
      <c r="AB148" s="188"/>
      <c r="AC148" s="193">
        <v>129.4554496574506</v>
      </c>
      <c r="AE148" s="192">
        <v>36.188088272008308</v>
      </c>
      <c r="AF148" s="188"/>
      <c r="AG148" s="192">
        <v>71.142108636171002</v>
      </c>
      <c r="AH148" s="192">
        <v>0.34133896381700041</v>
      </c>
      <c r="AI148" s="192">
        <v>-1.1169999999999999E-2</v>
      </c>
      <c r="AJ148" s="192"/>
      <c r="AK148" s="192">
        <v>0</v>
      </c>
      <c r="AL148" s="192">
        <v>3.0585000000000001E-2</v>
      </c>
      <c r="AM148" s="192">
        <v>2.0018999999999995E-2</v>
      </c>
      <c r="AN148" s="192">
        <v>0.77536799999999995</v>
      </c>
      <c r="AO148" s="192">
        <v>0</v>
      </c>
      <c r="AP148" s="192">
        <v>8.5470000000000008E-3</v>
      </c>
      <c r="AQ148" s="192">
        <v>7.8549999999999991E-3</v>
      </c>
      <c r="AR148" s="192">
        <v>0.44438135425949099</v>
      </c>
      <c r="AS148" s="192">
        <v>1.7249079144444441</v>
      </c>
      <c r="AT148" s="192">
        <v>0.10736853669255762</v>
      </c>
      <c r="AU148" s="192">
        <v>1.093561</v>
      </c>
      <c r="AV148" s="192">
        <v>0.10799893546419899</v>
      </c>
      <c r="AW148" s="192">
        <v>0</v>
      </c>
      <c r="AX148" s="192">
        <v>0</v>
      </c>
      <c r="AY148" s="192">
        <v>0</v>
      </c>
      <c r="AZ148" s="192">
        <v>0.11543200000000001</v>
      </c>
      <c r="BA148" s="192">
        <v>8.7487818159611646</v>
      </c>
      <c r="BB148" s="188"/>
      <c r="BC148" s="192">
        <v>2.9293550000000002</v>
      </c>
      <c r="BD148" s="188"/>
      <c r="BE148" s="192">
        <v>0</v>
      </c>
      <c r="BG148" s="187">
        <v>123.77452642881816</v>
      </c>
      <c r="BI148" s="159">
        <v>-4.388322966444913E-2</v>
      </c>
      <c r="BN148" s="194"/>
    </row>
    <row r="149" spans="1:66" x14ac:dyDescent="0.2">
      <c r="A149" s="190" t="s">
        <v>660</v>
      </c>
      <c r="B149" s="190" t="s">
        <v>814</v>
      </c>
      <c r="C149" s="190" t="s">
        <v>155</v>
      </c>
      <c r="D149" s="190"/>
      <c r="E149" s="192">
        <v>2.9923790000000001</v>
      </c>
      <c r="F149" s="192"/>
      <c r="G149" s="192">
        <v>4.6598229052780002</v>
      </c>
      <c r="H149" s="192">
        <v>-9.2501E-2</v>
      </c>
      <c r="I149" s="192">
        <v>0</v>
      </c>
      <c r="J149" s="192">
        <v>0</v>
      </c>
      <c r="K149" s="192">
        <v>0</v>
      </c>
      <c r="L149" s="192">
        <v>0</v>
      </c>
      <c r="M149" s="192">
        <v>0</v>
      </c>
      <c r="N149" s="192">
        <v>0</v>
      </c>
      <c r="O149" s="192">
        <v>8.5470000000000008E-3</v>
      </c>
      <c r="P149" s="192">
        <v>7.8549999999999991E-3</v>
      </c>
      <c r="Q149" s="192">
        <v>0.77496907644444446</v>
      </c>
      <c r="R149" s="192">
        <v>1.5458198245507111E-2</v>
      </c>
      <c r="S149" s="192">
        <v>0.42522900000000002</v>
      </c>
      <c r="T149" s="192">
        <v>4.0608975154892195E-2</v>
      </c>
      <c r="U149" s="192">
        <v>0</v>
      </c>
      <c r="V149" s="192">
        <v>0</v>
      </c>
      <c r="W149" s="192">
        <v>0</v>
      </c>
      <c r="X149" s="192">
        <v>0</v>
      </c>
      <c r="Y149" s="192">
        <v>0</v>
      </c>
      <c r="Z149" s="192"/>
      <c r="AA149" s="192">
        <v>0</v>
      </c>
      <c r="AB149" s="188"/>
      <c r="AC149" s="193">
        <v>8.832368155122845</v>
      </c>
      <c r="AE149" s="192">
        <v>3.0074909747786123</v>
      </c>
      <c r="AF149" s="188"/>
      <c r="AG149" s="192">
        <v>4.0454077484889996</v>
      </c>
      <c r="AH149" s="192">
        <v>1.9737159017999658E-2</v>
      </c>
      <c r="AI149" s="192">
        <v>-9.2501E-2</v>
      </c>
      <c r="AJ149" s="192"/>
      <c r="AK149" s="192">
        <v>0</v>
      </c>
      <c r="AL149" s="192">
        <v>0</v>
      </c>
      <c r="AM149" s="192">
        <v>0</v>
      </c>
      <c r="AN149" s="192">
        <v>0</v>
      </c>
      <c r="AO149" s="192">
        <v>0</v>
      </c>
      <c r="AP149" s="192">
        <v>8.5470000000000008E-3</v>
      </c>
      <c r="AQ149" s="192">
        <v>7.8549999999999991E-3</v>
      </c>
      <c r="AR149" s="192">
        <v>3.2825457182741526E-2</v>
      </c>
      <c r="AS149" s="192">
        <v>1.0631161697777778</v>
      </c>
      <c r="AT149" s="192">
        <v>6.337280428772657E-3</v>
      </c>
      <c r="AU149" s="192">
        <v>0.378826</v>
      </c>
      <c r="AV149" s="192">
        <v>6.4698809893061149E-2</v>
      </c>
      <c r="AW149" s="192">
        <v>0</v>
      </c>
      <c r="AX149" s="192">
        <v>0</v>
      </c>
      <c r="AY149" s="192">
        <v>0</v>
      </c>
      <c r="AZ149" s="192">
        <v>0</v>
      </c>
      <c r="BA149" s="192">
        <v>0</v>
      </c>
      <c r="BB149" s="188"/>
      <c r="BC149" s="192">
        <v>0</v>
      </c>
      <c r="BD149" s="188"/>
      <c r="BE149" s="192">
        <v>0</v>
      </c>
      <c r="BG149" s="187">
        <v>8.5423405995679644</v>
      </c>
      <c r="BI149" s="159">
        <v>-3.2836896114510607E-2</v>
      </c>
      <c r="BN149" s="194"/>
    </row>
    <row r="150" spans="1:66" x14ac:dyDescent="0.2">
      <c r="A150" s="190" t="s">
        <v>724</v>
      </c>
      <c r="B150" s="190" t="s">
        <v>815</v>
      </c>
      <c r="C150" s="190" t="s">
        <v>156</v>
      </c>
      <c r="D150" s="190"/>
      <c r="E150" s="192">
        <v>51.457949999999997</v>
      </c>
      <c r="F150" s="192"/>
      <c r="G150" s="192">
        <v>135.88637325519801</v>
      </c>
      <c r="H150" s="192">
        <v>0</v>
      </c>
      <c r="I150" s="192">
        <v>0</v>
      </c>
      <c r="J150" s="192">
        <v>0</v>
      </c>
      <c r="K150" s="192">
        <v>0</v>
      </c>
      <c r="L150" s="192">
        <v>0.17224900000000001</v>
      </c>
      <c r="M150" s="192">
        <v>0.71295299999999995</v>
      </c>
      <c r="N150" s="192">
        <v>0</v>
      </c>
      <c r="O150" s="192">
        <v>8.5470000000000008E-3</v>
      </c>
      <c r="P150" s="192">
        <v>7.8549999999999991E-3</v>
      </c>
      <c r="Q150" s="192">
        <v>2.9627693900000001</v>
      </c>
      <c r="R150" s="192">
        <v>0.45802371851292945</v>
      </c>
      <c r="S150" s="192">
        <v>1.9885630000000001</v>
      </c>
      <c r="T150" s="192">
        <v>0.13517971796708769</v>
      </c>
      <c r="U150" s="192">
        <v>0</v>
      </c>
      <c r="V150" s="192">
        <v>0</v>
      </c>
      <c r="W150" s="192">
        <v>0</v>
      </c>
      <c r="X150" s="192">
        <v>0.16084799999999999</v>
      </c>
      <c r="Y150" s="192">
        <v>20.287066473092882</v>
      </c>
      <c r="Z150" s="192"/>
      <c r="AA150" s="192">
        <v>3.287039</v>
      </c>
      <c r="AB150" s="188"/>
      <c r="AC150" s="193">
        <v>217.52541655477086</v>
      </c>
      <c r="AE150" s="192">
        <v>51.604748871852102</v>
      </c>
      <c r="AF150" s="188"/>
      <c r="AG150" s="192">
        <v>121.14275112313599</v>
      </c>
      <c r="AH150" s="192">
        <v>0.58480858005899194</v>
      </c>
      <c r="AI150" s="192">
        <v>0</v>
      </c>
      <c r="AJ150" s="192"/>
      <c r="AK150" s="192">
        <v>0</v>
      </c>
      <c r="AL150" s="192">
        <v>0</v>
      </c>
      <c r="AM150" s="192">
        <v>0.17224900000000001</v>
      </c>
      <c r="AN150" s="192">
        <v>0.70258100000000001</v>
      </c>
      <c r="AO150" s="192">
        <v>0</v>
      </c>
      <c r="AP150" s="192">
        <v>8.5470000000000008E-3</v>
      </c>
      <c r="AQ150" s="192">
        <v>7.8549999999999991E-3</v>
      </c>
      <c r="AR150" s="192">
        <v>0.60870715910492745</v>
      </c>
      <c r="AS150" s="192">
        <v>4.6376632566666665</v>
      </c>
      <c r="AT150" s="192">
        <v>0.18480317198142257</v>
      </c>
      <c r="AU150" s="192">
        <v>1.9885630000000001</v>
      </c>
      <c r="AV150" s="192">
        <v>0.13002425746050372</v>
      </c>
      <c r="AW150" s="192">
        <v>0</v>
      </c>
      <c r="AX150" s="192">
        <v>0</v>
      </c>
      <c r="AY150" s="192">
        <v>0</v>
      </c>
      <c r="AZ150" s="192">
        <v>0.16586799999999999</v>
      </c>
      <c r="BA150" s="192">
        <v>20.85510433433948</v>
      </c>
      <c r="BB150" s="188"/>
      <c r="BC150" s="192">
        <v>4.2092470000000004</v>
      </c>
      <c r="BD150" s="188"/>
      <c r="BE150" s="192">
        <v>0</v>
      </c>
      <c r="BG150" s="187">
        <v>207.00352075460006</v>
      </c>
      <c r="BI150" s="159">
        <v>-4.837087990368924E-2</v>
      </c>
      <c r="BN150" s="194"/>
    </row>
    <row r="151" spans="1:66" x14ac:dyDescent="0.2">
      <c r="A151" s="190" t="s">
        <v>715</v>
      </c>
      <c r="B151" s="190" t="s">
        <v>816</v>
      </c>
      <c r="C151" s="190" t="s">
        <v>157</v>
      </c>
      <c r="D151" s="190"/>
      <c r="E151" s="192">
        <v>490.11350573000004</v>
      </c>
      <c r="F151" s="192"/>
      <c r="G151" s="192">
        <v>268.31768806151598</v>
      </c>
      <c r="H151" s="192">
        <v>0</v>
      </c>
      <c r="I151" s="192">
        <v>0</v>
      </c>
      <c r="J151" s="192">
        <v>0</v>
      </c>
      <c r="K151" s="192">
        <v>0.20364399999999999</v>
      </c>
      <c r="L151" s="192">
        <v>0.34439000000000003</v>
      </c>
      <c r="M151" s="192">
        <v>1.5962959999999999</v>
      </c>
      <c r="N151" s="192">
        <v>0</v>
      </c>
      <c r="O151" s="192">
        <v>8.5470000000000008E-3</v>
      </c>
      <c r="P151" s="192">
        <v>0</v>
      </c>
      <c r="Q151" s="192">
        <v>3.5968228675555558</v>
      </c>
      <c r="R151" s="192">
        <v>0.89044184387674907</v>
      </c>
      <c r="S151" s="192">
        <v>0</v>
      </c>
      <c r="T151" s="192">
        <v>0</v>
      </c>
      <c r="U151" s="192">
        <v>0</v>
      </c>
      <c r="V151" s="192">
        <v>0</v>
      </c>
      <c r="W151" s="192">
        <v>0</v>
      </c>
      <c r="X151" s="192">
        <v>0.832708</v>
      </c>
      <c r="Y151" s="192">
        <v>36.752863842898037</v>
      </c>
      <c r="Z151" s="192"/>
      <c r="AA151" s="192">
        <v>17.017137000000002</v>
      </c>
      <c r="AB151" s="188"/>
      <c r="AC151" s="193">
        <v>819.6740443458466</v>
      </c>
      <c r="AE151" s="192">
        <v>493.90045635959967</v>
      </c>
      <c r="AF151" s="188"/>
      <c r="AG151" s="192">
        <v>248.067619095087</v>
      </c>
      <c r="AH151" s="192">
        <v>1.1369237209670247</v>
      </c>
      <c r="AI151" s="192">
        <v>0</v>
      </c>
      <c r="AJ151" s="192"/>
      <c r="AK151" s="192">
        <v>0</v>
      </c>
      <c r="AL151" s="192">
        <v>0.20364399999999999</v>
      </c>
      <c r="AM151" s="192">
        <v>0.34439000000000003</v>
      </c>
      <c r="AN151" s="192">
        <v>1.5730740000000001</v>
      </c>
      <c r="AO151" s="192">
        <v>0</v>
      </c>
      <c r="AP151" s="192">
        <v>8.5470000000000008E-3</v>
      </c>
      <c r="AQ151" s="192">
        <v>0</v>
      </c>
      <c r="AR151" s="192">
        <v>5.399517889144251</v>
      </c>
      <c r="AS151" s="192">
        <v>4.9158875342222226</v>
      </c>
      <c r="AT151" s="192">
        <v>0.36490752284164918</v>
      </c>
      <c r="AU151" s="192">
        <v>0</v>
      </c>
      <c r="AV151" s="192">
        <v>0</v>
      </c>
      <c r="AW151" s="192">
        <v>0</v>
      </c>
      <c r="AX151" s="192">
        <v>0</v>
      </c>
      <c r="AY151" s="192">
        <v>0</v>
      </c>
      <c r="AZ151" s="192">
        <v>0.85869899999999999</v>
      </c>
      <c r="BA151" s="192">
        <v>40.428150227187842</v>
      </c>
      <c r="BB151" s="188"/>
      <c r="BC151" s="192">
        <v>21.791443999999998</v>
      </c>
      <c r="BD151" s="188"/>
      <c r="BE151" s="192">
        <v>0</v>
      </c>
      <c r="BG151" s="187">
        <v>818.99326034904971</v>
      </c>
      <c r="BI151" s="159">
        <v>-8.3055453749325482E-4</v>
      </c>
      <c r="BN151" s="194"/>
    </row>
    <row r="152" spans="1:66" x14ac:dyDescent="0.2">
      <c r="A152" s="190" t="s">
        <v>672</v>
      </c>
      <c r="B152" s="190" t="s">
        <v>817</v>
      </c>
      <c r="C152" s="190" t="s">
        <v>158</v>
      </c>
      <c r="D152" s="190"/>
      <c r="E152" s="192">
        <v>35.489792999999999</v>
      </c>
      <c r="F152" s="192"/>
      <c r="G152" s="192">
        <v>32.249054936994</v>
      </c>
      <c r="H152" s="192">
        <v>0</v>
      </c>
      <c r="I152" s="192">
        <v>0</v>
      </c>
      <c r="J152" s="192">
        <v>0</v>
      </c>
      <c r="K152" s="192">
        <v>0</v>
      </c>
      <c r="L152" s="192">
        <v>0</v>
      </c>
      <c r="M152" s="192">
        <v>0</v>
      </c>
      <c r="N152" s="192">
        <v>1.3067783325658624</v>
      </c>
      <c r="O152" s="192">
        <v>0</v>
      </c>
      <c r="P152" s="192">
        <v>0</v>
      </c>
      <c r="Q152" s="192">
        <v>0</v>
      </c>
      <c r="R152" s="192">
        <v>0</v>
      </c>
      <c r="S152" s="192">
        <v>0</v>
      </c>
      <c r="T152" s="192">
        <v>0</v>
      </c>
      <c r="U152" s="192">
        <v>0</v>
      </c>
      <c r="V152" s="192">
        <v>0</v>
      </c>
      <c r="W152" s="192">
        <v>0</v>
      </c>
      <c r="X152" s="192">
        <v>0</v>
      </c>
      <c r="Y152" s="192">
        <v>0</v>
      </c>
      <c r="Z152" s="192"/>
      <c r="AA152" s="192">
        <v>0</v>
      </c>
      <c r="AB152" s="188"/>
      <c r="AC152" s="193">
        <v>69.045626269559875</v>
      </c>
      <c r="AE152" s="192">
        <v>35.745639587446739</v>
      </c>
      <c r="AF152" s="188"/>
      <c r="AG152" s="192">
        <v>29.868913540293001</v>
      </c>
      <c r="AH152" s="192">
        <v>0.13772291647100077</v>
      </c>
      <c r="AI152" s="192">
        <v>0</v>
      </c>
      <c r="AJ152" s="192"/>
      <c r="AK152" s="192">
        <v>0</v>
      </c>
      <c r="AL152" s="192">
        <v>0</v>
      </c>
      <c r="AM152" s="192">
        <v>0</v>
      </c>
      <c r="AN152" s="192">
        <v>0</v>
      </c>
      <c r="AO152" s="192">
        <v>1.3572596723623154</v>
      </c>
      <c r="AP152" s="192">
        <v>0</v>
      </c>
      <c r="AQ152" s="192">
        <v>0</v>
      </c>
      <c r="AR152" s="192">
        <v>0.39791110016821102</v>
      </c>
      <c r="AS152" s="192">
        <v>0</v>
      </c>
      <c r="AT152" s="192">
        <v>0</v>
      </c>
      <c r="AU152" s="192">
        <v>0</v>
      </c>
      <c r="AV152" s="192">
        <v>0</v>
      </c>
      <c r="AW152" s="192">
        <v>0</v>
      </c>
      <c r="AX152" s="192">
        <v>0</v>
      </c>
      <c r="AY152" s="192">
        <v>0</v>
      </c>
      <c r="AZ152" s="192">
        <v>0</v>
      </c>
      <c r="BA152" s="192">
        <v>0</v>
      </c>
      <c r="BB152" s="188"/>
      <c r="BC152" s="192">
        <v>0</v>
      </c>
      <c r="BD152" s="188"/>
      <c r="BE152" s="192">
        <v>0</v>
      </c>
      <c r="BG152" s="187">
        <v>67.507446816741279</v>
      </c>
      <c r="BI152" s="159">
        <v>-2.2277724686186721E-2</v>
      </c>
      <c r="BN152" s="194"/>
    </row>
    <row r="153" spans="1:66" x14ac:dyDescent="0.2">
      <c r="A153" s="190" t="s">
        <v>660</v>
      </c>
      <c r="B153" s="190" t="s">
        <v>818</v>
      </c>
      <c r="C153" s="190" t="s">
        <v>159</v>
      </c>
      <c r="D153" s="190"/>
      <c r="E153" s="192">
        <v>5.2567830000000004</v>
      </c>
      <c r="F153" s="192"/>
      <c r="G153" s="192">
        <v>3.9426479574199997</v>
      </c>
      <c r="H153" s="192">
        <v>-7.4475E-2</v>
      </c>
      <c r="I153" s="192">
        <v>0</v>
      </c>
      <c r="J153" s="192">
        <v>0</v>
      </c>
      <c r="K153" s="192">
        <v>0</v>
      </c>
      <c r="L153" s="192">
        <v>0</v>
      </c>
      <c r="M153" s="192">
        <v>0</v>
      </c>
      <c r="N153" s="192">
        <v>0</v>
      </c>
      <c r="O153" s="192">
        <v>8.5470000000000008E-3</v>
      </c>
      <c r="P153" s="192">
        <v>7.8549999999999991E-3</v>
      </c>
      <c r="Q153" s="192">
        <v>1.1027397706666668</v>
      </c>
      <c r="R153" s="192">
        <v>1.3110558351587923E-2</v>
      </c>
      <c r="S153" s="192">
        <v>0.30126500000000001</v>
      </c>
      <c r="T153" s="192">
        <v>3.4911665729847066E-2</v>
      </c>
      <c r="U153" s="192">
        <v>0</v>
      </c>
      <c r="V153" s="192">
        <v>0</v>
      </c>
      <c r="W153" s="192">
        <v>0</v>
      </c>
      <c r="X153" s="192">
        <v>0</v>
      </c>
      <c r="Y153" s="192">
        <v>0</v>
      </c>
      <c r="Z153" s="192"/>
      <c r="AA153" s="192">
        <v>0</v>
      </c>
      <c r="AB153" s="188"/>
      <c r="AC153" s="193">
        <v>10.593384952168103</v>
      </c>
      <c r="AE153" s="192">
        <v>5.3138095362105027</v>
      </c>
      <c r="AF153" s="188"/>
      <c r="AG153" s="192">
        <v>3.4264782798629998</v>
      </c>
      <c r="AH153" s="192">
        <v>1.6739672431000042E-2</v>
      </c>
      <c r="AI153" s="192">
        <v>-7.4475E-2</v>
      </c>
      <c r="AJ153" s="192"/>
      <c r="AK153" s="192">
        <v>0</v>
      </c>
      <c r="AL153" s="192">
        <v>0</v>
      </c>
      <c r="AM153" s="192">
        <v>0</v>
      </c>
      <c r="AN153" s="192">
        <v>0</v>
      </c>
      <c r="AO153" s="192">
        <v>0</v>
      </c>
      <c r="AP153" s="192">
        <v>8.5470000000000008E-3</v>
      </c>
      <c r="AQ153" s="192">
        <v>7.8549999999999991E-3</v>
      </c>
      <c r="AR153" s="192">
        <v>5.6681270314892028E-2</v>
      </c>
      <c r="AS153" s="192">
        <v>1.6386350240000003</v>
      </c>
      <c r="AT153" s="192">
        <v>5.3619346155404238E-3</v>
      </c>
      <c r="AU153" s="192">
        <v>0.26511299999999999</v>
      </c>
      <c r="AV153" s="192">
        <v>6.1010506122986204E-2</v>
      </c>
      <c r="AW153" s="192">
        <v>0</v>
      </c>
      <c r="AX153" s="192">
        <v>0</v>
      </c>
      <c r="AY153" s="192">
        <v>0</v>
      </c>
      <c r="AZ153" s="192">
        <v>0</v>
      </c>
      <c r="BA153" s="192">
        <v>0</v>
      </c>
      <c r="BB153" s="188"/>
      <c r="BC153" s="192">
        <v>0</v>
      </c>
      <c r="BD153" s="188"/>
      <c r="BE153" s="192">
        <v>0</v>
      </c>
      <c r="BG153" s="187">
        <v>10.725756223557921</v>
      </c>
      <c r="BI153" s="159">
        <v>1.2495653843177513E-2</v>
      </c>
      <c r="BN153" s="194"/>
    </row>
    <row r="154" spans="1:66" x14ac:dyDescent="0.2">
      <c r="A154" s="190" t="s">
        <v>678</v>
      </c>
      <c r="B154" s="190" t="s">
        <v>819</v>
      </c>
      <c r="C154" s="190" t="s">
        <v>160</v>
      </c>
      <c r="D154" s="190"/>
      <c r="E154" s="192">
        <v>75.239849599999999</v>
      </c>
      <c r="F154" s="192"/>
      <c r="G154" s="192">
        <v>180.29636407017699</v>
      </c>
      <c r="H154" s="192">
        <v>0</v>
      </c>
      <c r="I154" s="192">
        <v>0</v>
      </c>
      <c r="J154" s="192">
        <v>0</v>
      </c>
      <c r="K154" s="192">
        <v>0</v>
      </c>
      <c r="L154" s="192">
        <v>7.5247999999999982E-2</v>
      </c>
      <c r="M154" s="192">
        <v>1.3549230000000001</v>
      </c>
      <c r="N154" s="192">
        <v>0</v>
      </c>
      <c r="O154" s="192">
        <v>8.5470000000000008E-3</v>
      </c>
      <c r="P154" s="192">
        <v>7.8549999999999991E-3</v>
      </c>
      <c r="Q154" s="192">
        <v>3.0947714455555557</v>
      </c>
      <c r="R154" s="192">
        <v>0.60710512688944029</v>
      </c>
      <c r="S154" s="192">
        <v>3.057709</v>
      </c>
      <c r="T154" s="192">
        <v>0.24116915548228474</v>
      </c>
      <c r="U154" s="192">
        <v>0.1</v>
      </c>
      <c r="V154" s="192">
        <v>0</v>
      </c>
      <c r="W154" s="192">
        <v>0</v>
      </c>
      <c r="X154" s="192">
        <v>0.201097</v>
      </c>
      <c r="Y154" s="192">
        <v>17.586690563903801</v>
      </c>
      <c r="Z154" s="192"/>
      <c r="AA154" s="192">
        <v>4.1096069999999996</v>
      </c>
      <c r="AB154" s="188"/>
      <c r="AC154" s="193">
        <v>285.98093596200812</v>
      </c>
      <c r="AE154" s="192">
        <v>75.28818216078875</v>
      </c>
      <c r="AF154" s="188"/>
      <c r="AG154" s="192">
        <v>161.22077394778799</v>
      </c>
      <c r="AH154" s="192">
        <v>0.77515699046200515</v>
      </c>
      <c r="AI154" s="192">
        <v>0</v>
      </c>
      <c r="AJ154" s="192"/>
      <c r="AK154" s="192">
        <v>0</v>
      </c>
      <c r="AL154" s="192">
        <v>0</v>
      </c>
      <c r="AM154" s="192">
        <v>7.5247999999999982E-2</v>
      </c>
      <c r="AN154" s="192">
        <v>1.3352120000000001</v>
      </c>
      <c r="AO154" s="192">
        <v>0</v>
      </c>
      <c r="AP154" s="192">
        <v>8.5470000000000008E-3</v>
      </c>
      <c r="AQ154" s="192">
        <v>7.8549999999999991E-3</v>
      </c>
      <c r="AR154" s="192">
        <v>1.0106223628774966</v>
      </c>
      <c r="AS154" s="192">
        <v>5.0810737122222225</v>
      </c>
      <c r="AT154" s="192">
        <v>0.24520000923353472</v>
      </c>
      <c r="AU154" s="192">
        <v>3.057709</v>
      </c>
      <c r="AV154" s="192">
        <v>0.20367299499846625</v>
      </c>
      <c r="AW154" s="192">
        <v>0.1</v>
      </c>
      <c r="AX154" s="192">
        <v>0</v>
      </c>
      <c r="AY154" s="192">
        <v>0</v>
      </c>
      <c r="AZ154" s="192">
        <v>0.207374</v>
      </c>
      <c r="BA154" s="192">
        <v>18.189355368775512</v>
      </c>
      <c r="BB154" s="188"/>
      <c r="BC154" s="192">
        <v>5.262594</v>
      </c>
      <c r="BD154" s="188"/>
      <c r="BE154" s="192">
        <v>0</v>
      </c>
      <c r="BG154" s="187">
        <v>272.06857654714594</v>
      </c>
      <c r="BI154" s="159">
        <v>-4.8647856081953676E-2</v>
      </c>
      <c r="BN154" s="194"/>
    </row>
    <row r="155" spans="1:66" x14ac:dyDescent="0.2">
      <c r="A155" s="190" t="s">
        <v>660</v>
      </c>
      <c r="B155" s="190" t="s">
        <v>820</v>
      </c>
      <c r="C155" s="190" t="s">
        <v>161</v>
      </c>
      <c r="D155" s="190"/>
      <c r="E155" s="192">
        <v>5.9711090000000002</v>
      </c>
      <c r="F155" s="192"/>
      <c r="G155" s="192">
        <v>6.8185556189960002</v>
      </c>
      <c r="H155" s="192">
        <v>0</v>
      </c>
      <c r="I155" s="192">
        <v>0</v>
      </c>
      <c r="J155" s="192">
        <v>0</v>
      </c>
      <c r="K155" s="192">
        <v>0</v>
      </c>
      <c r="L155" s="192">
        <v>0</v>
      </c>
      <c r="M155" s="192">
        <v>0</v>
      </c>
      <c r="N155" s="192">
        <v>0</v>
      </c>
      <c r="O155" s="192">
        <v>8.5470000000000008E-3</v>
      </c>
      <c r="P155" s="192">
        <v>7.8549999999999991E-3</v>
      </c>
      <c r="Q155" s="192">
        <v>0.52546429688888896</v>
      </c>
      <c r="R155" s="192">
        <v>2.3089204220426002E-2</v>
      </c>
      <c r="S155" s="192">
        <v>0.71290200000000004</v>
      </c>
      <c r="T155" s="192">
        <v>7.0991850270693838E-2</v>
      </c>
      <c r="U155" s="192">
        <v>0</v>
      </c>
      <c r="V155" s="192">
        <v>0</v>
      </c>
      <c r="W155" s="192">
        <v>0</v>
      </c>
      <c r="X155" s="192">
        <v>0</v>
      </c>
      <c r="Y155" s="192">
        <v>0</v>
      </c>
      <c r="Z155" s="192"/>
      <c r="AA155" s="192">
        <v>0</v>
      </c>
      <c r="AB155" s="188"/>
      <c r="AC155" s="193">
        <v>14.138513970376007</v>
      </c>
      <c r="AE155" s="192">
        <v>5.9618130657453321</v>
      </c>
      <c r="AF155" s="188"/>
      <c r="AG155" s="192">
        <v>5.899697139573</v>
      </c>
      <c r="AH155" s="192">
        <v>2.9480492360999807E-2</v>
      </c>
      <c r="AI155" s="192">
        <v>0</v>
      </c>
      <c r="AJ155" s="192"/>
      <c r="AK155" s="192">
        <v>0</v>
      </c>
      <c r="AL155" s="192">
        <v>0</v>
      </c>
      <c r="AM155" s="192">
        <v>0</v>
      </c>
      <c r="AN155" s="192">
        <v>0</v>
      </c>
      <c r="AO155" s="192">
        <v>0</v>
      </c>
      <c r="AP155" s="192">
        <v>8.5470000000000008E-3</v>
      </c>
      <c r="AQ155" s="192">
        <v>7.8549999999999991E-3</v>
      </c>
      <c r="AR155" s="192">
        <v>7.2038679825496971E-2</v>
      </c>
      <c r="AS155" s="192">
        <v>0.7040016835555557</v>
      </c>
      <c r="AT155" s="192">
        <v>9.2731204500964282E-3</v>
      </c>
      <c r="AU155" s="192">
        <v>0.69667199999999996</v>
      </c>
      <c r="AV155" s="192">
        <v>8.5792770185241798E-2</v>
      </c>
      <c r="AW155" s="192">
        <v>0</v>
      </c>
      <c r="AX155" s="192">
        <v>0</v>
      </c>
      <c r="AY155" s="192">
        <v>0</v>
      </c>
      <c r="AZ155" s="192">
        <v>0</v>
      </c>
      <c r="BA155" s="192">
        <v>0</v>
      </c>
      <c r="BB155" s="188"/>
      <c r="BC155" s="192">
        <v>0</v>
      </c>
      <c r="BD155" s="188"/>
      <c r="BE155" s="192">
        <v>0</v>
      </c>
      <c r="BG155" s="187">
        <v>13.47517095169572</v>
      </c>
      <c r="BI155" s="159">
        <v>-4.6917449745437823E-2</v>
      </c>
      <c r="BN155" s="194"/>
    </row>
    <row r="156" spans="1:66" x14ac:dyDescent="0.2">
      <c r="A156" s="190" t="s">
        <v>660</v>
      </c>
      <c r="B156" s="190" t="s">
        <v>821</v>
      </c>
      <c r="C156" s="190" t="s">
        <v>162</v>
      </c>
      <c r="D156" s="190"/>
      <c r="E156" s="192">
        <v>12.744809</v>
      </c>
      <c r="F156" s="192"/>
      <c r="G156" s="192">
        <v>8.3465656987730004</v>
      </c>
      <c r="H156" s="192">
        <v>-4.5880999999999998E-2</v>
      </c>
      <c r="I156" s="192">
        <v>0</v>
      </c>
      <c r="J156" s="192">
        <v>0</v>
      </c>
      <c r="K156" s="192">
        <v>0</v>
      </c>
      <c r="L156" s="192">
        <v>0</v>
      </c>
      <c r="M156" s="192">
        <v>0</v>
      </c>
      <c r="N156" s="192">
        <v>0</v>
      </c>
      <c r="O156" s="192">
        <v>8.5470000000000008E-3</v>
      </c>
      <c r="P156" s="192">
        <v>7.8549999999999991E-3</v>
      </c>
      <c r="Q156" s="192">
        <v>0.79749165688888901</v>
      </c>
      <c r="R156" s="192">
        <v>2.7712442567611021E-2</v>
      </c>
      <c r="S156" s="192">
        <v>0.737618</v>
      </c>
      <c r="T156" s="192">
        <v>6.2357499589002316E-2</v>
      </c>
      <c r="U156" s="192">
        <v>0</v>
      </c>
      <c r="V156" s="192">
        <v>0</v>
      </c>
      <c r="W156" s="192">
        <v>0</v>
      </c>
      <c r="X156" s="192">
        <v>0</v>
      </c>
      <c r="Y156" s="192">
        <v>0</v>
      </c>
      <c r="Z156" s="192"/>
      <c r="AA156" s="192">
        <v>0</v>
      </c>
      <c r="AB156" s="188"/>
      <c r="AC156" s="193">
        <v>22.687075297818502</v>
      </c>
      <c r="AE156" s="192">
        <v>12.806328751319164</v>
      </c>
      <c r="AF156" s="188"/>
      <c r="AG156" s="192">
        <v>7.249583990863</v>
      </c>
      <c r="AH156" s="192">
        <v>3.5383482410999943E-2</v>
      </c>
      <c r="AI156" s="192">
        <v>-4.5880999999999998E-2</v>
      </c>
      <c r="AJ156" s="192"/>
      <c r="AK156" s="192">
        <v>0</v>
      </c>
      <c r="AL156" s="192">
        <v>0</v>
      </c>
      <c r="AM156" s="192">
        <v>0</v>
      </c>
      <c r="AN156" s="192">
        <v>0</v>
      </c>
      <c r="AO156" s="192">
        <v>0</v>
      </c>
      <c r="AP156" s="192">
        <v>8.5470000000000008E-3</v>
      </c>
      <c r="AQ156" s="192">
        <v>7.8549999999999991E-3</v>
      </c>
      <c r="AR156" s="192">
        <v>0.13920994969048384</v>
      </c>
      <c r="AS156" s="192">
        <v>1.089375816888889</v>
      </c>
      <c r="AT156" s="192">
        <v>1.1351188344601621E-2</v>
      </c>
      <c r="AU156" s="192">
        <v>0.64910400000000001</v>
      </c>
      <c r="AV156" s="192">
        <v>7.9095234457552524E-2</v>
      </c>
      <c r="AW156" s="192">
        <v>0</v>
      </c>
      <c r="AX156" s="192">
        <v>0</v>
      </c>
      <c r="AY156" s="192">
        <v>0</v>
      </c>
      <c r="AZ156" s="192">
        <v>0</v>
      </c>
      <c r="BA156" s="192">
        <v>0</v>
      </c>
      <c r="BB156" s="188"/>
      <c r="BC156" s="192">
        <v>0</v>
      </c>
      <c r="BD156" s="188"/>
      <c r="BE156" s="192">
        <v>0</v>
      </c>
      <c r="BG156" s="187">
        <v>22.029953413974692</v>
      </c>
      <c r="BI156" s="159">
        <v>-2.896459218377068E-2</v>
      </c>
      <c r="BN156" s="194"/>
    </row>
    <row r="157" spans="1:66" x14ac:dyDescent="0.2">
      <c r="A157" s="190" t="s">
        <v>678</v>
      </c>
      <c r="B157" s="190" t="s">
        <v>822</v>
      </c>
      <c r="C157" s="190" t="s">
        <v>163</v>
      </c>
      <c r="D157" s="190"/>
      <c r="E157" s="192">
        <v>93.039064999999994</v>
      </c>
      <c r="F157" s="192"/>
      <c r="G157" s="192">
        <v>86.758683737161988</v>
      </c>
      <c r="H157" s="192">
        <v>0</v>
      </c>
      <c r="I157" s="192">
        <v>0</v>
      </c>
      <c r="J157" s="192">
        <v>0</v>
      </c>
      <c r="K157" s="192">
        <v>0</v>
      </c>
      <c r="L157" s="192">
        <v>5.0925999999999999E-2</v>
      </c>
      <c r="M157" s="192">
        <v>0.49055199999999999</v>
      </c>
      <c r="N157" s="192">
        <v>0</v>
      </c>
      <c r="O157" s="192">
        <v>8.5470000000000008E-3</v>
      </c>
      <c r="P157" s="192">
        <v>7.8549999999999991E-3</v>
      </c>
      <c r="Q157" s="192">
        <v>2.7311745966666665</v>
      </c>
      <c r="R157" s="192">
        <v>0.29378494194898797</v>
      </c>
      <c r="S157" s="192">
        <v>1.805402</v>
      </c>
      <c r="T157" s="192">
        <v>0.12038155736557718</v>
      </c>
      <c r="U157" s="192">
        <v>0.1</v>
      </c>
      <c r="V157" s="192">
        <v>0</v>
      </c>
      <c r="W157" s="192">
        <v>0</v>
      </c>
      <c r="X157" s="192">
        <v>0.16985700000000001</v>
      </c>
      <c r="Y157" s="192">
        <v>8.874299210711964</v>
      </c>
      <c r="Z157" s="192"/>
      <c r="AA157" s="192">
        <v>3.4711780000000001</v>
      </c>
      <c r="AB157" s="188"/>
      <c r="AC157" s="193">
        <v>197.92170604385521</v>
      </c>
      <c r="AE157" s="192">
        <v>93.576301203412939</v>
      </c>
      <c r="AF157" s="188"/>
      <c r="AG157" s="192">
        <v>77.973289675903004</v>
      </c>
      <c r="AH157" s="192">
        <v>0.37510711301499605</v>
      </c>
      <c r="AI157" s="192">
        <v>0</v>
      </c>
      <c r="AJ157" s="192"/>
      <c r="AK157" s="192">
        <v>0</v>
      </c>
      <c r="AL157" s="192">
        <v>0</v>
      </c>
      <c r="AM157" s="192">
        <v>5.0925999999999999E-2</v>
      </c>
      <c r="AN157" s="192">
        <v>0.48341499999999998</v>
      </c>
      <c r="AO157" s="192">
        <v>0</v>
      </c>
      <c r="AP157" s="192">
        <v>8.5470000000000008E-3</v>
      </c>
      <c r="AQ157" s="192">
        <v>7.8549999999999991E-3</v>
      </c>
      <c r="AR157" s="192">
        <v>1.0681887395696603</v>
      </c>
      <c r="AS157" s="192">
        <v>2.9455884633333334</v>
      </c>
      <c r="AT157" s="192">
        <v>0.11799034419330405</v>
      </c>
      <c r="AU157" s="192">
        <v>1.668093</v>
      </c>
      <c r="AV157" s="192">
        <v>0.11972940906163777</v>
      </c>
      <c r="AW157" s="192">
        <v>0.1</v>
      </c>
      <c r="AX157" s="192">
        <v>0</v>
      </c>
      <c r="AY157" s="192">
        <v>0</v>
      </c>
      <c r="AZ157" s="192">
        <v>0.17515900000000001</v>
      </c>
      <c r="BA157" s="192">
        <v>9.1458413909036889</v>
      </c>
      <c r="BB157" s="188"/>
      <c r="BC157" s="192">
        <v>4.4450469999999997</v>
      </c>
      <c r="BD157" s="188"/>
      <c r="BE157" s="192">
        <v>0</v>
      </c>
      <c r="BG157" s="187">
        <v>192.26107833939255</v>
      </c>
      <c r="BI157" s="159">
        <v>-2.8600338071097575E-2</v>
      </c>
      <c r="BN157" s="194"/>
    </row>
    <row r="158" spans="1:66" x14ac:dyDescent="0.2">
      <c r="A158" s="190" t="s">
        <v>660</v>
      </c>
      <c r="B158" s="190" t="s">
        <v>823</v>
      </c>
      <c r="C158" s="190" t="s">
        <v>164</v>
      </c>
      <c r="D158" s="190"/>
      <c r="E158" s="192">
        <v>5.6503730499999998</v>
      </c>
      <c r="F158" s="192"/>
      <c r="G158" s="192">
        <v>3.0808878275730001</v>
      </c>
      <c r="H158" s="192">
        <v>-0.107041</v>
      </c>
      <c r="I158" s="192">
        <v>0</v>
      </c>
      <c r="J158" s="192">
        <v>0</v>
      </c>
      <c r="K158" s="192">
        <v>0</v>
      </c>
      <c r="L158" s="192">
        <v>0</v>
      </c>
      <c r="M158" s="192">
        <v>0</v>
      </c>
      <c r="N158" s="192">
        <v>0</v>
      </c>
      <c r="O158" s="192">
        <v>8.5470000000000008E-3</v>
      </c>
      <c r="P158" s="192">
        <v>7.8549999999999991E-3</v>
      </c>
      <c r="Q158" s="192">
        <v>0.76219575555555574</v>
      </c>
      <c r="R158" s="192">
        <v>1.0233673644126305E-2</v>
      </c>
      <c r="S158" s="192">
        <v>0.25898100000000002</v>
      </c>
      <c r="T158" s="192">
        <v>3.1511374060882703E-2</v>
      </c>
      <c r="U158" s="192">
        <v>0</v>
      </c>
      <c r="V158" s="192">
        <v>0</v>
      </c>
      <c r="W158" s="192">
        <v>0</v>
      </c>
      <c r="X158" s="192">
        <v>0</v>
      </c>
      <c r="Y158" s="192">
        <v>0</v>
      </c>
      <c r="Z158" s="192"/>
      <c r="AA158" s="192">
        <v>0</v>
      </c>
      <c r="AB158" s="188"/>
      <c r="AC158" s="193">
        <v>9.7035436808335636</v>
      </c>
      <c r="AE158" s="192">
        <v>5.6798124393968115</v>
      </c>
      <c r="AF158" s="188"/>
      <c r="AG158" s="192">
        <v>2.6957502536310001</v>
      </c>
      <c r="AH158" s="192">
        <v>1.3066441562999971E-2</v>
      </c>
      <c r="AI158" s="192">
        <v>-0.107041</v>
      </c>
      <c r="AJ158" s="192"/>
      <c r="AK158" s="192">
        <v>0</v>
      </c>
      <c r="AL158" s="192">
        <v>0</v>
      </c>
      <c r="AM158" s="192">
        <v>0</v>
      </c>
      <c r="AN158" s="192">
        <v>0</v>
      </c>
      <c r="AO158" s="192">
        <v>0</v>
      </c>
      <c r="AP158" s="192">
        <v>8.5470000000000008E-3</v>
      </c>
      <c r="AQ158" s="192">
        <v>7.8549999999999991E-3</v>
      </c>
      <c r="AR158" s="192">
        <v>5.9050688275023751E-2</v>
      </c>
      <c r="AS158" s="192">
        <v>1.2118891955555557</v>
      </c>
      <c r="AT158" s="192">
        <v>4.1899553974052732E-3</v>
      </c>
      <c r="AU158" s="192">
        <v>0.23599700000000001</v>
      </c>
      <c r="AV158" s="192">
        <v>5.9168521435925228E-2</v>
      </c>
      <c r="AW158" s="192">
        <v>0</v>
      </c>
      <c r="AX158" s="192">
        <v>0</v>
      </c>
      <c r="AY158" s="192">
        <v>0</v>
      </c>
      <c r="AZ158" s="192">
        <v>0</v>
      </c>
      <c r="BA158" s="192">
        <v>0</v>
      </c>
      <c r="BB158" s="188"/>
      <c r="BC158" s="192">
        <v>0</v>
      </c>
      <c r="BD158" s="188"/>
      <c r="BE158" s="192">
        <v>0</v>
      </c>
      <c r="BG158" s="187">
        <v>9.8682854952547192</v>
      </c>
      <c r="BI158" s="159">
        <v>1.6977489857293436E-2</v>
      </c>
      <c r="BN158" s="194"/>
    </row>
    <row r="159" spans="1:66" x14ac:dyDescent="0.2">
      <c r="A159" s="190" t="s">
        <v>688</v>
      </c>
      <c r="B159" s="190" t="s">
        <v>824</v>
      </c>
      <c r="C159" s="190" t="s">
        <v>165</v>
      </c>
      <c r="D159" s="190"/>
      <c r="E159" s="192">
        <v>30.788201999999998</v>
      </c>
      <c r="F159" s="192"/>
      <c r="G159" s="192">
        <v>62.709425499075003</v>
      </c>
      <c r="H159" s="192">
        <v>-6.2839999999999997E-3</v>
      </c>
      <c r="I159" s="192">
        <v>0</v>
      </c>
      <c r="J159" s="192">
        <v>0</v>
      </c>
      <c r="K159" s="192">
        <v>6.777E-3</v>
      </c>
      <c r="L159" s="192">
        <v>1.8286999999999998E-2</v>
      </c>
      <c r="M159" s="192">
        <v>0.64474299999999996</v>
      </c>
      <c r="N159" s="192">
        <v>0</v>
      </c>
      <c r="O159" s="192">
        <v>8.5470000000000008E-3</v>
      </c>
      <c r="P159" s="192">
        <v>7.8549999999999991E-3</v>
      </c>
      <c r="Q159" s="192">
        <v>1.1878854322222223</v>
      </c>
      <c r="R159" s="192">
        <v>0.21096664074464802</v>
      </c>
      <c r="S159" s="192">
        <v>1.064711</v>
      </c>
      <c r="T159" s="192">
        <v>0.10109532348402822</v>
      </c>
      <c r="U159" s="192">
        <v>0</v>
      </c>
      <c r="V159" s="192">
        <v>0</v>
      </c>
      <c r="W159" s="192">
        <v>0</v>
      </c>
      <c r="X159" s="192">
        <v>8.7766999999999998E-2</v>
      </c>
      <c r="Y159" s="192">
        <v>8.2547869388466673</v>
      </c>
      <c r="Z159" s="192"/>
      <c r="AA159" s="192">
        <v>1.793604</v>
      </c>
      <c r="AB159" s="188"/>
      <c r="AC159" s="193">
        <v>106.87836883437258</v>
      </c>
      <c r="AE159" s="192">
        <v>31.10235015354414</v>
      </c>
      <c r="AF159" s="188"/>
      <c r="AG159" s="192">
        <v>56.325609456997995</v>
      </c>
      <c r="AH159" s="192">
        <v>0.26936400152899326</v>
      </c>
      <c r="AI159" s="192">
        <v>-6.2839999999999997E-3</v>
      </c>
      <c r="AJ159" s="192"/>
      <c r="AK159" s="192">
        <v>0</v>
      </c>
      <c r="AL159" s="192">
        <v>6.777E-3</v>
      </c>
      <c r="AM159" s="192">
        <v>1.8286999999999998E-2</v>
      </c>
      <c r="AN159" s="192">
        <v>0.63536300000000001</v>
      </c>
      <c r="AO159" s="192">
        <v>0</v>
      </c>
      <c r="AP159" s="192">
        <v>8.5470000000000008E-3</v>
      </c>
      <c r="AQ159" s="192">
        <v>7.8549999999999991E-3</v>
      </c>
      <c r="AR159" s="192">
        <v>0.41227494332802117</v>
      </c>
      <c r="AS159" s="192">
        <v>1.3325595655555555</v>
      </c>
      <c r="AT159" s="192">
        <v>8.5283759274357246E-2</v>
      </c>
      <c r="AU159" s="192">
        <v>0.98276399999999997</v>
      </c>
      <c r="AV159" s="192">
        <v>0.10570117265638074</v>
      </c>
      <c r="AW159" s="192">
        <v>0</v>
      </c>
      <c r="AX159" s="192">
        <v>0</v>
      </c>
      <c r="AY159" s="192">
        <v>0</v>
      </c>
      <c r="AZ159" s="192">
        <v>9.0507000000000004E-2</v>
      </c>
      <c r="BA159" s="192">
        <v>8.485920973134375</v>
      </c>
      <c r="BB159" s="188"/>
      <c r="BC159" s="192">
        <v>2.2968160000000002</v>
      </c>
      <c r="BD159" s="188"/>
      <c r="BE159" s="192">
        <v>0</v>
      </c>
      <c r="BG159" s="187">
        <v>102.15969602601983</v>
      </c>
      <c r="BI159" s="159">
        <v>-4.4149932861205894E-2</v>
      </c>
      <c r="BN159" s="194"/>
    </row>
    <row r="160" spans="1:66" x14ac:dyDescent="0.2">
      <c r="A160" s="190" t="s">
        <v>660</v>
      </c>
      <c r="B160" s="190" t="s">
        <v>825</v>
      </c>
      <c r="C160" s="190" t="s">
        <v>166</v>
      </c>
      <c r="D160" s="190"/>
      <c r="E160" s="192">
        <v>5.4997910000000001</v>
      </c>
      <c r="F160" s="192"/>
      <c r="G160" s="192">
        <v>8.4222828808529986</v>
      </c>
      <c r="H160" s="192">
        <v>0</v>
      </c>
      <c r="I160" s="192">
        <v>0.97452172825035355</v>
      </c>
      <c r="J160" s="192">
        <v>0</v>
      </c>
      <c r="K160" s="192">
        <v>0</v>
      </c>
      <c r="L160" s="192">
        <v>0</v>
      </c>
      <c r="M160" s="192">
        <v>0</v>
      </c>
      <c r="N160" s="192">
        <v>0</v>
      </c>
      <c r="O160" s="192">
        <v>8.5470000000000008E-3</v>
      </c>
      <c r="P160" s="192">
        <v>7.8549999999999991E-3</v>
      </c>
      <c r="Q160" s="192">
        <v>0.50364543288888897</v>
      </c>
      <c r="R160" s="192">
        <v>2.8282349242971745E-2</v>
      </c>
      <c r="S160" s="192">
        <v>1.054748</v>
      </c>
      <c r="T160" s="192">
        <v>9.3061261477286467E-2</v>
      </c>
      <c r="U160" s="192">
        <v>0</v>
      </c>
      <c r="V160" s="192">
        <v>0</v>
      </c>
      <c r="W160" s="192">
        <v>0</v>
      </c>
      <c r="X160" s="192">
        <v>0</v>
      </c>
      <c r="Y160" s="192">
        <v>0</v>
      </c>
      <c r="Z160" s="192"/>
      <c r="AA160" s="192">
        <v>0</v>
      </c>
      <c r="AB160" s="188"/>
      <c r="AC160" s="193">
        <v>16.592734652712497</v>
      </c>
      <c r="AE160" s="192">
        <v>5.5285655559857476</v>
      </c>
      <c r="AF160" s="188"/>
      <c r="AG160" s="192">
        <v>7.2875058171220006</v>
      </c>
      <c r="AH160" s="192">
        <v>3.6111144101999698E-2</v>
      </c>
      <c r="AI160" s="192">
        <v>0</v>
      </c>
      <c r="AJ160" s="192"/>
      <c r="AK160" s="192">
        <v>0</v>
      </c>
      <c r="AL160" s="192">
        <v>0</v>
      </c>
      <c r="AM160" s="192">
        <v>0</v>
      </c>
      <c r="AN160" s="192">
        <v>0</v>
      </c>
      <c r="AO160" s="192">
        <v>0</v>
      </c>
      <c r="AP160" s="192">
        <v>8.5470000000000008E-3</v>
      </c>
      <c r="AQ160" s="192">
        <v>7.8549999999999991E-3</v>
      </c>
      <c r="AR160" s="192">
        <v>7.0487790186742491E-2</v>
      </c>
      <c r="AS160" s="192">
        <v>0.88631455288888894</v>
      </c>
      <c r="AT160" s="192">
        <v>1.1454162433074792E-2</v>
      </c>
      <c r="AU160" s="192">
        <v>0.98629199999999995</v>
      </c>
      <c r="AV160" s="192">
        <v>0.10106041246401744</v>
      </c>
      <c r="AW160" s="192">
        <v>0</v>
      </c>
      <c r="AX160" s="192">
        <v>0</v>
      </c>
      <c r="AY160" s="192">
        <v>0</v>
      </c>
      <c r="AZ160" s="192">
        <v>0</v>
      </c>
      <c r="BA160" s="192">
        <v>0</v>
      </c>
      <c r="BB160" s="188"/>
      <c r="BC160" s="192">
        <v>0</v>
      </c>
      <c r="BD160" s="188"/>
      <c r="BE160" s="192">
        <v>0.97452172825035355</v>
      </c>
      <c r="BG160" s="187">
        <v>15.898715163432826</v>
      </c>
      <c r="BI160" s="159">
        <v>-4.1826709328243068E-2</v>
      </c>
      <c r="BN160" s="194"/>
    </row>
    <row r="161" spans="1:66" x14ac:dyDescent="0.2">
      <c r="A161" s="190" t="s">
        <v>660</v>
      </c>
      <c r="B161" s="190" t="s">
        <v>826</v>
      </c>
      <c r="C161" s="190" t="s">
        <v>167</v>
      </c>
      <c r="D161" s="190"/>
      <c r="E161" s="192">
        <v>7.1722140000000003</v>
      </c>
      <c r="F161" s="192"/>
      <c r="G161" s="192">
        <v>7.403934669152</v>
      </c>
      <c r="H161" s="192">
        <v>0</v>
      </c>
      <c r="I161" s="192">
        <v>0</v>
      </c>
      <c r="J161" s="192">
        <v>0</v>
      </c>
      <c r="K161" s="192">
        <v>0</v>
      </c>
      <c r="L161" s="192">
        <v>0</v>
      </c>
      <c r="M161" s="192">
        <v>0</v>
      </c>
      <c r="N161" s="192">
        <v>0</v>
      </c>
      <c r="O161" s="192">
        <v>8.5470000000000008E-3</v>
      </c>
      <c r="P161" s="192">
        <v>7.8549999999999991E-3</v>
      </c>
      <c r="Q161" s="192">
        <v>0.45217687822222219</v>
      </c>
      <c r="R161" s="192">
        <v>2.4789613817711526E-2</v>
      </c>
      <c r="S161" s="192">
        <v>0.82638100000000003</v>
      </c>
      <c r="T161" s="192">
        <v>7.6007401318815268E-2</v>
      </c>
      <c r="U161" s="192">
        <v>0</v>
      </c>
      <c r="V161" s="192">
        <v>0</v>
      </c>
      <c r="W161" s="192">
        <v>0</v>
      </c>
      <c r="X161" s="192">
        <v>0</v>
      </c>
      <c r="Y161" s="192">
        <v>0</v>
      </c>
      <c r="Z161" s="192"/>
      <c r="AA161" s="192">
        <v>0</v>
      </c>
      <c r="AB161" s="188"/>
      <c r="AC161" s="193">
        <v>15.971905562510749</v>
      </c>
      <c r="AE161" s="192">
        <v>7.1930076641662932</v>
      </c>
      <c r="AF161" s="188"/>
      <c r="AG161" s="192">
        <v>6.4089546733440006</v>
      </c>
      <c r="AH161" s="192">
        <v>3.1651589800000192E-2</v>
      </c>
      <c r="AI161" s="192">
        <v>0</v>
      </c>
      <c r="AJ161" s="192"/>
      <c r="AK161" s="192">
        <v>0</v>
      </c>
      <c r="AL161" s="192">
        <v>0</v>
      </c>
      <c r="AM161" s="192">
        <v>0</v>
      </c>
      <c r="AN161" s="192">
        <v>0</v>
      </c>
      <c r="AO161" s="192">
        <v>0</v>
      </c>
      <c r="AP161" s="192">
        <v>8.5470000000000008E-3</v>
      </c>
      <c r="AQ161" s="192">
        <v>7.8549999999999991E-3</v>
      </c>
      <c r="AR161" s="192">
        <v>8.3466412548188706E-2</v>
      </c>
      <c r="AS161" s="192">
        <v>0.78362605155555554</v>
      </c>
      <c r="AT161" s="192">
        <v>1.0069226068995657E-2</v>
      </c>
      <c r="AU161" s="192">
        <v>0.72721499999999994</v>
      </c>
      <c r="AV161" s="192">
        <v>8.8549712251192639E-2</v>
      </c>
      <c r="AW161" s="192">
        <v>0</v>
      </c>
      <c r="AX161" s="192">
        <v>0</v>
      </c>
      <c r="AY161" s="192">
        <v>0</v>
      </c>
      <c r="AZ161" s="192">
        <v>0</v>
      </c>
      <c r="BA161" s="192">
        <v>0</v>
      </c>
      <c r="BB161" s="188"/>
      <c r="BC161" s="192">
        <v>0</v>
      </c>
      <c r="BD161" s="188"/>
      <c r="BE161" s="192">
        <v>0</v>
      </c>
      <c r="BG161" s="187">
        <v>15.342942329734226</v>
      </c>
      <c r="BI161" s="159">
        <v>-3.937934833854919E-2</v>
      </c>
      <c r="BN161" s="194"/>
    </row>
    <row r="162" spans="1:66" x14ac:dyDescent="0.2">
      <c r="A162" s="190" t="s">
        <v>678</v>
      </c>
      <c r="B162" s="190" t="s">
        <v>827</v>
      </c>
      <c r="C162" s="190" t="s">
        <v>168</v>
      </c>
      <c r="D162" s="190"/>
      <c r="E162" s="192">
        <v>94.898487000000003</v>
      </c>
      <c r="F162" s="192"/>
      <c r="G162" s="192">
        <v>76.665111446067002</v>
      </c>
      <c r="H162" s="192">
        <v>0</v>
      </c>
      <c r="I162" s="192">
        <v>0</v>
      </c>
      <c r="J162" s="192">
        <v>0</v>
      </c>
      <c r="K162" s="192">
        <v>0</v>
      </c>
      <c r="L162" s="192">
        <v>7.7527999999999986E-2</v>
      </c>
      <c r="M162" s="192">
        <v>0.73184499999999997</v>
      </c>
      <c r="N162" s="192">
        <v>0</v>
      </c>
      <c r="O162" s="192">
        <v>8.5470000000000008E-3</v>
      </c>
      <c r="P162" s="192">
        <v>7.8549999999999991E-3</v>
      </c>
      <c r="Q162" s="192">
        <v>1.7973487988888892</v>
      </c>
      <c r="R162" s="192">
        <v>0.25588901047686791</v>
      </c>
      <c r="S162" s="192">
        <v>1.4487920000000001</v>
      </c>
      <c r="T162" s="192">
        <v>0.1230555223760418</v>
      </c>
      <c r="U162" s="192">
        <v>0.1</v>
      </c>
      <c r="V162" s="192">
        <v>0</v>
      </c>
      <c r="W162" s="192">
        <v>0</v>
      </c>
      <c r="X162" s="192">
        <v>0.17613799999999999</v>
      </c>
      <c r="Y162" s="192">
        <v>8.833400585844295</v>
      </c>
      <c r="Z162" s="192"/>
      <c r="AA162" s="192">
        <v>3.599507</v>
      </c>
      <c r="AB162" s="188"/>
      <c r="AC162" s="193">
        <v>188.72350436365306</v>
      </c>
      <c r="AE162" s="192">
        <v>95.670287239201357</v>
      </c>
      <c r="AF162" s="188"/>
      <c r="AG162" s="192">
        <v>69.666859519262005</v>
      </c>
      <c r="AH162" s="192">
        <v>0.3267212653429955</v>
      </c>
      <c r="AI162" s="192">
        <v>0</v>
      </c>
      <c r="AJ162" s="192"/>
      <c r="AK162" s="192">
        <v>0</v>
      </c>
      <c r="AL162" s="192">
        <v>0</v>
      </c>
      <c r="AM162" s="192">
        <v>7.7527999999999986E-2</v>
      </c>
      <c r="AN162" s="192">
        <v>0.72119900000000003</v>
      </c>
      <c r="AO162" s="192">
        <v>0</v>
      </c>
      <c r="AP162" s="192">
        <v>8.5470000000000008E-3</v>
      </c>
      <c r="AQ162" s="192">
        <v>7.8549999999999991E-3</v>
      </c>
      <c r="AR162" s="192">
        <v>1.1037294758040299</v>
      </c>
      <c r="AS162" s="192">
        <v>3.4137630655555555</v>
      </c>
      <c r="AT162" s="192">
        <v>0.1042632563968329</v>
      </c>
      <c r="AU162" s="192">
        <v>1.2904770000000001</v>
      </c>
      <c r="AV162" s="192">
        <v>0.11993330860386452</v>
      </c>
      <c r="AW162" s="192">
        <v>0.1</v>
      </c>
      <c r="AX162" s="192">
        <v>0</v>
      </c>
      <c r="AY162" s="192">
        <v>0</v>
      </c>
      <c r="AZ162" s="192">
        <v>0.18163499999999999</v>
      </c>
      <c r="BA162" s="192">
        <v>9.7167406444287252</v>
      </c>
      <c r="BB162" s="188"/>
      <c r="BC162" s="192">
        <v>4.609381</v>
      </c>
      <c r="BD162" s="188"/>
      <c r="BE162" s="192">
        <v>0</v>
      </c>
      <c r="BG162" s="187">
        <v>187.11891977459535</v>
      </c>
      <c r="BI162" s="159">
        <v>-8.5023039099879124E-3</v>
      </c>
      <c r="BN162" s="194"/>
    </row>
    <row r="163" spans="1:66" x14ac:dyDescent="0.2">
      <c r="A163" s="190" t="s">
        <v>672</v>
      </c>
      <c r="B163" s="190" t="s">
        <v>828</v>
      </c>
      <c r="C163" s="190" t="s">
        <v>169</v>
      </c>
      <c r="D163" s="190"/>
      <c r="E163" s="192">
        <v>18.579426999999999</v>
      </c>
      <c r="F163" s="192"/>
      <c r="G163" s="192">
        <v>12.659965501417</v>
      </c>
      <c r="H163" s="192">
        <v>0</v>
      </c>
      <c r="I163" s="192">
        <v>0</v>
      </c>
      <c r="J163" s="192">
        <v>0</v>
      </c>
      <c r="K163" s="192">
        <v>0</v>
      </c>
      <c r="L163" s="192">
        <v>0</v>
      </c>
      <c r="M163" s="192">
        <v>0</v>
      </c>
      <c r="N163" s="192">
        <v>1.2460817939076712</v>
      </c>
      <c r="O163" s="192">
        <v>0</v>
      </c>
      <c r="P163" s="192">
        <v>0</v>
      </c>
      <c r="Q163" s="192">
        <v>0</v>
      </c>
      <c r="R163" s="192">
        <v>0</v>
      </c>
      <c r="S163" s="192">
        <v>0</v>
      </c>
      <c r="T163" s="192">
        <v>0</v>
      </c>
      <c r="U163" s="192">
        <v>0</v>
      </c>
      <c r="V163" s="192">
        <v>0</v>
      </c>
      <c r="W163" s="192">
        <v>0</v>
      </c>
      <c r="X163" s="192">
        <v>0</v>
      </c>
      <c r="Y163" s="192">
        <v>0</v>
      </c>
      <c r="Z163" s="192"/>
      <c r="AA163" s="192">
        <v>0</v>
      </c>
      <c r="AB163" s="188"/>
      <c r="AC163" s="193">
        <v>32.485474295324671</v>
      </c>
      <c r="AE163" s="192">
        <v>18.694349741790251</v>
      </c>
      <c r="AF163" s="188"/>
      <c r="AG163" s="192">
        <v>11.740699768387</v>
      </c>
      <c r="AH163" s="192">
        <v>5.3773607273999602E-2</v>
      </c>
      <c r="AI163" s="192">
        <v>0</v>
      </c>
      <c r="AJ163" s="192"/>
      <c r="AK163" s="192">
        <v>0</v>
      </c>
      <c r="AL163" s="192">
        <v>0</v>
      </c>
      <c r="AM163" s="192">
        <v>0</v>
      </c>
      <c r="AN163" s="192">
        <v>0</v>
      </c>
      <c r="AO163" s="192">
        <v>1.2712567666746375</v>
      </c>
      <c r="AP163" s="192">
        <v>0</v>
      </c>
      <c r="AQ163" s="192">
        <v>0</v>
      </c>
      <c r="AR163" s="192">
        <v>0.21094224178291535</v>
      </c>
      <c r="AS163" s="192">
        <v>0</v>
      </c>
      <c r="AT163" s="192">
        <v>0</v>
      </c>
      <c r="AU163" s="192">
        <v>0</v>
      </c>
      <c r="AV163" s="192">
        <v>0</v>
      </c>
      <c r="AW163" s="192">
        <v>0</v>
      </c>
      <c r="AX163" s="192">
        <v>0</v>
      </c>
      <c r="AY163" s="192">
        <v>0</v>
      </c>
      <c r="AZ163" s="192">
        <v>0</v>
      </c>
      <c r="BA163" s="192">
        <v>0</v>
      </c>
      <c r="BB163" s="188"/>
      <c r="BC163" s="192">
        <v>0</v>
      </c>
      <c r="BD163" s="188"/>
      <c r="BE163" s="192">
        <v>0</v>
      </c>
      <c r="BG163" s="187">
        <v>31.971022125908803</v>
      </c>
      <c r="BI163" s="159">
        <v>-1.5836375505525822E-2</v>
      </c>
      <c r="BN163" s="194"/>
    </row>
    <row r="164" spans="1:66" x14ac:dyDescent="0.2">
      <c r="A164" s="190" t="s">
        <v>688</v>
      </c>
      <c r="B164" s="190" t="s">
        <v>829</v>
      </c>
      <c r="C164" s="190" t="s">
        <v>443</v>
      </c>
      <c r="D164" s="190"/>
      <c r="E164" s="192">
        <v>78.910847000000004</v>
      </c>
      <c r="F164" s="192"/>
      <c r="G164" s="192">
        <v>71.907342532994008</v>
      </c>
      <c r="H164" s="192">
        <v>-0.291989</v>
      </c>
      <c r="I164" s="192">
        <v>0</v>
      </c>
      <c r="J164" s="192">
        <v>3.6549999999999998E-3</v>
      </c>
      <c r="K164" s="192">
        <v>0</v>
      </c>
      <c r="L164" s="192">
        <v>6.9735999999999992E-2</v>
      </c>
      <c r="M164" s="192">
        <v>0.37099599999999999</v>
      </c>
      <c r="N164" s="192">
        <v>0</v>
      </c>
      <c r="O164" s="192">
        <v>8.5470000000000008E-3</v>
      </c>
      <c r="P164" s="192">
        <v>7.8549999999999991E-3</v>
      </c>
      <c r="Q164" s="192">
        <v>2.0694759422222226</v>
      </c>
      <c r="R164" s="192">
        <v>0.24169551529326103</v>
      </c>
      <c r="S164" s="192">
        <v>1.0755589999999999</v>
      </c>
      <c r="T164" s="192">
        <v>9.0822887601982302E-2</v>
      </c>
      <c r="U164" s="192">
        <v>0</v>
      </c>
      <c r="V164" s="192">
        <v>0</v>
      </c>
      <c r="W164" s="192">
        <v>0</v>
      </c>
      <c r="X164" s="192">
        <v>0.15423100000000001</v>
      </c>
      <c r="Y164" s="192">
        <v>7.7526810555633858</v>
      </c>
      <c r="Z164" s="192"/>
      <c r="AA164" s="192">
        <v>3.1518630000000001</v>
      </c>
      <c r="AB164" s="188"/>
      <c r="AC164" s="193">
        <v>165.52331793367486</v>
      </c>
      <c r="AE164" s="192">
        <v>79.601018993284839</v>
      </c>
      <c r="AF164" s="188"/>
      <c r="AG164" s="192">
        <v>64.881637645157994</v>
      </c>
      <c r="AH164" s="192">
        <v>0.30859888995300233</v>
      </c>
      <c r="AI164" s="192">
        <v>-0.291989</v>
      </c>
      <c r="AJ164" s="192"/>
      <c r="AK164" s="192">
        <v>3.6549999999999998E-3</v>
      </c>
      <c r="AL164" s="192">
        <v>0</v>
      </c>
      <c r="AM164" s="192">
        <v>6.9735999999999992E-2</v>
      </c>
      <c r="AN164" s="192">
        <v>0.36559900000000001</v>
      </c>
      <c r="AO164" s="192">
        <v>0</v>
      </c>
      <c r="AP164" s="192">
        <v>8.5470000000000008E-3</v>
      </c>
      <c r="AQ164" s="192">
        <v>7.8549999999999991E-3</v>
      </c>
      <c r="AR164" s="192">
        <v>0.89863869002237606</v>
      </c>
      <c r="AS164" s="192">
        <v>2.8069786088888891</v>
      </c>
      <c r="AT164" s="192">
        <v>9.77927710521454E-2</v>
      </c>
      <c r="AU164" s="192">
        <v>0.982819</v>
      </c>
      <c r="AV164" s="192">
        <v>9.755594180083732E-2</v>
      </c>
      <c r="AW164" s="192">
        <v>0</v>
      </c>
      <c r="AX164" s="192">
        <v>0</v>
      </c>
      <c r="AY164" s="192">
        <v>0</v>
      </c>
      <c r="AZ164" s="192">
        <v>0.15904599999999999</v>
      </c>
      <c r="BA164" s="192">
        <v>7.9697561251191607</v>
      </c>
      <c r="BB164" s="188"/>
      <c r="BC164" s="192">
        <v>4.0361459999999996</v>
      </c>
      <c r="BD164" s="188"/>
      <c r="BE164" s="192">
        <v>0</v>
      </c>
      <c r="BG164" s="187">
        <v>162.00339166527928</v>
      </c>
      <c r="BI164" s="159">
        <v>-2.1265440497066478E-2</v>
      </c>
      <c r="BN164" s="194"/>
    </row>
    <row r="165" spans="1:66" x14ac:dyDescent="0.2">
      <c r="A165" s="190" t="s">
        <v>715</v>
      </c>
      <c r="B165" s="190" t="s">
        <v>830</v>
      </c>
      <c r="C165" s="190" t="s">
        <v>170</v>
      </c>
      <c r="D165" s="190"/>
      <c r="E165" s="192">
        <v>461.03141099999999</v>
      </c>
      <c r="F165" s="192"/>
      <c r="G165" s="192">
        <v>276.346926397071</v>
      </c>
      <c r="H165" s="192">
        <v>0</v>
      </c>
      <c r="I165" s="192">
        <v>0</v>
      </c>
      <c r="J165" s="192">
        <v>3.6549999999999998E-3</v>
      </c>
      <c r="K165" s="192">
        <v>0</v>
      </c>
      <c r="L165" s="192">
        <v>0.34091500000000002</v>
      </c>
      <c r="M165" s="192">
        <v>2.138293</v>
      </c>
      <c r="N165" s="192">
        <v>0.35340327705959318</v>
      </c>
      <c r="O165" s="192">
        <v>8.5470000000000008E-3</v>
      </c>
      <c r="P165" s="192">
        <v>0</v>
      </c>
      <c r="Q165" s="192">
        <v>3.114054433777778</v>
      </c>
      <c r="R165" s="192">
        <v>0.91864504828294147</v>
      </c>
      <c r="S165" s="192">
        <v>0</v>
      </c>
      <c r="T165" s="192">
        <v>0</v>
      </c>
      <c r="U165" s="192">
        <v>0</v>
      </c>
      <c r="V165" s="192">
        <v>0</v>
      </c>
      <c r="W165" s="192">
        <v>0</v>
      </c>
      <c r="X165" s="192">
        <v>0.72410600000000003</v>
      </c>
      <c r="Y165" s="192">
        <v>34.219706679576504</v>
      </c>
      <c r="Z165" s="192"/>
      <c r="AA165" s="192">
        <v>14.797760999999999</v>
      </c>
      <c r="AB165" s="188"/>
      <c r="AC165" s="193">
        <v>793.99742383576779</v>
      </c>
      <c r="AE165" s="192">
        <v>463.12424526643076</v>
      </c>
      <c r="AF165" s="188"/>
      <c r="AG165" s="192">
        <v>255.077126083455</v>
      </c>
      <c r="AH165" s="192">
        <v>1.1729338122679889</v>
      </c>
      <c r="AI165" s="192">
        <v>0</v>
      </c>
      <c r="AJ165" s="192"/>
      <c r="AK165" s="192">
        <v>3.6549999999999998E-3</v>
      </c>
      <c r="AL165" s="192">
        <v>0</v>
      </c>
      <c r="AM165" s="192">
        <v>0.34091500000000002</v>
      </c>
      <c r="AN165" s="192">
        <v>2.1071870000000001</v>
      </c>
      <c r="AO165" s="192">
        <v>0.38666954587267266</v>
      </c>
      <c r="AP165" s="192">
        <v>8.5470000000000008E-3</v>
      </c>
      <c r="AQ165" s="192">
        <v>0</v>
      </c>
      <c r="AR165" s="192">
        <v>5.0815289776128481</v>
      </c>
      <c r="AS165" s="192">
        <v>4.3045083804444451</v>
      </c>
      <c r="AT165" s="192">
        <v>0.37582715133315908</v>
      </c>
      <c r="AU165" s="192">
        <v>0</v>
      </c>
      <c r="AV165" s="192">
        <v>0</v>
      </c>
      <c r="AW165" s="192">
        <v>0</v>
      </c>
      <c r="AX165" s="192">
        <v>0</v>
      </c>
      <c r="AY165" s="192">
        <v>0</v>
      </c>
      <c r="AZ165" s="192">
        <v>0.74670800000000004</v>
      </c>
      <c r="BA165" s="192">
        <v>37.641677347534163</v>
      </c>
      <c r="BB165" s="188"/>
      <c r="BC165" s="192">
        <v>18.949401999999999</v>
      </c>
      <c r="BD165" s="188"/>
      <c r="BE165" s="192">
        <v>0</v>
      </c>
      <c r="BG165" s="187">
        <v>789.32093056495091</v>
      </c>
      <c r="BI165" s="159">
        <v>-5.8898091233406486E-3</v>
      </c>
      <c r="BN165" s="194"/>
    </row>
    <row r="166" spans="1:66" x14ac:dyDescent="0.2">
      <c r="A166" s="190" t="s">
        <v>660</v>
      </c>
      <c r="B166" s="190" t="s">
        <v>831</v>
      </c>
      <c r="C166" s="190" t="s">
        <v>171</v>
      </c>
      <c r="D166" s="190"/>
      <c r="E166" s="192">
        <v>5.9444059999999999</v>
      </c>
      <c r="F166" s="192"/>
      <c r="G166" s="192">
        <v>6.0191610359609999</v>
      </c>
      <c r="H166" s="192">
        <v>-9.6865999999999994E-2</v>
      </c>
      <c r="I166" s="192">
        <v>0</v>
      </c>
      <c r="J166" s="192">
        <v>0</v>
      </c>
      <c r="K166" s="192">
        <v>0</v>
      </c>
      <c r="L166" s="192">
        <v>0</v>
      </c>
      <c r="M166" s="192">
        <v>0</v>
      </c>
      <c r="N166" s="192">
        <v>0</v>
      </c>
      <c r="O166" s="192">
        <v>8.5470000000000008E-3</v>
      </c>
      <c r="P166" s="192">
        <v>7.8549999999999991E-3</v>
      </c>
      <c r="Q166" s="192">
        <v>0.94012947377777778</v>
      </c>
      <c r="R166" s="192">
        <v>2.0161267160233309E-2</v>
      </c>
      <c r="S166" s="192">
        <v>0.63138499999999997</v>
      </c>
      <c r="T166" s="192">
        <v>5.4387331596235218E-2</v>
      </c>
      <c r="U166" s="192">
        <v>0</v>
      </c>
      <c r="V166" s="192">
        <v>0</v>
      </c>
      <c r="W166" s="192">
        <v>0</v>
      </c>
      <c r="X166" s="192">
        <v>0</v>
      </c>
      <c r="Y166" s="192">
        <v>0</v>
      </c>
      <c r="Z166" s="192"/>
      <c r="AA166" s="192">
        <v>0</v>
      </c>
      <c r="AB166" s="188"/>
      <c r="AC166" s="193">
        <v>13.529166108495245</v>
      </c>
      <c r="AE166" s="192">
        <v>5.9470803037232027</v>
      </c>
      <c r="AF166" s="188"/>
      <c r="AG166" s="192">
        <v>5.2081069996779998</v>
      </c>
      <c r="AH166" s="192">
        <v>2.5742077415999955E-2</v>
      </c>
      <c r="AI166" s="192">
        <v>-9.6865999999999994E-2</v>
      </c>
      <c r="AJ166" s="192"/>
      <c r="AK166" s="192">
        <v>0</v>
      </c>
      <c r="AL166" s="192">
        <v>0</v>
      </c>
      <c r="AM166" s="192">
        <v>0</v>
      </c>
      <c r="AN166" s="192">
        <v>0</v>
      </c>
      <c r="AO166" s="192">
        <v>0</v>
      </c>
      <c r="AP166" s="192">
        <v>8.5470000000000008E-3</v>
      </c>
      <c r="AQ166" s="192">
        <v>7.8549999999999991E-3</v>
      </c>
      <c r="AR166" s="192">
        <v>6.5261521568850553E-2</v>
      </c>
      <c r="AS166" s="192">
        <v>1.3209274471111112</v>
      </c>
      <c r="AT166" s="192">
        <v>8.1859573220306545E-3</v>
      </c>
      <c r="AU166" s="192">
        <v>0.604321</v>
      </c>
      <c r="AV166" s="192">
        <v>7.4534890346927424E-2</v>
      </c>
      <c r="AW166" s="192">
        <v>0</v>
      </c>
      <c r="AX166" s="192">
        <v>0</v>
      </c>
      <c r="AY166" s="192">
        <v>0</v>
      </c>
      <c r="AZ166" s="192">
        <v>0</v>
      </c>
      <c r="BA166" s="192">
        <v>0</v>
      </c>
      <c r="BB166" s="188"/>
      <c r="BC166" s="192">
        <v>0</v>
      </c>
      <c r="BD166" s="188"/>
      <c r="BE166" s="192">
        <v>0</v>
      </c>
      <c r="BG166" s="187">
        <v>13.173696197166121</v>
      </c>
      <c r="BI166" s="159">
        <v>-2.6274340079682854E-2</v>
      </c>
      <c r="BN166" s="194"/>
    </row>
    <row r="167" spans="1:66" x14ac:dyDescent="0.2">
      <c r="A167" s="190" t="s">
        <v>660</v>
      </c>
      <c r="B167" s="190" t="s">
        <v>832</v>
      </c>
      <c r="C167" s="190" t="s">
        <v>172</v>
      </c>
      <c r="D167" s="190"/>
      <c r="E167" s="192">
        <v>4.9828000000000001</v>
      </c>
      <c r="F167" s="192"/>
      <c r="G167" s="192">
        <v>5.2341606958569997</v>
      </c>
      <c r="H167" s="192">
        <v>-6.2299E-2</v>
      </c>
      <c r="I167" s="192">
        <v>0</v>
      </c>
      <c r="J167" s="192">
        <v>0</v>
      </c>
      <c r="K167" s="192">
        <v>0</v>
      </c>
      <c r="L167" s="192">
        <v>0</v>
      </c>
      <c r="M167" s="192">
        <v>0</v>
      </c>
      <c r="N167" s="192">
        <v>0</v>
      </c>
      <c r="O167" s="192">
        <v>8.5470000000000008E-3</v>
      </c>
      <c r="P167" s="192">
        <v>7.8549999999999991E-3</v>
      </c>
      <c r="Q167" s="192">
        <v>0.31835350666666679</v>
      </c>
      <c r="R167" s="192">
        <v>1.7532196282006893E-2</v>
      </c>
      <c r="S167" s="192">
        <v>0.57638299999999998</v>
      </c>
      <c r="T167" s="192">
        <v>5.513098393639148E-2</v>
      </c>
      <c r="U167" s="192">
        <v>0</v>
      </c>
      <c r="V167" s="192">
        <v>0</v>
      </c>
      <c r="W167" s="192">
        <v>0</v>
      </c>
      <c r="X167" s="192">
        <v>0</v>
      </c>
      <c r="Y167" s="192">
        <v>0</v>
      </c>
      <c r="Z167" s="192"/>
      <c r="AA167" s="192">
        <v>0</v>
      </c>
      <c r="AB167" s="188"/>
      <c r="AC167" s="193">
        <v>11.138463382742065</v>
      </c>
      <c r="AE167" s="192">
        <v>5.0084395372450352</v>
      </c>
      <c r="AF167" s="188"/>
      <c r="AG167" s="192">
        <v>4.5369849150609998</v>
      </c>
      <c r="AH167" s="192">
        <v>2.2385257354000584E-2</v>
      </c>
      <c r="AI167" s="192">
        <v>-6.2299E-2</v>
      </c>
      <c r="AJ167" s="192"/>
      <c r="AK167" s="192">
        <v>0</v>
      </c>
      <c r="AL167" s="192">
        <v>0</v>
      </c>
      <c r="AM167" s="192">
        <v>0</v>
      </c>
      <c r="AN167" s="192">
        <v>0</v>
      </c>
      <c r="AO167" s="192">
        <v>0</v>
      </c>
      <c r="AP167" s="192">
        <v>8.5470000000000008E-3</v>
      </c>
      <c r="AQ167" s="192">
        <v>7.8549999999999991E-3</v>
      </c>
      <c r="AR167" s="192">
        <v>5.6956554101306234E-2</v>
      </c>
      <c r="AS167" s="192">
        <v>0.45095659999999999</v>
      </c>
      <c r="AT167" s="192">
        <v>7.1183701211766813E-3</v>
      </c>
      <c r="AU167" s="192">
        <v>0.50721700000000003</v>
      </c>
      <c r="AV167" s="192">
        <v>7.4884356642540437E-2</v>
      </c>
      <c r="AW167" s="192">
        <v>0</v>
      </c>
      <c r="AX167" s="192">
        <v>0</v>
      </c>
      <c r="AY167" s="192">
        <v>0</v>
      </c>
      <c r="AZ167" s="192">
        <v>0</v>
      </c>
      <c r="BA167" s="192">
        <v>0</v>
      </c>
      <c r="BB167" s="188"/>
      <c r="BC167" s="192">
        <v>0</v>
      </c>
      <c r="BD167" s="188"/>
      <c r="BE167" s="192">
        <v>0</v>
      </c>
      <c r="BG167" s="187">
        <v>10.61904559052506</v>
      </c>
      <c r="BI167" s="159">
        <v>-4.6632805115810812E-2</v>
      </c>
      <c r="BN167" s="194"/>
    </row>
    <row r="168" spans="1:66" x14ac:dyDescent="0.2">
      <c r="A168" s="190" t="s">
        <v>678</v>
      </c>
      <c r="B168" s="190" t="s">
        <v>833</v>
      </c>
      <c r="C168" s="190" t="s">
        <v>173</v>
      </c>
      <c r="D168" s="190"/>
      <c r="E168" s="192">
        <v>97.321275999999997</v>
      </c>
      <c r="F168" s="192"/>
      <c r="G168" s="192">
        <v>104.37789303165</v>
      </c>
      <c r="H168" s="192">
        <v>0</v>
      </c>
      <c r="I168" s="192">
        <v>0</v>
      </c>
      <c r="J168" s="192">
        <v>0</v>
      </c>
      <c r="K168" s="192">
        <v>0</v>
      </c>
      <c r="L168" s="192">
        <v>5.7916999999999996E-2</v>
      </c>
      <c r="M168" s="192">
        <v>0.85909599999999997</v>
      </c>
      <c r="N168" s="192">
        <v>0</v>
      </c>
      <c r="O168" s="192">
        <v>8.5470000000000008E-3</v>
      </c>
      <c r="P168" s="192">
        <v>7.8549999999999991E-3</v>
      </c>
      <c r="Q168" s="192">
        <v>5.3233002955555566</v>
      </c>
      <c r="R168" s="192">
        <v>0.34965868180924542</v>
      </c>
      <c r="S168" s="192">
        <v>2.0687709999999999</v>
      </c>
      <c r="T168" s="192">
        <v>0.15108331920311921</v>
      </c>
      <c r="U168" s="192">
        <v>0.1</v>
      </c>
      <c r="V168" s="192">
        <v>0</v>
      </c>
      <c r="W168" s="192">
        <v>0</v>
      </c>
      <c r="X168" s="192">
        <v>0.182341</v>
      </c>
      <c r="Y168" s="192">
        <v>15.281224879517161</v>
      </c>
      <c r="Z168" s="192"/>
      <c r="AA168" s="192">
        <v>3.7262970000000002</v>
      </c>
      <c r="AB168" s="188"/>
      <c r="AC168" s="193">
        <v>229.81526020773507</v>
      </c>
      <c r="AE168" s="192">
        <v>98.315234100205643</v>
      </c>
      <c r="AF168" s="188"/>
      <c r="AG168" s="192">
        <v>94.073556860354998</v>
      </c>
      <c r="AH168" s="192">
        <v>0.44644717936900258</v>
      </c>
      <c r="AI168" s="192">
        <v>0</v>
      </c>
      <c r="AJ168" s="192"/>
      <c r="AK168" s="192">
        <v>0</v>
      </c>
      <c r="AL168" s="192">
        <v>0</v>
      </c>
      <c r="AM168" s="192">
        <v>5.7916999999999996E-2</v>
      </c>
      <c r="AN168" s="192">
        <v>0.84659799999999996</v>
      </c>
      <c r="AO168" s="192">
        <v>0</v>
      </c>
      <c r="AP168" s="192">
        <v>8.5470000000000008E-3</v>
      </c>
      <c r="AQ168" s="192">
        <v>7.8549999999999991E-3</v>
      </c>
      <c r="AR168" s="192">
        <v>1.1303625655431644</v>
      </c>
      <c r="AS168" s="192">
        <v>6.7860681622222225</v>
      </c>
      <c r="AT168" s="192">
        <v>0.14195217117731618</v>
      </c>
      <c r="AU168" s="192">
        <v>1.9910779999999999</v>
      </c>
      <c r="AV168" s="192">
        <v>0.14103227557785342</v>
      </c>
      <c r="AW168" s="192">
        <v>0.1</v>
      </c>
      <c r="AX168" s="192">
        <v>0</v>
      </c>
      <c r="AY168" s="192">
        <v>0</v>
      </c>
      <c r="AZ168" s="192">
        <v>0.188032</v>
      </c>
      <c r="BA168" s="192">
        <v>15.709099176143644</v>
      </c>
      <c r="BB168" s="188"/>
      <c r="BC168" s="192">
        <v>4.7717429999999998</v>
      </c>
      <c r="BD168" s="188"/>
      <c r="BE168" s="192">
        <v>0</v>
      </c>
      <c r="BG168" s="187">
        <v>224.7155224905938</v>
      </c>
      <c r="BI168" s="159">
        <v>-2.219059653624177E-2</v>
      </c>
      <c r="BN168" s="194"/>
    </row>
    <row r="169" spans="1:66" x14ac:dyDescent="0.2">
      <c r="A169" s="190" t="s">
        <v>660</v>
      </c>
      <c r="B169" s="190" t="s">
        <v>834</v>
      </c>
      <c r="C169" s="190" t="s">
        <v>174</v>
      </c>
      <c r="D169" s="190"/>
      <c r="E169" s="192">
        <v>3.8503430000000001</v>
      </c>
      <c r="F169" s="192"/>
      <c r="G169" s="192">
        <v>5.7250446993070003</v>
      </c>
      <c r="H169" s="192">
        <v>-0.143067</v>
      </c>
      <c r="I169" s="192">
        <v>0</v>
      </c>
      <c r="J169" s="192">
        <v>0</v>
      </c>
      <c r="K169" s="192">
        <v>0</v>
      </c>
      <c r="L169" s="192">
        <v>0</v>
      </c>
      <c r="M169" s="192">
        <v>0</v>
      </c>
      <c r="N169" s="192">
        <v>0</v>
      </c>
      <c r="O169" s="192">
        <v>8.5470000000000008E-3</v>
      </c>
      <c r="P169" s="192">
        <v>7.8549999999999991E-3</v>
      </c>
      <c r="Q169" s="192">
        <v>1.0232584666666666</v>
      </c>
      <c r="R169" s="192">
        <v>1.9243150444381504E-2</v>
      </c>
      <c r="S169" s="192">
        <v>0.51092499999999996</v>
      </c>
      <c r="T169" s="192">
        <v>5.0898403376804256E-2</v>
      </c>
      <c r="U169" s="192">
        <v>0</v>
      </c>
      <c r="V169" s="192">
        <v>0</v>
      </c>
      <c r="W169" s="192">
        <v>0</v>
      </c>
      <c r="X169" s="192">
        <v>0</v>
      </c>
      <c r="Y169" s="192">
        <v>0</v>
      </c>
      <c r="Z169" s="192"/>
      <c r="AA169" s="192">
        <v>0</v>
      </c>
      <c r="AB169" s="188"/>
      <c r="AC169" s="193">
        <v>11.053047719794852</v>
      </c>
      <c r="AE169" s="192">
        <v>3.8742209918725234</v>
      </c>
      <c r="AF169" s="188"/>
      <c r="AG169" s="192">
        <v>4.9414226515750004</v>
      </c>
      <c r="AH169" s="192">
        <v>2.456981818199996E-2</v>
      </c>
      <c r="AI169" s="192">
        <v>-0.143067</v>
      </c>
      <c r="AJ169" s="192"/>
      <c r="AK169" s="192">
        <v>0</v>
      </c>
      <c r="AL169" s="192">
        <v>0</v>
      </c>
      <c r="AM169" s="192">
        <v>0</v>
      </c>
      <c r="AN169" s="192">
        <v>0</v>
      </c>
      <c r="AO169" s="192">
        <v>0</v>
      </c>
      <c r="AP169" s="192">
        <v>8.5470000000000008E-3</v>
      </c>
      <c r="AQ169" s="192">
        <v>7.8549999999999991E-3</v>
      </c>
      <c r="AR169" s="192">
        <v>4.251302071019928E-2</v>
      </c>
      <c r="AS169" s="192">
        <v>1.3941048666666667</v>
      </c>
      <c r="AT169" s="192">
        <v>7.7859640729420363E-3</v>
      </c>
      <c r="AU169" s="192">
        <v>0.44961400000000001</v>
      </c>
      <c r="AV169" s="192">
        <v>7.1445036651008417E-2</v>
      </c>
      <c r="AW169" s="192">
        <v>0</v>
      </c>
      <c r="AX169" s="192">
        <v>0</v>
      </c>
      <c r="AY169" s="192">
        <v>0</v>
      </c>
      <c r="AZ169" s="192">
        <v>0</v>
      </c>
      <c r="BA169" s="192">
        <v>0</v>
      </c>
      <c r="BB169" s="188"/>
      <c r="BC169" s="192">
        <v>0</v>
      </c>
      <c r="BD169" s="188"/>
      <c r="BE169" s="192">
        <v>0</v>
      </c>
      <c r="BG169" s="187">
        <v>10.67901134973034</v>
      </c>
      <c r="BI169" s="159">
        <v>-3.3840111754394456E-2</v>
      </c>
      <c r="BN169" s="194"/>
    </row>
    <row r="170" spans="1:66" x14ac:dyDescent="0.2">
      <c r="A170" s="190" t="s">
        <v>660</v>
      </c>
      <c r="B170" s="190" t="s">
        <v>835</v>
      </c>
      <c r="C170" s="190" t="s">
        <v>175</v>
      </c>
      <c r="D170" s="190"/>
      <c r="E170" s="192">
        <v>7.5813055199999999</v>
      </c>
      <c r="F170" s="192"/>
      <c r="G170" s="192">
        <v>4.5715712123290002</v>
      </c>
      <c r="H170" s="192">
        <v>-0.15107300000000001</v>
      </c>
      <c r="I170" s="192">
        <v>0</v>
      </c>
      <c r="J170" s="192">
        <v>0</v>
      </c>
      <c r="K170" s="192">
        <v>0</v>
      </c>
      <c r="L170" s="192">
        <v>0</v>
      </c>
      <c r="M170" s="192">
        <v>0</v>
      </c>
      <c r="N170" s="192">
        <v>0</v>
      </c>
      <c r="O170" s="192">
        <v>8.5470000000000008E-3</v>
      </c>
      <c r="P170" s="192">
        <v>7.8549999999999991E-3</v>
      </c>
      <c r="Q170" s="192">
        <v>1.1664628968888888</v>
      </c>
      <c r="R170" s="192">
        <v>1.5195431148066993E-2</v>
      </c>
      <c r="S170" s="192">
        <v>0.51994300000000004</v>
      </c>
      <c r="T170" s="192">
        <v>5.0920895856211283E-2</v>
      </c>
      <c r="U170" s="192">
        <v>0</v>
      </c>
      <c r="V170" s="192">
        <v>0</v>
      </c>
      <c r="W170" s="192">
        <v>0</v>
      </c>
      <c r="X170" s="192">
        <v>0</v>
      </c>
      <c r="Y170" s="192">
        <v>0</v>
      </c>
      <c r="Z170" s="192"/>
      <c r="AA170" s="192">
        <v>0</v>
      </c>
      <c r="AB170" s="188"/>
      <c r="AC170" s="193">
        <v>13.770727956222167</v>
      </c>
      <c r="AE170" s="192">
        <v>7.6072719304904588</v>
      </c>
      <c r="AF170" s="188"/>
      <c r="AG170" s="192">
        <v>3.9767613295220001</v>
      </c>
      <c r="AH170" s="192">
        <v>1.9401655751999935E-2</v>
      </c>
      <c r="AI170" s="192">
        <v>-0.15107300000000001</v>
      </c>
      <c r="AJ170" s="192"/>
      <c r="AK170" s="192">
        <v>0</v>
      </c>
      <c r="AL170" s="192">
        <v>0</v>
      </c>
      <c r="AM170" s="192">
        <v>0</v>
      </c>
      <c r="AN170" s="192">
        <v>0</v>
      </c>
      <c r="AO170" s="192">
        <v>0</v>
      </c>
      <c r="AP170" s="192">
        <v>8.5470000000000008E-3</v>
      </c>
      <c r="AQ170" s="192">
        <v>7.8549999999999991E-3</v>
      </c>
      <c r="AR170" s="192">
        <v>8.205830966995678E-2</v>
      </c>
      <c r="AS170" s="192">
        <v>1.9428990568888891</v>
      </c>
      <c r="AT170" s="192">
        <v>6.2172596172739439E-3</v>
      </c>
      <c r="AU170" s="192">
        <v>0.48077199999999998</v>
      </c>
      <c r="AV170" s="192">
        <v>7.1867389151597807E-2</v>
      </c>
      <c r="AW170" s="192">
        <v>0</v>
      </c>
      <c r="AX170" s="192">
        <v>0</v>
      </c>
      <c r="AY170" s="192">
        <v>0</v>
      </c>
      <c r="AZ170" s="192">
        <v>0</v>
      </c>
      <c r="BA170" s="192">
        <v>0</v>
      </c>
      <c r="BB170" s="188"/>
      <c r="BC170" s="192">
        <v>0</v>
      </c>
      <c r="BD170" s="188"/>
      <c r="BE170" s="192">
        <v>0</v>
      </c>
      <c r="BG170" s="187">
        <v>14.052577931092177</v>
      </c>
      <c r="BI170" s="159">
        <v>2.0467325748212077E-2</v>
      </c>
      <c r="BN170" s="194"/>
    </row>
    <row r="171" spans="1:66" x14ac:dyDescent="0.2">
      <c r="A171" s="190" t="s">
        <v>678</v>
      </c>
      <c r="B171" s="190" t="s">
        <v>836</v>
      </c>
      <c r="C171" s="190" t="s">
        <v>176</v>
      </c>
      <c r="D171" s="190"/>
      <c r="E171" s="192">
        <v>80.990493999999998</v>
      </c>
      <c r="F171" s="192"/>
      <c r="G171" s="192">
        <v>108.780871179529</v>
      </c>
      <c r="H171" s="192">
        <v>0</v>
      </c>
      <c r="I171" s="192">
        <v>0</v>
      </c>
      <c r="J171" s="192">
        <v>0</v>
      </c>
      <c r="K171" s="192">
        <v>0</v>
      </c>
      <c r="L171" s="192">
        <v>7.2288999999999992E-2</v>
      </c>
      <c r="M171" s="192">
        <v>0.725607</v>
      </c>
      <c r="N171" s="192">
        <v>0</v>
      </c>
      <c r="O171" s="192">
        <v>8.5470000000000008E-3</v>
      </c>
      <c r="P171" s="192">
        <v>7.8549999999999991E-3</v>
      </c>
      <c r="Q171" s="192">
        <v>4.706097275555555</v>
      </c>
      <c r="R171" s="192">
        <v>0.3650602055284794</v>
      </c>
      <c r="S171" s="192">
        <v>2.0517639999999999</v>
      </c>
      <c r="T171" s="192">
        <v>0.15199699446026843</v>
      </c>
      <c r="U171" s="192">
        <v>0.08</v>
      </c>
      <c r="V171" s="192">
        <v>0</v>
      </c>
      <c r="W171" s="192">
        <v>0</v>
      </c>
      <c r="X171" s="192">
        <v>0.17502699999999999</v>
      </c>
      <c r="Y171" s="192">
        <v>12.803933274909717</v>
      </c>
      <c r="Z171" s="192"/>
      <c r="AA171" s="192">
        <v>3.5768110000000002</v>
      </c>
      <c r="AB171" s="188"/>
      <c r="AC171" s="193">
        <v>214.49635292998303</v>
      </c>
      <c r="AE171" s="192">
        <v>81.909425995453304</v>
      </c>
      <c r="AF171" s="188"/>
      <c r="AG171" s="192">
        <v>97.888009789498</v>
      </c>
      <c r="AH171" s="192">
        <v>0.46611197586899994</v>
      </c>
      <c r="AI171" s="192">
        <v>0</v>
      </c>
      <c r="AJ171" s="192"/>
      <c r="AK171" s="192">
        <v>0</v>
      </c>
      <c r="AL171" s="192">
        <v>0</v>
      </c>
      <c r="AM171" s="192">
        <v>7.2288999999999992E-2</v>
      </c>
      <c r="AN171" s="192">
        <v>0.71505099999999999</v>
      </c>
      <c r="AO171" s="192">
        <v>0</v>
      </c>
      <c r="AP171" s="192">
        <v>8.5470000000000008E-3</v>
      </c>
      <c r="AQ171" s="192">
        <v>7.8549999999999991E-3</v>
      </c>
      <c r="AR171" s="192">
        <v>0.9797603605128351</v>
      </c>
      <c r="AS171" s="192">
        <v>5.2250400755555546</v>
      </c>
      <c r="AT171" s="192">
        <v>0.14794014707512609</v>
      </c>
      <c r="AU171" s="192">
        <v>1.986599</v>
      </c>
      <c r="AV171" s="192">
        <v>0.14147660073902885</v>
      </c>
      <c r="AW171" s="192">
        <v>7.4999999999999997E-2</v>
      </c>
      <c r="AX171" s="192">
        <v>0</v>
      </c>
      <c r="AY171" s="192">
        <v>0</v>
      </c>
      <c r="AZ171" s="192">
        <v>0.18048900000000001</v>
      </c>
      <c r="BA171" s="192">
        <v>14.08432660240069</v>
      </c>
      <c r="BB171" s="188"/>
      <c r="BC171" s="192">
        <v>4.5803159999999998</v>
      </c>
      <c r="BD171" s="188"/>
      <c r="BE171" s="192">
        <v>0</v>
      </c>
      <c r="BG171" s="187">
        <v>208.46823754710357</v>
      </c>
      <c r="BI171" s="159">
        <v>-2.8103579853626652E-2</v>
      </c>
      <c r="BN171" s="194"/>
    </row>
    <row r="172" spans="1:66" x14ac:dyDescent="0.2">
      <c r="A172" s="190" t="s">
        <v>672</v>
      </c>
      <c r="B172" s="190" t="s">
        <v>837</v>
      </c>
      <c r="C172" s="190" t="s">
        <v>177</v>
      </c>
      <c r="D172" s="190"/>
      <c r="E172" s="192">
        <v>18.823521</v>
      </c>
      <c r="F172" s="192"/>
      <c r="G172" s="192">
        <v>28.179720484777</v>
      </c>
      <c r="H172" s="192">
        <v>0</v>
      </c>
      <c r="I172" s="192">
        <v>0</v>
      </c>
      <c r="J172" s="192">
        <v>0</v>
      </c>
      <c r="K172" s="192">
        <v>0</v>
      </c>
      <c r="L172" s="192">
        <v>0</v>
      </c>
      <c r="M172" s="192">
        <v>0</v>
      </c>
      <c r="N172" s="192">
        <v>0.16516859406486514</v>
      </c>
      <c r="O172" s="192">
        <v>0</v>
      </c>
      <c r="P172" s="192">
        <v>0</v>
      </c>
      <c r="Q172" s="192">
        <v>0</v>
      </c>
      <c r="R172" s="192">
        <v>0</v>
      </c>
      <c r="S172" s="192">
        <v>0</v>
      </c>
      <c r="T172" s="192">
        <v>0</v>
      </c>
      <c r="U172" s="192">
        <v>0</v>
      </c>
      <c r="V172" s="192">
        <v>0</v>
      </c>
      <c r="W172" s="192">
        <v>0</v>
      </c>
      <c r="X172" s="192">
        <v>0</v>
      </c>
      <c r="Y172" s="192">
        <v>0</v>
      </c>
      <c r="Z172" s="192"/>
      <c r="AA172" s="192">
        <v>0</v>
      </c>
      <c r="AB172" s="188"/>
      <c r="AC172" s="193">
        <v>47.168410078841866</v>
      </c>
      <c r="AE172" s="192">
        <v>18.900979955765056</v>
      </c>
      <c r="AF172" s="188"/>
      <c r="AG172" s="192">
        <v>26.069429216818001</v>
      </c>
      <c r="AH172" s="192">
        <v>0.12086318937500194</v>
      </c>
      <c r="AI172" s="192">
        <v>0</v>
      </c>
      <c r="AJ172" s="192"/>
      <c r="AK172" s="192">
        <v>0</v>
      </c>
      <c r="AL172" s="192">
        <v>0</v>
      </c>
      <c r="AM172" s="192">
        <v>0</v>
      </c>
      <c r="AN172" s="192">
        <v>0</v>
      </c>
      <c r="AO172" s="192">
        <v>0.19298305607761873</v>
      </c>
      <c r="AP172" s="192">
        <v>0</v>
      </c>
      <c r="AQ172" s="192">
        <v>0</v>
      </c>
      <c r="AR172" s="192">
        <v>0.22614871039785811</v>
      </c>
      <c r="AS172" s="192">
        <v>0</v>
      </c>
      <c r="AT172" s="192">
        <v>0</v>
      </c>
      <c r="AU172" s="192">
        <v>0</v>
      </c>
      <c r="AV172" s="192">
        <v>0</v>
      </c>
      <c r="AW172" s="192">
        <v>0</v>
      </c>
      <c r="AX172" s="192">
        <v>0</v>
      </c>
      <c r="AY172" s="192">
        <v>0</v>
      </c>
      <c r="AZ172" s="192">
        <v>0</v>
      </c>
      <c r="BA172" s="192">
        <v>0</v>
      </c>
      <c r="BB172" s="188"/>
      <c r="BC172" s="192">
        <v>0</v>
      </c>
      <c r="BD172" s="188"/>
      <c r="BE172" s="192">
        <v>0</v>
      </c>
      <c r="BG172" s="187">
        <v>45.510404128433535</v>
      </c>
      <c r="BI172" s="159">
        <v>-3.5150770348989474E-2</v>
      </c>
      <c r="BN172" s="194"/>
    </row>
    <row r="173" spans="1:66" x14ac:dyDescent="0.2">
      <c r="A173" s="190" t="s">
        <v>660</v>
      </c>
      <c r="B173" s="190" t="s">
        <v>838</v>
      </c>
      <c r="C173" s="190" t="s">
        <v>178</v>
      </c>
      <c r="D173" s="190"/>
      <c r="E173" s="192">
        <v>7.5057580000000002</v>
      </c>
      <c r="F173" s="192"/>
      <c r="G173" s="192">
        <v>10.030829471180999</v>
      </c>
      <c r="H173" s="192">
        <v>-0.36598599999999998</v>
      </c>
      <c r="I173" s="192">
        <v>0</v>
      </c>
      <c r="J173" s="192">
        <v>0</v>
      </c>
      <c r="K173" s="192">
        <v>0</v>
      </c>
      <c r="L173" s="192">
        <v>0</v>
      </c>
      <c r="M173" s="192">
        <v>0</v>
      </c>
      <c r="N173" s="192">
        <v>0</v>
      </c>
      <c r="O173" s="192">
        <v>8.5470000000000008E-3</v>
      </c>
      <c r="P173" s="192">
        <v>7.8549999999999991E-3</v>
      </c>
      <c r="Q173" s="192">
        <v>2.9058297102222226</v>
      </c>
      <c r="R173" s="192">
        <v>3.39400253149785E-2</v>
      </c>
      <c r="S173" s="192">
        <v>0.88792899999999997</v>
      </c>
      <c r="T173" s="192">
        <v>6.7971005919540972E-2</v>
      </c>
      <c r="U173" s="192">
        <v>0.15528600000000001</v>
      </c>
      <c r="V173" s="192">
        <v>0</v>
      </c>
      <c r="W173" s="192">
        <v>0</v>
      </c>
      <c r="X173" s="192">
        <v>0</v>
      </c>
      <c r="Y173" s="192">
        <v>0</v>
      </c>
      <c r="Z173" s="192"/>
      <c r="AA173" s="192">
        <v>0</v>
      </c>
      <c r="AB173" s="188"/>
      <c r="AC173" s="193">
        <v>21.237959212637744</v>
      </c>
      <c r="AE173" s="192">
        <v>7.5957328450645756</v>
      </c>
      <c r="AF173" s="188"/>
      <c r="AG173" s="192">
        <v>8.6453634134939996</v>
      </c>
      <c r="AH173" s="192">
        <v>4.3334913039000708E-2</v>
      </c>
      <c r="AI173" s="192">
        <v>-0.36598599999999998</v>
      </c>
      <c r="AJ173" s="192"/>
      <c r="AK173" s="192">
        <v>0</v>
      </c>
      <c r="AL173" s="192">
        <v>0</v>
      </c>
      <c r="AM173" s="192">
        <v>0</v>
      </c>
      <c r="AN173" s="192">
        <v>0</v>
      </c>
      <c r="AO173" s="192">
        <v>0</v>
      </c>
      <c r="AP173" s="192">
        <v>8.5470000000000008E-3</v>
      </c>
      <c r="AQ173" s="192">
        <v>7.8549999999999991E-3</v>
      </c>
      <c r="AR173" s="192">
        <v>8.1930009559222097E-2</v>
      </c>
      <c r="AS173" s="192">
        <v>3.3442392035555555</v>
      </c>
      <c r="AT173" s="192">
        <v>1.3641758621356645E-2</v>
      </c>
      <c r="AU173" s="192">
        <v>0.79185300000000003</v>
      </c>
      <c r="AV173" s="192">
        <v>8.3136255320205188E-2</v>
      </c>
      <c r="AW173" s="192">
        <v>0.17882400000000001</v>
      </c>
      <c r="AX173" s="192">
        <v>0</v>
      </c>
      <c r="AY173" s="192">
        <v>0</v>
      </c>
      <c r="AZ173" s="192">
        <v>0</v>
      </c>
      <c r="BA173" s="192">
        <v>0</v>
      </c>
      <c r="BB173" s="188"/>
      <c r="BC173" s="192">
        <v>0</v>
      </c>
      <c r="BD173" s="188"/>
      <c r="BE173" s="192">
        <v>0</v>
      </c>
      <c r="BG173" s="187">
        <v>20.428471398653915</v>
      </c>
      <c r="BI173" s="159">
        <v>-3.8115141190314519E-2</v>
      </c>
      <c r="BN173" s="194"/>
    </row>
    <row r="174" spans="1:66" x14ac:dyDescent="0.2">
      <c r="A174" s="190" t="s">
        <v>660</v>
      </c>
      <c r="B174" s="190" t="s">
        <v>839</v>
      </c>
      <c r="C174" s="190" t="s">
        <v>179</v>
      </c>
      <c r="D174" s="190"/>
      <c r="E174" s="192">
        <v>4.2228960000000004</v>
      </c>
      <c r="F174" s="192"/>
      <c r="G174" s="192">
        <v>7.9271274242139995</v>
      </c>
      <c r="H174" s="192">
        <v>-2.5019999999999999E-3</v>
      </c>
      <c r="I174" s="192">
        <v>1.2721862772682595</v>
      </c>
      <c r="J174" s="192">
        <v>0</v>
      </c>
      <c r="K174" s="192">
        <v>0</v>
      </c>
      <c r="L174" s="192">
        <v>0</v>
      </c>
      <c r="M174" s="192">
        <v>0</v>
      </c>
      <c r="N174" s="192">
        <v>0</v>
      </c>
      <c r="O174" s="192">
        <v>8.5470000000000008E-3</v>
      </c>
      <c r="P174" s="192">
        <v>7.8549999999999991E-3</v>
      </c>
      <c r="Q174" s="192">
        <v>0.12063250755555557</v>
      </c>
      <c r="R174" s="192">
        <v>2.6662181784581174E-2</v>
      </c>
      <c r="S174" s="192">
        <v>0.78143499999999999</v>
      </c>
      <c r="T174" s="192">
        <v>7.0864312249087208E-2</v>
      </c>
      <c r="U174" s="192">
        <v>0</v>
      </c>
      <c r="V174" s="192">
        <v>0</v>
      </c>
      <c r="W174" s="192">
        <v>0</v>
      </c>
      <c r="X174" s="192">
        <v>0</v>
      </c>
      <c r="Y174" s="192">
        <v>0</v>
      </c>
      <c r="Z174" s="192"/>
      <c r="AA174" s="192">
        <v>0</v>
      </c>
      <c r="AB174" s="188"/>
      <c r="AC174" s="193">
        <v>14.435703703071484</v>
      </c>
      <c r="AE174" s="192">
        <v>4.2018041928776633</v>
      </c>
      <c r="AF174" s="188"/>
      <c r="AG174" s="192">
        <v>6.8391473120999997</v>
      </c>
      <c r="AH174" s="192">
        <v>3.404250050899945E-2</v>
      </c>
      <c r="AI174" s="192">
        <v>-2.5019999999999999E-3</v>
      </c>
      <c r="AJ174" s="192"/>
      <c r="AK174" s="192">
        <v>0</v>
      </c>
      <c r="AL174" s="192">
        <v>0</v>
      </c>
      <c r="AM174" s="192">
        <v>0</v>
      </c>
      <c r="AN174" s="192">
        <v>0</v>
      </c>
      <c r="AO174" s="192">
        <v>0</v>
      </c>
      <c r="AP174" s="192">
        <v>8.5470000000000008E-3</v>
      </c>
      <c r="AQ174" s="192">
        <v>7.8549999999999991E-3</v>
      </c>
      <c r="AR174" s="192">
        <v>5.3156537301414543E-2</v>
      </c>
      <c r="AS174" s="192">
        <v>0.3467751208888889</v>
      </c>
      <c r="AT174" s="192">
        <v>1.078075937713374E-2</v>
      </c>
      <c r="AU174" s="192">
        <v>0.68766300000000002</v>
      </c>
      <c r="AV174" s="192">
        <v>8.571472695804655E-2</v>
      </c>
      <c r="AW174" s="192">
        <v>0</v>
      </c>
      <c r="AX174" s="192">
        <v>0</v>
      </c>
      <c r="AY174" s="192">
        <v>0</v>
      </c>
      <c r="AZ174" s="192">
        <v>0</v>
      </c>
      <c r="BA174" s="192">
        <v>0</v>
      </c>
      <c r="BB174" s="188"/>
      <c r="BC174" s="192">
        <v>0</v>
      </c>
      <c r="BD174" s="188"/>
      <c r="BE174" s="192">
        <v>1.2721862772682595</v>
      </c>
      <c r="BG174" s="187">
        <v>13.545170427280407</v>
      </c>
      <c r="BI174" s="159">
        <v>-6.1689633848718992E-2</v>
      </c>
      <c r="BN174" s="194"/>
    </row>
    <row r="175" spans="1:66" x14ac:dyDescent="0.2">
      <c r="A175" s="190" t="s">
        <v>660</v>
      </c>
      <c r="B175" s="190" t="s">
        <v>840</v>
      </c>
      <c r="C175" s="190" t="s">
        <v>180</v>
      </c>
      <c r="D175" s="190"/>
      <c r="E175" s="192">
        <v>10.84686</v>
      </c>
      <c r="F175" s="192"/>
      <c r="G175" s="192">
        <v>9.5279848839549999</v>
      </c>
      <c r="H175" s="192">
        <v>0</v>
      </c>
      <c r="I175" s="192">
        <v>0</v>
      </c>
      <c r="J175" s="192">
        <v>0</v>
      </c>
      <c r="K175" s="192">
        <v>0</v>
      </c>
      <c r="L175" s="192">
        <v>0</v>
      </c>
      <c r="M175" s="192">
        <v>0</v>
      </c>
      <c r="N175" s="192">
        <v>0</v>
      </c>
      <c r="O175" s="192">
        <v>8.5470000000000008E-3</v>
      </c>
      <c r="P175" s="192">
        <v>7.8549999999999991E-3</v>
      </c>
      <c r="Q175" s="192">
        <v>1.2541073360000001</v>
      </c>
      <c r="R175" s="192">
        <v>3.2263957513506643E-2</v>
      </c>
      <c r="S175" s="192">
        <v>1.0322389999999999</v>
      </c>
      <c r="T175" s="192">
        <v>0.10247908266019769</v>
      </c>
      <c r="U175" s="192">
        <v>0</v>
      </c>
      <c r="V175" s="192">
        <v>0</v>
      </c>
      <c r="W175" s="192">
        <v>0</v>
      </c>
      <c r="X175" s="192">
        <v>0</v>
      </c>
      <c r="Y175" s="192">
        <v>0</v>
      </c>
      <c r="Z175" s="192"/>
      <c r="AA175" s="192">
        <v>0</v>
      </c>
      <c r="AB175" s="188"/>
      <c r="AC175" s="193">
        <v>22.812336260128706</v>
      </c>
      <c r="AE175" s="192">
        <v>10.896008834356165</v>
      </c>
      <c r="AF175" s="188"/>
      <c r="AG175" s="192">
        <v>8.2400432672180006</v>
      </c>
      <c r="AH175" s="192">
        <v>4.1194895413000136E-2</v>
      </c>
      <c r="AI175" s="192">
        <v>0</v>
      </c>
      <c r="AJ175" s="192"/>
      <c r="AK175" s="192">
        <v>0</v>
      </c>
      <c r="AL175" s="192">
        <v>0</v>
      </c>
      <c r="AM175" s="192">
        <v>0</v>
      </c>
      <c r="AN175" s="192">
        <v>0</v>
      </c>
      <c r="AO175" s="192">
        <v>0</v>
      </c>
      <c r="AP175" s="192">
        <v>8.5470000000000008E-3</v>
      </c>
      <c r="AQ175" s="192">
        <v>7.8549999999999991E-3</v>
      </c>
      <c r="AR175" s="192">
        <v>0.13159663165299954</v>
      </c>
      <c r="AS175" s="192">
        <v>1.5352352293333333</v>
      </c>
      <c r="AT175" s="192">
        <v>1.2957898477716383E-2</v>
      </c>
      <c r="AU175" s="192">
        <v>1.00366</v>
      </c>
      <c r="AV175" s="192">
        <v>0.10724114813868786</v>
      </c>
      <c r="AW175" s="192">
        <v>0</v>
      </c>
      <c r="AX175" s="192">
        <v>0</v>
      </c>
      <c r="AY175" s="192">
        <v>0</v>
      </c>
      <c r="AZ175" s="192">
        <v>0</v>
      </c>
      <c r="BA175" s="192">
        <v>0</v>
      </c>
      <c r="BB175" s="188"/>
      <c r="BC175" s="192">
        <v>0</v>
      </c>
      <c r="BD175" s="188"/>
      <c r="BE175" s="192">
        <v>0</v>
      </c>
      <c r="BG175" s="187">
        <v>21.984339904589902</v>
      </c>
      <c r="BI175" s="159">
        <v>-3.6295991173248332E-2</v>
      </c>
      <c r="BN175" s="194"/>
    </row>
    <row r="176" spans="1:66" x14ac:dyDescent="0.2">
      <c r="A176" s="190" t="s">
        <v>688</v>
      </c>
      <c r="B176" s="190" t="s">
        <v>841</v>
      </c>
      <c r="C176" s="190" t="s">
        <v>181</v>
      </c>
      <c r="D176" s="190"/>
      <c r="E176" s="192">
        <v>60.697988000000002</v>
      </c>
      <c r="F176" s="192"/>
      <c r="G176" s="192">
        <v>72.383238490392998</v>
      </c>
      <c r="H176" s="192">
        <v>-0.258851</v>
      </c>
      <c r="I176" s="192">
        <v>0</v>
      </c>
      <c r="J176" s="192">
        <v>0</v>
      </c>
      <c r="K176" s="192">
        <v>1.3663E-2</v>
      </c>
      <c r="L176" s="192">
        <v>3.5415000000000002E-2</v>
      </c>
      <c r="M176" s="192">
        <v>0.417018</v>
      </c>
      <c r="N176" s="192">
        <v>9.2443633313970833E-2</v>
      </c>
      <c r="O176" s="192">
        <v>8.5470000000000008E-3</v>
      </c>
      <c r="P176" s="192">
        <v>7.8549999999999991E-3</v>
      </c>
      <c r="Q176" s="192">
        <v>1.72809689</v>
      </c>
      <c r="R176" s="192">
        <v>0.24265210169493914</v>
      </c>
      <c r="S176" s="192">
        <v>1.217606</v>
      </c>
      <c r="T176" s="192">
        <v>9.764921350177401E-2</v>
      </c>
      <c r="U176" s="192">
        <v>0</v>
      </c>
      <c r="V176" s="192">
        <v>0</v>
      </c>
      <c r="W176" s="192">
        <v>0</v>
      </c>
      <c r="X176" s="192">
        <v>0.13422999999999999</v>
      </c>
      <c r="Y176" s="192">
        <v>5.9218763799779621</v>
      </c>
      <c r="Z176" s="192"/>
      <c r="AA176" s="192">
        <v>2.743128</v>
      </c>
      <c r="AB176" s="188"/>
      <c r="AC176" s="193">
        <v>145.48255570888165</v>
      </c>
      <c r="AE176" s="192">
        <v>61.054346325454972</v>
      </c>
      <c r="AF176" s="188"/>
      <c r="AG176" s="192">
        <v>65.141303359649996</v>
      </c>
      <c r="AH176" s="192">
        <v>0.30982026760799436</v>
      </c>
      <c r="AI176" s="192">
        <v>-0.258851</v>
      </c>
      <c r="AJ176" s="192"/>
      <c r="AK176" s="192">
        <v>0</v>
      </c>
      <c r="AL176" s="192">
        <v>1.3663E-2</v>
      </c>
      <c r="AM176" s="192">
        <v>3.5415000000000002E-2</v>
      </c>
      <c r="AN176" s="192">
        <v>0.41095100000000001</v>
      </c>
      <c r="AO176" s="192">
        <v>0.10292236133573496</v>
      </c>
      <c r="AP176" s="192">
        <v>8.5470000000000008E-3</v>
      </c>
      <c r="AQ176" s="192">
        <v>7.8549999999999991E-3</v>
      </c>
      <c r="AR176" s="192">
        <v>0.72903240899707045</v>
      </c>
      <c r="AS176" s="192">
        <v>2.4942224900000003</v>
      </c>
      <c r="AT176" s="192">
        <v>9.8439981514487365E-2</v>
      </c>
      <c r="AU176" s="192">
        <v>1.071493</v>
      </c>
      <c r="AV176" s="192">
        <v>0.10273851984720378</v>
      </c>
      <c r="AW176" s="192">
        <v>0</v>
      </c>
      <c r="AX176" s="192">
        <v>0</v>
      </c>
      <c r="AY176" s="192">
        <v>0</v>
      </c>
      <c r="AZ176" s="192">
        <v>0.13841999999999999</v>
      </c>
      <c r="BA176" s="192">
        <v>6.0876889186173448</v>
      </c>
      <c r="BB176" s="188"/>
      <c r="BC176" s="192">
        <v>3.512737</v>
      </c>
      <c r="BD176" s="188"/>
      <c r="BE176" s="192">
        <v>0</v>
      </c>
      <c r="BG176" s="187">
        <v>141.06074463302477</v>
      </c>
      <c r="BI176" s="159">
        <v>-3.0394098139883929E-2</v>
      </c>
      <c r="BN176" s="194"/>
    </row>
    <row r="177" spans="1:66" x14ac:dyDescent="0.2">
      <c r="A177" s="190" t="s">
        <v>842</v>
      </c>
      <c r="B177" s="190" t="s">
        <v>843</v>
      </c>
      <c r="C177" s="190" t="s">
        <v>182</v>
      </c>
      <c r="D177" s="190"/>
      <c r="E177" s="192">
        <v>1.3464959999999999</v>
      </c>
      <c r="F177" s="192"/>
      <c r="G177" s="192">
        <v>3.34734749331</v>
      </c>
      <c r="H177" s="192">
        <v>0</v>
      </c>
      <c r="I177" s="192">
        <v>0</v>
      </c>
      <c r="J177" s="192">
        <v>0</v>
      </c>
      <c r="K177" s="192">
        <v>0.109726</v>
      </c>
      <c r="L177" s="192">
        <v>5.0410000000000038E-3</v>
      </c>
      <c r="M177" s="192">
        <v>0</v>
      </c>
      <c r="N177" s="192">
        <v>1.1261999999999999E-2</v>
      </c>
      <c r="O177" s="192">
        <v>0</v>
      </c>
      <c r="P177" s="192">
        <v>7.8549999999999991E-3</v>
      </c>
      <c r="Q177" s="192">
        <v>2.982020333333333E-2</v>
      </c>
      <c r="R177" s="192">
        <v>0</v>
      </c>
      <c r="S177" s="192">
        <v>4.8390000000000004E-3</v>
      </c>
      <c r="T177" s="192">
        <v>1.708720635108759E-2</v>
      </c>
      <c r="U177" s="192">
        <v>0</v>
      </c>
      <c r="V177" s="192">
        <v>0</v>
      </c>
      <c r="W177" s="192">
        <v>0</v>
      </c>
      <c r="X177" s="192">
        <v>1.1516999999999999E-2</v>
      </c>
      <c r="Y177" s="192">
        <v>7.0947429981876572E-2</v>
      </c>
      <c r="Z177" s="192"/>
      <c r="AA177" s="192">
        <v>4.5316000000000002E-2</v>
      </c>
      <c r="AB177" s="188"/>
      <c r="AC177" s="193">
        <v>5.0072543329762969</v>
      </c>
      <c r="AE177" s="192">
        <v>1.3811834900124911</v>
      </c>
      <c r="AF177" s="188"/>
      <c r="AG177" s="192">
        <v>3.304479003145</v>
      </c>
      <c r="AH177" s="192">
        <v>1.4412328083000145E-2</v>
      </c>
      <c r="AI177" s="192">
        <v>0</v>
      </c>
      <c r="AJ177" s="192"/>
      <c r="AK177" s="192">
        <v>0</v>
      </c>
      <c r="AL177" s="192">
        <v>0.109726</v>
      </c>
      <c r="AM177" s="192">
        <v>5.0410000000000038E-3</v>
      </c>
      <c r="AN177" s="192">
        <v>0</v>
      </c>
      <c r="AO177" s="192">
        <v>1.0999999999999999E-2</v>
      </c>
      <c r="AP177" s="192">
        <v>0</v>
      </c>
      <c r="AQ177" s="192">
        <v>7.8549999999999991E-3</v>
      </c>
      <c r="AR177" s="192">
        <v>1.4272091965091358E-2</v>
      </c>
      <c r="AS177" s="192">
        <v>4.793433666666666E-2</v>
      </c>
      <c r="AT177" s="192">
        <v>0</v>
      </c>
      <c r="AU177" s="192">
        <v>4.2579999999999996E-3</v>
      </c>
      <c r="AV177" s="192">
        <v>4.9765910299302517E-2</v>
      </c>
      <c r="AW177" s="192">
        <v>0</v>
      </c>
      <c r="AX177" s="192">
        <v>0</v>
      </c>
      <c r="AY177" s="192">
        <v>0</v>
      </c>
      <c r="AZ177" s="192">
        <v>1.1586000000000001E-2</v>
      </c>
      <c r="BA177" s="192">
        <v>7.2933958021369108E-2</v>
      </c>
      <c r="BB177" s="188"/>
      <c r="BC177" s="192">
        <v>5.8028999999999997E-2</v>
      </c>
      <c r="BD177" s="188"/>
      <c r="BE177" s="192">
        <v>0</v>
      </c>
      <c r="BG177" s="187">
        <v>5.0924761181929217</v>
      </c>
      <c r="BI177" s="159">
        <v>1.7019663781681578E-2</v>
      </c>
      <c r="BN177" s="194"/>
    </row>
    <row r="178" spans="1:66" x14ac:dyDescent="0.2">
      <c r="A178" s="190" t="s">
        <v>724</v>
      </c>
      <c r="B178" s="190" t="s">
        <v>844</v>
      </c>
      <c r="C178" s="190" t="s">
        <v>183</v>
      </c>
      <c r="D178" s="190"/>
      <c r="E178" s="192">
        <v>66.212389000000002</v>
      </c>
      <c r="F178" s="192"/>
      <c r="G178" s="192">
        <v>187.289190388679</v>
      </c>
      <c r="H178" s="192">
        <v>0</v>
      </c>
      <c r="I178" s="192">
        <v>0</v>
      </c>
      <c r="J178" s="192">
        <v>0</v>
      </c>
      <c r="K178" s="192">
        <v>0</v>
      </c>
      <c r="L178" s="192">
        <v>8.3696999999999994E-2</v>
      </c>
      <c r="M178" s="192">
        <v>1.465212</v>
      </c>
      <c r="N178" s="192">
        <v>0</v>
      </c>
      <c r="O178" s="192">
        <v>8.5470000000000008E-3</v>
      </c>
      <c r="P178" s="192">
        <v>7.8549999999999991E-3</v>
      </c>
      <c r="Q178" s="192">
        <v>9.2016164477777771</v>
      </c>
      <c r="R178" s="192">
        <v>0.63127819828802978</v>
      </c>
      <c r="S178" s="192">
        <v>2.9622830000000002</v>
      </c>
      <c r="T178" s="192">
        <v>0.20374803000244521</v>
      </c>
      <c r="U178" s="192">
        <v>0.1</v>
      </c>
      <c r="V178" s="192">
        <v>0</v>
      </c>
      <c r="W178" s="192">
        <v>0</v>
      </c>
      <c r="X178" s="192">
        <v>0.225212</v>
      </c>
      <c r="Y178" s="192">
        <v>24.736574422822454</v>
      </c>
      <c r="Z178" s="192"/>
      <c r="AA178" s="192">
        <v>4.602411</v>
      </c>
      <c r="AB178" s="188"/>
      <c r="AC178" s="193">
        <v>297.73001348756975</v>
      </c>
      <c r="AE178" s="192">
        <v>67.282370588713391</v>
      </c>
      <c r="AF178" s="188"/>
      <c r="AG178" s="192">
        <v>167.474764981546</v>
      </c>
      <c r="AH178" s="192">
        <v>0.80602137365698812</v>
      </c>
      <c r="AI178" s="192">
        <v>0</v>
      </c>
      <c r="AJ178" s="192"/>
      <c r="AK178" s="192">
        <v>0</v>
      </c>
      <c r="AL178" s="192">
        <v>0</v>
      </c>
      <c r="AM178" s="192">
        <v>8.3696999999999994E-2</v>
      </c>
      <c r="AN178" s="192">
        <v>1.443897</v>
      </c>
      <c r="AO178" s="192">
        <v>0</v>
      </c>
      <c r="AP178" s="192">
        <v>8.5470000000000008E-3</v>
      </c>
      <c r="AQ178" s="192">
        <v>7.8549999999999991E-3</v>
      </c>
      <c r="AR178" s="192">
        <v>0.8781289134152398</v>
      </c>
      <c r="AS178" s="192">
        <v>12.006796047777778</v>
      </c>
      <c r="AT178" s="192">
        <v>0.25471013489085415</v>
      </c>
      <c r="AU178" s="192">
        <v>2.9622830000000002</v>
      </c>
      <c r="AV178" s="192">
        <v>0.17747795634064559</v>
      </c>
      <c r="AW178" s="192">
        <v>0.1</v>
      </c>
      <c r="AX178" s="192">
        <v>0</v>
      </c>
      <c r="AY178" s="192">
        <v>0</v>
      </c>
      <c r="AZ178" s="192">
        <v>0.232242</v>
      </c>
      <c r="BA178" s="192">
        <v>25.429198506661482</v>
      </c>
      <c r="BB178" s="188"/>
      <c r="BC178" s="192">
        <v>5.8936580000000003</v>
      </c>
      <c r="BD178" s="188"/>
      <c r="BE178" s="192">
        <v>0</v>
      </c>
      <c r="BG178" s="187">
        <v>285.04164750300242</v>
      </c>
      <c r="BI178" s="159">
        <v>-4.2617020151705556E-2</v>
      </c>
      <c r="BN178" s="194"/>
    </row>
    <row r="179" spans="1:66" x14ac:dyDescent="0.2">
      <c r="A179" s="190" t="s">
        <v>724</v>
      </c>
      <c r="B179" s="190" t="s">
        <v>845</v>
      </c>
      <c r="C179" s="190" t="s">
        <v>184</v>
      </c>
      <c r="D179" s="190"/>
      <c r="E179" s="192">
        <v>71.082524000000006</v>
      </c>
      <c r="F179" s="192"/>
      <c r="G179" s="192">
        <v>116.108136847233</v>
      </c>
      <c r="H179" s="192">
        <v>0</v>
      </c>
      <c r="I179" s="192">
        <v>0</v>
      </c>
      <c r="J179" s="192">
        <v>0</v>
      </c>
      <c r="K179" s="192">
        <v>0</v>
      </c>
      <c r="L179" s="192">
        <v>7.5511999999999996E-2</v>
      </c>
      <c r="M179" s="192">
        <v>0.50511899999999998</v>
      </c>
      <c r="N179" s="192">
        <v>0</v>
      </c>
      <c r="O179" s="192">
        <v>8.5470000000000008E-3</v>
      </c>
      <c r="P179" s="192">
        <v>7.8549999999999991E-3</v>
      </c>
      <c r="Q179" s="192">
        <v>1.095394868888889</v>
      </c>
      <c r="R179" s="192">
        <v>0.39044649355591604</v>
      </c>
      <c r="S179" s="192">
        <v>1.6926540000000001</v>
      </c>
      <c r="T179" s="192">
        <v>0.10787974783656668</v>
      </c>
      <c r="U179" s="192">
        <v>0.192</v>
      </c>
      <c r="V179" s="192">
        <v>0</v>
      </c>
      <c r="W179" s="192">
        <v>0</v>
      </c>
      <c r="X179" s="192">
        <v>0.151813</v>
      </c>
      <c r="Y179" s="192">
        <v>20.635923229355807</v>
      </c>
      <c r="Z179" s="192"/>
      <c r="AA179" s="192">
        <v>3.1024419999999999</v>
      </c>
      <c r="AB179" s="188"/>
      <c r="AC179" s="193">
        <v>215.15624718687019</v>
      </c>
      <c r="AE179" s="192">
        <v>71.735248402833562</v>
      </c>
      <c r="AF179" s="188"/>
      <c r="AG179" s="192">
        <v>103.25760916097499</v>
      </c>
      <c r="AH179" s="192">
        <v>0.49852540437600018</v>
      </c>
      <c r="AI179" s="192">
        <v>0</v>
      </c>
      <c r="AJ179" s="192"/>
      <c r="AK179" s="192">
        <v>0</v>
      </c>
      <c r="AL179" s="192">
        <v>0</v>
      </c>
      <c r="AM179" s="192">
        <v>7.5511999999999996E-2</v>
      </c>
      <c r="AN179" s="192">
        <v>0.49777100000000002</v>
      </c>
      <c r="AO179" s="192">
        <v>0</v>
      </c>
      <c r="AP179" s="192">
        <v>8.5470000000000008E-3</v>
      </c>
      <c r="AQ179" s="192">
        <v>7.8549999999999991E-3</v>
      </c>
      <c r="AR179" s="192">
        <v>0.81136664017284377</v>
      </c>
      <c r="AS179" s="192">
        <v>1.144744868888889</v>
      </c>
      <c r="AT179" s="192">
        <v>0.15790510459738799</v>
      </c>
      <c r="AU179" s="192">
        <v>1.6926540000000001</v>
      </c>
      <c r="AV179" s="192">
        <v>0.11106010924903605</v>
      </c>
      <c r="AW179" s="192">
        <v>0.192</v>
      </c>
      <c r="AX179" s="192">
        <v>0</v>
      </c>
      <c r="AY179" s="192">
        <v>0</v>
      </c>
      <c r="AZ179" s="192">
        <v>0.156553</v>
      </c>
      <c r="BA179" s="192">
        <v>21.213729079777771</v>
      </c>
      <c r="BB179" s="188"/>
      <c r="BC179" s="192">
        <v>3.9728599999999998</v>
      </c>
      <c r="BD179" s="188"/>
      <c r="BE179" s="192">
        <v>0</v>
      </c>
      <c r="BG179" s="187">
        <v>205.53394077087052</v>
      </c>
      <c r="BI179" s="159">
        <v>-4.4722412394757882E-2</v>
      </c>
      <c r="BN179" s="194"/>
    </row>
    <row r="180" spans="1:66" x14ac:dyDescent="0.2">
      <c r="A180" s="190" t="s">
        <v>715</v>
      </c>
      <c r="B180" s="190" t="s">
        <v>846</v>
      </c>
      <c r="C180" s="190" t="s">
        <v>185</v>
      </c>
      <c r="D180" s="190"/>
      <c r="E180" s="192">
        <v>509.63602200000003</v>
      </c>
      <c r="F180" s="192"/>
      <c r="G180" s="192">
        <v>416.65346575173299</v>
      </c>
      <c r="H180" s="192">
        <v>0</v>
      </c>
      <c r="I180" s="192">
        <v>0</v>
      </c>
      <c r="J180" s="192">
        <v>6.1300000000000005E-4</v>
      </c>
      <c r="K180" s="192">
        <v>0.13794100000000001</v>
      </c>
      <c r="L180" s="192">
        <v>0.49</v>
      </c>
      <c r="M180" s="192">
        <v>3.4689399999999999</v>
      </c>
      <c r="N180" s="192">
        <v>0</v>
      </c>
      <c r="O180" s="192">
        <v>8.5470000000000008E-3</v>
      </c>
      <c r="P180" s="192">
        <v>0</v>
      </c>
      <c r="Q180" s="192">
        <v>4.47330994</v>
      </c>
      <c r="R180" s="192">
        <v>1.3913264336073436</v>
      </c>
      <c r="S180" s="192">
        <v>0</v>
      </c>
      <c r="T180" s="192">
        <v>0</v>
      </c>
      <c r="U180" s="192">
        <v>0</v>
      </c>
      <c r="V180" s="192">
        <v>0</v>
      </c>
      <c r="W180" s="192">
        <v>0</v>
      </c>
      <c r="X180" s="192">
        <v>1.079647</v>
      </c>
      <c r="Y180" s="192">
        <v>49.84286349404141</v>
      </c>
      <c r="Z180" s="192"/>
      <c r="AA180" s="192">
        <v>22.063537</v>
      </c>
      <c r="AB180" s="188"/>
      <c r="AC180" s="193">
        <v>1009.2462126193818</v>
      </c>
      <c r="AE180" s="192">
        <v>512.28840037381303</v>
      </c>
      <c r="AF180" s="188"/>
      <c r="AG180" s="192">
        <v>380.43403936595303</v>
      </c>
      <c r="AH180" s="192">
        <v>1.7764574259989858</v>
      </c>
      <c r="AI180" s="192">
        <v>0</v>
      </c>
      <c r="AJ180" s="192"/>
      <c r="AK180" s="192">
        <v>6.1300000000000005E-4</v>
      </c>
      <c r="AL180" s="192">
        <v>0.13794100000000001</v>
      </c>
      <c r="AM180" s="192">
        <v>0.49</v>
      </c>
      <c r="AN180" s="192">
        <v>3.4184760000000001</v>
      </c>
      <c r="AO180" s="192">
        <v>0</v>
      </c>
      <c r="AP180" s="192">
        <v>8.5470000000000008E-3</v>
      </c>
      <c r="AQ180" s="192">
        <v>0</v>
      </c>
      <c r="AR180" s="192">
        <v>5.8080214057602868</v>
      </c>
      <c r="AS180" s="192">
        <v>6.0430218866666667</v>
      </c>
      <c r="AT180" s="192">
        <v>0.56664167453617609</v>
      </c>
      <c r="AU180" s="192">
        <v>0</v>
      </c>
      <c r="AV180" s="192">
        <v>0</v>
      </c>
      <c r="AW180" s="192">
        <v>0</v>
      </c>
      <c r="AX180" s="192">
        <v>0</v>
      </c>
      <c r="AY180" s="192">
        <v>0</v>
      </c>
      <c r="AZ180" s="192">
        <v>1.1133459999999999</v>
      </c>
      <c r="BA180" s="192">
        <v>54.827149843445554</v>
      </c>
      <c r="BB180" s="188"/>
      <c r="BC180" s="192">
        <v>28.253657</v>
      </c>
      <c r="BD180" s="188"/>
      <c r="BE180" s="192">
        <v>0</v>
      </c>
      <c r="BG180" s="187">
        <v>995.1663119761738</v>
      </c>
      <c r="BI180" s="159">
        <v>-1.3950907585439699E-2</v>
      </c>
      <c r="BN180" s="194"/>
    </row>
    <row r="181" spans="1:66" x14ac:dyDescent="0.2">
      <c r="A181" s="190" t="s">
        <v>672</v>
      </c>
      <c r="B181" s="190" t="s">
        <v>847</v>
      </c>
      <c r="C181" s="190" t="s">
        <v>186</v>
      </c>
      <c r="D181" s="190"/>
      <c r="E181" s="192">
        <v>38.263213</v>
      </c>
      <c r="F181" s="192"/>
      <c r="G181" s="192">
        <v>33.023196104770001</v>
      </c>
      <c r="H181" s="192">
        <v>0</v>
      </c>
      <c r="I181" s="192">
        <v>0</v>
      </c>
      <c r="J181" s="192">
        <v>0</v>
      </c>
      <c r="K181" s="192">
        <v>0</v>
      </c>
      <c r="L181" s="192">
        <v>0</v>
      </c>
      <c r="M181" s="192">
        <v>0</v>
      </c>
      <c r="N181" s="192">
        <v>1.4845798679919984</v>
      </c>
      <c r="O181" s="192">
        <v>0</v>
      </c>
      <c r="P181" s="192">
        <v>0</v>
      </c>
      <c r="Q181" s="192">
        <v>0</v>
      </c>
      <c r="R181" s="192">
        <v>0</v>
      </c>
      <c r="S181" s="192">
        <v>0</v>
      </c>
      <c r="T181" s="192">
        <v>0</v>
      </c>
      <c r="U181" s="192">
        <v>0</v>
      </c>
      <c r="V181" s="192">
        <v>0</v>
      </c>
      <c r="W181" s="192">
        <v>0</v>
      </c>
      <c r="X181" s="192">
        <v>0</v>
      </c>
      <c r="Y181" s="192">
        <v>0</v>
      </c>
      <c r="Z181" s="192"/>
      <c r="AA181" s="192">
        <v>0</v>
      </c>
      <c r="AB181" s="188"/>
      <c r="AC181" s="193">
        <v>72.770988972761998</v>
      </c>
      <c r="AE181" s="192">
        <v>38.465188503309179</v>
      </c>
      <c r="AF181" s="188"/>
      <c r="AG181" s="192">
        <v>30.594394347698</v>
      </c>
      <c r="AH181" s="192">
        <v>0.14089974995499849</v>
      </c>
      <c r="AI181" s="192">
        <v>0</v>
      </c>
      <c r="AJ181" s="192"/>
      <c r="AK181" s="192">
        <v>0</v>
      </c>
      <c r="AL181" s="192">
        <v>0</v>
      </c>
      <c r="AM181" s="192">
        <v>0</v>
      </c>
      <c r="AN181" s="192">
        <v>0</v>
      </c>
      <c r="AO181" s="192">
        <v>1.5428637165292503</v>
      </c>
      <c r="AP181" s="192">
        <v>0</v>
      </c>
      <c r="AQ181" s="192">
        <v>0</v>
      </c>
      <c r="AR181" s="192">
        <v>0.43686155532732035</v>
      </c>
      <c r="AS181" s="192">
        <v>0</v>
      </c>
      <c r="AT181" s="192">
        <v>0</v>
      </c>
      <c r="AU181" s="192">
        <v>0</v>
      </c>
      <c r="AV181" s="192">
        <v>0</v>
      </c>
      <c r="AW181" s="192">
        <v>0</v>
      </c>
      <c r="AX181" s="192">
        <v>0</v>
      </c>
      <c r="AY181" s="192">
        <v>0</v>
      </c>
      <c r="AZ181" s="192">
        <v>0</v>
      </c>
      <c r="BA181" s="192">
        <v>0</v>
      </c>
      <c r="BB181" s="188"/>
      <c r="BC181" s="192">
        <v>0</v>
      </c>
      <c r="BD181" s="188"/>
      <c r="BE181" s="192">
        <v>0</v>
      </c>
      <c r="BG181" s="187">
        <v>71.180207872818755</v>
      </c>
      <c r="BI181" s="159">
        <v>-2.1860100053589602E-2</v>
      </c>
      <c r="BN181" s="194"/>
    </row>
    <row r="182" spans="1:66" x14ac:dyDescent="0.2">
      <c r="A182" s="190" t="s">
        <v>660</v>
      </c>
      <c r="B182" s="190" t="s">
        <v>848</v>
      </c>
      <c r="C182" s="190" t="s">
        <v>187</v>
      </c>
      <c r="D182" s="190"/>
      <c r="E182" s="192">
        <v>5.7770000000000001</v>
      </c>
      <c r="F182" s="192"/>
      <c r="G182" s="192">
        <v>5.5830911394860001</v>
      </c>
      <c r="H182" s="192">
        <v>-9.4920000000000004E-3</v>
      </c>
      <c r="I182" s="192">
        <v>0</v>
      </c>
      <c r="J182" s="192">
        <v>0</v>
      </c>
      <c r="K182" s="192">
        <v>0</v>
      </c>
      <c r="L182" s="192">
        <v>0</v>
      </c>
      <c r="M182" s="192">
        <v>0</v>
      </c>
      <c r="N182" s="192">
        <v>0</v>
      </c>
      <c r="O182" s="192">
        <v>8.5470000000000008E-3</v>
      </c>
      <c r="P182" s="192">
        <v>7.8549999999999991E-3</v>
      </c>
      <c r="Q182" s="192">
        <v>1.2213994586666668</v>
      </c>
      <c r="R182" s="192">
        <v>1.8691951416022052E-2</v>
      </c>
      <c r="S182" s="192">
        <v>0.58846900000000002</v>
      </c>
      <c r="T182" s="192">
        <v>5.889439726688192E-2</v>
      </c>
      <c r="U182" s="192">
        <v>0</v>
      </c>
      <c r="V182" s="192">
        <v>0</v>
      </c>
      <c r="W182" s="192">
        <v>0</v>
      </c>
      <c r="X182" s="192">
        <v>0</v>
      </c>
      <c r="Y182" s="192">
        <v>0</v>
      </c>
      <c r="Z182" s="192"/>
      <c r="AA182" s="192">
        <v>0</v>
      </c>
      <c r="AB182" s="188"/>
      <c r="AC182" s="193">
        <v>13.25445594683557</v>
      </c>
      <c r="AE182" s="192">
        <v>5.7751306378313929</v>
      </c>
      <c r="AF182" s="188"/>
      <c r="AG182" s="192">
        <v>4.8381225388120006</v>
      </c>
      <c r="AH182" s="192">
        <v>2.3866042574999854E-2</v>
      </c>
      <c r="AI182" s="192">
        <v>-9.4920000000000004E-3</v>
      </c>
      <c r="AJ182" s="192"/>
      <c r="AK182" s="192">
        <v>0</v>
      </c>
      <c r="AL182" s="192">
        <v>0</v>
      </c>
      <c r="AM182" s="192">
        <v>0</v>
      </c>
      <c r="AN182" s="192">
        <v>0</v>
      </c>
      <c r="AO182" s="192">
        <v>0</v>
      </c>
      <c r="AP182" s="192">
        <v>8.5470000000000008E-3</v>
      </c>
      <c r="AQ182" s="192">
        <v>7.8549999999999991E-3</v>
      </c>
      <c r="AR182" s="192">
        <v>6.3084014604631922E-2</v>
      </c>
      <c r="AS182" s="192">
        <v>1.6008974853333335</v>
      </c>
      <c r="AT182" s="192">
        <v>7.5929096297293356E-3</v>
      </c>
      <c r="AU182" s="192">
        <v>0.53773199999999999</v>
      </c>
      <c r="AV182" s="192">
        <v>7.7531585745971687E-2</v>
      </c>
      <c r="AW182" s="192">
        <v>0</v>
      </c>
      <c r="AX182" s="192">
        <v>0</v>
      </c>
      <c r="AY182" s="192">
        <v>0</v>
      </c>
      <c r="AZ182" s="192">
        <v>0</v>
      </c>
      <c r="BA182" s="192">
        <v>0</v>
      </c>
      <c r="BB182" s="188"/>
      <c r="BC182" s="192">
        <v>0</v>
      </c>
      <c r="BD182" s="188"/>
      <c r="BE182" s="192">
        <v>0</v>
      </c>
      <c r="BG182" s="187">
        <v>12.930867214532059</v>
      </c>
      <c r="BI182" s="159">
        <v>-2.4413580881889475E-2</v>
      </c>
      <c r="BN182" s="194"/>
    </row>
    <row r="183" spans="1:66" x14ac:dyDescent="0.2">
      <c r="A183" s="190" t="s">
        <v>660</v>
      </c>
      <c r="B183" s="190" t="s">
        <v>849</v>
      </c>
      <c r="C183" s="190" t="s">
        <v>188</v>
      </c>
      <c r="D183" s="190"/>
      <c r="E183" s="192">
        <v>5.5941200000000002</v>
      </c>
      <c r="F183" s="192"/>
      <c r="G183" s="192">
        <v>12.121462487693</v>
      </c>
      <c r="H183" s="192">
        <v>-0.21368000000000001</v>
      </c>
      <c r="I183" s="192">
        <v>0</v>
      </c>
      <c r="J183" s="192">
        <v>0</v>
      </c>
      <c r="K183" s="192">
        <v>0</v>
      </c>
      <c r="L183" s="192">
        <v>0</v>
      </c>
      <c r="M183" s="192">
        <v>0</v>
      </c>
      <c r="N183" s="192">
        <v>0</v>
      </c>
      <c r="O183" s="192">
        <v>8.5470000000000008E-3</v>
      </c>
      <c r="P183" s="192">
        <v>7.8549999999999991E-3</v>
      </c>
      <c r="Q183" s="192">
        <v>1.5958013271111111</v>
      </c>
      <c r="R183" s="192">
        <v>4.0660833747376425E-2</v>
      </c>
      <c r="S183" s="192">
        <v>1.001568</v>
      </c>
      <c r="T183" s="192">
        <v>8.4912320345529563E-2</v>
      </c>
      <c r="U183" s="192">
        <v>0</v>
      </c>
      <c r="V183" s="192">
        <v>0</v>
      </c>
      <c r="W183" s="192">
        <v>0</v>
      </c>
      <c r="X183" s="192">
        <v>0</v>
      </c>
      <c r="Y183" s="192">
        <v>0</v>
      </c>
      <c r="Z183" s="192"/>
      <c r="AA183" s="192">
        <v>0</v>
      </c>
      <c r="AB183" s="188"/>
      <c r="AC183" s="193">
        <v>20.241246968897016</v>
      </c>
      <c r="AE183" s="192">
        <v>5.682178020576746</v>
      </c>
      <c r="AF183" s="188"/>
      <c r="AG183" s="192">
        <v>10.464959886501999</v>
      </c>
      <c r="AH183" s="192">
        <v>5.1916098417000844E-2</v>
      </c>
      <c r="AI183" s="192">
        <v>-0.21368000000000001</v>
      </c>
      <c r="AJ183" s="192"/>
      <c r="AK183" s="192">
        <v>0</v>
      </c>
      <c r="AL183" s="192">
        <v>0</v>
      </c>
      <c r="AM183" s="192">
        <v>0</v>
      </c>
      <c r="AN183" s="192">
        <v>0</v>
      </c>
      <c r="AO183" s="192">
        <v>0</v>
      </c>
      <c r="AP183" s="192">
        <v>8.5470000000000008E-3</v>
      </c>
      <c r="AQ183" s="192">
        <v>7.8549999999999991E-3</v>
      </c>
      <c r="AR183" s="192">
        <v>6.5841338340341532E-2</v>
      </c>
      <c r="AS183" s="192">
        <v>2.3519945004444445</v>
      </c>
      <c r="AT183" s="192">
        <v>1.6484984204947147E-2</v>
      </c>
      <c r="AU183" s="192">
        <v>0.88138000000000005</v>
      </c>
      <c r="AV183" s="192">
        <v>9.3507596717989319E-2</v>
      </c>
      <c r="AW183" s="192">
        <v>0</v>
      </c>
      <c r="AX183" s="192">
        <v>0</v>
      </c>
      <c r="AY183" s="192">
        <v>0</v>
      </c>
      <c r="AZ183" s="192">
        <v>0</v>
      </c>
      <c r="BA183" s="192">
        <v>0</v>
      </c>
      <c r="BB183" s="188"/>
      <c r="BC183" s="192">
        <v>0</v>
      </c>
      <c r="BD183" s="188"/>
      <c r="BE183" s="192">
        <v>0</v>
      </c>
      <c r="BG183" s="187">
        <v>19.410984425203463</v>
      </c>
      <c r="BI183" s="159">
        <v>-4.1018349559656407E-2</v>
      </c>
      <c r="BN183" s="194"/>
    </row>
    <row r="184" spans="1:66" x14ac:dyDescent="0.2">
      <c r="A184" s="190" t="s">
        <v>688</v>
      </c>
      <c r="B184" s="190" t="s">
        <v>850</v>
      </c>
      <c r="C184" s="190" t="s">
        <v>189</v>
      </c>
      <c r="D184" s="190"/>
      <c r="E184" s="192">
        <v>58.304222000000003</v>
      </c>
      <c r="F184" s="192"/>
      <c r="G184" s="192">
        <v>178.394730117384</v>
      </c>
      <c r="H184" s="192">
        <v>0</v>
      </c>
      <c r="I184" s="192">
        <v>0</v>
      </c>
      <c r="J184" s="192">
        <v>0</v>
      </c>
      <c r="K184" s="192">
        <v>2.7449000000000001E-2</v>
      </c>
      <c r="L184" s="192">
        <v>0.29345399999999999</v>
      </c>
      <c r="M184" s="192">
        <v>1.7945519999999999</v>
      </c>
      <c r="N184" s="192">
        <v>0</v>
      </c>
      <c r="O184" s="192">
        <v>8.5470000000000008E-3</v>
      </c>
      <c r="P184" s="192">
        <v>7.8549999999999991E-3</v>
      </c>
      <c r="Q184" s="192">
        <v>1.8756446888888889</v>
      </c>
      <c r="R184" s="192">
        <v>0.60408576034092132</v>
      </c>
      <c r="S184" s="192">
        <v>2.7620779999999998</v>
      </c>
      <c r="T184" s="192">
        <v>0.24726023783068468</v>
      </c>
      <c r="U184" s="192">
        <v>0.1</v>
      </c>
      <c r="V184" s="192">
        <v>0</v>
      </c>
      <c r="W184" s="192">
        <v>0</v>
      </c>
      <c r="X184" s="192">
        <v>0.254471</v>
      </c>
      <c r="Y184" s="192">
        <v>21.944978660318672</v>
      </c>
      <c r="Z184" s="192"/>
      <c r="AA184" s="192">
        <v>5.2003250000000003</v>
      </c>
      <c r="AB184" s="188"/>
      <c r="AC184" s="193">
        <v>271.81965246476318</v>
      </c>
      <c r="AE184" s="192">
        <v>58.231455836929065</v>
      </c>
      <c r="AF184" s="188"/>
      <c r="AG184" s="192">
        <v>160.11460952171902</v>
      </c>
      <c r="AH184" s="192">
        <v>0.77130183756899828</v>
      </c>
      <c r="AI184" s="192">
        <v>0</v>
      </c>
      <c r="AJ184" s="192"/>
      <c r="AK184" s="192">
        <v>0</v>
      </c>
      <c r="AL184" s="192">
        <v>2.7449000000000001E-2</v>
      </c>
      <c r="AM184" s="192">
        <v>0.29345399999999999</v>
      </c>
      <c r="AN184" s="192">
        <v>1.768446</v>
      </c>
      <c r="AO184" s="192">
        <v>0</v>
      </c>
      <c r="AP184" s="192">
        <v>8.5470000000000008E-3</v>
      </c>
      <c r="AQ184" s="192">
        <v>7.8549999999999991E-3</v>
      </c>
      <c r="AR184" s="192">
        <v>0.76540287614510483</v>
      </c>
      <c r="AS184" s="192">
        <v>2.1941833555555554</v>
      </c>
      <c r="AT184" s="192">
        <v>0.24261381918367794</v>
      </c>
      <c r="AU184" s="192">
        <v>2.6403129999999999</v>
      </c>
      <c r="AV184" s="192">
        <v>0.20426468250597041</v>
      </c>
      <c r="AW184" s="192">
        <v>0.1</v>
      </c>
      <c r="AX184" s="192">
        <v>0</v>
      </c>
      <c r="AY184" s="192">
        <v>0</v>
      </c>
      <c r="AZ184" s="192">
        <v>0.26241399999999998</v>
      </c>
      <c r="BA184" s="192">
        <v>22.559438062807597</v>
      </c>
      <c r="BB184" s="188"/>
      <c r="BC184" s="192">
        <v>6.6593220000000004</v>
      </c>
      <c r="BD184" s="188"/>
      <c r="BE184" s="192">
        <v>0</v>
      </c>
      <c r="BG184" s="187">
        <v>256.85106999241498</v>
      </c>
      <c r="BI184" s="159">
        <v>-5.5068065670081108E-2</v>
      </c>
      <c r="BN184" s="194"/>
    </row>
    <row r="185" spans="1:66" x14ac:dyDescent="0.2">
      <c r="A185" s="190" t="s">
        <v>678</v>
      </c>
      <c r="B185" s="190" t="s">
        <v>851</v>
      </c>
      <c r="C185" s="190" t="s">
        <v>190</v>
      </c>
      <c r="D185" s="190"/>
      <c r="E185" s="192">
        <v>79.709278999999995</v>
      </c>
      <c r="F185" s="192"/>
      <c r="G185" s="192">
        <v>48.249659917479001</v>
      </c>
      <c r="H185" s="192">
        <v>0</v>
      </c>
      <c r="I185" s="192">
        <v>0</v>
      </c>
      <c r="J185" s="192">
        <v>0</v>
      </c>
      <c r="K185" s="192">
        <v>0</v>
      </c>
      <c r="L185" s="192">
        <v>3.7062000000000012E-2</v>
      </c>
      <c r="M185" s="192">
        <v>0.296514</v>
      </c>
      <c r="N185" s="192">
        <v>0</v>
      </c>
      <c r="O185" s="192">
        <v>8.5470000000000008E-3</v>
      </c>
      <c r="P185" s="192">
        <v>7.8549999999999991E-3</v>
      </c>
      <c r="Q185" s="192">
        <v>2.1833102988888893</v>
      </c>
      <c r="R185" s="192">
        <v>0.16338449279450382</v>
      </c>
      <c r="S185" s="192">
        <v>0.97</v>
      </c>
      <c r="T185" s="192">
        <v>7.4437376904814945E-2</v>
      </c>
      <c r="U185" s="192">
        <v>0.1</v>
      </c>
      <c r="V185" s="192">
        <v>0</v>
      </c>
      <c r="W185" s="192">
        <v>0</v>
      </c>
      <c r="X185" s="192">
        <v>0.100387</v>
      </c>
      <c r="Y185" s="192">
        <v>9.0488925157111115</v>
      </c>
      <c r="Z185" s="192"/>
      <c r="AA185" s="192">
        <v>2.0515029999999999</v>
      </c>
      <c r="AB185" s="188"/>
      <c r="AC185" s="193">
        <v>143.00083160177834</v>
      </c>
      <c r="AE185" s="192">
        <v>80.624519468941187</v>
      </c>
      <c r="AF185" s="188"/>
      <c r="AG185" s="192">
        <v>43.524800786625001</v>
      </c>
      <c r="AH185" s="192">
        <v>0.20861071025899797</v>
      </c>
      <c r="AI185" s="192">
        <v>0</v>
      </c>
      <c r="AJ185" s="192"/>
      <c r="AK185" s="192">
        <v>0</v>
      </c>
      <c r="AL185" s="192">
        <v>0</v>
      </c>
      <c r="AM185" s="192">
        <v>3.7062000000000012E-2</v>
      </c>
      <c r="AN185" s="192">
        <v>0.29220000000000002</v>
      </c>
      <c r="AO185" s="192">
        <v>0</v>
      </c>
      <c r="AP185" s="192">
        <v>8.5470000000000008E-3</v>
      </c>
      <c r="AQ185" s="192">
        <v>7.8549999999999991E-3</v>
      </c>
      <c r="AR185" s="192">
        <v>0.8945017937315084</v>
      </c>
      <c r="AS185" s="192">
        <v>2.7978097655555558</v>
      </c>
      <c r="AT185" s="192">
        <v>6.5618722364671964E-2</v>
      </c>
      <c r="AU185" s="192">
        <v>0.86710500000000001</v>
      </c>
      <c r="AV185" s="192">
        <v>8.8562248809762711E-2</v>
      </c>
      <c r="AW185" s="192">
        <v>0.1</v>
      </c>
      <c r="AX185" s="192">
        <v>0</v>
      </c>
      <c r="AY185" s="192">
        <v>0</v>
      </c>
      <c r="AZ185" s="192">
        <v>0.10352</v>
      </c>
      <c r="BA185" s="192">
        <v>9.302261506151023</v>
      </c>
      <c r="BB185" s="188"/>
      <c r="BC185" s="192">
        <v>2.6270699999999998</v>
      </c>
      <c r="BD185" s="188"/>
      <c r="BE185" s="192">
        <v>0</v>
      </c>
      <c r="BG185" s="187">
        <v>141.55004400243769</v>
      </c>
      <c r="BI185" s="159">
        <v>-1.0145308828557997E-2</v>
      </c>
      <c r="BN185" s="194"/>
    </row>
    <row r="186" spans="1:66" x14ac:dyDescent="0.2">
      <c r="A186" s="190" t="s">
        <v>682</v>
      </c>
      <c r="B186" s="190" t="s">
        <v>852</v>
      </c>
      <c r="C186" s="190" t="s">
        <v>191</v>
      </c>
      <c r="D186" s="190"/>
      <c r="E186" s="192">
        <v>135.38016999999999</v>
      </c>
      <c r="F186" s="192"/>
      <c r="G186" s="192">
        <v>180.793927689398</v>
      </c>
      <c r="H186" s="192">
        <v>-7.1726999999999999E-2</v>
      </c>
      <c r="I186" s="192">
        <v>0</v>
      </c>
      <c r="J186" s="192">
        <v>0</v>
      </c>
      <c r="K186" s="192">
        <v>0</v>
      </c>
      <c r="L186" s="192">
        <v>9.986600000000001E-2</v>
      </c>
      <c r="M186" s="192">
        <v>1.355486</v>
      </c>
      <c r="N186" s="192">
        <v>0</v>
      </c>
      <c r="O186" s="192">
        <v>8.5470000000000008E-3</v>
      </c>
      <c r="P186" s="192">
        <v>7.8549999999999991E-3</v>
      </c>
      <c r="Q186" s="192">
        <v>4.0086175566666666</v>
      </c>
      <c r="R186" s="192">
        <v>0.61220999746689764</v>
      </c>
      <c r="S186" s="192">
        <v>3.0836730000000001</v>
      </c>
      <c r="T186" s="192">
        <v>0.26677522184545083</v>
      </c>
      <c r="U186" s="192">
        <v>9.7449999999999995E-2</v>
      </c>
      <c r="V186" s="192">
        <v>0</v>
      </c>
      <c r="W186" s="192">
        <v>0</v>
      </c>
      <c r="X186" s="192">
        <v>0.32574199999999998</v>
      </c>
      <c r="Y186" s="192">
        <v>22.602530738460867</v>
      </c>
      <c r="Z186" s="192"/>
      <c r="AA186" s="192">
        <v>6.6568259999999997</v>
      </c>
      <c r="AB186" s="188"/>
      <c r="AC186" s="193">
        <v>355.22794920383785</v>
      </c>
      <c r="AE186" s="192">
        <v>135.95733789799229</v>
      </c>
      <c r="AF186" s="188"/>
      <c r="AG186" s="192">
        <v>161.92946299703402</v>
      </c>
      <c r="AH186" s="192">
        <v>0.78167493264001608</v>
      </c>
      <c r="AI186" s="192">
        <v>-7.1726999999999999E-2</v>
      </c>
      <c r="AJ186" s="192"/>
      <c r="AK186" s="192">
        <v>0</v>
      </c>
      <c r="AL186" s="192">
        <v>0</v>
      </c>
      <c r="AM186" s="192">
        <v>9.986600000000001E-2</v>
      </c>
      <c r="AN186" s="192">
        <v>1.3357669999999999</v>
      </c>
      <c r="AO186" s="192">
        <v>0</v>
      </c>
      <c r="AP186" s="192">
        <v>8.5470000000000008E-3</v>
      </c>
      <c r="AQ186" s="192">
        <v>7.8549999999999991E-3</v>
      </c>
      <c r="AR186" s="192">
        <v>1.6116930029410421</v>
      </c>
      <c r="AS186" s="192">
        <v>6.0689750233333335</v>
      </c>
      <c r="AT186" s="192">
        <v>0.24587668734990412</v>
      </c>
      <c r="AU186" s="192">
        <v>2.7400259999999999</v>
      </c>
      <c r="AV186" s="192">
        <v>0.21675722250871743</v>
      </c>
      <c r="AW186" s="192">
        <v>4.3549999999999998E-2</v>
      </c>
      <c r="AX186" s="192">
        <v>0</v>
      </c>
      <c r="AY186" s="192">
        <v>0</v>
      </c>
      <c r="AZ186" s="192">
        <v>0.33590900000000001</v>
      </c>
      <c r="BA186" s="192">
        <v>23.526633650434629</v>
      </c>
      <c r="BB186" s="188"/>
      <c r="BC186" s="192">
        <v>8.5244560000000007</v>
      </c>
      <c r="BD186" s="188"/>
      <c r="BE186" s="192">
        <v>0</v>
      </c>
      <c r="BG186" s="187">
        <v>343.36266041423397</v>
      </c>
      <c r="BI186" s="159">
        <v>-3.3401900993987689E-2</v>
      </c>
      <c r="BN186" s="194"/>
    </row>
    <row r="187" spans="1:66" x14ac:dyDescent="0.2">
      <c r="A187" s="190" t="s">
        <v>682</v>
      </c>
      <c r="B187" s="190" t="s">
        <v>853</v>
      </c>
      <c r="C187" s="190" t="s">
        <v>192</v>
      </c>
      <c r="D187" s="190"/>
      <c r="E187" s="192">
        <v>38.096404</v>
      </c>
      <c r="F187" s="192"/>
      <c r="G187" s="192">
        <v>136.94531084105</v>
      </c>
      <c r="H187" s="192">
        <v>-0.33713500000000002</v>
      </c>
      <c r="I187" s="192">
        <v>0</v>
      </c>
      <c r="J187" s="192">
        <v>0</v>
      </c>
      <c r="K187" s="192">
        <v>0</v>
      </c>
      <c r="L187" s="192">
        <v>1.7123000000000013E-2</v>
      </c>
      <c r="M187" s="192">
        <v>1.263652</v>
      </c>
      <c r="N187" s="192">
        <v>0</v>
      </c>
      <c r="O187" s="192">
        <v>8.5470000000000008E-3</v>
      </c>
      <c r="P187" s="192">
        <v>7.8549999999999991E-3</v>
      </c>
      <c r="Q187" s="192">
        <v>0.86404391666666669</v>
      </c>
      <c r="R187" s="192">
        <v>0.46196033590586727</v>
      </c>
      <c r="S187" s="192">
        <v>1.7014800000000001</v>
      </c>
      <c r="T187" s="192">
        <v>0.15764648552128155</v>
      </c>
      <c r="U187" s="192">
        <v>0</v>
      </c>
      <c r="V187" s="192">
        <v>0</v>
      </c>
      <c r="W187" s="192">
        <v>0</v>
      </c>
      <c r="X187" s="192">
        <v>0.171123</v>
      </c>
      <c r="Y187" s="192">
        <v>15.928560579639761</v>
      </c>
      <c r="Z187" s="192"/>
      <c r="AA187" s="192">
        <v>3.4970460000000001</v>
      </c>
      <c r="AB187" s="188"/>
      <c r="AC187" s="193">
        <v>198.78361715878361</v>
      </c>
      <c r="AE187" s="192">
        <v>38.067435300783501</v>
      </c>
      <c r="AF187" s="188"/>
      <c r="AG187" s="192">
        <v>123.24607440894</v>
      </c>
      <c r="AH187" s="192">
        <v>0.58983488663400707</v>
      </c>
      <c r="AI187" s="192">
        <v>-0.33713500000000002</v>
      </c>
      <c r="AJ187" s="192"/>
      <c r="AK187" s="192">
        <v>0</v>
      </c>
      <c r="AL187" s="192">
        <v>0</v>
      </c>
      <c r="AM187" s="192">
        <v>1.7123000000000013E-2</v>
      </c>
      <c r="AN187" s="192">
        <v>1.245269</v>
      </c>
      <c r="AO187" s="192">
        <v>0</v>
      </c>
      <c r="AP187" s="192">
        <v>8.5470000000000008E-3</v>
      </c>
      <c r="AQ187" s="192">
        <v>7.8549999999999991E-3</v>
      </c>
      <c r="AR187" s="192">
        <v>0.52175163849447903</v>
      </c>
      <c r="AS187" s="192">
        <v>1.3054987166666667</v>
      </c>
      <c r="AT187" s="192">
        <v>0.18624330920863577</v>
      </c>
      <c r="AU187" s="192">
        <v>1.5580909999999999</v>
      </c>
      <c r="AV187" s="192">
        <v>0.14338192489673851</v>
      </c>
      <c r="AW187" s="192">
        <v>0</v>
      </c>
      <c r="AX187" s="192">
        <v>0</v>
      </c>
      <c r="AY187" s="192">
        <v>0</v>
      </c>
      <c r="AZ187" s="192">
        <v>0.17646400000000001</v>
      </c>
      <c r="BA187" s="192">
        <v>16.374560275869676</v>
      </c>
      <c r="BB187" s="188"/>
      <c r="BC187" s="192">
        <v>4.4781719999999998</v>
      </c>
      <c r="BD187" s="188"/>
      <c r="BE187" s="192">
        <v>0</v>
      </c>
      <c r="BG187" s="187">
        <v>187.58916646149376</v>
      </c>
      <c r="BI187" s="159">
        <v>-5.6314754994864553E-2</v>
      </c>
      <c r="BN187" s="194"/>
    </row>
    <row r="188" spans="1:66" x14ac:dyDescent="0.2">
      <c r="A188" s="190" t="s">
        <v>724</v>
      </c>
      <c r="B188" s="190" t="s">
        <v>854</v>
      </c>
      <c r="C188" s="190" t="s">
        <v>193</v>
      </c>
      <c r="D188" s="190"/>
      <c r="E188" s="192">
        <v>81.447727</v>
      </c>
      <c r="F188" s="192"/>
      <c r="G188" s="192">
        <v>244.87924031580499</v>
      </c>
      <c r="H188" s="192">
        <v>0</v>
      </c>
      <c r="I188" s="192">
        <v>0</v>
      </c>
      <c r="J188" s="192">
        <v>0</v>
      </c>
      <c r="K188" s="192">
        <v>0</v>
      </c>
      <c r="L188" s="192">
        <v>0.14087600000000003</v>
      </c>
      <c r="M188" s="192">
        <v>1.924299</v>
      </c>
      <c r="N188" s="192">
        <v>0</v>
      </c>
      <c r="O188" s="192">
        <v>8.5470000000000008E-3</v>
      </c>
      <c r="P188" s="192">
        <v>7.8549999999999991E-3</v>
      </c>
      <c r="Q188" s="192">
        <v>6.3424835722222213</v>
      </c>
      <c r="R188" s="192">
        <v>0.82582940182738707</v>
      </c>
      <c r="S188" s="192">
        <v>4.0647080000000004</v>
      </c>
      <c r="T188" s="192">
        <v>0.24720634407042061</v>
      </c>
      <c r="U188" s="192">
        <v>9.5399999999999999E-2</v>
      </c>
      <c r="V188" s="192">
        <v>0</v>
      </c>
      <c r="W188" s="192">
        <v>0</v>
      </c>
      <c r="X188" s="192">
        <v>0.26427299999999998</v>
      </c>
      <c r="Y188" s="192">
        <v>25.438205448616358</v>
      </c>
      <c r="Z188" s="192"/>
      <c r="AA188" s="192">
        <v>5.4006629999999998</v>
      </c>
      <c r="AB188" s="188"/>
      <c r="AC188" s="193">
        <v>371.08731308254141</v>
      </c>
      <c r="AE188" s="192">
        <v>82.501104120530115</v>
      </c>
      <c r="AF188" s="188"/>
      <c r="AG188" s="192">
        <v>219.20709472395799</v>
      </c>
      <c r="AH188" s="192">
        <v>1.054426005320996</v>
      </c>
      <c r="AI188" s="192">
        <v>0</v>
      </c>
      <c r="AJ188" s="192"/>
      <c r="AK188" s="192">
        <v>0</v>
      </c>
      <c r="AL188" s="192">
        <v>0</v>
      </c>
      <c r="AM188" s="192">
        <v>0.14087600000000003</v>
      </c>
      <c r="AN188" s="192">
        <v>1.8963049999999999</v>
      </c>
      <c r="AO188" s="192">
        <v>0</v>
      </c>
      <c r="AP188" s="192">
        <v>8.5470000000000008E-3</v>
      </c>
      <c r="AQ188" s="192">
        <v>7.8549999999999991E-3</v>
      </c>
      <c r="AR188" s="192">
        <v>1.0135423803288659</v>
      </c>
      <c r="AS188" s="192">
        <v>8.2999986388888889</v>
      </c>
      <c r="AT188" s="192">
        <v>0.33303162987338553</v>
      </c>
      <c r="AU188" s="192">
        <v>4.0647080000000004</v>
      </c>
      <c r="AV188" s="192">
        <v>0.20749582387547857</v>
      </c>
      <c r="AW188" s="192">
        <v>0.1046</v>
      </c>
      <c r="AX188" s="192">
        <v>0</v>
      </c>
      <c r="AY188" s="192">
        <v>0</v>
      </c>
      <c r="AZ188" s="192">
        <v>0.27252199999999999</v>
      </c>
      <c r="BA188" s="192">
        <v>26.437378513372611</v>
      </c>
      <c r="BB188" s="188"/>
      <c r="BC188" s="192">
        <v>6.9158660000000003</v>
      </c>
      <c r="BD188" s="188"/>
      <c r="BE188" s="192">
        <v>0</v>
      </c>
      <c r="BG188" s="187">
        <v>352.46535083614833</v>
      </c>
      <c r="BI188" s="159">
        <v>-5.018215818725922E-2</v>
      </c>
      <c r="BN188" s="194"/>
    </row>
    <row r="189" spans="1:66" x14ac:dyDescent="0.2">
      <c r="A189" s="190" t="s">
        <v>715</v>
      </c>
      <c r="B189" s="190" t="s">
        <v>855</v>
      </c>
      <c r="C189" s="190" t="s">
        <v>194</v>
      </c>
      <c r="D189" s="190"/>
      <c r="E189" s="192">
        <v>360.21370000000002</v>
      </c>
      <c r="F189" s="192"/>
      <c r="G189" s="192">
        <v>418.61547051648904</v>
      </c>
      <c r="H189" s="192">
        <v>0</v>
      </c>
      <c r="I189" s="192">
        <v>0</v>
      </c>
      <c r="J189" s="192">
        <v>4.4949999999999999E-3</v>
      </c>
      <c r="K189" s="192">
        <v>0.20185700000000001</v>
      </c>
      <c r="L189" s="192">
        <v>0.31612800000000002</v>
      </c>
      <c r="M189" s="192">
        <v>3.5573679999999999</v>
      </c>
      <c r="N189" s="192">
        <v>0</v>
      </c>
      <c r="O189" s="192">
        <v>8.5470000000000008E-3</v>
      </c>
      <c r="P189" s="192">
        <v>0</v>
      </c>
      <c r="Q189" s="192">
        <v>1.7942189955555554</v>
      </c>
      <c r="R189" s="192">
        <v>1.4030323217472365</v>
      </c>
      <c r="S189" s="192">
        <v>0</v>
      </c>
      <c r="T189" s="192">
        <v>0</v>
      </c>
      <c r="U189" s="192">
        <v>0</v>
      </c>
      <c r="V189" s="192">
        <v>0</v>
      </c>
      <c r="W189" s="192">
        <v>0</v>
      </c>
      <c r="X189" s="192">
        <v>0.96645700000000001</v>
      </c>
      <c r="Y189" s="192">
        <v>57.991279796136546</v>
      </c>
      <c r="Z189" s="192"/>
      <c r="AA189" s="192">
        <v>19.750385000000001</v>
      </c>
      <c r="AB189" s="188"/>
      <c r="AC189" s="193">
        <v>864.82293862992844</v>
      </c>
      <c r="AE189" s="192">
        <v>361.30316553872024</v>
      </c>
      <c r="AF189" s="188"/>
      <c r="AG189" s="192">
        <v>381.34371306410901</v>
      </c>
      <c r="AH189" s="192">
        <v>1.7914036035550236</v>
      </c>
      <c r="AI189" s="192">
        <v>0</v>
      </c>
      <c r="AJ189" s="192"/>
      <c r="AK189" s="192">
        <v>4.4949999999999999E-3</v>
      </c>
      <c r="AL189" s="192">
        <v>0.20185700000000001</v>
      </c>
      <c r="AM189" s="192">
        <v>0.31612800000000002</v>
      </c>
      <c r="AN189" s="192">
        <v>3.5056180000000001</v>
      </c>
      <c r="AO189" s="192">
        <v>0</v>
      </c>
      <c r="AP189" s="192">
        <v>8.5470000000000008E-3</v>
      </c>
      <c r="AQ189" s="192">
        <v>0</v>
      </c>
      <c r="AR189" s="192">
        <v>4.2080234297317842</v>
      </c>
      <c r="AS189" s="192">
        <v>2.8633853422222222</v>
      </c>
      <c r="AT189" s="192">
        <v>0.56930996787040655</v>
      </c>
      <c r="AU189" s="192">
        <v>0</v>
      </c>
      <c r="AV189" s="192">
        <v>0</v>
      </c>
      <c r="AW189" s="192">
        <v>0</v>
      </c>
      <c r="AX189" s="192">
        <v>0</v>
      </c>
      <c r="AY189" s="192">
        <v>0</v>
      </c>
      <c r="AZ189" s="192">
        <v>0.99662300000000004</v>
      </c>
      <c r="BA189" s="192">
        <v>59.800693422207509</v>
      </c>
      <c r="BB189" s="188"/>
      <c r="BC189" s="192">
        <v>25.291529000000001</v>
      </c>
      <c r="BD189" s="188"/>
      <c r="BE189" s="192">
        <v>0</v>
      </c>
      <c r="BG189" s="187">
        <v>842.20449136841637</v>
      </c>
      <c r="BI189" s="159">
        <v>-2.6153847511659112E-2</v>
      </c>
      <c r="BN189" s="194"/>
    </row>
    <row r="190" spans="1:66" x14ac:dyDescent="0.2">
      <c r="A190" s="190" t="s">
        <v>672</v>
      </c>
      <c r="B190" s="190" t="s">
        <v>856</v>
      </c>
      <c r="C190" s="190" t="s">
        <v>195</v>
      </c>
      <c r="D190" s="190"/>
      <c r="E190" s="192">
        <v>25.246884000000001</v>
      </c>
      <c r="F190" s="192"/>
      <c r="G190" s="192">
        <v>34.590542200340998</v>
      </c>
      <c r="H190" s="192">
        <v>0</v>
      </c>
      <c r="I190" s="192">
        <v>0</v>
      </c>
      <c r="J190" s="192">
        <v>0</v>
      </c>
      <c r="K190" s="192">
        <v>0</v>
      </c>
      <c r="L190" s="192">
        <v>0</v>
      </c>
      <c r="M190" s="192">
        <v>0</v>
      </c>
      <c r="N190" s="192">
        <v>1.1998588940404447</v>
      </c>
      <c r="O190" s="192">
        <v>0</v>
      </c>
      <c r="P190" s="192">
        <v>0</v>
      </c>
      <c r="Q190" s="192">
        <v>0</v>
      </c>
      <c r="R190" s="192">
        <v>0</v>
      </c>
      <c r="S190" s="192">
        <v>0</v>
      </c>
      <c r="T190" s="192">
        <v>0</v>
      </c>
      <c r="U190" s="192">
        <v>0</v>
      </c>
      <c r="V190" s="192">
        <v>0</v>
      </c>
      <c r="W190" s="192">
        <v>0</v>
      </c>
      <c r="X190" s="192">
        <v>0</v>
      </c>
      <c r="Y190" s="192">
        <v>0</v>
      </c>
      <c r="Z190" s="192"/>
      <c r="AA190" s="192">
        <v>0</v>
      </c>
      <c r="AB190" s="188"/>
      <c r="AC190" s="193">
        <v>61.037285094381446</v>
      </c>
      <c r="AE190" s="192">
        <v>25.308588821434231</v>
      </c>
      <c r="AF190" s="188"/>
      <c r="AG190" s="192">
        <v>32.006133377744</v>
      </c>
      <c r="AH190" s="192">
        <v>0.14825890065400302</v>
      </c>
      <c r="AI190" s="192">
        <v>0</v>
      </c>
      <c r="AJ190" s="192"/>
      <c r="AK190" s="192">
        <v>0</v>
      </c>
      <c r="AL190" s="192">
        <v>0</v>
      </c>
      <c r="AM190" s="192">
        <v>0</v>
      </c>
      <c r="AN190" s="192">
        <v>0</v>
      </c>
      <c r="AO190" s="192">
        <v>1.2342087054532582</v>
      </c>
      <c r="AP190" s="192">
        <v>0</v>
      </c>
      <c r="AQ190" s="192">
        <v>0</v>
      </c>
      <c r="AR190" s="192">
        <v>0.30053851478271443</v>
      </c>
      <c r="AS190" s="192">
        <v>0</v>
      </c>
      <c r="AT190" s="192">
        <v>0</v>
      </c>
      <c r="AU190" s="192">
        <v>0</v>
      </c>
      <c r="AV190" s="192">
        <v>0</v>
      </c>
      <c r="AW190" s="192">
        <v>0</v>
      </c>
      <c r="AX190" s="192">
        <v>0</v>
      </c>
      <c r="AY190" s="192">
        <v>0</v>
      </c>
      <c r="AZ190" s="192">
        <v>0</v>
      </c>
      <c r="BA190" s="192">
        <v>0</v>
      </c>
      <c r="BB190" s="188"/>
      <c r="BC190" s="192">
        <v>0</v>
      </c>
      <c r="BD190" s="188"/>
      <c r="BE190" s="192">
        <v>0</v>
      </c>
      <c r="BG190" s="187">
        <v>58.997728320068205</v>
      </c>
      <c r="BI190" s="159">
        <v>-3.3414932711366349E-2</v>
      </c>
      <c r="BN190" s="194"/>
    </row>
    <row r="191" spans="1:66" x14ac:dyDescent="0.2">
      <c r="A191" s="190" t="s">
        <v>660</v>
      </c>
      <c r="B191" s="190" t="s">
        <v>857</v>
      </c>
      <c r="C191" s="190" t="s">
        <v>196</v>
      </c>
      <c r="D191" s="190"/>
      <c r="E191" s="192">
        <v>7.2743890000000002</v>
      </c>
      <c r="F191" s="192"/>
      <c r="G191" s="192">
        <v>12.544610980296001</v>
      </c>
      <c r="H191" s="192">
        <v>-7.6628000000000002E-2</v>
      </c>
      <c r="I191" s="192">
        <v>0</v>
      </c>
      <c r="J191" s="192">
        <v>0</v>
      </c>
      <c r="K191" s="192">
        <v>0</v>
      </c>
      <c r="L191" s="192">
        <v>0</v>
      </c>
      <c r="M191" s="192">
        <v>0</v>
      </c>
      <c r="N191" s="192">
        <v>0</v>
      </c>
      <c r="O191" s="192">
        <v>8.5470000000000008E-3</v>
      </c>
      <c r="P191" s="192">
        <v>7.8549999999999991E-3</v>
      </c>
      <c r="Q191" s="192">
        <v>0.72916554666666666</v>
      </c>
      <c r="R191" s="192">
        <v>4.2478950231471704E-2</v>
      </c>
      <c r="S191" s="192">
        <v>0.9244</v>
      </c>
      <c r="T191" s="192">
        <v>8.3873107117515819E-2</v>
      </c>
      <c r="U191" s="192">
        <v>0</v>
      </c>
      <c r="V191" s="192">
        <v>0</v>
      </c>
      <c r="W191" s="192">
        <v>0</v>
      </c>
      <c r="X191" s="192">
        <v>0</v>
      </c>
      <c r="Y191" s="192">
        <v>0</v>
      </c>
      <c r="Z191" s="192"/>
      <c r="AA191" s="192">
        <v>0</v>
      </c>
      <c r="AB191" s="188"/>
      <c r="AC191" s="193">
        <v>21.538691584311657</v>
      </c>
      <c r="AE191" s="192">
        <v>7.3078898792202533</v>
      </c>
      <c r="AF191" s="188"/>
      <c r="AG191" s="192">
        <v>10.809452507833001</v>
      </c>
      <c r="AH191" s="192">
        <v>5.4237485011000189E-2</v>
      </c>
      <c r="AI191" s="192">
        <v>-7.6628000000000002E-2</v>
      </c>
      <c r="AJ191" s="192"/>
      <c r="AK191" s="192">
        <v>0</v>
      </c>
      <c r="AL191" s="192">
        <v>0</v>
      </c>
      <c r="AM191" s="192">
        <v>0</v>
      </c>
      <c r="AN191" s="192">
        <v>0</v>
      </c>
      <c r="AO191" s="192">
        <v>0</v>
      </c>
      <c r="AP191" s="192">
        <v>8.5470000000000008E-3</v>
      </c>
      <c r="AQ191" s="192">
        <v>7.8549999999999991E-3</v>
      </c>
      <c r="AR191" s="192">
        <v>8.6675111803580535E-2</v>
      </c>
      <c r="AS191" s="192">
        <v>1.0278879999999999</v>
      </c>
      <c r="AT191" s="192">
        <v>1.7060459006274963E-2</v>
      </c>
      <c r="AU191" s="192">
        <v>0.81534700000000004</v>
      </c>
      <c r="AV191" s="192">
        <v>9.3647539819867925E-2</v>
      </c>
      <c r="AW191" s="192">
        <v>0</v>
      </c>
      <c r="AX191" s="192">
        <v>0</v>
      </c>
      <c r="AY191" s="192">
        <v>0</v>
      </c>
      <c r="AZ191" s="192">
        <v>0</v>
      </c>
      <c r="BA191" s="192">
        <v>0</v>
      </c>
      <c r="BB191" s="188"/>
      <c r="BC191" s="192">
        <v>0</v>
      </c>
      <c r="BD191" s="188"/>
      <c r="BE191" s="192">
        <v>0</v>
      </c>
      <c r="BG191" s="187">
        <v>20.151971982693979</v>
      </c>
      <c r="BI191" s="159">
        <v>-6.4382722422551233E-2</v>
      </c>
      <c r="BK191" s="194"/>
      <c r="BN191" s="194"/>
    </row>
    <row r="192" spans="1:66" x14ac:dyDescent="0.2">
      <c r="A192" s="190" t="s">
        <v>682</v>
      </c>
      <c r="B192" s="190" t="s">
        <v>858</v>
      </c>
      <c r="C192" s="190" t="s">
        <v>197</v>
      </c>
      <c r="D192" s="190"/>
      <c r="E192" s="192">
        <v>234.279402</v>
      </c>
      <c r="F192" s="192"/>
      <c r="G192" s="192">
        <v>349.21521406614801</v>
      </c>
      <c r="H192" s="192">
        <v>-0.222663</v>
      </c>
      <c r="I192" s="192">
        <v>0</v>
      </c>
      <c r="J192" s="192">
        <v>0</v>
      </c>
      <c r="K192" s="192">
        <v>0</v>
      </c>
      <c r="L192" s="192">
        <v>0.12485299999999999</v>
      </c>
      <c r="M192" s="192">
        <v>3.495933</v>
      </c>
      <c r="N192" s="192">
        <v>0</v>
      </c>
      <c r="O192" s="192">
        <v>8.5470000000000008E-3</v>
      </c>
      <c r="P192" s="192">
        <v>7.8549999999999991E-3</v>
      </c>
      <c r="Q192" s="192">
        <v>7.9761113722222223</v>
      </c>
      <c r="R192" s="192">
        <v>1.1731579968349362</v>
      </c>
      <c r="S192" s="192">
        <v>5.7640409999999997</v>
      </c>
      <c r="T192" s="192">
        <v>0.47540061545409951</v>
      </c>
      <c r="U192" s="192">
        <v>8.5000000000000006E-2</v>
      </c>
      <c r="V192" s="192">
        <v>0</v>
      </c>
      <c r="W192" s="192">
        <v>0</v>
      </c>
      <c r="X192" s="192">
        <v>0.57984599999999997</v>
      </c>
      <c r="Y192" s="192">
        <v>36.854923289072474</v>
      </c>
      <c r="Z192" s="192"/>
      <c r="AA192" s="192">
        <v>11.849652000000001</v>
      </c>
      <c r="AB192" s="188"/>
      <c r="AC192" s="193">
        <v>651.66727333973165</v>
      </c>
      <c r="AE192" s="192">
        <v>236.93650428975454</v>
      </c>
      <c r="AF192" s="188"/>
      <c r="AG192" s="192">
        <v>313.42072221916902</v>
      </c>
      <c r="AH192" s="192">
        <v>1.4978981100389956</v>
      </c>
      <c r="AI192" s="192">
        <v>-0.222663</v>
      </c>
      <c r="AJ192" s="192"/>
      <c r="AK192" s="192">
        <v>0</v>
      </c>
      <c r="AL192" s="192">
        <v>0</v>
      </c>
      <c r="AM192" s="192">
        <v>0.12485299999999999</v>
      </c>
      <c r="AN192" s="192">
        <v>3.4450759999999998</v>
      </c>
      <c r="AO192" s="192">
        <v>0</v>
      </c>
      <c r="AP192" s="192">
        <v>8.5470000000000008E-3</v>
      </c>
      <c r="AQ192" s="192">
        <v>7.8549999999999991E-3</v>
      </c>
      <c r="AR192" s="192">
        <v>2.7970904557322664</v>
      </c>
      <c r="AS192" s="192">
        <v>10.984308038888889</v>
      </c>
      <c r="AT192" s="192">
        <v>0.47492679153630274</v>
      </c>
      <c r="AU192" s="192">
        <v>5.4921610000000003</v>
      </c>
      <c r="AV192" s="192">
        <v>0.35663588500010712</v>
      </c>
      <c r="AW192" s="192">
        <v>8.5000000000000006E-2</v>
      </c>
      <c r="AX192" s="192">
        <v>0</v>
      </c>
      <c r="AY192" s="192">
        <v>0</v>
      </c>
      <c r="AZ192" s="192">
        <v>0.59794400000000003</v>
      </c>
      <c r="BA192" s="192">
        <v>40.540415617979725</v>
      </c>
      <c r="BB192" s="188"/>
      <c r="BC192" s="192">
        <v>15.174175999999999</v>
      </c>
      <c r="BD192" s="188"/>
      <c r="BE192" s="192">
        <v>0</v>
      </c>
      <c r="BG192" s="187">
        <v>631.72145040809983</v>
      </c>
      <c r="BI192" s="159">
        <v>-3.0607372423984733E-2</v>
      </c>
      <c r="BN192" s="194"/>
    </row>
    <row r="193" spans="1:66" x14ac:dyDescent="0.2">
      <c r="A193" s="190" t="s">
        <v>688</v>
      </c>
      <c r="B193" s="190" t="s">
        <v>859</v>
      </c>
      <c r="C193" s="190" t="s">
        <v>198</v>
      </c>
      <c r="D193" s="190"/>
      <c r="E193" s="192">
        <v>77.69</v>
      </c>
      <c r="F193" s="192"/>
      <c r="G193" s="192">
        <v>221.57121463485001</v>
      </c>
      <c r="H193" s="192">
        <v>0</v>
      </c>
      <c r="I193" s="192">
        <v>0</v>
      </c>
      <c r="J193" s="192">
        <v>0</v>
      </c>
      <c r="K193" s="192">
        <v>0</v>
      </c>
      <c r="L193" s="192">
        <v>9.8014000000000018E-2</v>
      </c>
      <c r="M193" s="192">
        <v>1.946359</v>
      </c>
      <c r="N193" s="192">
        <v>0</v>
      </c>
      <c r="O193" s="192">
        <v>8.5470000000000008E-3</v>
      </c>
      <c r="P193" s="192">
        <v>7.8549999999999991E-3</v>
      </c>
      <c r="Q193" s="192">
        <v>3.8678187588888884</v>
      </c>
      <c r="R193" s="192">
        <v>0.75029130947019929</v>
      </c>
      <c r="S193" s="192">
        <v>2.9964949999999999</v>
      </c>
      <c r="T193" s="192">
        <v>0.2597428049627441</v>
      </c>
      <c r="U193" s="192">
        <v>7.1584999999999996E-2</v>
      </c>
      <c r="V193" s="192">
        <v>0</v>
      </c>
      <c r="W193" s="192">
        <v>0</v>
      </c>
      <c r="X193" s="192">
        <v>0.27562700000000001</v>
      </c>
      <c r="Y193" s="192">
        <v>19.995111854621548</v>
      </c>
      <c r="Z193" s="192"/>
      <c r="AA193" s="192">
        <v>5.6326720000000003</v>
      </c>
      <c r="AB193" s="188"/>
      <c r="AC193" s="193">
        <v>335.1713333627934</v>
      </c>
      <c r="AE193" s="192">
        <v>78.018332546721822</v>
      </c>
      <c r="AF193" s="188"/>
      <c r="AG193" s="192">
        <v>198.89249703465302</v>
      </c>
      <c r="AH193" s="192">
        <v>0.95797832642000913</v>
      </c>
      <c r="AI193" s="192">
        <v>0</v>
      </c>
      <c r="AJ193" s="192"/>
      <c r="AK193" s="192">
        <v>0</v>
      </c>
      <c r="AL193" s="192">
        <v>0</v>
      </c>
      <c r="AM193" s="192">
        <v>9.8014000000000018E-2</v>
      </c>
      <c r="AN193" s="192">
        <v>1.918045</v>
      </c>
      <c r="AO193" s="192">
        <v>0</v>
      </c>
      <c r="AP193" s="192">
        <v>8.5470000000000008E-3</v>
      </c>
      <c r="AQ193" s="192">
        <v>7.8549999999999991E-3</v>
      </c>
      <c r="AR193" s="192">
        <v>1.0009141578113934</v>
      </c>
      <c r="AS193" s="192">
        <v>5.9222578255555547</v>
      </c>
      <c r="AT193" s="192">
        <v>0.30133310870985769</v>
      </c>
      <c r="AU193" s="192">
        <v>2.7179679999999999</v>
      </c>
      <c r="AV193" s="192">
        <v>0.21358788598963782</v>
      </c>
      <c r="AW193" s="192">
        <v>6.5585000000000004E-2</v>
      </c>
      <c r="AX193" s="192">
        <v>0</v>
      </c>
      <c r="AY193" s="192">
        <v>0</v>
      </c>
      <c r="AZ193" s="192">
        <v>0.28422999999999998</v>
      </c>
      <c r="BA193" s="192">
        <v>21.994623040083706</v>
      </c>
      <c r="BB193" s="188"/>
      <c r="BC193" s="192">
        <v>7.212968</v>
      </c>
      <c r="BD193" s="188"/>
      <c r="BE193" s="192">
        <v>0</v>
      </c>
      <c r="BG193" s="187">
        <v>319.61473592594496</v>
      </c>
      <c r="BI193" s="159">
        <v>-4.6413866247952074E-2</v>
      </c>
      <c r="BN193" s="194"/>
    </row>
    <row r="194" spans="1:66" x14ac:dyDescent="0.2">
      <c r="A194" s="190" t="s">
        <v>715</v>
      </c>
      <c r="B194" s="190" t="s">
        <v>860</v>
      </c>
      <c r="C194" s="190" t="s">
        <v>199</v>
      </c>
      <c r="D194" s="190"/>
      <c r="E194" s="192">
        <v>220.31716</v>
      </c>
      <c r="F194" s="192"/>
      <c r="G194" s="192">
        <v>137.72897296066299</v>
      </c>
      <c r="H194" s="192">
        <v>0</v>
      </c>
      <c r="I194" s="192">
        <v>0</v>
      </c>
      <c r="J194" s="192">
        <v>0</v>
      </c>
      <c r="K194" s="192">
        <v>0</v>
      </c>
      <c r="L194" s="192">
        <v>0.15139500000000003</v>
      </c>
      <c r="M194" s="192">
        <v>1.0742529999999999</v>
      </c>
      <c r="N194" s="192">
        <v>0</v>
      </c>
      <c r="O194" s="192">
        <v>8.5470000000000008E-3</v>
      </c>
      <c r="P194" s="192">
        <v>0</v>
      </c>
      <c r="Q194" s="192">
        <v>1.698213737777778</v>
      </c>
      <c r="R194" s="192">
        <v>0.45816251235064065</v>
      </c>
      <c r="S194" s="192">
        <v>0</v>
      </c>
      <c r="T194" s="192">
        <v>0</v>
      </c>
      <c r="U194" s="192">
        <v>0</v>
      </c>
      <c r="V194" s="192">
        <v>0</v>
      </c>
      <c r="W194" s="192">
        <v>0</v>
      </c>
      <c r="X194" s="192">
        <v>0.42283399999999999</v>
      </c>
      <c r="Y194" s="192">
        <v>20.206452657269587</v>
      </c>
      <c r="Z194" s="192"/>
      <c r="AA194" s="192">
        <v>8.6409939999999992</v>
      </c>
      <c r="AB194" s="188"/>
      <c r="AC194" s="193">
        <v>390.70698486806106</v>
      </c>
      <c r="AE194" s="192">
        <v>222.21941295318388</v>
      </c>
      <c r="AF194" s="188"/>
      <c r="AG194" s="192">
        <v>125.88436281811801</v>
      </c>
      <c r="AH194" s="192">
        <v>0.58498579321199651</v>
      </c>
      <c r="AI194" s="192">
        <v>0</v>
      </c>
      <c r="AJ194" s="192"/>
      <c r="AK194" s="192">
        <v>0</v>
      </c>
      <c r="AL194" s="192">
        <v>0</v>
      </c>
      <c r="AM194" s="192">
        <v>0.15139500000000003</v>
      </c>
      <c r="AN194" s="192">
        <v>1.0586249999999999</v>
      </c>
      <c r="AO194" s="192">
        <v>0</v>
      </c>
      <c r="AP194" s="192">
        <v>8.5470000000000008E-3</v>
      </c>
      <c r="AQ194" s="192">
        <v>0</v>
      </c>
      <c r="AR194" s="192">
        <v>2.4481112323659042</v>
      </c>
      <c r="AS194" s="192">
        <v>2.3760453644444448</v>
      </c>
      <c r="AT194" s="192">
        <v>0.18730907645222966</v>
      </c>
      <c r="AU194" s="192">
        <v>0</v>
      </c>
      <c r="AV194" s="192">
        <v>0</v>
      </c>
      <c r="AW194" s="192">
        <v>0</v>
      </c>
      <c r="AX194" s="192">
        <v>0</v>
      </c>
      <c r="AY194" s="192">
        <v>0</v>
      </c>
      <c r="AZ194" s="192">
        <v>0.436033</v>
      </c>
      <c r="BA194" s="192">
        <v>21.862574897932969</v>
      </c>
      <c r="BB194" s="188"/>
      <c r="BC194" s="192">
        <v>11.065300000000001</v>
      </c>
      <c r="BD194" s="188"/>
      <c r="BE194" s="192">
        <v>0</v>
      </c>
      <c r="BG194" s="187">
        <v>388.28270213570948</v>
      </c>
      <c r="BI194" s="159">
        <v>-6.2048615106541647E-3</v>
      </c>
      <c r="BN194" s="194"/>
    </row>
    <row r="195" spans="1:66" x14ac:dyDescent="0.2">
      <c r="A195" s="190" t="s">
        <v>672</v>
      </c>
      <c r="B195" s="190" t="s">
        <v>861</v>
      </c>
      <c r="C195" s="190" t="s">
        <v>200</v>
      </c>
      <c r="D195" s="190"/>
      <c r="E195" s="192">
        <v>16.525853000000001</v>
      </c>
      <c r="F195" s="192"/>
      <c r="G195" s="192">
        <v>19.697003578467001</v>
      </c>
      <c r="H195" s="192">
        <v>0</v>
      </c>
      <c r="I195" s="192">
        <v>0</v>
      </c>
      <c r="J195" s="192">
        <v>0</v>
      </c>
      <c r="K195" s="192">
        <v>0</v>
      </c>
      <c r="L195" s="192">
        <v>0</v>
      </c>
      <c r="M195" s="192">
        <v>0</v>
      </c>
      <c r="N195" s="192">
        <v>1.2317940511929231</v>
      </c>
      <c r="O195" s="192">
        <v>0</v>
      </c>
      <c r="P195" s="192">
        <v>0</v>
      </c>
      <c r="Q195" s="192">
        <v>0</v>
      </c>
      <c r="R195" s="192">
        <v>0</v>
      </c>
      <c r="S195" s="192">
        <v>0</v>
      </c>
      <c r="T195" s="192">
        <v>0</v>
      </c>
      <c r="U195" s="192">
        <v>0</v>
      </c>
      <c r="V195" s="192">
        <v>0</v>
      </c>
      <c r="W195" s="192">
        <v>0</v>
      </c>
      <c r="X195" s="192">
        <v>0</v>
      </c>
      <c r="Y195" s="192">
        <v>0</v>
      </c>
      <c r="Z195" s="192"/>
      <c r="AA195" s="192">
        <v>0</v>
      </c>
      <c r="AB195" s="188"/>
      <c r="AC195" s="193">
        <v>37.454650629659923</v>
      </c>
      <c r="AE195" s="192">
        <v>16.647918330444117</v>
      </c>
      <c r="AF195" s="188"/>
      <c r="AG195" s="192">
        <v>18.212214641182001</v>
      </c>
      <c r="AH195" s="192">
        <v>8.5161344422001392E-2</v>
      </c>
      <c r="AI195" s="192">
        <v>0</v>
      </c>
      <c r="AJ195" s="192"/>
      <c r="AK195" s="192">
        <v>0</v>
      </c>
      <c r="AL195" s="192">
        <v>0</v>
      </c>
      <c r="AM195" s="192">
        <v>0</v>
      </c>
      <c r="AN195" s="192">
        <v>0</v>
      </c>
      <c r="AO195" s="192">
        <v>1.2636430179420546</v>
      </c>
      <c r="AP195" s="192">
        <v>0</v>
      </c>
      <c r="AQ195" s="192">
        <v>0</v>
      </c>
      <c r="AR195" s="192">
        <v>0.18976675396190887</v>
      </c>
      <c r="AS195" s="192">
        <v>0</v>
      </c>
      <c r="AT195" s="192">
        <v>0</v>
      </c>
      <c r="AU195" s="192">
        <v>0</v>
      </c>
      <c r="AV195" s="192">
        <v>0</v>
      </c>
      <c r="AW195" s="192">
        <v>0</v>
      </c>
      <c r="AX195" s="192">
        <v>0</v>
      </c>
      <c r="AY195" s="192">
        <v>0</v>
      </c>
      <c r="AZ195" s="192">
        <v>0</v>
      </c>
      <c r="BA195" s="192">
        <v>0</v>
      </c>
      <c r="BB195" s="188"/>
      <c r="BC195" s="192">
        <v>0</v>
      </c>
      <c r="BD195" s="188"/>
      <c r="BE195" s="192">
        <v>0</v>
      </c>
      <c r="BG195" s="187">
        <v>36.398704087952076</v>
      </c>
      <c r="BI195" s="159">
        <v>-2.8192668305699123E-2</v>
      </c>
      <c r="BN195" s="194"/>
    </row>
    <row r="196" spans="1:66" x14ac:dyDescent="0.2">
      <c r="A196" s="190" t="s">
        <v>660</v>
      </c>
      <c r="B196" s="190" t="s">
        <v>862</v>
      </c>
      <c r="C196" s="190" t="s">
        <v>201</v>
      </c>
      <c r="D196" s="190"/>
      <c r="E196" s="192">
        <v>6.628241</v>
      </c>
      <c r="F196" s="192"/>
      <c r="G196" s="192">
        <v>4.9799378505009999</v>
      </c>
      <c r="H196" s="192">
        <v>-0.32233400000000001</v>
      </c>
      <c r="I196" s="192">
        <v>0</v>
      </c>
      <c r="J196" s="192">
        <v>0</v>
      </c>
      <c r="K196" s="192">
        <v>0</v>
      </c>
      <c r="L196" s="192">
        <v>0</v>
      </c>
      <c r="M196" s="192">
        <v>0</v>
      </c>
      <c r="N196" s="192">
        <v>0</v>
      </c>
      <c r="O196" s="192">
        <v>8.5470000000000008E-3</v>
      </c>
      <c r="P196" s="192">
        <v>7.8549999999999991E-3</v>
      </c>
      <c r="Q196" s="192">
        <v>0.86114633955555575</v>
      </c>
      <c r="R196" s="192">
        <v>1.6607698184421628E-2</v>
      </c>
      <c r="S196" s="192">
        <v>0.59297599999999995</v>
      </c>
      <c r="T196" s="192">
        <v>5.7999881071236131E-2</v>
      </c>
      <c r="U196" s="192">
        <v>0</v>
      </c>
      <c r="V196" s="192">
        <v>0</v>
      </c>
      <c r="W196" s="192">
        <v>0</v>
      </c>
      <c r="X196" s="192">
        <v>0</v>
      </c>
      <c r="Y196" s="192">
        <v>0</v>
      </c>
      <c r="Z196" s="192"/>
      <c r="AA196" s="192">
        <v>0</v>
      </c>
      <c r="AB196" s="188"/>
      <c r="AC196" s="193">
        <v>12.830976769312212</v>
      </c>
      <c r="AE196" s="192">
        <v>6.6864625402944515</v>
      </c>
      <c r="AF196" s="188"/>
      <c r="AG196" s="192">
        <v>4.3232925184299997</v>
      </c>
      <c r="AH196" s="192">
        <v>2.1204850317999721E-2</v>
      </c>
      <c r="AI196" s="192">
        <v>-0.32233400000000001</v>
      </c>
      <c r="AJ196" s="192"/>
      <c r="AK196" s="192">
        <v>0</v>
      </c>
      <c r="AL196" s="192">
        <v>0</v>
      </c>
      <c r="AM196" s="192">
        <v>0</v>
      </c>
      <c r="AN196" s="192">
        <v>0</v>
      </c>
      <c r="AO196" s="192">
        <v>0</v>
      </c>
      <c r="AP196" s="192">
        <v>8.5470000000000008E-3</v>
      </c>
      <c r="AQ196" s="192">
        <v>7.8549999999999991E-3</v>
      </c>
      <c r="AR196" s="192">
        <v>7.6122134644366554E-2</v>
      </c>
      <c r="AS196" s="192">
        <v>1.1691219128888892</v>
      </c>
      <c r="AT196" s="192">
        <v>6.7726313462982048E-3</v>
      </c>
      <c r="AU196" s="192">
        <v>0.52181900000000003</v>
      </c>
      <c r="AV196" s="192">
        <v>7.6405760601636868E-2</v>
      </c>
      <c r="AW196" s="192">
        <v>0</v>
      </c>
      <c r="AX196" s="192">
        <v>0</v>
      </c>
      <c r="AY196" s="192">
        <v>0</v>
      </c>
      <c r="AZ196" s="192">
        <v>0</v>
      </c>
      <c r="BA196" s="192">
        <v>0</v>
      </c>
      <c r="BB196" s="188"/>
      <c r="BC196" s="192">
        <v>0</v>
      </c>
      <c r="BD196" s="188"/>
      <c r="BE196" s="192">
        <v>0</v>
      </c>
      <c r="BG196" s="187">
        <v>12.575269348523641</v>
      </c>
      <c r="BI196" s="159">
        <v>-1.9928913081671655E-2</v>
      </c>
      <c r="BN196" s="194"/>
    </row>
    <row r="197" spans="1:66" x14ac:dyDescent="0.2">
      <c r="A197" s="190" t="s">
        <v>724</v>
      </c>
      <c r="B197" s="190" t="s">
        <v>863</v>
      </c>
      <c r="C197" s="190" t="s">
        <v>202</v>
      </c>
      <c r="D197" s="190"/>
      <c r="E197" s="192">
        <v>76.555678999999998</v>
      </c>
      <c r="F197" s="192"/>
      <c r="G197" s="192">
        <v>208.072288801355</v>
      </c>
      <c r="H197" s="192">
        <v>0</v>
      </c>
      <c r="I197" s="192">
        <v>0</v>
      </c>
      <c r="J197" s="192">
        <v>0</v>
      </c>
      <c r="K197" s="192">
        <v>0</v>
      </c>
      <c r="L197" s="192">
        <v>0.11761000000000002</v>
      </c>
      <c r="M197" s="192">
        <v>1.854409</v>
      </c>
      <c r="N197" s="192">
        <v>0</v>
      </c>
      <c r="O197" s="192">
        <v>8.5470000000000008E-3</v>
      </c>
      <c r="P197" s="192">
        <v>7.8549999999999991E-3</v>
      </c>
      <c r="Q197" s="192">
        <v>3.8137912988888893</v>
      </c>
      <c r="R197" s="192">
        <v>0.70458082872591465</v>
      </c>
      <c r="S197" s="192">
        <v>4.0324949999999999</v>
      </c>
      <c r="T197" s="192">
        <v>0.23715166613395203</v>
      </c>
      <c r="U197" s="192">
        <v>0.1</v>
      </c>
      <c r="V197" s="192">
        <v>0</v>
      </c>
      <c r="W197" s="192">
        <v>0</v>
      </c>
      <c r="X197" s="192">
        <v>0.23957300000000001</v>
      </c>
      <c r="Y197" s="192">
        <v>19.540968836448666</v>
      </c>
      <c r="Z197" s="192"/>
      <c r="AA197" s="192">
        <v>4.8958779999999997</v>
      </c>
      <c r="AB197" s="188"/>
      <c r="AC197" s="193">
        <v>320.18082743155242</v>
      </c>
      <c r="AE197" s="192">
        <v>77.108419082711677</v>
      </c>
      <c r="AF197" s="188"/>
      <c r="AG197" s="192">
        <v>186.44982345404898</v>
      </c>
      <c r="AH197" s="192">
        <v>0.89961479576098924</v>
      </c>
      <c r="AI197" s="192">
        <v>0</v>
      </c>
      <c r="AJ197" s="192"/>
      <c r="AK197" s="192">
        <v>0</v>
      </c>
      <c r="AL197" s="192">
        <v>0</v>
      </c>
      <c r="AM197" s="192">
        <v>0.11761000000000002</v>
      </c>
      <c r="AN197" s="192">
        <v>1.8274319999999999</v>
      </c>
      <c r="AO197" s="192">
        <v>0</v>
      </c>
      <c r="AP197" s="192">
        <v>8.5470000000000008E-3</v>
      </c>
      <c r="AQ197" s="192">
        <v>7.8549999999999991E-3</v>
      </c>
      <c r="AR197" s="192">
        <v>0.95572900168710362</v>
      </c>
      <c r="AS197" s="192">
        <v>6.4427798322222225</v>
      </c>
      <c r="AT197" s="192">
        <v>0.28297479762529559</v>
      </c>
      <c r="AU197" s="192">
        <v>3.989614</v>
      </c>
      <c r="AV197" s="192">
        <v>0.20120083518576912</v>
      </c>
      <c r="AW197" s="192">
        <v>0.1</v>
      </c>
      <c r="AX197" s="192">
        <v>0</v>
      </c>
      <c r="AY197" s="192">
        <v>0</v>
      </c>
      <c r="AZ197" s="192">
        <v>0.24705099999999999</v>
      </c>
      <c r="BA197" s="192">
        <v>20.088115963869225</v>
      </c>
      <c r="BB197" s="188"/>
      <c r="BC197" s="192">
        <v>6.2694590000000003</v>
      </c>
      <c r="BD197" s="188"/>
      <c r="BE197" s="192">
        <v>0</v>
      </c>
      <c r="BG197" s="187">
        <v>304.99622576311128</v>
      </c>
      <c r="BI197" s="159">
        <v>-4.742508097767742E-2</v>
      </c>
      <c r="BN197" s="194"/>
    </row>
    <row r="198" spans="1:66" x14ac:dyDescent="0.2">
      <c r="A198" s="190" t="s">
        <v>660</v>
      </c>
      <c r="B198" s="190" t="s">
        <v>864</v>
      </c>
      <c r="C198" s="190" t="s">
        <v>203</v>
      </c>
      <c r="D198" s="190"/>
      <c r="E198" s="192">
        <v>5.2561099999999996</v>
      </c>
      <c r="F198" s="192"/>
      <c r="G198" s="192">
        <v>4.6287151502780004</v>
      </c>
      <c r="H198" s="192">
        <v>-0.134683</v>
      </c>
      <c r="I198" s="192">
        <v>0</v>
      </c>
      <c r="J198" s="192">
        <v>0</v>
      </c>
      <c r="K198" s="192">
        <v>0</v>
      </c>
      <c r="L198" s="192">
        <v>0</v>
      </c>
      <c r="M198" s="192">
        <v>0</v>
      </c>
      <c r="N198" s="192">
        <v>0</v>
      </c>
      <c r="O198" s="192">
        <v>8.5470000000000008E-3</v>
      </c>
      <c r="P198" s="192">
        <v>7.8549999999999991E-3</v>
      </c>
      <c r="Q198" s="192">
        <v>0.71636075555555556</v>
      </c>
      <c r="R198" s="192">
        <v>1.5673898601810506E-2</v>
      </c>
      <c r="S198" s="192">
        <v>0.47952</v>
      </c>
      <c r="T198" s="192">
        <v>4.8581226533848998E-2</v>
      </c>
      <c r="U198" s="192">
        <v>0</v>
      </c>
      <c r="V198" s="192">
        <v>0</v>
      </c>
      <c r="W198" s="192">
        <v>0</v>
      </c>
      <c r="X198" s="192">
        <v>0</v>
      </c>
      <c r="Y198" s="192">
        <v>0</v>
      </c>
      <c r="Z198" s="192"/>
      <c r="AA198" s="192">
        <v>0</v>
      </c>
      <c r="AB198" s="188"/>
      <c r="AC198" s="193">
        <v>11.026680030969217</v>
      </c>
      <c r="AE198" s="192">
        <v>5.2786368470840257</v>
      </c>
      <c r="AF198" s="188"/>
      <c r="AG198" s="192">
        <v>4.0011336269999997</v>
      </c>
      <c r="AH198" s="192">
        <v>2.0012567068000323E-2</v>
      </c>
      <c r="AI198" s="192">
        <v>-0.134683</v>
      </c>
      <c r="AJ198" s="192"/>
      <c r="AK198" s="192">
        <v>0</v>
      </c>
      <c r="AL198" s="192">
        <v>0</v>
      </c>
      <c r="AM198" s="192">
        <v>0</v>
      </c>
      <c r="AN198" s="192">
        <v>0</v>
      </c>
      <c r="AO198" s="192">
        <v>0</v>
      </c>
      <c r="AP198" s="192">
        <v>8.5470000000000008E-3</v>
      </c>
      <c r="AQ198" s="192">
        <v>7.8549999999999991E-3</v>
      </c>
      <c r="AR198" s="192">
        <v>5.7891795229602493E-2</v>
      </c>
      <c r="AS198" s="192">
        <v>1.1963013422222222</v>
      </c>
      <c r="AT198" s="192">
        <v>6.2949744075027781E-3</v>
      </c>
      <c r="AU198" s="192">
        <v>0.42197800000000002</v>
      </c>
      <c r="AV198" s="192">
        <v>6.9949061806029236E-2</v>
      </c>
      <c r="AW198" s="192">
        <v>0</v>
      </c>
      <c r="AX198" s="192">
        <v>0</v>
      </c>
      <c r="AY198" s="192">
        <v>0</v>
      </c>
      <c r="AZ198" s="192">
        <v>0</v>
      </c>
      <c r="BA198" s="192">
        <v>0</v>
      </c>
      <c r="BB198" s="188"/>
      <c r="BC198" s="192">
        <v>0</v>
      </c>
      <c r="BD198" s="188"/>
      <c r="BE198" s="192">
        <v>0</v>
      </c>
      <c r="BG198" s="187">
        <v>10.933917214817381</v>
      </c>
      <c r="BI198" s="159">
        <v>-8.41257893502898E-3</v>
      </c>
      <c r="BN198" s="194"/>
    </row>
    <row r="199" spans="1:66" x14ac:dyDescent="0.2">
      <c r="A199" s="190" t="s">
        <v>660</v>
      </c>
      <c r="B199" s="190" t="s">
        <v>865</v>
      </c>
      <c r="C199" s="190" t="s">
        <v>204</v>
      </c>
      <c r="D199" s="190"/>
      <c r="E199" s="192">
        <v>5.2975820000000002</v>
      </c>
      <c r="F199" s="192"/>
      <c r="G199" s="192">
        <v>8.3405091743770008</v>
      </c>
      <c r="H199" s="192">
        <v>0</v>
      </c>
      <c r="I199" s="192">
        <v>0</v>
      </c>
      <c r="J199" s="192">
        <v>0</v>
      </c>
      <c r="K199" s="192">
        <v>0</v>
      </c>
      <c r="L199" s="192">
        <v>0</v>
      </c>
      <c r="M199" s="192">
        <v>0</v>
      </c>
      <c r="N199" s="192">
        <v>0</v>
      </c>
      <c r="O199" s="192">
        <v>8.5470000000000008E-3</v>
      </c>
      <c r="P199" s="192">
        <v>7.8549999999999991E-3</v>
      </c>
      <c r="Q199" s="192">
        <v>1.1749574097777777</v>
      </c>
      <c r="R199" s="192">
        <v>2.8242890487396668E-2</v>
      </c>
      <c r="S199" s="192">
        <v>0.80520099999999994</v>
      </c>
      <c r="T199" s="192">
        <v>8.1304020978355665E-2</v>
      </c>
      <c r="U199" s="192">
        <v>0</v>
      </c>
      <c r="V199" s="192">
        <v>0</v>
      </c>
      <c r="W199" s="192">
        <v>0</v>
      </c>
      <c r="X199" s="192">
        <v>0</v>
      </c>
      <c r="Y199" s="192">
        <v>0</v>
      </c>
      <c r="Z199" s="192"/>
      <c r="AA199" s="192">
        <v>0</v>
      </c>
      <c r="AB199" s="188"/>
      <c r="AC199" s="193">
        <v>15.74419849562053</v>
      </c>
      <c r="AE199" s="192">
        <v>5.3915600789239262</v>
      </c>
      <c r="AF199" s="188"/>
      <c r="AG199" s="192">
        <v>7.1956208741699994</v>
      </c>
      <c r="AH199" s="192">
        <v>3.6060762827999887E-2</v>
      </c>
      <c r="AI199" s="192">
        <v>0</v>
      </c>
      <c r="AJ199" s="192"/>
      <c r="AK199" s="192">
        <v>0</v>
      </c>
      <c r="AL199" s="192">
        <v>0</v>
      </c>
      <c r="AM199" s="192">
        <v>0</v>
      </c>
      <c r="AN199" s="192">
        <v>0</v>
      </c>
      <c r="AO199" s="192">
        <v>0</v>
      </c>
      <c r="AP199" s="192">
        <v>8.5470000000000008E-3</v>
      </c>
      <c r="AQ199" s="192">
        <v>7.8549999999999991E-3</v>
      </c>
      <c r="AR199" s="192">
        <v>6.7270101787481648E-2</v>
      </c>
      <c r="AS199" s="192">
        <v>1.7228138364444445</v>
      </c>
      <c r="AT199" s="192">
        <v>1.1342951573741149E-2</v>
      </c>
      <c r="AU199" s="192">
        <v>0.76971800000000001</v>
      </c>
      <c r="AV199" s="192">
        <v>9.3044138380059621E-2</v>
      </c>
      <c r="AW199" s="192">
        <v>0</v>
      </c>
      <c r="AX199" s="192">
        <v>0</v>
      </c>
      <c r="AY199" s="192">
        <v>0</v>
      </c>
      <c r="AZ199" s="192">
        <v>0</v>
      </c>
      <c r="BA199" s="192">
        <v>0</v>
      </c>
      <c r="BB199" s="188"/>
      <c r="BC199" s="192">
        <v>0</v>
      </c>
      <c r="BD199" s="188"/>
      <c r="BE199" s="192">
        <v>0</v>
      </c>
      <c r="BG199" s="187">
        <v>15.303832744107654</v>
      </c>
      <c r="BI199" s="159">
        <v>-2.7970033002021069E-2</v>
      </c>
      <c r="BK199" s="194"/>
      <c r="BN199" s="194"/>
    </row>
    <row r="200" spans="1:66" x14ac:dyDescent="0.2">
      <c r="A200" s="190" t="s">
        <v>715</v>
      </c>
      <c r="B200" s="190" t="s">
        <v>866</v>
      </c>
      <c r="C200" s="190" t="s">
        <v>205</v>
      </c>
      <c r="D200" s="190"/>
      <c r="E200" s="192">
        <v>223.82892699999999</v>
      </c>
      <c r="F200" s="192"/>
      <c r="G200" s="192">
        <v>247.04059804220199</v>
      </c>
      <c r="H200" s="192">
        <v>0</v>
      </c>
      <c r="I200" s="192">
        <v>0</v>
      </c>
      <c r="J200" s="192">
        <v>0</v>
      </c>
      <c r="K200" s="192">
        <v>0.12772600000000001</v>
      </c>
      <c r="L200" s="192">
        <v>0.45077</v>
      </c>
      <c r="M200" s="192">
        <v>1.8014410000000001</v>
      </c>
      <c r="N200" s="192">
        <v>1.2588566878412597</v>
      </c>
      <c r="O200" s="192">
        <v>8.5470000000000008E-3</v>
      </c>
      <c r="P200" s="192">
        <v>0</v>
      </c>
      <c r="Q200" s="192">
        <v>2.0387092306666665</v>
      </c>
      <c r="R200" s="192">
        <v>0.82535587713426051</v>
      </c>
      <c r="S200" s="192">
        <v>0</v>
      </c>
      <c r="T200" s="192">
        <v>0</v>
      </c>
      <c r="U200" s="192">
        <v>0</v>
      </c>
      <c r="V200" s="192">
        <v>0</v>
      </c>
      <c r="W200" s="192">
        <v>0</v>
      </c>
      <c r="X200" s="192">
        <v>0.58986700000000003</v>
      </c>
      <c r="Y200" s="192">
        <v>27.542424607796857</v>
      </c>
      <c r="Z200" s="192"/>
      <c r="AA200" s="192">
        <v>12.054454</v>
      </c>
      <c r="AB200" s="188"/>
      <c r="AC200" s="193">
        <v>517.56767644564104</v>
      </c>
      <c r="AE200" s="192">
        <v>225.62840284077973</v>
      </c>
      <c r="AF200" s="188"/>
      <c r="AG200" s="192">
        <v>223.84516404228299</v>
      </c>
      <c r="AH200" s="192">
        <v>1.0538214049650132</v>
      </c>
      <c r="AI200" s="192">
        <v>0</v>
      </c>
      <c r="AJ200" s="192"/>
      <c r="AK200" s="192">
        <v>0</v>
      </c>
      <c r="AL200" s="192">
        <v>0.12772600000000001</v>
      </c>
      <c r="AM200" s="192">
        <v>0.45077</v>
      </c>
      <c r="AN200" s="192">
        <v>1.775234</v>
      </c>
      <c r="AO200" s="192">
        <v>1.2902194131244158</v>
      </c>
      <c r="AP200" s="192">
        <v>8.5470000000000008E-3</v>
      </c>
      <c r="AQ200" s="192">
        <v>0</v>
      </c>
      <c r="AR200" s="192">
        <v>2.5669971075077913</v>
      </c>
      <c r="AS200" s="192">
        <v>2.8080027773333334</v>
      </c>
      <c r="AT200" s="192">
        <v>0.33597103986760612</v>
      </c>
      <c r="AU200" s="192">
        <v>0</v>
      </c>
      <c r="AV200" s="192">
        <v>0</v>
      </c>
      <c r="AW200" s="192">
        <v>0</v>
      </c>
      <c r="AX200" s="192">
        <v>0</v>
      </c>
      <c r="AY200" s="192">
        <v>0</v>
      </c>
      <c r="AZ200" s="192">
        <v>0.60827900000000001</v>
      </c>
      <c r="BA200" s="192">
        <v>28.50589890545691</v>
      </c>
      <c r="BB200" s="188"/>
      <c r="BC200" s="192">
        <v>15.436437</v>
      </c>
      <c r="BD200" s="188"/>
      <c r="BE200" s="192">
        <v>0</v>
      </c>
      <c r="BG200" s="187">
        <v>504.4414705313178</v>
      </c>
      <c r="BI200" s="159">
        <v>-2.5361332462773788E-2</v>
      </c>
      <c r="BN200" s="194"/>
    </row>
    <row r="201" spans="1:66" x14ac:dyDescent="0.2">
      <c r="A201" s="190" t="s">
        <v>682</v>
      </c>
      <c r="B201" s="190" t="s">
        <v>867</v>
      </c>
      <c r="C201" s="190" t="s">
        <v>206</v>
      </c>
      <c r="D201" s="190"/>
      <c r="E201" s="192">
        <v>118.16637799999999</v>
      </c>
      <c r="F201" s="192"/>
      <c r="G201" s="192">
        <v>386.40579420288901</v>
      </c>
      <c r="H201" s="192">
        <v>0</v>
      </c>
      <c r="I201" s="192">
        <v>0</v>
      </c>
      <c r="J201" s="192">
        <v>0</v>
      </c>
      <c r="K201" s="192">
        <v>5.4095999999999998E-2</v>
      </c>
      <c r="L201" s="192">
        <v>6.7098000000000019E-2</v>
      </c>
      <c r="M201" s="192">
        <v>4.2806940000000004</v>
      </c>
      <c r="N201" s="192">
        <v>0</v>
      </c>
      <c r="O201" s="192">
        <v>8.5470000000000008E-3</v>
      </c>
      <c r="P201" s="192">
        <v>7.8549999999999991E-3</v>
      </c>
      <c r="Q201" s="192">
        <v>3.0215999900000003</v>
      </c>
      <c r="R201" s="192">
        <v>1.3084592680377811</v>
      </c>
      <c r="S201" s="192">
        <v>6.1680570000000001</v>
      </c>
      <c r="T201" s="192">
        <v>0.4531406055664014</v>
      </c>
      <c r="U201" s="192">
        <v>0</v>
      </c>
      <c r="V201" s="192">
        <v>0</v>
      </c>
      <c r="W201" s="192">
        <v>0</v>
      </c>
      <c r="X201" s="192">
        <v>0.51791100000000001</v>
      </c>
      <c r="Y201" s="192">
        <v>40.307876437954675</v>
      </c>
      <c r="Z201" s="192"/>
      <c r="AA201" s="192">
        <v>10.583981</v>
      </c>
      <c r="AB201" s="188"/>
      <c r="AC201" s="193">
        <v>571.35148750444796</v>
      </c>
      <c r="AE201" s="192">
        <v>118.32871603502144</v>
      </c>
      <c r="AF201" s="188"/>
      <c r="AG201" s="192">
        <v>346.60835210975301</v>
      </c>
      <c r="AH201" s="192">
        <v>1.6706519240760207</v>
      </c>
      <c r="AI201" s="192">
        <v>0</v>
      </c>
      <c r="AJ201" s="192"/>
      <c r="AK201" s="192">
        <v>0</v>
      </c>
      <c r="AL201" s="192">
        <v>5.4095999999999998E-2</v>
      </c>
      <c r="AM201" s="192">
        <v>6.7098000000000019E-2</v>
      </c>
      <c r="AN201" s="192">
        <v>4.2184210000000002</v>
      </c>
      <c r="AO201" s="192">
        <v>0</v>
      </c>
      <c r="AP201" s="192">
        <v>8.5470000000000008E-3</v>
      </c>
      <c r="AQ201" s="192">
        <v>7.8549999999999991E-3</v>
      </c>
      <c r="AR201" s="192">
        <v>1.6970391964596339</v>
      </c>
      <c r="AS201" s="192">
        <v>5.3944537233333341</v>
      </c>
      <c r="AT201" s="192">
        <v>0.52550535222973938</v>
      </c>
      <c r="AU201" s="192">
        <v>5.7763439999999999</v>
      </c>
      <c r="AV201" s="192">
        <v>0.34148574653333519</v>
      </c>
      <c r="AW201" s="192">
        <v>0</v>
      </c>
      <c r="AX201" s="192">
        <v>0</v>
      </c>
      <c r="AY201" s="192">
        <v>0</v>
      </c>
      <c r="AZ201" s="192">
        <v>0.53407700000000002</v>
      </c>
      <c r="BA201" s="192">
        <v>41.436496978217406</v>
      </c>
      <c r="BB201" s="188"/>
      <c r="BC201" s="192">
        <v>13.55341</v>
      </c>
      <c r="BD201" s="188"/>
      <c r="BE201" s="192">
        <v>0</v>
      </c>
      <c r="BG201" s="187">
        <v>540.22254906562398</v>
      </c>
      <c r="BI201" s="159">
        <v>-5.4482991852859472E-2</v>
      </c>
      <c r="BN201" s="194"/>
    </row>
    <row r="202" spans="1:66" x14ac:dyDescent="0.2">
      <c r="A202" s="190" t="s">
        <v>688</v>
      </c>
      <c r="B202" s="190" t="s">
        <v>868</v>
      </c>
      <c r="C202" s="190" t="s">
        <v>207</v>
      </c>
      <c r="D202" s="190"/>
      <c r="E202" s="192">
        <v>53.947414000000002</v>
      </c>
      <c r="F202" s="192"/>
      <c r="G202" s="192">
        <v>106.56883945542801</v>
      </c>
      <c r="H202" s="192">
        <v>0</v>
      </c>
      <c r="I202" s="192">
        <v>0</v>
      </c>
      <c r="J202" s="192">
        <v>0</v>
      </c>
      <c r="K202" s="192">
        <v>0</v>
      </c>
      <c r="L202" s="192">
        <v>5.1030999999999993E-2</v>
      </c>
      <c r="M202" s="192">
        <v>0.61846100000000004</v>
      </c>
      <c r="N202" s="192">
        <v>0</v>
      </c>
      <c r="O202" s="192">
        <v>8.5470000000000008E-3</v>
      </c>
      <c r="P202" s="192">
        <v>7.8549999999999991E-3</v>
      </c>
      <c r="Q202" s="192">
        <v>1.825892671111111</v>
      </c>
      <c r="R202" s="192">
        <v>0.36086670479964189</v>
      </c>
      <c r="S202" s="192">
        <v>1.569396</v>
      </c>
      <c r="T202" s="192">
        <v>0.13911357089180909</v>
      </c>
      <c r="U202" s="192">
        <v>0</v>
      </c>
      <c r="V202" s="192">
        <v>0</v>
      </c>
      <c r="W202" s="192">
        <v>0</v>
      </c>
      <c r="X202" s="192">
        <v>0.13803399999999999</v>
      </c>
      <c r="Y202" s="192">
        <v>11.876901776032646</v>
      </c>
      <c r="Z202" s="192"/>
      <c r="AA202" s="192">
        <v>2.8208299999999999</v>
      </c>
      <c r="AB202" s="188"/>
      <c r="AC202" s="193">
        <v>179.93318217826322</v>
      </c>
      <c r="AE202" s="192">
        <v>54.319814126672171</v>
      </c>
      <c r="AF202" s="188"/>
      <c r="AG202" s="192">
        <v>95.543185816466007</v>
      </c>
      <c r="AH202" s="192">
        <v>0.46075767846600713</v>
      </c>
      <c r="AI202" s="192">
        <v>0</v>
      </c>
      <c r="AJ202" s="192"/>
      <c r="AK202" s="192">
        <v>0</v>
      </c>
      <c r="AL202" s="192">
        <v>0</v>
      </c>
      <c r="AM202" s="192">
        <v>5.1030999999999993E-2</v>
      </c>
      <c r="AN202" s="192">
        <v>0.60946400000000001</v>
      </c>
      <c r="AO202" s="192">
        <v>0</v>
      </c>
      <c r="AP202" s="192">
        <v>8.5470000000000008E-3</v>
      </c>
      <c r="AQ202" s="192">
        <v>7.8549999999999991E-3</v>
      </c>
      <c r="AR202" s="192">
        <v>0.68977255225429768</v>
      </c>
      <c r="AS202" s="192">
        <v>2.3298764044444447</v>
      </c>
      <c r="AT202" s="192">
        <v>0.14493182130010757</v>
      </c>
      <c r="AU202" s="192">
        <v>1.4280310000000001</v>
      </c>
      <c r="AV202" s="192">
        <v>0.13290432698996602</v>
      </c>
      <c r="AW202" s="192">
        <v>0</v>
      </c>
      <c r="AX202" s="192">
        <v>0</v>
      </c>
      <c r="AY202" s="192">
        <v>0</v>
      </c>
      <c r="AZ202" s="192">
        <v>0.142343</v>
      </c>
      <c r="BA202" s="192">
        <v>13.064591953635912</v>
      </c>
      <c r="BB202" s="188"/>
      <c r="BC202" s="192">
        <v>3.6122380000000001</v>
      </c>
      <c r="BD202" s="188"/>
      <c r="BE202" s="192">
        <v>0</v>
      </c>
      <c r="BG202" s="187">
        <v>172.54534368022888</v>
      </c>
      <c r="BI202" s="159">
        <v>-4.1058788649194621E-2</v>
      </c>
      <c r="BN202" s="194"/>
    </row>
    <row r="203" spans="1:66" x14ac:dyDescent="0.2">
      <c r="A203" s="190" t="s">
        <v>660</v>
      </c>
      <c r="B203" s="190" t="s">
        <v>869</v>
      </c>
      <c r="C203" s="190" t="s">
        <v>208</v>
      </c>
      <c r="D203" s="190"/>
      <c r="E203" s="192">
        <v>12.498993</v>
      </c>
      <c r="F203" s="192"/>
      <c r="G203" s="192">
        <v>7.1282871223440001</v>
      </c>
      <c r="H203" s="192">
        <v>-0.11064400000000001</v>
      </c>
      <c r="I203" s="192">
        <v>0</v>
      </c>
      <c r="J203" s="192">
        <v>0</v>
      </c>
      <c r="K203" s="192">
        <v>0</v>
      </c>
      <c r="L203" s="192">
        <v>0</v>
      </c>
      <c r="M203" s="192">
        <v>0</v>
      </c>
      <c r="N203" s="192">
        <v>0</v>
      </c>
      <c r="O203" s="192">
        <v>8.5470000000000008E-3</v>
      </c>
      <c r="P203" s="192">
        <v>7.8549999999999991E-3</v>
      </c>
      <c r="Q203" s="192">
        <v>2.9483733999999999</v>
      </c>
      <c r="R203" s="192">
        <v>2.4138026630025206E-2</v>
      </c>
      <c r="S203" s="192">
        <v>0.83462000000000003</v>
      </c>
      <c r="T203" s="192">
        <v>7.6709985466194161E-2</v>
      </c>
      <c r="U203" s="192">
        <v>0</v>
      </c>
      <c r="V203" s="192">
        <v>0</v>
      </c>
      <c r="W203" s="192">
        <v>0</v>
      </c>
      <c r="X203" s="192">
        <v>0</v>
      </c>
      <c r="Y203" s="192">
        <v>0</v>
      </c>
      <c r="Z203" s="192"/>
      <c r="AA203" s="192">
        <v>0</v>
      </c>
      <c r="AB203" s="188"/>
      <c r="AC203" s="193">
        <v>23.416879534440223</v>
      </c>
      <c r="AE203" s="192">
        <v>12.632297958577011</v>
      </c>
      <c r="AF203" s="188"/>
      <c r="AG203" s="192">
        <v>6.1784447086380005</v>
      </c>
      <c r="AH203" s="192">
        <v>3.0819637735000811E-2</v>
      </c>
      <c r="AI203" s="192">
        <v>-0.11064400000000001</v>
      </c>
      <c r="AJ203" s="192"/>
      <c r="AK203" s="192">
        <v>0</v>
      </c>
      <c r="AL203" s="192">
        <v>0</v>
      </c>
      <c r="AM203" s="192">
        <v>0</v>
      </c>
      <c r="AN203" s="192">
        <v>0</v>
      </c>
      <c r="AO203" s="192">
        <v>0</v>
      </c>
      <c r="AP203" s="192">
        <v>8.5470000000000008E-3</v>
      </c>
      <c r="AQ203" s="192">
        <v>7.8549999999999991E-3</v>
      </c>
      <c r="AR203" s="192">
        <v>0.14112719485086087</v>
      </c>
      <c r="AS203" s="192">
        <v>3.7404116933333338</v>
      </c>
      <c r="AT203" s="192">
        <v>9.6943500620884134E-3</v>
      </c>
      <c r="AU203" s="192">
        <v>0.76967099999999999</v>
      </c>
      <c r="AV203" s="192">
        <v>8.9351500214031723E-2</v>
      </c>
      <c r="AW203" s="192">
        <v>0</v>
      </c>
      <c r="AX203" s="192">
        <v>0</v>
      </c>
      <c r="AY203" s="192">
        <v>0</v>
      </c>
      <c r="AZ203" s="192">
        <v>0</v>
      </c>
      <c r="BA203" s="192">
        <v>0</v>
      </c>
      <c r="BB203" s="188"/>
      <c r="BC203" s="192">
        <v>0</v>
      </c>
      <c r="BD203" s="188"/>
      <c r="BE203" s="192">
        <v>0</v>
      </c>
      <c r="BG203" s="187">
        <v>23.497576043410323</v>
      </c>
      <c r="BI203" s="159">
        <v>3.4460829356625262E-3</v>
      </c>
      <c r="BN203" s="194"/>
    </row>
    <row r="204" spans="1:66" x14ac:dyDescent="0.2">
      <c r="A204" s="190" t="s">
        <v>660</v>
      </c>
      <c r="B204" s="190" t="s">
        <v>870</v>
      </c>
      <c r="C204" s="190" t="s">
        <v>209</v>
      </c>
      <c r="D204" s="190"/>
      <c r="E204" s="192">
        <v>3.929427</v>
      </c>
      <c r="F204" s="192"/>
      <c r="G204" s="192">
        <v>3.3540468337579998</v>
      </c>
      <c r="H204" s="192">
        <v>-0.10735699999999999</v>
      </c>
      <c r="I204" s="192">
        <v>0</v>
      </c>
      <c r="J204" s="192">
        <v>0</v>
      </c>
      <c r="K204" s="192">
        <v>0</v>
      </c>
      <c r="L204" s="192">
        <v>0</v>
      </c>
      <c r="M204" s="192">
        <v>0</v>
      </c>
      <c r="N204" s="192">
        <v>0</v>
      </c>
      <c r="O204" s="192">
        <v>8.5470000000000008E-3</v>
      </c>
      <c r="P204" s="192">
        <v>7.8549999999999991E-3</v>
      </c>
      <c r="Q204" s="192">
        <v>0.41361076800000002</v>
      </c>
      <c r="R204" s="192">
        <v>1.1347584501957936E-2</v>
      </c>
      <c r="S204" s="192">
        <v>0.31973099999999999</v>
      </c>
      <c r="T204" s="192">
        <v>3.7803555356784271E-2</v>
      </c>
      <c r="U204" s="192">
        <v>0</v>
      </c>
      <c r="V204" s="192">
        <v>0</v>
      </c>
      <c r="W204" s="192">
        <v>0</v>
      </c>
      <c r="X204" s="192">
        <v>0</v>
      </c>
      <c r="Y204" s="192">
        <v>0</v>
      </c>
      <c r="Z204" s="192"/>
      <c r="AA204" s="192">
        <v>0</v>
      </c>
      <c r="AB204" s="188"/>
      <c r="AC204" s="193">
        <v>7.9750117416167416</v>
      </c>
      <c r="AE204" s="192">
        <v>3.9404620501429592</v>
      </c>
      <c r="AF204" s="188"/>
      <c r="AG204" s="192">
        <v>2.9030920648860001</v>
      </c>
      <c r="AH204" s="192">
        <v>1.4488692422000226E-2</v>
      </c>
      <c r="AI204" s="192">
        <v>-0.10735699999999999</v>
      </c>
      <c r="AJ204" s="192"/>
      <c r="AK204" s="192">
        <v>0</v>
      </c>
      <c r="AL204" s="192">
        <v>0</v>
      </c>
      <c r="AM204" s="192">
        <v>0</v>
      </c>
      <c r="AN204" s="192">
        <v>0</v>
      </c>
      <c r="AO204" s="192">
        <v>0</v>
      </c>
      <c r="AP204" s="192">
        <v>8.5470000000000008E-3</v>
      </c>
      <c r="AQ204" s="192">
        <v>7.8549999999999991E-3</v>
      </c>
      <c r="AR204" s="192">
        <v>4.332791309985471E-2</v>
      </c>
      <c r="AS204" s="192">
        <v>0.57164948800000004</v>
      </c>
      <c r="AT204" s="192">
        <v>4.5614470311062996E-3</v>
      </c>
      <c r="AU204" s="192">
        <v>0.28136299999999997</v>
      </c>
      <c r="AV204" s="192">
        <v>6.3119840455234333E-2</v>
      </c>
      <c r="AW204" s="192">
        <v>0</v>
      </c>
      <c r="AX204" s="192">
        <v>0</v>
      </c>
      <c r="AY204" s="192">
        <v>0</v>
      </c>
      <c r="AZ204" s="192">
        <v>0</v>
      </c>
      <c r="BA204" s="192">
        <v>0</v>
      </c>
      <c r="BB204" s="188"/>
      <c r="BC204" s="192">
        <v>0</v>
      </c>
      <c r="BD204" s="188"/>
      <c r="BE204" s="192">
        <v>0</v>
      </c>
      <c r="BG204" s="187">
        <v>7.7311094960371554</v>
      </c>
      <c r="BI204" s="159">
        <v>-3.0583308649792782E-2</v>
      </c>
      <c r="BN204" s="194"/>
    </row>
    <row r="205" spans="1:66" x14ac:dyDescent="0.2">
      <c r="A205" s="190" t="s">
        <v>660</v>
      </c>
      <c r="B205" s="190" t="s">
        <v>871</v>
      </c>
      <c r="C205" s="190" t="s">
        <v>210</v>
      </c>
      <c r="D205" s="190"/>
      <c r="E205" s="192">
        <v>4.0815760000000001</v>
      </c>
      <c r="F205" s="192"/>
      <c r="G205" s="192">
        <v>4.0205035593779996</v>
      </c>
      <c r="H205" s="192">
        <v>-0.16203400000000001</v>
      </c>
      <c r="I205" s="192">
        <v>0</v>
      </c>
      <c r="J205" s="192">
        <v>0</v>
      </c>
      <c r="K205" s="192">
        <v>0</v>
      </c>
      <c r="L205" s="192">
        <v>0</v>
      </c>
      <c r="M205" s="192">
        <v>0</v>
      </c>
      <c r="N205" s="192">
        <v>0</v>
      </c>
      <c r="O205" s="192">
        <v>8.5470000000000008E-3</v>
      </c>
      <c r="P205" s="192">
        <v>7.8549999999999991E-3</v>
      </c>
      <c r="Q205" s="192">
        <v>1.0570231422222225</v>
      </c>
      <c r="R205" s="192">
        <v>1.3538563053645579E-2</v>
      </c>
      <c r="S205" s="192">
        <v>0.38629799999999997</v>
      </c>
      <c r="T205" s="192">
        <v>4.25230455043627E-2</v>
      </c>
      <c r="U205" s="192">
        <v>0</v>
      </c>
      <c r="V205" s="192">
        <v>0</v>
      </c>
      <c r="W205" s="192">
        <v>0</v>
      </c>
      <c r="X205" s="192">
        <v>0</v>
      </c>
      <c r="Y205" s="192">
        <v>0</v>
      </c>
      <c r="Z205" s="192"/>
      <c r="AA205" s="192">
        <v>0</v>
      </c>
      <c r="AB205" s="188"/>
      <c r="AC205" s="193">
        <v>9.4558303101582304</v>
      </c>
      <c r="AE205" s="192">
        <v>4.1105782298278015</v>
      </c>
      <c r="AF205" s="188"/>
      <c r="AG205" s="192">
        <v>3.4857426886450003</v>
      </c>
      <c r="AH205" s="192">
        <v>1.7286152474999893E-2</v>
      </c>
      <c r="AI205" s="192">
        <v>-0.16203400000000001</v>
      </c>
      <c r="AJ205" s="192"/>
      <c r="AK205" s="192">
        <v>0</v>
      </c>
      <c r="AL205" s="192">
        <v>0</v>
      </c>
      <c r="AM205" s="192">
        <v>0</v>
      </c>
      <c r="AN205" s="192">
        <v>0</v>
      </c>
      <c r="AO205" s="192">
        <v>0</v>
      </c>
      <c r="AP205" s="192">
        <v>8.5470000000000008E-3</v>
      </c>
      <c r="AQ205" s="192">
        <v>7.8549999999999991E-3</v>
      </c>
      <c r="AR205" s="192">
        <v>4.5587111251295435E-2</v>
      </c>
      <c r="AS205" s="192">
        <v>1.378173968888889</v>
      </c>
      <c r="AT205" s="192">
        <v>5.4678169189215035E-3</v>
      </c>
      <c r="AU205" s="192">
        <v>0.35312100000000002</v>
      </c>
      <c r="AV205" s="192">
        <v>6.6200614046114478E-2</v>
      </c>
      <c r="AW205" s="192">
        <v>0</v>
      </c>
      <c r="AX205" s="192">
        <v>0</v>
      </c>
      <c r="AY205" s="192">
        <v>0</v>
      </c>
      <c r="AZ205" s="192">
        <v>0</v>
      </c>
      <c r="BA205" s="192">
        <v>0</v>
      </c>
      <c r="BB205" s="188"/>
      <c r="BC205" s="192">
        <v>0</v>
      </c>
      <c r="BD205" s="188"/>
      <c r="BE205" s="192">
        <v>0</v>
      </c>
      <c r="BG205" s="187">
        <v>9.3165255820530213</v>
      </c>
      <c r="BI205" s="159">
        <v>-1.4732151861434792E-2</v>
      </c>
      <c r="BN205" s="194"/>
    </row>
    <row r="206" spans="1:66" x14ac:dyDescent="0.2">
      <c r="A206" s="190" t="s">
        <v>682</v>
      </c>
      <c r="B206" s="190" t="s">
        <v>872</v>
      </c>
      <c r="C206" s="190" t="s">
        <v>211</v>
      </c>
      <c r="D206" s="190"/>
      <c r="E206" s="192">
        <v>108.90381600000001</v>
      </c>
      <c r="F206" s="192"/>
      <c r="G206" s="192">
        <v>390.91183995040501</v>
      </c>
      <c r="H206" s="192">
        <v>0</v>
      </c>
      <c r="I206" s="192">
        <v>0</v>
      </c>
      <c r="J206" s="192">
        <v>0</v>
      </c>
      <c r="K206" s="192">
        <v>0</v>
      </c>
      <c r="L206" s="192">
        <v>8.3625000000000005E-2</v>
      </c>
      <c r="M206" s="192">
        <v>3.29704</v>
      </c>
      <c r="N206" s="192">
        <v>0</v>
      </c>
      <c r="O206" s="192">
        <v>8.5470000000000008E-3</v>
      </c>
      <c r="P206" s="192">
        <v>7.8549999999999991E-3</v>
      </c>
      <c r="Q206" s="192">
        <v>5.5242895844444435</v>
      </c>
      <c r="R206" s="192">
        <v>1.3237177797086588</v>
      </c>
      <c r="S206" s="192">
        <v>5.6488870000000002</v>
      </c>
      <c r="T206" s="192">
        <v>0.46191649462489437</v>
      </c>
      <c r="U206" s="192">
        <v>0.113612</v>
      </c>
      <c r="V206" s="192">
        <v>0</v>
      </c>
      <c r="W206" s="192">
        <v>0</v>
      </c>
      <c r="X206" s="192">
        <v>0.46693600000000002</v>
      </c>
      <c r="Y206" s="192">
        <v>40.105173212632081</v>
      </c>
      <c r="Z206" s="192"/>
      <c r="AA206" s="192">
        <v>9.5422360000000008</v>
      </c>
      <c r="AB206" s="188"/>
      <c r="AC206" s="193">
        <v>566.39949102181504</v>
      </c>
      <c r="AE206" s="192">
        <v>109.2337219805333</v>
      </c>
      <c r="AF206" s="188"/>
      <c r="AG206" s="192">
        <v>350.51589747886601</v>
      </c>
      <c r="AH206" s="192">
        <v>1.6901341215770245</v>
      </c>
      <c r="AI206" s="192">
        <v>0</v>
      </c>
      <c r="AJ206" s="192"/>
      <c r="AK206" s="192">
        <v>0</v>
      </c>
      <c r="AL206" s="192">
        <v>0</v>
      </c>
      <c r="AM206" s="192">
        <v>8.3625000000000005E-2</v>
      </c>
      <c r="AN206" s="192">
        <v>3.2490760000000001</v>
      </c>
      <c r="AO206" s="192">
        <v>0</v>
      </c>
      <c r="AP206" s="192">
        <v>8.5470000000000008E-3</v>
      </c>
      <c r="AQ206" s="192">
        <v>7.8549999999999991E-3</v>
      </c>
      <c r="AR206" s="192">
        <v>1.441573474541501</v>
      </c>
      <c r="AS206" s="192">
        <v>8.9631947844444433</v>
      </c>
      <c r="AT206" s="192">
        <v>0.53163349832184592</v>
      </c>
      <c r="AU206" s="192">
        <v>5.589874</v>
      </c>
      <c r="AV206" s="192">
        <v>0.35289750591996472</v>
      </c>
      <c r="AW206" s="192">
        <v>8.6388000000000006E-2</v>
      </c>
      <c r="AX206" s="192">
        <v>0</v>
      </c>
      <c r="AY206" s="192">
        <v>0</v>
      </c>
      <c r="AZ206" s="192">
        <v>0.48150999999999999</v>
      </c>
      <c r="BA206" s="192">
        <v>44.11569053389529</v>
      </c>
      <c r="BB206" s="188"/>
      <c r="BC206" s="192">
        <v>12.219395</v>
      </c>
      <c r="BD206" s="188"/>
      <c r="BE206" s="192">
        <v>0</v>
      </c>
      <c r="BG206" s="187">
        <v>538.57101337809934</v>
      </c>
      <c r="BI206" s="159">
        <v>-4.9132243380924714E-2</v>
      </c>
      <c r="BN206" s="194"/>
    </row>
    <row r="207" spans="1:66" x14ac:dyDescent="0.2">
      <c r="A207" s="190" t="s">
        <v>660</v>
      </c>
      <c r="B207" s="190" t="s">
        <v>873</v>
      </c>
      <c r="C207" s="190" t="s">
        <v>212</v>
      </c>
      <c r="D207" s="190"/>
      <c r="E207" s="192">
        <v>4.8995610000000003</v>
      </c>
      <c r="F207" s="192"/>
      <c r="G207" s="192">
        <v>8.219457881236</v>
      </c>
      <c r="H207" s="192">
        <v>-1.3299999999999999E-2</v>
      </c>
      <c r="I207" s="192">
        <v>0</v>
      </c>
      <c r="J207" s="192">
        <v>0</v>
      </c>
      <c r="K207" s="192">
        <v>0</v>
      </c>
      <c r="L207" s="192">
        <v>0</v>
      </c>
      <c r="M207" s="192">
        <v>0</v>
      </c>
      <c r="N207" s="192">
        <v>0</v>
      </c>
      <c r="O207" s="192">
        <v>8.5470000000000008E-3</v>
      </c>
      <c r="P207" s="192">
        <v>7.8549999999999991E-3</v>
      </c>
      <c r="Q207" s="192">
        <v>0.52827148800000001</v>
      </c>
      <c r="R207" s="192">
        <v>2.7634481989807638E-2</v>
      </c>
      <c r="S207" s="192">
        <v>0.83971899999999999</v>
      </c>
      <c r="T207" s="192">
        <v>8.32585761724704E-2</v>
      </c>
      <c r="U207" s="192">
        <v>0</v>
      </c>
      <c r="V207" s="192">
        <v>0</v>
      </c>
      <c r="W207" s="192">
        <v>0</v>
      </c>
      <c r="X207" s="192">
        <v>0</v>
      </c>
      <c r="Y207" s="192">
        <v>0</v>
      </c>
      <c r="Z207" s="192"/>
      <c r="AA207" s="192">
        <v>0</v>
      </c>
      <c r="AB207" s="188"/>
      <c r="AC207" s="193">
        <v>14.601004427398278</v>
      </c>
      <c r="AE207" s="192">
        <v>4.9088785306154268</v>
      </c>
      <c r="AF207" s="188"/>
      <c r="AG207" s="192">
        <v>7.1013922909530001</v>
      </c>
      <c r="AH207" s="192">
        <v>3.5283941682000643E-2</v>
      </c>
      <c r="AI207" s="192">
        <v>-1.3299999999999999E-2</v>
      </c>
      <c r="AJ207" s="192"/>
      <c r="AK207" s="192">
        <v>0</v>
      </c>
      <c r="AL207" s="192">
        <v>0</v>
      </c>
      <c r="AM207" s="192">
        <v>0</v>
      </c>
      <c r="AN207" s="192">
        <v>0</v>
      </c>
      <c r="AO207" s="192">
        <v>0</v>
      </c>
      <c r="AP207" s="192">
        <v>8.5470000000000008E-3</v>
      </c>
      <c r="AQ207" s="192">
        <v>7.8549999999999991E-3</v>
      </c>
      <c r="AR207" s="192">
        <v>5.8731363598782803E-2</v>
      </c>
      <c r="AS207" s="192">
        <v>0.86470508800000001</v>
      </c>
      <c r="AT207" s="192">
        <v>1.1178323860093238E-2</v>
      </c>
      <c r="AU207" s="192">
        <v>0.74610100000000001</v>
      </c>
      <c r="AV207" s="192">
        <v>9.3900446681230834E-2</v>
      </c>
      <c r="AW207" s="192">
        <v>0</v>
      </c>
      <c r="AX207" s="192">
        <v>0</v>
      </c>
      <c r="AY207" s="192">
        <v>0</v>
      </c>
      <c r="AZ207" s="192">
        <v>0</v>
      </c>
      <c r="BA207" s="192">
        <v>0</v>
      </c>
      <c r="BB207" s="188"/>
      <c r="BC207" s="192">
        <v>0</v>
      </c>
      <c r="BD207" s="188"/>
      <c r="BE207" s="192">
        <v>0</v>
      </c>
      <c r="BG207" s="187">
        <v>13.823272985390533</v>
      </c>
      <c r="BI207" s="159">
        <v>-5.3265612367623089E-2</v>
      </c>
      <c r="BN207" s="194"/>
    </row>
    <row r="208" spans="1:66" x14ac:dyDescent="0.2">
      <c r="A208" s="190" t="s">
        <v>688</v>
      </c>
      <c r="B208" s="190" t="s">
        <v>874</v>
      </c>
      <c r="C208" s="190" t="s">
        <v>402</v>
      </c>
      <c r="D208" s="190"/>
      <c r="E208" s="192">
        <v>87.564846000000003</v>
      </c>
      <c r="F208" s="192"/>
      <c r="G208" s="192">
        <v>105.43025623116399</v>
      </c>
      <c r="H208" s="192">
        <v>-5.2393000000000002E-2</v>
      </c>
      <c r="I208" s="192">
        <v>0</v>
      </c>
      <c r="J208" s="192">
        <v>0</v>
      </c>
      <c r="K208" s="192">
        <v>3.2495000000000003E-2</v>
      </c>
      <c r="L208" s="192">
        <v>7.6784999999999992E-2</v>
      </c>
      <c r="M208" s="192">
        <v>0.80340199999999995</v>
      </c>
      <c r="N208" s="192">
        <v>0</v>
      </c>
      <c r="O208" s="192">
        <v>8.5470000000000008E-3</v>
      </c>
      <c r="P208" s="192">
        <v>7.8549999999999991E-3</v>
      </c>
      <c r="Q208" s="192">
        <v>3.4949324966666664</v>
      </c>
      <c r="R208" s="192">
        <v>0.35701119902159367</v>
      </c>
      <c r="S208" s="192">
        <v>1.9954080000000001</v>
      </c>
      <c r="T208" s="192">
        <v>0.15907372961820843</v>
      </c>
      <c r="U208" s="192">
        <v>0</v>
      </c>
      <c r="V208" s="192">
        <v>0</v>
      </c>
      <c r="W208" s="192">
        <v>0</v>
      </c>
      <c r="X208" s="192">
        <v>0.17476800000000001</v>
      </c>
      <c r="Y208" s="192">
        <v>13.170187051191865</v>
      </c>
      <c r="Z208" s="192"/>
      <c r="AA208" s="192">
        <v>3.5715479999999999</v>
      </c>
      <c r="AB208" s="188"/>
      <c r="AC208" s="193">
        <v>216.79472170766238</v>
      </c>
      <c r="AE208" s="192">
        <v>88.067749762593792</v>
      </c>
      <c r="AF208" s="188"/>
      <c r="AG208" s="192">
        <v>95.330868627460006</v>
      </c>
      <c r="AH208" s="192">
        <v>0.4558349358920008</v>
      </c>
      <c r="AI208" s="192">
        <v>-5.2393000000000002E-2</v>
      </c>
      <c r="AJ208" s="192"/>
      <c r="AK208" s="192">
        <v>0</v>
      </c>
      <c r="AL208" s="192">
        <v>3.2495000000000003E-2</v>
      </c>
      <c r="AM208" s="192">
        <v>7.6784999999999992E-2</v>
      </c>
      <c r="AN208" s="192">
        <v>0.79171499999999995</v>
      </c>
      <c r="AO208" s="192">
        <v>0</v>
      </c>
      <c r="AP208" s="192">
        <v>8.5470000000000008E-3</v>
      </c>
      <c r="AQ208" s="192">
        <v>7.8549999999999991E-3</v>
      </c>
      <c r="AR208" s="192">
        <v>1.0113352396333626</v>
      </c>
      <c r="AS208" s="192">
        <v>5.4026160966666668</v>
      </c>
      <c r="AT208" s="192">
        <v>0.14338336735017645</v>
      </c>
      <c r="AU208" s="192">
        <v>1.7990740000000001</v>
      </c>
      <c r="AV208" s="192">
        <v>0.14526987176253744</v>
      </c>
      <c r="AW208" s="192">
        <v>0</v>
      </c>
      <c r="AX208" s="192">
        <v>0</v>
      </c>
      <c r="AY208" s="192">
        <v>0</v>
      </c>
      <c r="AZ208" s="192">
        <v>0.18022299999999999</v>
      </c>
      <c r="BA208" s="192">
        <v>14.280296278377779</v>
      </c>
      <c r="BB208" s="188"/>
      <c r="BC208" s="192">
        <v>4.5735770000000002</v>
      </c>
      <c r="BD208" s="188"/>
      <c r="BE208" s="192">
        <v>0</v>
      </c>
      <c r="BG208" s="187">
        <v>212.25523217973634</v>
      </c>
      <c r="BI208" s="159">
        <v>-2.0939114624973793E-2</v>
      </c>
      <c r="BN208" s="194"/>
    </row>
    <row r="209" spans="1:66" x14ac:dyDescent="0.2">
      <c r="A209" s="190" t="s">
        <v>660</v>
      </c>
      <c r="B209" s="190" t="s">
        <v>875</v>
      </c>
      <c r="C209" s="190" t="s">
        <v>213</v>
      </c>
      <c r="D209" s="190"/>
      <c r="E209" s="192">
        <v>3.1098539999999999</v>
      </c>
      <c r="F209" s="192"/>
      <c r="G209" s="192">
        <v>2.9549431862090003</v>
      </c>
      <c r="H209" s="192">
        <v>-3.6319999999999998E-2</v>
      </c>
      <c r="I209" s="192">
        <v>0</v>
      </c>
      <c r="J209" s="192">
        <v>0</v>
      </c>
      <c r="K209" s="192">
        <v>0</v>
      </c>
      <c r="L209" s="192">
        <v>0</v>
      </c>
      <c r="M209" s="192">
        <v>0</v>
      </c>
      <c r="N209" s="192">
        <v>0</v>
      </c>
      <c r="O209" s="192">
        <v>8.5470000000000008E-3</v>
      </c>
      <c r="P209" s="192">
        <v>7.8549999999999991E-3</v>
      </c>
      <c r="Q209" s="192">
        <v>0.622492151111111</v>
      </c>
      <c r="R209" s="192">
        <v>9.8306964417438827E-3</v>
      </c>
      <c r="S209" s="192">
        <v>0.23166900000000001</v>
      </c>
      <c r="T209" s="192">
        <v>3.1362426920687719E-2</v>
      </c>
      <c r="U209" s="192">
        <v>0</v>
      </c>
      <c r="V209" s="192">
        <v>0</v>
      </c>
      <c r="W209" s="192">
        <v>0</v>
      </c>
      <c r="X209" s="192">
        <v>0</v>
      </c>
      <c r="Y209" s="192">
        <v>0</v>
      </c>
      <c r="Z209" s="192"/>
      <c r="AA209" s="192">
        <v>0</v>
      </c>
      <c r="AB209" s="188"/>
      <c r="AC209" s="193">
        <v>6.9402334606825447</v>
      </c>
      <c r="AE209" s="192">
        <v>3.1484692575410107</v>
      </c>
      <c r="AF209" s="188"/>
      <c r="AG209" s="192">
        <v>2.568423806322</v>
      </c>
      <c r="AH209" s="192">
        <v>1.2551916844000109E-2</v>
      </c>
      <c r="AI209" s="192">
        <v>-3.6319999999999998E-2</v>
      </c>
      <c r="AJ209" s="192"/>
      <c r="AK209" s="192">
        <v>0</v>
      </c>
      <c r="AL209" s="192">
        <v>0</v>
      </c>
      <c r="AM209" s="192">
        <v>0</v>
      </c>
      <c r="AN209" s="192">
        <v>0</v>
      </c>
      <c r="AO209" s="192">
        <v>0</v>
      </c>
      <c r="AP209" s="192">
        <v>8.5470000000000008E-3</v>
      </c>
      <c r="AQ209" s="192">
        <v>7.8549999999999991E-3</v>
      </c>
      <c r="AR209" s="192">
        <v>3.4520989226510326E-2</v>
      </c>
      <c r="AS209" s="192">
        <v>0.84688905777777768</v>
      </c>
      <c r="AT209" s="192">
        <v>4.0186728128416335E-3</v>
      </c>
      <c r="AU209" s="192">
        <v>0.20508100000000001</v>
      </c>
      <c r="AV209" s="192">
        <v>5.9026877765358948E-2</v>
      </c>
      <c r="AW209" s="192">
        <v>0</v>
      </c>
      <c r="AX209" s="192">
        <v>0</v>
      </c>
      <c r="AY209" s="192">
        <v>0</v>
      </c>
      <c r="AZ209" s="192">
        <v>0</v>
      </c>
      <c r="BA209" s="192">
        <v>0</v>
      </c>
      <c r="BB209" s="188"/>
      <c r="BC209" s="192">
        <v>0</v>
      </c>
      <c r="BD209" s="188"/>
      <c r="BE209" s="192">
        <v>0</v>
      </c>
      <c r="BG209" s="187">
        <v>6.8590635782894989</v>
      </c>
      <c r="BI209" s="159">
        <v>-1.1695555034695194E-2</v>
      </c>
      <c r="BN209" s="194"/>
    </row>
    <row r="210" spans="1:66" x14ac:dyDescent="0.2">
      <c r="A210" s="190" t="s">
        <v>660</v>
      </c>
      <c r="B210" s="190" t="s">
        <v>876</v>
      </c>
      <c r="C210" s="190" t="s">
        <v>214</v>
      </c>
      <c r="D210" s="190"/>
      <c r="E210" s="192">
        <v>5.3996760000000004</v>
      </c>
      <c r="F210" s="192"/>
      <c r="G210" s="192">
        <v>6.439358487432</v>
      </c>
      <c r="H210" s="192">
        <v>-0.242341</v>
      </c>
      <c r="I210" s="192">
        <v>0</v>
      </c>
      <c r="J210" s="192">
        <v>0</v>
      </c>
      <c r="K210" s="192">
        <v>0</v>
      </c>
      <c r="L210" s="192">
        <v>0</v>
      </c>
      <c r="M210" s="192">
        <v>0</v>
      </c>
      <c r="N210" s="192">
        <v>0</v>
      </c>
      <c r="O210" s="192">
        <v>8.5470000000000008E-3</v>
      </c>
      <c r="P210" s="192">
        <v>7.8549999999999991E-3</v>
      </c>
      <c r="Q210" s="192">
        <v>1.5142335031111109</v>
      </c>
      <c r="R210" s="192">
        <v>2.1521179047319237E-2</v>
      </c>
      <c r="S210" s="192">
        <v>0.69325599999999998</v>
      </c>
      <c r="T210" s="192">
        <v>6.0615702213609679E-2</v>
      </c>
      <c r="U210" s="192">
        <v>0</v>
      </c>
      <c r="V210" s="192">
        <v>0</v>
      </c>
      <c r="W210" s="192">
        <v>0</v>
      </c>
      <c r="X210" s="192">
        <v>0</v>
      </c>
      <c r="Y210" s="192">
        <v>0</v>
      </c>
      <c r="Z210" s="192"/>
      <c r="AA210" s="192">
        <v>0</v>
      </c>
      <c r="AB210" s="188"/>
      <c r="AC210" s="193">
        <v>13.90272187180404</v>
      </c>
      <c r="AE210" s="192">
        <v>5.4209481096724748</v>
      </c>
      <c r="AF210" s="188"/>
      <c r="AG210" s="192">
        <v>5.5908786355090001</v>
      </c>
      <c r="AH210" s="192">
        <v>2.7478424482000059E-2</v>
      </c>
      <c r="AI210" s="192">
        <v>-0.242341</v>
      </c>
      <c r="AJ210" s="192"/>
      <c r="AK210" s="192">
        <v>0</v>
      </c>
      <c r="AL210" s="192">
        <v>0</v>
      </c>
      <c r="AM210" s="192">
        <v>0</v>
      </c>
      <c r="AN210" s="192">
        <v>0</v>
      </c>
      <c r="AO210" s="192">
        <v>0</v>
      </c>
      <c r="AP210" s="192">
        <v>8.5470000000000008E-3</v>
      </c>
      <c r="AQ210" s="192">
        <v>7.8549999999999991E-3</v>
      </c>
      <c r="AR210" s="192">
        <v>5.9963844428029787E-2</v>
      </c>
      <c r="AS210" s="192">
        <v>1.9986399031111108</v>
      </c>
      <c r="AT210" s="192">
        <v>8.757418757273424E-3</v>
      </c>
      <c r="AU210" s="192">
        <v>0.61885800000000002</v>
      </c>
      <c r="AV210" s="192">
        <v>7.843338959659206E-2</v>
      </c>
      <c r="AW210" s="192">
        <v>0</v>
      </c>
      <c r="AX210" s="192">
        <v>0</v>
      </c>
      <c r="AY210" s="192">
        <v>0</v>
      </c>
      <c r="AZ210" s="192">
        <v>0</v>
      </c>
      <c r="BA210" s="192">
        <v>0</v>
      </c>
      <c r="BB210" s="188"/>
      <c r="BC210" s="192">
        <v>0</v>
      </c>
      <c r="BD210" s="188"/>
      <c r="BE210" s="192">
        <v>0</v>
      </c>
      <c r="BG210" s="187">
        <v>13.578018725556479</v>
      </c>
      <c r="BI210" s="159">
        <v>-2.3355365175368147E-2</v>
      </c>
      <c r="BN210" s="194"/>
    </row>
    <row r="211" spans="1:66" x14ac:dyDescent="0.2">
      <c r="A211" s="190" t="s">
        <v>808</v>
      </c>
      <c r="B211" s="190" t="s">
        <v>877</v>
      </c>
      <c r="C211" s="190" t="s">
        <v>215</v>
      </c>
      <c r="D211" s="190"/>
      <c r="E211" s="192">
        <v>22.617660000000001</v>
      </c>
      <c r="F211" s="192"/>
      <c r="G211" s="192">
        <v>44.031513586800003</v>
      </c>
      <c r="H211" s="192">
        <v>0</v>
      </c>
      <c r="I211" s="192">
        <v>0</v>
      </c>
      <c r="J211" s="192">
        <v>0</v>
      </c>
      <c r="K211" s="192">
        <v>0</v>
      </c>
      <c r="L211" s="192">
        <v>0</v>
      </c>
      <c r="M211" s="192">
        <v>0</v>
      </c>
      <c r="N211" s="192">
        <v>1.2143074286612903</v>
      </c>
      <c r="O211" s="192">
        <v>0</v>
      </c>
      <c r="P211" s="192">
        <v>0</v>
      </c>
      <c r="Q211" s="192">
        <v>0</v>
      </c>
      <c r="R211" s="192">
        <v>0</v>
      </c>
      <c r="S211" s="192">
        <v>0</v>
      </c>
      <c r="T211" s="192">
        <v>0</v>
      </c>
      <c r="U211" s="192">
        <v>0</v>
      </c>
      <c r="V211" s="192">
        <v>0</v>
      </c>
      <c r="W211" s="192">
        <v>0</v>
      </c>
      <c r="X211" s="192">
        <v>0</v>
      </c>
      <c r="Y211" s="192">
        <v>0</v>
      </c>
      <c r="Z211" s="192"/>
      <c r="AA211" s="192">
        <v>0</v>
      </c>
      <c r="AB211" s="188"/>
      <c r="AC211" s="193">
        <v>67.863481015461289</v>
      </c>
      <c r="AE211" s="192">
        <v>22.626540521972888</v>
      </c>
      <c r="AF211" s="188"/>
      <c r="AG211" s="192">
        <v>40.692585657453996</v>
      </c>
      <c r="AH211" s="192">
        <v>0.19037326561199874</v>
      </c>
      <c r="AI211" s="192">
        <v>0</v>
      </c>
      <c r="AJ211" s="192"/>
      <c r="AK211" s="192">
        <v>0</v>
      </c>
      <c r="AL211" s="192">
        <v>0</v>
      </c>
      <c r="AM211" s="192">
        <v>0</v>
      </c>
      <c r="AN211" s="192">
        <v>0</v>
      </c>
      <c r="AO211" s="192">
        <v>1.2481875280666179</v>
      </c>
      <c r="AP211" s="192">
        <v>0</v>
      </c>
      <c r="AQ211" s="192">
        <v>0</v>
      </c>
      <c r="AR211" s="192">
        <v>0.29009750602399026</v>
      </c>
      <c r="AS211" s="192">
        <v>0</v>
      </c>
      <c r="AT211" s="192">
        <v>0</v>
      </c>
      <c r="AU211" s="192">
        <v>0</v>
      </c>
      <c r="AV211" s="192">
        <v>0</v>
      </c>
      <c r="AW211" s="192">
        <v>0</v>
      </c>
      <c r="AX211" s="192">
        <v>0</v>
      </c>
      <c r="AY211" s="192">
        <v>0</v>
      </c>
      <c r="AZ211" s="192">
        <v>0</v>
      </c>
      <c r="BA211" s="192">
        <v>0</v>
      </c>
      <c r="BB211" s="188"/>
      <c r="BC211" s="192">
        <v>0</v>
      </c>
      <c r="BD211" s="188"/>
      <c r="BE211" s="192">
        <v>0</v>
      </c>
      <c r="BG211" s="187">
        <v>65.047784479129504</v>
      </c>
      <c r="BI211" s="159">
        <v>-4.1490599866079475E-2</v>
      </c>
      <c r="BN211" s="194"/>
    </row>
    <row r="212" spans="1:66" x14ac:dyDescent="0.2">
      <c r="A212" s="190" t="s">
        <v>678</v>
      </c>
      <c r="B212" s="190" t="s">
        <v>878</v>
      </c>
      <c r="C212" s="190" t="s">
        <v>216</v>
      </c>
      <c r="D212" s="190"/>
      <c r="E212" s="192">
        <v>74.119</v>
      </c>
      <c r="F212" s="192"/>
      <c r="G212" s="192">
        <v>79.483409890093</v>
      </c>
      <c r="H212" s="192">
        <v>0</v>
      </c>
      <c r="I212" s="192">
        <v>0</v>
      </c>
      <c r="J212" s="192">
        <v>0</v>
      </c>
      <c r="K212" s="192">
        <v>0</v>
      </c>
      <c r="L212" s="192">
        <v>6.121299999999999E-2</v>
      </c>
      <c r="M212" s="192">
        <v>0.444442</v>
      </c>
      <c r="N212" s="192">
        <v>0</v>
      </c>
      <c r="O212" s="192">
        <v>8.5470000000000008E-3</v>
      </c>
      <c r="P212" s="192">
        <v>7.8549999999999991E-3</v>
      </c>
      <c r="Q212" s="192">
        <v>2.4577472344444442</v>
      </c>
      <c r="R212" s="192">
        <v>0.26627821918321515</v>
      </c>
      <c r="S212" s="192">
        <v>1.3957649999999999</v>
      </c>
      <c r="T212" s="192">
        <v>9.9546124840483183E-2</v>
      </c>
      <c r="U212" s="192">
        <v>0</v>
      </c>
      <c r="V212" s="192">
        <v>0</v>
      </c>
      <c r="W212" s="192">
        <v>0</v>
      </c>
      <c r="X212" s="192">
        <v>0.13099</v>
      </c>
      <c r="Y212" s="192">
        <v>8.9846388178243277</v>
      </c>
      <c r="Z212" s="192"/>
      <c r="AA212" s="192">
        <v>2.6768939999999999</v>
      </c>
      <c r="AB212" s="188"/>
      <c r="AC212" s="193">
        <v>170.1363262863855</v>
      </c>
      <c r="AE212" s="192">
        <v>75.014074936454037</v>
      </c>
      <c r="AF212" s="188"/>
      <c r="AG212" s="192">
        <v>71.765065242714002</v>
      </c>
      <c r="AH212" s="192">
        <v>0.33998629539701342</v>
      </c>
      <c r="AI212" s="192">
        <v>0</v>
      </c>
      <c r="AJ212" s="192"/>
      <c r="AK212" s="192">
        <v>0</v>
      </c>
      <c r="AL212" s="192">
        <v>0</v>
      </c>
      <c r="AM212" s="192">
        <v>6.121299999999999E-2</v>
      </c>
      <c r="AN212" s="192">
        <v>0.43797700000000001</v>
      </c>
      <c r="AO212" s="192">
        <v>0</v>
      </c>
      <c r="AP212" s="192">
        <v>8.5470000000000008E-3</v>
      </c>
      <c r="AQ212" s="192">
        <v>7.8549999999999991E-3</v>
      </c>
      <c r="AR212" s="192">
        <v>0.85807344249218365</v>
      </c>
      <c r="AS212" s="192">
        <v>3.0909052344444441</v>
      </c>
      <c r="AT212" s="192">
        <v>0.10809609466876308</v>
      </c>
      <c r="AU212" s="192">
        <v>1.3112090000000001</v>
      </c>
      <c r="AV212" s="192">
        <v>0.10558413547366581</v>
      </c>
      <c r="AW212" s="192">
        <v>0</v>
      </c>
      <c r="AX212" s="192">
        <v>0</v>
      </c>
      <c r="AY212" s="192">
        <v>0</v>
      </c>
      <c r="AZ212" s="192">
        <v>0.135078</v>
      </c>
      <c r="BA212" s="192">
        <v>9.2362087047234098</v>
      </c>
      <c r="BB212" s="188"/>
      <c r="BC212" s="192">
        <v>3.4279199999999999</v>
      </c>
      <c r="BD212" s="188"/>
      <c r="BE212" s="192">
        <v>0</v>
      </c>
      <c r="BG212" s="187">
        <v>165.90779308636749</v>
      </c>
      <c r="BI212" s="159">
        <v>-2.4853793968139644E-2</v>
      </c>
      <c r="BN212" s="194"/>
    </row>
    <row r="213" spans="1:66" x14ac:dyDescent="0.2">
      <c r="A213" s="190" t="s">
        <v>660</v>
      </c>
      <c r="B213" s="190" t="s">
        <v>879</v>
      </c>
      <c r="C213" s="190" t="s">
        <v>217</v>
      </c>
      <c r="D213" s="190"/>
      <c r="E213" s="192">
        <v>4.7639100000000001</v>
      </c>
      <c r="F213" s="192"/>
      <c r="G213" s="192">
        <v>4.9418488241330003</v>
      </c>
      <c r="H213" s="192">
        <v>-9.9460000000000007E-2</v>
      </c>
      <c r="I213" s="192">
        <v>0</v>
      </c>
      <c r="J213" s="192">
        <v>0</v>
      </c>
      <c r="K213" s="192">
        <v>0</v>
      </c>
      <c r="L213" s="192">
        <v>0</v>
      </c>
      <c r="M213" s="192">
        <v>0</v>
      </c>
      <c r="N213" s="192">
        <v>0</v>
      </c>
      <c r="O213" s="192">
        <v>8.5470000000000008E-3</v>
      </c>
      <c r="P213" s="192">
        <v>7.8549999999999991E-3</v>
      </c>
      <c r="Q213" s="192">
        <v>0.6986038177777778</v>
      </c>
      <c r="R213" s="192">
        <v>1.6387142713243028E-2</v>
      </c>
      <c r="S213" s="192">
        <v>0.44447999999999999</v>
      </c>
      <c r="T213" s="192">
        <v>4.5010411935206107E-2</v>
      </c>
      <c r="U213" s="192">
        <v>0</v>
      </c>
      <c r="V213" s="192">
        <v>0</v>
      </c>
      <c r="W213" s="192">
        <v>0</v>
      </c>
      <c r="X213" s="192">
        <v>0</v>
      </c>
      <c r="Y213" s="192">
        <v>0</v>
      </c>
      <c r="Z213" s="192"/>
      <c r="AA213" s="192">
        <v>0</v>
      </c>
      <c r="AB213" s="188"/>
      <c r="AC213" s="193">
        <v>10.827182196559226</v>
      </c>
      <c r="AE213" s="192">
        <v>4.8143603864322237</v>
      </c>
      <c r="AF213" s="188"/>
      <c r="AG213" s="192">
        <v>4.286922027698</v>
      </c>
      <c r="AH213" s="192">
        <v>2.0923243216999808E-2</v>
      </c>
      <c r="AI213" s="192">
        <v>-9.9460000000000007E-2</v>
      </c>
      <c r="AJ213" s="192"/>
      <c r="AK213" s="192">
        <v>0</v>
      </c>
      <c r="AL213" s="192">
        <v>0</v>
      </c>
      <c r="AM213" s="192">
        <v>0</v>
      </c>
      <c r="AN213" s="192">
        <v>0</v>
      </c>
      <c r="AO213" s="192">
        <v>0</v>
      </c>
      <c r="AP213" s="192">
        <v>8.5470000000000008E-3</v>
      </c>
      <c r="AQ213" s="192">
        <v>7.8549999999999991E-3</v>
      </c>
      <c r="AR213" s="192">
        <v>5.3402504340352819E-2</v>
      </c>
      <c r="AS213" s="192">
        <v>1.2747170977777778</v>
      </c>
      <c r="AT213" s="192">
        <v>6.7208309139084842E-3</v>
      </c>
      <c r="AU213" s="192">
        <v>0.39114199999999999</v>
      </c>
      <c r="AV213" s="192">
        <v>6.7846640380843509E-2</v>
      </c>
      <c r="AW213" s="192">
        <v>0</v>
      </c>
      <c r="AX213" s="192">
        <v>0</v>
      </c>
      <c r="AY213" s="192">
        <v>0</v>
      </c>
      <c r="AZ213" s="192">
        <v>0</v>
      </c>
      <c r="BA213" s="192">
        <v>0</v>
      </c>
      <c r="BB213" s="188"/>
      <c r="BC213" s="192">
        <v>0</v>
      </c>
      <c r="BD213" s="188"/>
      <c r="BE213" s="192">
        <v>0</v>
      </c>
      <c r="BG213" s="187">
        <v>10.832976730760105</v>
      </c>
      <c r="BI213" s="159">
        <v>5.3518395605464078E-4</v>
      </c>
      <c r="BN213" s="194"/>
    </row>
    <row r="214" spans="1:66" x14ac:dyDescent="0.2">
      <c r="A214" s="190" t="s">
        <v>660</v>
      </c>
      <c r="B214" s="190" t="s">
        <v>880</v>
      </c>
      <c r="C214" s="190" t="s">
        <v>218</v>
      </c>
      <c r="D214" s="190"/>
      <c r="E214" s="192">
        <v>5.0756730000000001</v>
      </c>
      <c r="F214" s="192"/>
      <c r="G214" s="192">
        <v>5.0695113692840001</v>
      </c>
      <c r="H214" s="192">
        <v>-0.156059</v>
      </c>
      <c r="I214" s="192">
        <v>0</v>
      </c>
      <c r="J214" s="192">
        <v>0</v>
      </c>
      <c r="K214" s="192">
        <v>0</v>
      </c>
      <c r="L214" s="192">
        <v>0</v>
      </c>
      <c r="M214" s="192">
        <v>0</v>
      </c>
      <c r="N214" s="192">
        <v>0</v>
      </c>
      <c r="O214" s="192">
        <v>8.5470000000000008E-3</v>
      </c>
      <c r="P214" s="192">
        <v>7.8549999999999991E-3</v>
      </c>
      <c r="Q214" s="192">
        <v>1.1938457395555557</v>
      </c>
      <c r="R214" s="192">
        <v>1.68397312597948E-2</v>
      </c>
      <c r="S214" s="192">
        <v>0.383714</v>
      </c>
      <c r="T214" s="192">
        <v>4.1458923068961887E-2</v>
      </c>
      <c r="U214" s="192">
        <v>0</v>
      </c>
      <c r="V214" s="192">
        <v>0</v>
      </c>
      <c r="W214" s="192">
        <v>0</v>
      </c>
      <c r="X214" s="192">
        <v>0</v>
      </c>
      <c r="Y214" s="192">
        <v>0</v>
      </c>
      <c r="Z214" s="192"/>
      <c r="AA214" s="192">
        <v>0</v>
      </c>
      <c r="AB214" s="188"/>
      <c r="AC214" s="193">
        <v>11.64138576316831</v>
      </c>
      <c r="AE214" s="192">
        <v>5.1315605987873525</v>
      </c>
      <c r="AF214" s="188"/>
      <c r="AG214" s="192">
        <v>4.4013713874329996</v>
      </c>
      <c r="AH214" s="192">
        <v>2.1501112122999506E-2</v>
      </c>
      <c r="AI214" s="192">
        <v>-0.156059</v>
      </c>
      <c r="AJ214" s="192"/>
      <c r="AK214" s="192">
        <v>0</v>
      </c>
      <c r="AL214" s="192">
        <v>0</v>
      </c>
      <c r="AM214" s="192">
        <v>0</v>
      </c>
      <c r="AN214" s="192">
        <v>0</v>
      </c>
      <c r="AO214" s="192">
        <v>0</v>
      </c>
      <c r="AP214" s="192">
        <v>8.5470000000000008E-3</v>
      </c>
      <c r="AQ214" s="192">
        <v>7.8549999999999991E-3</v>
      </c>
      <c r="AR214" s="192">
        <v>5.6227257526848116E-2</v>
      </c>
      <c r="AS214" s="192">
        <v>1.7144783795555556</v>
      </c>
      <c r="AT214" s="192">
        <v>6.8944498186004144E-3</v>
      </c>
      <c r="AU214" s="192">
        <v>0.33840799999999999</v>
      </c>
      <c r="AV214" s="192">
        <v>6.5117911596685812E-2</v>
      </c>
      <c r="AW214" s="192">
        <v>0</v>
      </c>
      <c r="AX214" s="192">
        <v>0</v>
      </c>
      <c r="AY214" s="192">
        <v>0</v>
      </c>
      <c r="AZ214" s="192">
        <v>0</v>
      </c>
      <c r="BA214" s="192">
        <v>0</v>
      </c>
      <c r="BB214" s="188"/>
      <c r="BC214" s="192">
        <v>0</v>
      </c>
      <c r="BD214" s="188"/>
      <c r="BE214" s="192">
        <v>0</v>
      </c>
      <c r="BG214" s="187">
        <v>11.595902096841039</v>
      </c>
      <c r="BI214" s="159">
        <v>-3.9070663280633975E-3</v>
      </c>
      <c r="BN214" s="194"/>
    </row>
    <row r="215" spans="1:66" x14ac:dyDescent="0.2">
      <c r="A215" s="190" t="s">
        <v>660</v>
      </c>
      <c r="B215" s="190" t="s">
        <v>881</v>
      </c>
      <c r="C215" s="190" t="s">
        <v>219</v>
      </c>
      <c r="D215" s="190"/>
      <c r="E215" s="192">
        <v>8.2862690000000008</v>
      </c>
      <c r="F215" s="192"/>
      <c r="G215" s="192">
        <v>4.7726165723869993</v>
      </c>
      <c r="H215" s="192">
        <v>-0.209233</v>
      </c>
      <c r="I215" s="192">
        <v>0</v>
      </c>
      <c r="J215" s="192">
        <v>0</v>
      </c>
      <c r="K215" s="192">
        <v>0</v>
      </c>
      <c r="L215" s="192">
        <v>0</v>
      </c>
      <c r="M215" s="192">
        <v>0</v>
      </c>
      <c r="N215" s="192">
        <v>0</v>
      </c>
      <c r="O215" s="192">
        <v>8.5470000000000008E-3</v>
      </c>
      <c r="P215" s="192">
        <v>7.8549999999999991E-3</v>
      </c>
      <c r="Q215" s="192">
        <v>1.6016931253333333</v>
      </c>
      <c r="R215" s="192">
        <v>1.5862868650553981E-2</v>
      </c>
      <c r="S215" s="192">
        <v>0.53095899999999996</v>
      </c>
      <c r="T215" s="192">
        <v>4.9708909641434144E-2</v>
      </c>
      <c r="U215" s="192">
        <v>0</v>
      </c>
      <c r="V215" s="192">
        <v>0</v>
      </c>
      <c r="W215" s="192">
        <v>0</v>
      </c>
      <c r="X215" s="192">
        <v>0</v>
      </c>
      <c r="Y215" s="192">
        <v>0</v>
      </c>
      <c r="Z215" s="192"/>
      <c r="AA215" s="192">
        <v>0</v>
      </c>
      <c r="AB215" s="188"/>
      <c r="AC215" s="193">
        <v>15.064278476012323</v>
      </c>
      <c r="AE215" s="192">
        <v>8.3596411537991262</v>
      </c>
      <c r="AF215" s="188"/>
      <c r="AG215" s="192">
        <v>4.1499536580580001</v>
      </c>
      <c r="AH215" s="192">
        <v>2.0253845633000134E-2</v>
      </c>
      <c r="AI215" s="192">
        <v>-0.209233</v>
      </c>
      <c r="AJ215" s="192"/>
      <c r="AK215" s="192">
        <v>0</v>
      </c>
      <c r="AL215" s="192">
        <v>0</v>
      </c>
      <c r="AM215" s="192">
        <v>0</v>
      </c>
      <c r="AN215" s="192">
        <v>0</v>
      </c>
      <c r="AO215" s="192">
        <v>0</v>
      </c>
      <c r="AP215" s="192">
        <v>8.5470000000000008E-3</v>
      </c>
      <c r="AQ215" s="192">
        <v>7.8549999999999991E-3</v>
      </c>
      <c r="AR215" s="192">
        <v>8.8875836701185276E-2</v>
      </c>
      <c r="AS215" s="192">
        <v>2.4950715786666664</v>
      </c>
      <c r="AT215" s="192">
        <v>6.4906779105202411E-3</v>
      </c>
      <c r="AU215" s="192">
        <v>0.489319</v>
      </c>
      <c r="AV215" s="192">
        <v>7.1001795088821221E-2</v>
      </c>
      <c r="AW215" s="192">
        <v>0</v>
      </c>
      <c r="AX215" s="192">
        <v>0</v>
      </c>
      <c r="AY215" s="192">
        <v>0</v>
      </c>
      <c r="AZ215" s="192">
        <v>0</v>
      </c>
      <c r="BA215" s="192">
        <v>0</v>
      </c>
      <c r="BB215" s="188"/>
      <c r="BC215" s="192">
        <v>0</v>
      </c>
      <c r="BD215" s="188"/>
      <c r="BE215" s="192">
        <v>0</v>
      </c>
      <c r="BG215" s="187">
        <v>15.487776545857319</v>
      </c>
      <c r="BI215" s="159">
        <v>2.8112735071869201E-2</v>
      </c>
      <c r="BN215" s="194"/>
    </row>
    <row r="216" spans="1:66" x14ac:dyDescent="0.2">
      <c r="A216" s="190" t="s">
        <v>688</v>
      </c>
      <c r="B216" s="190" t="s">
        <v>882</v>
      </c>
      <c r="C216" s="190" t="s">
        <v>525</v>
      </c>
      <c r="D216" s="190"/>
      <c r="E216" s="192">
        <v>40.15099</v>
      </c>
      <c r="F216" s="192"/>
      <c r="G216" s="192">
        <v>100.627700824041</v>
      </c>
      <c r="H216" s="192">
        <v>-3.4559999999999999E-3</v>
      </c>
      <c r="I216" s="192">
        <v>0</v>
      </c>
      <c r="J216" s="192">
        <v>0</v>
      </c>
      <c r="K216" s="192">
        <v>0</v>
      </c>
      <c r="L216" s="192">
        <v>2.2196000000000007E-2</v>
      </c>
      <c r="M216" s="192">
        <v>1.1556379999999999</v>
      </c>
      <c r="N216" s="192">
        <v>0</v>
      </c>
      <c r="O216" s="192">
        <v>8.5470000000000008E-3</v>
      </c>
      <c r="P216" s="192">
        <v>7.8549999999999991E-3</v>
      </c>
      <c r="Q216" s="192">
        <v>1.2690761566666668</v>
      </c>
      <c r="R216" s="192">
        <v>0.34074863715789772</v>
      </c>
      <c r="S216" s="192">
        <v>1.633426</v>
      </c>
      <c r="T216" s="192">
        <v>0.14816885376132741</v>
      </c>
      <c r="U216" s="192">
        <v>0</v>
      </c>
      <c r="V216" s="192">
        <v>0</v>
      </c>
      <c r="W216" s="192">
        <v>0</v>
      </c>
      <c r="X216" s="192">
        <v>0.132746</v>
      </c>
      <c r="Y216" s="192">
        <v>15.931951201848111</v>
      </c>
      <c r="Z216" s="192"/>
      <c r="AA216" s="192">
        <v>2.7127840000000001</v>
      </c>
      <c r="AB216" s="188"/>
      <c r="AC216" s="193">
        <v>164.13837167347504</v>
      </c>
      <c r="AE216" s="192">
        <v>39.963669454355703</v>
      </c>
      <c r="AF216" s="188"/>
      <c r="AG216" s="192">
        <v>90.088391868442997</v>
      </c>
      <c r="AH216" s="192">
        <v>0.43507075856299698</v>
      </c>
      <c r="AI216" s="192">
        <v>-3.4559999999999999E-3</v>
      </c>
      <c r="AJ216" s="192"/>
      <c r="AK216" s="192">
        <v>0</v>
      </c>
      <c r="AL216" s="192">
        <v>0</v>
      </c>
      <c r="AM216" s="192">
        <v>2.2196000000000007E-2</v>
      </c>
      <c r="AN216" s="192">
        <v>1.138827</v>
      </c>
      <c r="AO216" s="192">
        <v>0</v>
      </c>
      <c r="AP216" s="192">
        <v>8.5470000000000008E-3</v>
      </c>
      <c r="AQ216" s="192">
        <v>7.8549999999999991E-3</v>
      </c>
      <c r="AR216" s="192">
        <v>0.51929506003428028</v>
      </c>
      <c r="AS216" s="192">
        <v>1.54481749</v>
      </c>
      <c r="AT216" s="192">
        <v>0.13685197313019778</v>
      </c>
      <c r="AU216" s="192">
        <v>1.5272920000000001</v>
      </c>
      <c r="AV216" s="192">
        <v>0.13847299243292219</v>
      </c>
      <c r="AW216" s="192">
        <v>0</v>
      </c>
      <c r="AX216" s="192">
        <v>0</v>
      </c>
      <c r="AY216" s="192">
        <v>0</v>
      </c>
      <c r="AZ216" s="192">
        <v>0.13689000000000001</v>
      </c>
      <c r="BA216" s="192">
        <v>16.378045835499858</v>
      </c>
      <c r="BB216" s="188"/>
      <c r="BC216" s="192">
        <v>3.4738799999999999</v>
      </c>
      <c r="BD216" s="188"/>
      <c r="BE216" s="192">
        <v>0</v>
      </c>
      <c r="BG216" s="187">
        <v>155.51664643245894</v>
      </c>
      <c r="BI216" s="159">
        <v>-5.2527176632210827E-2</v>
      </c>
      <c r="BN216" s="194"/>
    </row>
    <row r="217" spans="1:66" x14ac:dyDescent="0.2">
      <c r="A217" s="190" t="s">
        <v>688</v>
      </c>
      <c r="B217" s="190" t="s">
        <v>883</v>
      </c>
      <c r="C217" s="190" t="s">
        <v>220</v>
      </c>
      <c r="D217" s="190"/>
      <c r="E217" s="192">
        <v>85.215565999999995</v>
      </c>
      <c r="F217" s="192"/>
      <c r="G217" s="192">
        <v>101.61795589542</v>
      </c>
      <c r="H217" s="192">
        <v>-0.67694699999999997</v>
      </c>
      <c r="I217" s="192">
        <v>0</v>
      </c>
      <c r="J217" s="192">
        <v>0</v>
      </c>
      <c r="K217" s="192">
        <v>0</v>
      </c>
      <c r="L217" s="192">
        <v>3.7000000000000005E-2</v>
      </c>
      <c r="M217" s="192">
        <v>0.90492799999999995</v>
      </c>
      <c r="N217" s="192">
        <v>0</v>
      </c>
      <c r="O217" s="192">
        <v>8.5470000000000008E-3</v>
      </c>
      <c r="P217" s="192">
        <v>7.8549999999999991E-3</v>
      </c>
      <c r="Q217" s="192">
        <v>6.7271642066666661</v>
      </c>
      <c r="R217" s="192">
        <v>0.34410186955064725</v>
      </c>
      <c r="S217" s="192">
        <v>1.9090389999999999</v>
      </c>
      <c r="T217" s="192">
        <v>0.14353483341720721</v>
      </c>
      <c r="U217" s="192">
        <v>0</v>
      </c>
      <c r="V217" s="192">
        <v>0</v>
      </c>
      <c r="W217" s="192">
        <v>0</v>
      </c>
      <c r="X217" s="192">
        <v>0.15904199999999999</v>
      </c>
      <c r="Y217" s="192">
        <v>7.9890266851361895</v>
      </c>
      <c r="Z217" s="192"/>
      <c r="AA217" s="192">
        <v>3.250162</v>
      </c>
      <c r="AB217" s="188"/>
      <c r="AC217" s="193">
        <v>207.63697549019074</v>
      </c>
      <c r="AE217" s="192">
        <v>86.15980489516474</v>
      </c>
      <c r="AF217" s="188"/>
      <c r="AG217" s="192">
        <v>91.296976154741003</v>
      </c>
      <c r="AH217" s="192">
        <v>0.43935219420701266</v>
      </c>
      <c r="AI217" s="192">
        <v>-0.67694699999999997</v>
      </c>
      <c r="AJ217" s="192"/>
      <c r="AK217" s="192">
        <v>0</v>
      </c>
      <c r="AL217" s="192">
        <v>0</v>
      </c>
      <c r="AM217" s="192">
        <v>3.7000000000000005E-2</v>
      </c>
      <c r="AN217" s="192">
        <v>0.891764</v>
      </c>
      <c r="AO217" s="192">
        <v>0</v>
      </c>
      <c r="AP217" s="192">
        <v>8.5470000000000008E-3</v>
      </c>
      <c r="AQ217" s="192">
        <v>7.8549999999999991E-3</v>
      </c>
      <c r="AR217" s="192">
        <v>0.97113111037981981</v>
      </c>
      <c r="AS217" s="192">
        <v>8.6464899399999986</v>
      </c>
      <c r="AT217" s="192">
        <v>0.13819870329804063</v>
      </c>
      <c r="AU217" s="192">
        <v>1.852692</v>
      </c>
      <c r="AV217" s="192">
        <v>0.13559142799133872</v>
      </c>
      <c r="AW217" s="192">
        <v>0</v>
      </c>
      <c r="AX217" s="192">
        <v>0</v>
      </c>
      <c r="AY217" s="192">
        <v>0</v>
      </c>
      <c r="AZ217" s="192">
        <v>0.16400600000000001</v>
      </c>
      <c r="BA217" s="192">
        <v>8.78792935364981</v>
      </c>
      <c r="BB217" s="188"/>
      <c r="BC217" s="192">
        <v>4.1620239999999997</v>
      </c>
      <c r="BD217" s="188"/>
      <c r="BE217" s="192">
        <v>0</v>
      </c>
      <c r="BG217" s="187">
        <v>203.02241477943173</v>
      </c>
      <c r="BI217" s="159">
        <v>-2.2224176112491154E-2</v>
      </c>
      <c r="BN217" s="194"/>
    </row>
    <row r="218" spans="1:66" x14ac:dyDescent="0.2">
      <c r="A218" s="190" t="s">
        <v>660</v>
      </c>
      <c r="B218" s="190" t="s">
        <v>884</v>
      </c>
      <c r="C218" s="190" t="s">
        <v>221</v>
      </c>
      <c r="D218" s="190"/>
      <c r="E218" s="192">
        <v>5.9727620000000003</v>
      </c>
      <c r="F218" s="192"/>
      <c r="G218" s="192">
        <v>2.812563375871</v>
      </c>
      <c r="H218" s="192">
        <v>-9.384E-3</v>
      </c>
      <c r="I218" s="192">
        <v>0</v>
      </c>
      <c r="J218" s="192">
        <v>0</v>
      </c>
      <c r="K218" s="192">
        <v>0</v>
      </c>
      <c r="L218" s="192">
        <v>0</v>
      </c>
      <c r="M218" s="192">
        <v>0</v>
      </c>
      <c r="N218" s="192">
        <v>0</v>
      </c>
      <c r="O218" s="192">
        <v>8.5470000000000008E-3</v>
      </c>
      <c r="P218" s="192">
        <v>7.8549999999999991E-3</v>
      </c>
      <c r="Q218" s="192">
        <v>0.75293863200000011</v>
      </c>
      <c r="R218" s="192">
        <v>9.5239892137065803E-3</v>
      </c>
      <c r="S218" s="192">
        <v>0.35841299999999998</v>
      </c>
      <c r="T218" s="192">
        <v>3.5699219667998668E-2</v>
      </c>
      <c r="U218" s="192">
        <v>0</v>
      </c>
      <c r="V218" s="192">
        <v>0</v>
      </c>
      <c r="W218" s="192">
        <v>0</v>
      </c>
      <c r="X218" s="192">
        <v>0</v>
      </c>
      <c r="Y218" s="192">
        <v>0</v>
      </c>
      <c r="Z218" s="192"/>
      <c r="AA218" s="192">
        <v>0</v>
      </c>
      <c r="AB218" s="188"/>
      <c r="AC218" s="193">
        <v>9.9489182167527037</v>
      </c>
      <c r="AE218" s="192">
        <v>6.0129256939433224</v>
      </c>
      <c r="AF218" s="188"/>
      <c r="AG218" s="192">
        <v>2.4420806071429997</v>
      </c>
      <c r="AH218" s="192">
        <v>1.2160310446000192E-2</v>
      </c>
      <c r="AI218" s="192">
        <v>-9.384E-3</v>
      </c>
      <c r="AJ218" s="192"/>
      <c r="AK218" s="192">
        <v>0</v>
      </c>
      <c r="AL218" s="192">
        <v>0</v>
      </c>
      <c r="AM218" s="192">
        <v>0</v>
      </c>
      <c r="AN218" s="192">
        <v>0</v>
      </c>
      <c r="AO218" s="192">
        <v>0</v>
      </c>
      <c r="AP218" s="192">
        <v>8.5470000000000008E-3</v>
      </c>
      <c r="AQ218" s="192">
        <v>7.8549999999999991E-3</v>
      </c>
      <c r="AR218" s="192">
        <v>6.4329720543607402E-2</v>
      </c>
      <c r="AS218" s="192">
        <v>0.95175537866666682</v>
      </c>
      <c r="AT218" s="192">
        <v>3.8250386761268297E-3</v>
      </c>
      <c r="AU218" s="192">
        <v>0.34246100000000002</v>
      </c>
      <c r="AV218" s="192">
        <v>6.1845925362559631E-2</v>
      </c>
      <c r="AW218" s="192">
        <v>0</v>
      </c>
      <c r="AX218" s="192">
        <v>0</v>
      </c>
      <c r="AY218" s="192">
        <v>0</v>
      </c>
      <c r="AZ218" s="192">
        <v>0</v>
      </c>
      <c r="BA218" s="192">
        <v>0</v>
      </c>
      <c r="BB218" s="188"/>
      <c r="BC218" s="192">
        <v>0</v>
      </c>
      <c r="BD218" s="188"/>
      <c r="BE218" s="192">
        <v>0</v>
      </c>
      <c r="BG218" s="187">
        <v>9.8984016747812813</v>
      </c>
      <c r="BI218" s="159">
        <v>-5.0775914396762279E-3</v>
      </c>
      <c r="BN218" s="194"/>
    </row>
    <row r="219" spans="1:66" x14ac:dyDescent="0.2">
      <c r="A219" s="190" t="s">
        <v>660</v>
      </c>
      <c r="B219" s="190" t="s">
        <v>885</v>
      </c>
      <c r="C219" s="190" t="s">
        <v>222</v>
      </c>
      <c r="D219" s="190"/>
      <c r="E219" s="192">
        <v>10.54537</v>
      </c>
      <c r="F219" s="192"/>
      <c r="G219" s="192">
        <v>8.8568846857229993</v>
      </c>
      <c r="H219" s="192">
        <v>-0.39223999999999998</v>
      </c>
      <c r="I219" s="192">
        <v>0</v>
      </c>
      <c r="J219" s="192">
        <v>0</v>
      </c>
      <c r="K219" s="192">
        <v>0</v>
      </c>
      <c r="L219" s="192">
        <v>0</v>
      </c>
      <c r="M219" s="192">
        <v>0</v>
      </c>
      <c r="N219" s="192">
        <v>0</v>
      </c>
      <c r="O219" s="192">
        <v>8.5470000000000008E-3</v>
      </c>
      <c r="P219" s="192">
        <v>7.8549999999999991E-3</v>
      </c>
      <c r="Q219" s="192">
        <v>0.98894848533333324</v>
      </c>
      <c r="R219" s="192">
        <v>2.9599497615804632E-2</v>
      </c>
      <c r="S219" s="192">
        <v>0.849379</v>
      </c>
      <c r="T219" s="192">
        <v>6.939324988961254E-2</v>
      </c>
      <c r="U219" s="192">
        <v>0</v>
      </c>
      <c r="V219" s="192">
        <v>0</v>
      </c>
      <c r="W219" s="192">
        <v>0</v>
      </c>
      <c r="X219" s="192">
        <v>0</v>
      </c>
      <c r="Y219" s="192">
        <v>0</v>
      </c>
      <c r="Z219" s="192"/>
      <c r="AA219" s="192">
        <v>0</v>
      </c>
      <c r="AB219" s="188"/>
      <c r="AC219" s="193">
        <v>20.963736918561747</v>
      </c>
      <c r="AE219" s="192">
        <v>10.61616946702147</v>
      </c>
      <c r="AF219" s="188"/>
      <c r="AG219" s="192">
        <v>7.6686929383380003</v>
      </c>
      <c r="AH219" s="192">
        <v>3.7792890349000692E-2</v>
      </c>
      <c r="AI219" s="192">
        <v>-0.39223999999999998</v>
      </c>
      <c r="AJ219" s="192"/>
      <c r="AK219" s="192">
        <v>0</v>
      </c>
      <c r="AL219" s="192">
        <v>0</v>
      </c>
      <c r="AM219" s="192">
        <v>0</v>
      </c>
      <c r="AN219" s="192">
        <v>0</v>
      </c>
      <c r="AO219" s="192">
        <v>0</v>
      </c>
      <c r="AP219" s="192">
        <v>8.5470000000000008E-3</v>
      </c>
      <c r="AQ219" s="192">
        <v>7.8549999999999991E-3</v>
      </c>
      <c r="AR219" s="192">
        <v>0.11652791566483156</v>
      </c>
      <c r="AS219" s="192">
        <v>1.5724560053333332</v>
      </c>
      <c r="AT219" s="192">
        <v>1.2045213545595044E-2</v>
      </c>
      <c r="AU219" s="192">
        <v>0.750946</v>
      </c>
      <c r="AV219" s="192">
        <v>8.3368423460380925E-2</v>
      </c>
      <c r="AW219" s="192">
        <v>0</v>
      </c>
      <c r="AX219" s="192">
        <v>0</v>
      </c>
      <c r="AY219" s="192">
        <v>0</v>
      </c>
      <c r="AZ219" s="192">
        <v>0</v>
      </c>
      <c r="BA219" s="192">
        <v>0</v>
      </c>
      <c r="BB219" s="188"/>
      <c r="BC219" s="192">
        <v>0</v>
      </c>
      <c r="BD219" s="188"/>
      <c r="BE219" s="192">
        <v>0</v>
      </c>
      <c r="BG219" s="187">
        <v>20.482160853712607</v>
      </c>
      <c r="BI219" s="159">
        <v>-2.2971861682863515E-2</v>
      </c>
      <c r="BN219" s="194"/>
    </row>
    <row r="220" spans="1:66" x14ac:dyDescent="0.2">
      <c r="A220" s="190" t="s">
        <v>660</v>
      </c>
      <c r="B220" s="190" t="s">
        <v>886</v>
      </c>
      <c r="C220" s="190" t="s">
        <v>223</v>
      </c>
      <c r="D220" s="190"/>
      <c r="E220" s="192">
        <v>5.78871</v>
      </c>
      <c r="F220" s="192"/>
      <c r="G220" s="192">
        <v>8.1077987888040006</v>
      </c>
      <c r="H220" s="192">
        <v>-0.28089700000000001</v>
      </c>
      <c r="I220" s="192">
        <v>0</v>
      </c>
      <c r="J220" s="192">
        <v>0</v>
      </c>
      <c r="K220" s="192">
        <v>0</v>
      </c>
      <c r="L220" s="192">
        <v>0</v>
      </c>
      <c r="M220" s="192">
        <v>0</v>
      </c>
      <c r="N220" s="192">
        <v>0</v>
      </c>
      <c r="O220" s="192">
        <v>8.5470000000000008E-3</v>
      </c>
      <c r="P220" s="192">
        <v>7.8549999999999991E-3</v>
      </c>
      <c r="Q220" s="192">
        <v>1.1450581502222223</v>
      </c>
      <c r="R220" s="192">
        <v>2.7232502198141485E-2</v>
      </c>
      <c r="S220" s="192">
        <v>0.64309899999999998</v>
      </c>
      <c r="T220" s="192">
        <v>6.5143260312921225E-2</v>
      </c>
      <c r="U220" s="192">
        <v>0</v>
      </c>
      <c r="V220" s="192">
        <v>0</v>
      </c>
      <c r="W220" s="192">
        <v>0</v>
      </c>
      <c r="X220" s="192">
        <v>0</v>
      </c>
      <c r="Y220" s="192">
        <v>0</v>
      </c>
      <c r="Z220" s="192"/>
      <c r="AA220" s="192">
        <v>0</v>
      </c>
      <c r="AB220" s="188"/>
      <c r="AC220" s="193">
        <v>15.512546701537286</v>
      </c>
      <c r="AE220" s="192">
        <v>5.8229761880989157</v>
      </c>
      <c r="AF220" s="188"/>
      <c r="AG220" s="192">
        <v>7.0039217066040003</v>
      </c>
      <c r="AH220" s="192">
        <v>3.477069046400022E-2</v>
      </c>
      <c r="AI220" s="192">
        <v>-0.28089700000000001</v>
      </c>
      <c r="AJ220" s="192"/>
      <c r="AK220" s="192">
        <v>0</v>
      </c>
      <c r="AL220" s="192">
        <v>0</v>
      </c>
      <c r="AM220" s="192">
        <v>0</v>
      </c>
      <c r="AN220" s="192">
        <v>0</v>
      </c>
      <c r="AO220" s="192">
        <v>0</v>
      </c>
      <c r="AP220" s="192">
        <v>8.5470000000000008E-3</v>
      </c>
      <c r="AQ220" s="192">
        <v>7.8549999999999991E-3</v>
      </c>
      <c r="AR220" s="192">
        <v>6.3888834522565704E-2</v>
      </c>
      <c r="AS220" s="192">
        <v>1.5585303635555556</v>
      </c>
      <c r="AT220" s="192">
        <v>1.1026469380739026E-2</v>
      </c>
      <c r="AU220" s="192">
        <v>0.57313199999999997</v>
      </c>
      <c r="AV220" s="192">
        <v>8.1190126005976429E-2</v>
      </c>
      <c r="AW220" s="192">
        <v>0</v>
      </c>
      <c r="AX220" s="192">
        <v>0</v>
      </c>
      <c r="AY220" s="192">
        <v>0</v>
      </c>
      <c r="AZ220" s="192">
        <v>0</v>
      </c>
      <c r="BA220" s="192">
        <v>0</v>
      </c>
      <c r="BB220" s="188"/>
      <c r="BC220" s="192">
        <v>0</v>
      </c>
      <c r="BD220" s="188"/>
      <c r="BE220" s="192">
        <v>0</v>
      </c>
      <c r="BG220" s="187">
        <v>14.884941378631753</v>
      </c>
      <c r="BI220" s="159">
        <v>-4.0457916741893654E-2</v>
      </c>
      <c r="BN220" s="194"/>
    </row>
    <row r="221" spans="1:66" x14ac:dyDescent="0.2">
      <c r="A221" s="190" t="s">
        <v>682</v>
      </c>
      <c r="B221" s="190" t="s">
        <v>887</v>
      </c>
      <c r="C221" s="190" t="s">
        <v>224</v>
      </c>
      <c r="D221" s="190"/>
      <c r="E221" s="192">
        <v>83.001570000000001</v>
      </c>
      <c r="F221" s="192"/>
      <c r="G221" s="192">
        <v>198.70713893919103</v>
      </c>
      <c r="H221" s="192">
        <v>-1.6028000000000001E-2</v>
      </c>
      <c r="I221" s="192">
        <v>0</v>
      </c>
      <c r="J221" s="192">
        <v>0</v>
      </c>
      <c r="K221" s="192">
        <v>0</v>
      </c>
      <c r="L221" s="192">
        <v>2.9875999999999986E-2</v>
      </c>
      <c r="M221" s="192">
        <v>1.5298560000000001</v>
      </c>
      <c r="N221" s="192">
        <v>0</v>
      </c>
      <c r="O221" s="192">
        <v>8.5470000000000008E-3</v>
      </c>
      <c r="P221" s="192">
        <v>7.8549999999999991E-3</v>
      </c>
      <c r="Q221" s="192">
        <v>2.1021459633333333</v>
      </c>
      <c r="R221" s="192">
        <v>0.66932383929609285</v>
      </c>
      <c r="S221" s="192">
        <v>2.513903</v>
      </c>
      <c r="T221" s="192">
        <v>0.22310723337031413</v>
      </c>
      <c r="U221" s="192">
        <v>0</v>
      </c>
      <c r="V221" s="192">
        <v>0</v>
      </c>
      <c r="W221" s="192">
        <v>0</v>
      </c>
      <c r="X221" s="192">
        <v>0.26285799999999998</v>
      </c>
      <c r="Y221" s="192">
        <v>20.72129083345687</v>
      </c>
      <c r="Z221" s="192"/>
      <c r="AA221" s="192">
        <v>5.3717230000000002</v>
      </c>
      <c r="AB221" s="188"/>
      <c r="AC221" s="193">
        <v>315.13316680864767</v>
      </c>
      <c r="AE221" s="192">
        <v>83.128686875513239</v>
      </c>
      <c r="AF221" s="188"/>
      <c r="AG221" s="192">
        <v>178.883483539449</v>
      </c>
      <c r="AH221" s="192">
        <v>0.85459837173700337</v>
      </c>
      <c r="AI221" s="192">
        <v>-1.6028000000000001E-2</v>
      </c>
      <c r="AJ221" s="192"/>
      <c r="AK221" s="192">
        <v>0</v>
      </c>
      <c r="AL221" s="192">
        <v>0</v>
      </c>
      <c r="AM221" s="192">
        <v>2.9875999999999986E-2</v>
      </c>
      <c r="AN221" s="192">
        <v>1.507601</v>
      </c>
      <c r="AO221" s="192">
        <v>0</v>
      </c>
      <c r="AP221" s="192">
        <v>8.5470000000000008E-3</v>
      </c>
      <c r="AQ221" s="192">
        <v>7.8549999999999991E-3</v>
      </c>
      <c r="AR221" s="192">
        <v>1.0483207654235314</v>
      </c>
      <c r="AS221" s="192">
        <v>3.6288326299999998</v>
      </c>
      <c r="AT221" s="192">
        <v>0.27023835202630259</v>
      </c>
      <c r="AU221" s="192">
        <v>2.513903</v>
      </c>
      <c r="AV221" s="192">
        <v>0.18756595508114132</v>
      </c>
      <c r="AW221" s="192">
        <v>0</v>
      </c>
      <c r="AX221" s="192">
        <v>0</v>
      </c>
      <c r="AY221" s="192">
        <v>0</v>
      </c>
      <c r="AZ221" s="192">
        <v>0.27106200000000003</v>
      </c>
      <c r="BA221" s="192">
        <v>21.301486976793665</v>
      </c>
      <c r="BB221" s="188"/>
      <c r="BC221" s="192">
        <v>6.8788080000000003</v>
      </c>
      <c r="BD221" s="188"/>
      <c r="BE221" s="192">
        <v>0</v>
      </c>
      <c r="BG221" s="187">
        <v>300.5048374660239</v>
      </c>
      <c r="BI221" s="159">
        <v>-4.6419516837166983E-2</v>
      </c>
      <c r="BN221" s="194"/>
    </row>
    <row r="222" spans="1:66" x14ac:dyDescent="0.2">
      <c r="A222" s="190" t="s">
        <v>660</v>
      </c>
      <c r="B222" s="190" t="s">
        <v>888</v>
      </c>
      <c r="C222" s="190" t="s">
        <v>225</v>
      </c>
      <c r="D222" s="190"/>
      <c r="E222" s="192">
        <v>6.0794360000000003</v>
      </c>
      <c r="F222" s="192"/>
      <c r="G222" s="192">
        <v>8.2391790683660009</v>
      </c>
      <c r="H222" s="192">
        <v>-4.3364E-2</v>
      </c>
      <c r="I222" s="192">
        <v>0</v>
      </c>
      <c r="J222" s="192">
        <v>0</v>
      </c>
      <c r="K222" s="192">
        <v>0</v>
      </c>
      <c r="L222" s="192">
        <v>0</v>
      </c>
      <c r="M222" s="192">
        <v>0</v>
      </c>
      <c r="N222" s="192">
        <v>0</v>
      </c>
      <c r="O222" s="192">
        <v>8.5470000000000008E-3</v>
      </c>
      <c r="P222" s="192">
        <v>7.8549999999999991E-3</v>
      </c>
      <c r="Q222" s="192">
        <v>0.93127270755555558</v>
      </c>
      <c r="R222" s="192">
        <v>2.7664061351012282E-2</v>
      </c>
      <c r="S222" s="192">
        <v>0.79159599999999997</v>
      </c>
      <c r="T222" s="192">
        <v>7.2328124424621609E-2</v>
      </c>
      <c r="U222" s="192">
        <v>0</v>
      </c>
      <c r="V222" s="192">
        <v>0</v>
      </c>
      <c r="W222" s="192">
        <v>0</v>
      </c>
      <c r="X222" s="192">
        <v>0</v>
      </c>
      <c r="Y222" s="192">
        <v>0</v>
      </c>
      <c r="Z222" s="192"/>
      <c r="AA222" s="192">
        <v>0</v>
      </c>
      <c r="AB222" s="188"/>
      <c r="AC222" s="193">
        <v>16.114513961697188</v>
      </c>
      <c r="AE222" s="192">
        <v>6.1106666411552952</v>
      </c>
      <c r="AF222" s="188"/>
      <c r="AG222" s="192">
        <v>7.1226882027379999</v>
      </c>
      <c r="AH222" s="192">
        <v>3.5321708862000145E-2</v>
      </c>
      <c r="AI222" s="192">
        <v>-4.3364E-2</v>
      </c>
      <c r="AJ222" s="192"/>
      <c r="AK222" s="192">
        <v>0</v>
      </c>
      <c r="AL222" s="192">
        <v>0</v>
      </c>
      <c r="AM222" s="192">
        <v>0</v>
      </c>
      <c r="AN222" s="192">
        <v>0</v>
      </c>
      <c r="AO222" s="192">
        <v>0</v>
      </c>
      <c r="AP222" s="192">
        <v>8.5470000000000008E-3</v>
      </c>
      <c r="AQ222" s="192">
        <v>7.8549999999999991E-3</v>
      </c>
      <c r="AR222" s="192">
        <v>6.9963817512088286E-2</v>
      </c>
      <c r="AS222" s="192">
        <v>1.2952625742222224</v>
      </c>
      <c r="AT222" s="192">
        <v>1.1205144341423025E-2</v>
      </c>
      <c r="AU222" s="192">
        <v>0.69897500000000001</v>
      </c>
      <c r="AV222" s="192">
        <v>8.5660151303558543E-2</v>
      </c>
      <c r="AW222" s="192">
        <v>0</v>
      </c>
      <c r="AX222" s="192">
        <v>0</v>
      </c>
      <c r="AY222" s="192">
        <v>0</v>
      </c>
      <c r="AZ222" s="192">
        <v>0</v>
      </c>
      <c r="BA222" s="192">
        <v>0</v>
      </c>
      <c r="BB222" s="188"/>
      <c r="BC222" s="192">
        <v>0</v>
      </c>
      <c r="BD222" s="188"/>
      <c r="BE222" s="192">
        <v>0</v>
      </c>
      <c r="BG222" s="187">
        <v>15.402781240134587</v>
      </c>
      <c r="BI222" s="159">
        <v>-4.4167185138461428E-2</v>
      </c>
      <c r="BN222" s="194"/>
    </row>
    <row r="223" spans="1:66" x14ac:dyDescent="0.2">
      <c r="A223" s="190" t="s">
        <v>678</v>
      </c>
      <c r="B223" s="190" t="s">
        <v>889</v>
      </c>
      <c r="C223" s="190" t="s">
        <v>226</v>
      </c>
      <c r="D223" s="190"/>
      <c r="E223" s="192">
        <v>56.095588999999997</v>
      </c>
      <c r="F223" s="192"/>
      <c r="G223" s="192">
        <v>244.493873771967</v>
      </c>
      <c r="H223" s="192">
        <v>0</v>
      </c>
      <c r="I223" s="192">
        <v>0</v>
      </c>
      <c r="J223" s="192">
        <v>0</v>
      </c>
      <c r="K223" s="192">
        <v>0</v>
      </c>
      <c r="L223" s="192">
        <v>0.129275</v>
      </c>
      <c r="M223" s="192">
        <v>1.285156</v>
      </c>
      <c r="N223" s="192">
        <v>0</v>
      </c>
      <c r="O223" s="192">
        <v>8.5470000000000008E-3</v>
      </c>
      <c r="P223" s="192">
        <v>7.8549999999999991E-3</v>
      </c>
      <c r="Q223" s="192">
        <v>5.0595582522222227</v>
      </c>
      <c r="R223" s="192">
        <v>0.8254049562508885</v>
      </c>
      <c r="S223" s="192">
        <v>3.1793619999999998</v>
      </c>
      <c r="T223" s="192">
        <v>0.25120475769269734</v>
      </c>
      <c r="U223" s="192">
        <v>7.9916000000000001E-2</v>
      </c>
      <c r="V223" s="192">
        <v>0</v>
      </c>
      <c r="W223" s="192">
        <v>0</v>
      </c>
      <c r="X223" s="192">
        <v>0.25717899999999999</v>
      </c>
      <c r="Y223" s="192">
        <v>23.738097850418935</v>
      </c>
      <c r="Z223" s="192"/>
      <c r="AA223" s="192">
        <v>5.2556950000000002</v>
      </c>
      <c r="AB223" s="188"/>
      <c r="AC223" s="193">
        <v>340.66671358855183</v>
      </c>
      <c r="AE223" s="192">
        <v>56.733599172539435</v>
      </c>
      <c r="AF223" s="188"/>
      <c r="AG223" s="192">
        <v>218.563197853361</v>
      </c>
      <c r="AH223" s="192">
        <v>1.053884069596976</v>
      </c>
      <c r="AI223" s="192">
        <v>0</v>
      </c>
      <c r="AJ223" s="192"/>
      <c r="AK223" s="192">
        <v>0</v>
      </c>
      <c r="AL223" s="192">
        <v>0</v>
      </c>
      <c r="AM223" s="192">
        <v>0.129275</v>
      </c>
      <c r="AN223" s="192">
        <v>1.2664599999999999</v>
      </c>
      <c r="AO223" s="192">
        <v>0</v>
      </c>
      <c r="AP223" s="192">
        <v>8.5470000000000008E-3</v>
      </c>
      <c r="AQ223" s="192">
        <v>7.8549999999999991E-3</v>
      </c>
      <c r="AR223" s="192">
        <v>0.74900163982750156</v>
      </c>
      <c r="AS223" s="192">
        <v>6.7535983855555557</v>
      </c>
      <c r="AT223" s="192">
        <v>0.33250753788409509</v>
      </c>
      <c r="AU223" s="192">
        <v>3.0977779999999999</v>
      </c>
      <c r="AV223" s="192">
        <v>0.21067707998342883</v>
      </c>
      <c r="AW223" s="192">
        <v>8.1847000000000003E-2</v>
      </c>
      <c r="AX223" s="192">
        <v>0</v>
      </c>
      <c r="AY223" s="192">
        <v>0</v>
      </c>
      <c r="AZ223" s="192">
        <v>0.26520700000000003</v>
      </c>
      <c r="BA223" s="192">
        <v>26.111907635460831</v>
      </c>
      <c r="BB223" s="188"/>
      <c r="BC223" s="192">
        <v>6.730226</v>
      </c>
      <c r="BD223" s="188"/>
      <c r="BE223" s="192">
        <v>0</v>
      </c>
      <c r="BG223" s="187">
        <v>322.09556837420888</v>
      </c>
      <c r="BI223" s="159">
        <v>-5.4514117386803694E-2</v>
      </c>
      <c r="BN223" s="194"/>
    </row>
    <row r="224" spans="1:66" x14ac:dyDescent="0.2">
      <c r="A224" s="190" t="s">
        <v>715</v>
      </c>
      <c r="B224" s="190" t="s">
        <v>890</v>
      </c>
      <c r="C224" s="190" t="s">
        <v>227</v>
      </c>
      <c r="D224" s="190"/>
      <c r="E224" s="192">
        <v>300.20529199999999</v>
      </c>
      <c r="F224" s="192"/>
      <c r="G224" s="192">
        <v>342.883288173935</v>
      </c>
      <c r="H224" s="192">
        <v>0</v>
      </c>
      <c r="I224" s="192">
        <v>0</v>
      </c>
      <c r="J224" s="192">
        <v>0</v>
      </c>
      <c r="K224" s="192">
        <v>0.151999</v>
      </c>
      <c r="L224" s="192">
        <v>0.310643</v>
      </c>
      <c r="M224" s="192">
        <v>2.3081659999999999</v>
      </c>
      <c r="N224" s="192">
        <v>1.072175131671752</v>
      </c>
      <c r="O224" s="192">
        <v>8.5470000000000008E-3</v>
      </c>
      <c r="P224" s="192">
        <v>0</v>
      </c>
      <c r="Q224" s="192">
        <v>2.3100770511111115</v>
      </c>
      <c r="R224" s="192">
        <v>1.1478645585005087</v>
      </c>
      <c r="S224" s="192">
        <v>0</v>
      </c>
      <c r="T224" s="192">
        <v>0</v>
      </c>
      <c r="U224" s="192">
        <v>0</v>
      </c>
      <c r="V224" s="192">
        <v>0</v>
      </c>
      <c r="W224" s="192">
        <v>0</v>
      </c>
      <c r="X224" s="192">
        <v>0.73185800000000001</v>
      </c>
      <c r="Y224" s="192">
        <v>29.79832689270593</v>
      </c>
      <c r="Z224" s="192"/>
      <c r="AA224" s="192">
        <v>14.956185</v>
      </c>
      <c r="AB224" s="188"/>
      <c r="AC224" s="193">
        <v>695.88442180792447</v>
      </c>
      <c r="AE224" s="192">
        <v>303.04035301635736</v>
      </c>
      <c r="AF224" s="188"/>
      <c r="AG224" s="192">
        <v>314.19487474550402</v>
      </c>
      <c r="AH224" s="192">
        <v>1.465603232810974</v>
      </c>
      <c r="AI224" s="192">
        <v>0</v>
      </c>
      <c r="AJ224" s="192"/>
      <c r="AK224" s="192">
        <v>0</v>
      </c>
      <c r="AL224" s="192">
        <v>0.151999</v>
      </c>
      <c r="AM224" s="192">
        <v>0.310643</v>
      </c>
      <c r="AN224" s="192">
        <v>2.2745880000000001</v>
      </c>
      <c r="AO224" s="192">
        <v>1.1063294172398828</v>
      </c>
      <c r="AP224" s="192">
        <v>8.5470000000000008E-3</v>
      </c>
      <c r="AQ224" s="192">
        <v>0</v>
      </c>
      <c r="AR224" s="192">
        <v>3.5257191316104133</v>
      </c>
      <c r="AS224" s="192">
        <v>3.213265824444445</v>
      </c>
      <c r="AT224" s="192">
        <v>0.4663154792935757</v>
      </c>
      <c r="AU224" s="192">
        <v>0</v>
      </c>
      <c r="AV224" s="192">
        <v>0</v>
      </c>
      <c r="AW224" s="192">
        <v>0</v>
      </c>
      <c r="AX224" s="192">
        <v>0</v>
      </c>
      <c r="AY224" s="192">
        <v>0</v>
      </c>
      <c r="AZ224" s="192">
        <v>0.75470199999999998</v>
      </c>
      <c r="BA224" s="192">
        <v>30.632680045701694</v>
      </c>
      <c r="BB224" s="188"/>
      <c r="BC224" s="192">
        <v>19.152273999999998</v>
      </c>
      <c r="BD224" s="188"/>
      <c r="BE224" s="192">
        <v>0</v>
      </c>
      <c r="BG224" s="187">
        <v>680.29789389296241</v>
      </c>
      <c r="BI224" s="159">
        <v>-2.23981561111368E-2</v>
      </c>
      <c r="BN224" s="194"/>
    </row>
    <row r="225" spans="1:66" x14ac:dyDescent="0.2">
      <c r="A225" s="190" t="s">
        <v>660</v>
      </c>
      <c r="B225" s="190" t="s">
        <v>891</v>
      </c>
      <c r="C225" s="190" t="s">
        <v>228</v>
      </c>
      <c r="D225" s="190"/>
      <c r="E225" s="192">
        <v>5.0755699999999999</v>
      </c>
      <c r="F225" s="192"/>
      <c r="G225" s="192">
        <v>6.6294314073829996</v>
      </c>
      <c r="H225" s="192">
        <v>-0.194354</v>
      </c>
      <c r="I225" s="192">
        <v>0</v>
      </c>
      <c r="J225" s="192">
        <v>0</v>
      </c>
      <c r="K225" s="192">
        <v>0</v>
      </c>
      <c r="L225" s="192">
        <v>0</v>
      </c>
      <c r="M225" s="192">
        <v>0</v>
      </c>
      <c r="N225" s="192">
        <v>0</v>
      </c>
      <c r="O225" s="192">
        <v>8.5470000000000008E-3</v>
      </c>
      <c r="P225" s="192">
        <v>7.8549999999999991E-3</v>
      </c>
      <c r="Q225" s="192">
        <v>0.60575743111111124</v>
      </c>
      <c r="R225" s="192">
        <v>2.2145532042847235E-2</v>
      </c>
      <c r="S225" s="192">
        <v>0.68513100000000005</v>
      </c>
      <c r="T225" s="192">
        <v>6.0529649062018319E-2</v>
      </c>
      <c r="U225" s="192">
        <v>0</v>
      </c>
      <c r="V225" s="192">
        <v>0</v>
      </c>
      <c r="W225" s="192">
        <v>0</v>
      </c>
      <c r="X225" s="192">
        <v>0</v>
      </c>
      <c r="Y225" s="192">
        <v>0</v>
      </c>
      <c r="Z225" s="192"/>
      <c r="AA225" s="192">
        <v>0</v>
      </c>
      <c r="AB225" s="188"/>
      <c r="AC225" s="193">
        <v>12.900613019598977</v>
      </c>
      <c r="AE225" s="192">
        <v>5.0922516489892899</v>
      </c>
      <c r="AF225" s="188"/>
      <c r="AG225" s="192">
        <v>5.7429299000779999</v>
      </c>
      <c r="AH225" s="192">
        <v>2.8275603697000072E-2</v>
      </c>
      <c r="AI225" s="192">
        <v>-0.194354</v>
      </c>
      <c r="AJ225" s="192"/>
      <c r="AK225" s="192">
        <v>0</v>
      </c>
      <c r="AL225" s="192">
        <v>0</v>
      </c>
      <c r="AM225" s="192">
        <v>0</v>
      </c>
      <c r="AN225" s="192">
        <v>0</v>
      </c>
      <c r="AO225" s="192">
        <v>0</v>
      </c>
      <c r="AP225" s="192">
        <v>8.5470000000000008E-3</v>
      </c>
      <c r="AQ225" s="192">
        <v>7.8549999999999991E-3</v>
      </c>
      <c r="AR225" s="192">
        <v>5.7827915990651513E-2</v>
      </c>
      <c r="AS225" s="192">
        <v>0.70467956444444446</v>
      </c>
      <c r="AT225" s="192">
        <v>9.0159147173410926E-3</v>
      </c>
      <c r="AU225" s="192">
        <v>0.60291499999999998</v>
      </c>
      <c r="AV225" s="192">
        <v>7.8041006262639351E-2</v>
      </c>
      <c r="AW225" s="192">
        <v>0</v>
      </c>
      <c r="AX225" s="192">
        <v>0</v>
      </c>
      <c r="AY225" s="192">
        <v>0</v>
      </c>
      <c r="AZ225" s="192">
        <v>0</v>
      </c>
      <c r="BA225" s="192">
        <v>0</v>
      </c>
      <c r="BB225" s="188"/>
      <c r="BC225" s="192">
        <v>0</v>
      </c>
      <c r="BD225" s="188"/>
      <c r="BE225" s="192">
        <v>0</v>
      </c>
      <c r="BG225" s="187">
        <v>12.137984554179365</v>
      </c>
      <c r="BI225" s="159">
        <v>-5.9115676461343726E-2</v>
      </c>
      <c r="BN225" s="194"/>
    </row>
    <row r="226" spans="1:66" x14ac:dyDescent="0.2">
      <c r="A226" s="190" t="s">
        <v>660</v>
      </c>
      <c r="B226" s="190" t="s">
        <v>892</v>
      </c>
      <c r="C226" s="190" t="s">
        <v>229</v>
      </c>
      <c r="D226" s="190"/>
      <c r="E226" s="192">
        <v>2.79427</v>
      </c>
      <c r="F226" s="192"/>
      <c r="G226" s="192">
        <v>3.6555324757380001</v>
      </c>
      <c r="H226" s="192">
        <v>-0.18140600000000001</v>
      </c>
      <c r="I226" s="192">
        <v>0</v>
      </c>
      <c r="J226" s="192">
        <v>0</v>
      </c>
      <c r="K226" s="192">
        <v>0</v>
      </c>
      <c r="L226" s="192">
        <v>0</v>
      </c>
      <c r="M226" s="192">
        <v>0</v>
      </c>
      <c r="N226" s="192">
        <v>0</v>
      </c>
      <c r="O226" s="192">
        <v>8.5470000000000008E-3</v>
      </c>
      <c r="P226" s="192">
        <v>7.8549999999999991E-3</v>
      </c>
      <c r="Q226" s="192">
        <v>1.0499564355555557</v>
      </c>
      <c r="R226" s="192">
        <v>1.2286798470668818E-2</v>
      </c>
      <c r="S226" s="192">
        <v>0.34372799999999998</v>
      </c>
      <c r="T226" s="192">
        <v>3.8228737652438095E-2</v>
      </c>
      <c r="U226" s="192">
        <v>0</v>
      </c>
      <c r="V226" s="192">
        <v>0</v>
      </c>
      <c r="W226" s="192">
        <v>0</v>
      </c>
      <c r="X226" s="192">
        <v>0</v>
      </c>
      <c r="Y226" s="192">
        <v>0</v>
      </c>
      <c r="Z226" s="192"/>
      <c r="AA226" s="192">
        <v>0</v>
      </c>
      <c r="AB226" s="188"/>
      <c r="AC226" s="193">
        <v>7.7289984474166626</v>
      </c>
      <c r="AE226" s="192">
        <v>2.8177749105725312</v>
      </c>
      <c r="AF226" s="188"/>
      <c r="AG226" s="192">
        <v>3.166787418962</v>
      </c>
      <c r="AH226" s="192">
        <v>1.5687888806999662E-2</v>
      </c>
      <c r="AI226" s="192">
        <v>-0.18140600000000001</v>
      </c>
      <c r="AJ226" s="192"/>
      <c r="AK226" s="192">
        <v>0</v>
      </c>
      <c r="AL226" s="192">
        <v>0</v>
      </c>
      <c r="AM226" s="192">
        <v>0</v>
      </c>
      <c r="AN226" s="192">
        <v>0</v>
      </c>
      <c r="AO226" s="192">
        <v>0</v>
      </c>
      <c r="AP226" s="192">
        <v>8.5470000000000008E-3</v>
      </c>
      <c r="AQ226" s="192">
        <v>7.8549999999999991E-3</v>
      </c>
      <c r="AR226" s="192">
        <v>3.0824268662955893E-2</v>
      </c>
      <c r="AS226" s="192">
        <v>1.2680184088888891</v>
      </c>
      <c r="AT226" s="192">
        <v>4.9714624109422493E-3</v>
      </c>
      <c r="AU226" s="192">
        <v>0.30721199999999999</v>
      </c>
      <c r="AV226" s="192">
        <v>6.3398382087280963E-2</v>
      </c>
      <c r="AW226" s="192">
        <v>0</v>
      </c>
      <c r="AX226" s="192">
        <v>0</v>
      </c>
      <c r="AY226" s="192">
        <v>0</v>
      </c>
      <c r="AZ226" s="192">
        <v>0</v>
      </c>
      <c r="BA226" s="192">
        <v>0</v>
      </c>
      <c r="BB226" s="188"/>
      <c r="BC226" s="192">
        <v>0</v>
      </c>
      <c r="BD226" s="188"/>
      <c r="BE226" s="192">
        <v>0</v>
      </c>
      <c r="BG226" s="187">
        <v>7.5096707403915985</v>
      </c>
      <c r="BI226" s="159">
        <v>-2.8377248167047064E-2</v>
      </c>
      <c r="BN226" s="194"/>
    </row>
    <row r="227" spans="1:66" x14ac:dyDescent="0.2">
      <c r="A227" s="190" t="s">
        <v>660</v>
      </c>
      <c r="B227" s="190" t="s">
        <v>893</v>
      </c>
      <c r="C227" s="190" t="s">
        <v>230</v>
      </c>
      <c r="D227" s="190"/>
      <c r="E227" s="192">
        <v>5.0237579999999999</v>
      </c>
      <c r="F227" s="192"/>
      <c r="G227" s="192">
        <v>6.1269630359180001</v>
      </c>
      <c r="H227" s="192">
        <v>-0.38650000000000001</v>
      </c>
      <c r="I227" s="192">
        <v>0</v>
      </c>
      <c r="J227" s="192">
        <v>0</v>
      </c>
      <c r="K227" s="192">
        <v>0</v>
      </c>
      <c r="L227" s="192">
        <v>0</v>
      </c>
      <c r="M227" s="192">
        <v>0</v>
      </c>
      <c r="N227" s="192">
        <v>0</v>
      </c>
      <c r="O227" s="192">
        <v>8.5470000000000008E-3</v>
      </c>
      <c r="P227" s="192">
        <v>7.8549999999999991E-3</v>
      </c>
      <c r="Q227" s="192">
        <v>0.47073464533333337</v>
      </c>
      <c r="R227" s="192">
        <v>2.0747311995695399E-2</v>
      </c>
      <c r="S227" s="192">
        <v>0.56166700000000003</v>
      </c>
      <c r="T227" s="192">
        <v>5.859341957493118E-2</v>
      </c>
      <c r="U227" s="192">
        <v>0</v>
      </c>
      <c r="V227" s="192">
        <v>0</v>
      </c>
      <c r="W227" s="192">
        <v>0</v>
      </c>
      <c r="X227" s="192">
        <v>0</v>
      </c>
      <c r="Y227" s="192">
        <v>0</v>
      </c>
      <c r="Z227" s="192"/>
      <c r="AA227" s="192">
        <v>0</v>
      </c>
      <c r="AB227" s="188"/>
      <c r="AC227" s="193">
        <v>11.89236541282196</v>
      </c>
      <c r="AE227" s="192">
        <v>5.0210843149339972</v>
      </c>
      <c r="AF227" s="188"/>
      <c r="AG227" s="192">
        <v>5.2925883142660002</v>
      </c>
      <c r="AH227" s="192">
        <v>2.6490344446999953E-2</v>
      </c>
      <c r="AI227" s="192">
        <v>-0.38650000000000001</v>
      </c>
      <c r="AJ227" s="192"/>
      <c r="AK227" s="192">
        <v>0</v>
      </c>
      <c r="AL227" s="192">
        <v>0</v>
      </c>
      <c r="AM227" s="192">
        <v>0</v>
      </c>
      <c r="AN227" s="192">
        <v>0</v>
      </c>
      <c r="AO227" s="192">
        <v>0</v>
      </c>
      <c r="AP227" s="192">
        <v>8.5470000000000008E-3</v>
      </c>
      <c r="AQ227" s="192">
        <v>7.8549999999999991E-3</v>
      </c>
      <c r="AR227" s="192">
        <v>5.6884986110669354E-2</v>
      </c>
      <c r="AS227" s="192">
        <v>0.58472525866666669</v>
      </c>
      <c r="AT227" s="192">
        <v>8.3325662207800535E-3</v>
      </c>
      <c r="AU227" s="192">
        <v>0.49426700000000001</v>
      </c>
      <c r="AV227" s="192">
        <v>7.6227234857371498E-2</v>
      </c>
      <c r="AW227" s="192">
        <v>0</v>
      </c>
      <c r="AX227" s="192">
        <v>0</v>
      </c>
      <c r="AY227" s="192">
        <v>0</v>
      </c>
      <c r="AZ227" s="192">
        <v>0</v>
      </c>
      <c r="BA227" s="192">
        <v>0</v>
      </c>
      <c r="BB227" s="188"/>
      <c r="BC227" s="192">
        <v>0</v>
      </c>
      <c r="BD227" s="188"/>
      <c r="BE227" s="192">
        <v>0</v>
      </c>
      <c r="BG227" s="187">
        <v>11.190502019502485</v>
      </c>
      <c r="BI227" s="159">
        <v>-5.9017980776368349E-2</v>
      </c>
      <c r="BN227" s="194"/>
    </row>
    <row r="228" spans="1:66" x14ac:dyDescent="0.2">
      <c r="A228" s="190" t="s">
        <v>688</v>
      </c>
      <c r="B228" s="190" t="s">
        <v>894</v>
      </c>
      <c r="C228" s="190" t="s">
        <v>231</v>
      </c>
      <c r="D228" s="190"/>
      <c r="E228" s="192">
        <v>48.702170000000002</v>
      </c>
      <c r="F228" s="192"/>
      <c r="G228" s="192">
        <v>87.493866461762991</v>
      </c>
      <c r="H228" s="192">
        <v>-0.103917</v>
      </c>
      <c r="I228" s="192">
        <v>0</v>
      </c>
      <c r="J228" s="192">
        <v>0</v>
      </c>
      <c r="K228" s="192">
        <v>2.7449000000000001E-2</v>
      </c>
      <c r="L228" s="192">
        <v>0.113787</v>
      </c>
      <c r="M228" s="192">
        <v>0.84377100000000005</v>
      </c>
      <c r="N228" s="192">
        <v>0</v>
      </c>
      <c r="O228" s="192">
        <v>8.5470000000000008E-3</v>
      </c>
      <c r="P228" s="192">
        <v>7.8549999999999991E-3</v>
      </c>
      <c r="Q228" s="192">
        <v>1.2667863422222221</v>
      </c>
      <c r="R228" s="192">
        <v>0.29420087853915944</v>
      </c>
      <c r="S228" s="192">
        <v>1.608152</v>
      </c>
      <c r="T228" s="192">
        <v>0.13090131909421063</v>
      </c>
      <c r="U228" s="192">
        <v>0</v>
      </c>
      <c r="V228" s="192">
        <v>0</v>
      </c>
      <c r="W228" s="192">
        <v>0</v>
      </c>
      <c r="X228" s="192">
        <v>0.13655999999999999</v>
      </c>
      <c r="Y228" s="192">
        <v>9.6996596226471059</v>
      </c>
      <c r="Z228" s="192"/>
      <c r="AA228" s="192">
        <v>2.7907120000000001</v>
      </c>
      <c r="AB228" s="188"/>
      <c r="AC228" s="193">
        <v>153.02050062426571</v>
      </c>
      <c r="AE228" s="192">
        <v>49.221792784740707</v>
      </c>
      <c r="AF228" s="188"/>
      <c r="AG228" s="192">
        <v>78.702339722350999</v>
      </c>
      <c r="AH228" s="192">
        <v>0.37563818439200519</v>
      </c>
      <c r="AI228" s="192">
        <v>-0.103917</v>
      </c>
      <c r="AJ228" s="192"/>
      <c r="AK228" s="192">
        <v>0</v>
      </c>
      <c r="AL228" s="192">
        <v>2.7449000000000001E-2</v>
      </c>
      <c r="AM228" s="192">
        <v>0.113787</v>
      </c>
      <c r="AN228" s="192">
        <v>0.83149700000000004</v>
      </c>
      <c r="AO228" s="192">
        <v>0</v>
      </c>
      <c r="AP228" s="192">
        <v>8.5470000000000008E-3</v>
      </c>
      <c r="AQ228" s="192">
        <v>7.8549999999999991E-3</v>
      </c>
      <c r="AR228" s="192">
        <v>0.61886966945804223</v>
      </c>
      <c r="AS228" s="192">
        <v>1.8360522088888889</v>
      </c>
      <c r="AT228" s="192">
        <v>0.11899018027868587</v>
      </c>
      <c r="AU228" s="192">
        <v>1.4151739999999999</v>
      </c>
      <c r="AV228" s="192">
        <v>0.12546426934685573</v>
      </c>
      <c r="AW228" s="192">
        <v>0</v>
      </c>
      <c r="AX228" s="192">
        <v>0</v>
      </c>
      <c r="AY228" s="192">
        <v>0</v>
      </c>
      <c r="AZ228" s="192">
        <v>0.140822</v>
      </c>
      <c r="BA228" s="192">
        <v>9.9712500920812257</v>
      </c>
      <c r="BB228" s="188"/>
      <c r="BC228" s="192">
        <v>3.5736699999999999</v>
      </c>
      <c r="BD228" s="188"/>
      <c r="BE228" s="192">
        <v>0</v>
      </c>
      <c r="BG228" s="187">
        <v>146.9852811115374</v>
      </c>
      <c r="BI228" s="159">
        <v>-3.9440594483137185E-2</v>
      </c>
      <c r="BN228" s="194"/>
    </row>
    <row r="229" spans="1:66" x14ac:dyDescent="0.2">
      <c r="A229" s="190" t="s">
        <v>660</v>
      </c>
      <c r="B229" s="190" t="s">
        <v>895</v>
      </c>
      <c r="C229" s="190" t="s">
        <v>232</v>
      </c>
      <c r="D229" s="190"/>
      <c r="E229" s="192">
        <v>9.3559400000000004</v>
      </c>
      <c r="F229" s="192"/>
      <c r="G229" s="192">
        <v>5.9608557681349996</v>
      </c>
      <c r="H229" s="192">
        <v>-9.0842000000000006E-2</v>
      </c>
      <c r="I229" s="192">
        <v>0</v>
      </c>
      <c r="J229" s="192">
        <v>0</v>
      </c>
      <c r="K229" s="192">
        <v>0</v>
      </c>
      <c r="L229" s="192">
        <v>0</v>
      </c>
      <c r="M229" s="192">
        <v>0</v>
      </c>
      <c r="N229" s="192">
        <v>0</v>
      </c>
      <c r="O229" s="192">
        <v>8.5470000000000008E-3</v>
      </c>
      <c r="P229" s="192">
        <v>7.8549999999999991E-3</v>
      </c>
      <c r="Q229" s="192">
        <v>1.5339209857777776</v>
      </c>
      <c r="R229" s="192">
        <v>2.018483442087679E-2</v>
      </c>
      <c r="S229" s="192">
        <v>0.78084900000000002</v>
      </c>
      <c r="T229" s="192">
        <v>6.5569275963050955E-2</v>
      </c>
      <c r="U229" s="192">
        <v>0</v>
      </c>
      <c r="V229" s="192">
        <v>0</v>
      </c>
      <c r="W229" s="192">
        <v>0</v>
      </c>
      <c r="X229" s="192">
        <v>0</v>
      </c>
      <c r="Y229" s="192">
        <v>0</v>
      </c>
      <c r="Z229" s="192"/>
      <c r="AA229" s="192">
        <v>0</v>
      </c>
      <c r="AB229" s="188"/>
      <c r="AC229" s="193">
        <v>17.642879864296702</v>
      </c>
      <c r="AE229" s="192">
        <v>9.4273234306272577</v>
      </c>
      <c r="AF229" s="188"/>
      <c r="AG229" s="192">
        <v>5.1623579607779995</v>
      </c>
      <c r="AH229" s="192">
        <v>2.5772168295000678E-2</v>
      </c>
      <c r="AI229" s="192">
        <v>-9.0842000000000006E-2</v>
      </c>
      <c r="AJ229" s="192"/>
      <c r="AK229" s="192">
        <v>0</v>
      </c>
      <c r="AL229" s="192">
        <v>0</v>
      </c>
      <c r="AM229" s="192">
        <v>0</v>
      </c>
      <c r="AN229" s="192">
        <v>0</v>
      </c>
      <c r="AO229" s="192">
        <v>0</v>
      </c>
      <c r="AP229" s="192">
        <v>8.5470000000000008E-3</v>
      </c>
      <c r="AQ229" s="192">
        <v>7.8549999999999991E-3</v>
      </c>
      <c r="AR229" s="192">
        <v>0.10291859656950451</v>
      </c>
      <c r="AS229" s="192">
        <v>1.9824549591111109</v>
      </c>
      <c r="AT229" s="192">
        <v>8.1066631427884443E-3</v>
      </c>
      <c r="AU229" s="192">
        <v>0.72787199999999996</v>
      </c>
      <c r="AV229" s="192">
        <v>8.1744630758960268E-2</v>
      </c>
      <c r="AW229" s="192">
        <v>0</v>
      </c>
      <c r="AX229" s="192">
        <v>0</v>
      </c>
      <c r="AY229" s="192">
        <v>0</v>
      </c>
      <c r="AZ229" s="192">
        <v>0</v>
      </c>
      <c r="BA229" s="192">
        <v>0</v>
      </c>
      <c r="BB229" s="188"/>
      <c r="BC229" s="192">
        <v>0</v>
      </c>
      <c r="BD229" s="188"/>
      <c r="BE229" s="192">
        <v>0</v>
      </c>
      <c r="BG229" s="187">
        <v>17.444110409282626</v>
      </c>
      <c r="BI229" s="159">
        <v>-1.1266270390262057E-2</v>
      </c>
      <c r="BN229" s="194"/>
    </row>
    <row r="230" spans="1:66" x14ac:dyDescent="0.2">
      <c r="A230" s="190" t="s">
        <v>660</v>
      </c>
      <c r="B230" s="190" t="s">
        <v>896</v>
      </c>
      <c r="C230" s="190" t="s">
        <v>233</v>
      </c>
      <c r="D230" s="190"/>
      <c r="E230" s="192">
        <v>4.8632499999999999</v>
      </c>
      <c r="F230" s="192"/>
      <c r="G230" s="192">
        <v>6.8468782960040002</v>
      </c>
      <c r="H230" s="192">
        <v>-0.222414</v>
      </c>
      <c r="I230" s="192">
        <v>0</v>
      </c>
      <c r="J230" s="192">
        <v>0</v>
      </c>
      <c r="K230" s="192">
        <v>0</v>
      </c>
      <c r="L230" s="192">
        <v>0</v>
      </c>
      <c r="M230" s="192">
        <v>0</v>
      </c>
      <c r="N230" s="192">
        <v>0</v>
      </c>
      <c r="O230" s="192">
        <v>8.5470000000000008E-3</v>
      </c>
      <c r="P230" s="192">
        <v>7.8549999999999991E-3</v>
      </c>
      <c r="Q230" s="192">
        <v>1.5312300968888888</v>
      </c>
      <c r="R230" s="192">
        <v>2.305613319502926E-2</v>
      </c>
      <c r="S230" s="192">
        <v>0.51473999999999998</v>
      </c>
      <c r="T230" s="192">
        <v>5.0195652558530188E-2</v>
      </c>
      <c r="U230" s="192">
        <v>0</v>
      </c>
      <c r="V230" s="192">
        <v>0</v>
      </c>
      <c r="W230" s="192">
        <v>0</v>
      </c>
      <c r="X230" s="192">
        <v>0</v>
      </c>
      <c r="Y230" s="192">
        <v>0</v>
      </c>
      <c r="Z230" s="192"/>
      <c r="AA230" s="192">
        <v>0</v>
      </c>
      <c r="AB230" s="188"/>
      <c r="AC230" s="193">
        <v>13.623338178646447</v>
      </c>
      <c r="AE230" s="192">
        <v>4.9213552343675628</v>
      </c>
      <c r="AF230" s="188"/>
      <c r="AG230" s="192">
        <v>5.9146554294640001</v>
      </c>
      <c r="AH230" s="192">
        <v>2.9438266994999723E-2</v>
      </c>
      <c r="AI230" s="192">
        <v>-0.222414</v>
      </c>
      <c r="AJ230" s="192"/>
      <c r="AK230" s="192">
        <v>0</v>
      </c>
      <c r="AL230" s="192">
        <v>0</v>
      </c>
      <c r="AM230" s="192">
        <v>0</v>
      </c>
      <c r="AN230" s="192">
        <v>0</v>
      </c>
      <c r="AO230" s="192">
        <v>0</v>
      </c>
      <c r="AP230" s="192">
        <v>8.5470000000000008E-3</v>
      </c>
      <c r="AQ230" s="192">
        <v>7.8549999999999991E-3</v>
      </c>
      <c r="AR230" s="192">
        <v>5.4897052173376377E-2</v>
      </c>
      <c r="AS230" s="192">
        <v>2.0319482835555558</v>
      </c>
      <c r="AT230" s="192">
        <v>9.31163881234791E-3</v>
      </c>
      <c r="AU230" s="192">
        <v>0.45297100000000001</v>
      </c>
      <c r="AV230" s="192">
        <v>7.0588056063981899E-2</v>
      </c>
      <c r="AW230" s="192">
        <v>0</v>
      </c>
      <c r="AX230" s="192">
        <v>0</v>
      </c>
      <c r="AY230" s="192">
        <v>0</v>
      </c>
      <c r="AZ230" s="192">
        <v>0</v>
      </c>
      <c r="BA230" s="192">
        <v>0</v>
      </c>
      <c r="BB230" s="188"/>
      <c r="BC230" s="192">
        <v>0</v>
      </c>
      <c r="BD230" s="188"/>
      <c r="BE230" s="192">
        <v>0</v>
      </c>
      <c r="BG230" s="187">
        <v>13.279152961431823</v>
      </c>
      <c r="BI230" s="159">
        <v>-2.5264381805783019E-2</v>
      </c>
      <c r="BN230" s="194"/>
    </row>
    <row r="231" spans="1:66" x14ac:dyDescent="0.2">
      <c r="A231" s="190" t="s">
        <v>688</v>
      </c>
      <c r="B231" s="190" t="s">
        <v>897</v>
      </c>
      <c r="C231" s="190" t="s">
        <v>234</v>
      </c>
      <c r="D231" s="190"/>
      <c r="E231" s="192">
        <v>56.538925999999996</v>
      </c>
      <c r="F231" s="192"/>
      <c r="G231" s="192">
        <v>73.237670493045002</v>
      </c>
      <c r="H231" s="192">
        <v>-0.19556200000000001</v>
      </c>
      <c r="I231" s="192">
        <v>0</v>
      </c>
      <c r="J231" s="192">
        <v>0</v>
      </c>
      <c r="K231" s="192">
        <v>1.3781E-2</v>
      </c>
      <c r="L231" s="192">
        <v>7.5183999999999973E-2</v>
      </c>
      <c r="M231" s="192">
        <v>0.54822000000000004</v>
      </c>
      <c r="N231" s="192">
        <v>0</v>
      </c>
      <c r="O231" s="192">
        <v>8.5470000000000008E-3</v>
      </c>
      <c r="P231" s="192">
        <v>7.8549999999999991E-3</v>
      </c>
      <c r="Q231" s="192">
        <v>1.7685785066666668</v>
      </c>
      <c r="R231" s="192">
        <v>0.24562108468166188</v>
      </c>
      <c r="S231" s="192">
        <v>1.2748630000000001</v>
      </c>
      <c r="T231" s="192">
        <v>0.10338850780951989</v>
      </c>
      <c r="U231" s="192">
        <v>0</v>
      </c>
      <c r="V231" s="192">
        <v>0</v>
      </c>
      <c r="W231" s="192">
        <v>0</v>
      </c>
      <c r="X231" s="192">
        <v>0.133269</v>
      </c>
      <c r="Y231" s="192">
        <v>8.0707950789692671</v>
      </c>
      <c r="Z231" s="192"/>
      <c r="AA231" s="192">
        <v>2.7234560000000001</v>
      </c>
      <c r="AB231" s="188"/>
      <c r="AC231" s="193">
        <v>144.55459267117212</v>
      </c>
      <c r="AE231" s="192">
        <v>56.994145733376918</v>
      </c>
      <c r="AF231" s="188"/>
      <c r="AG231" s="192">
        <v>65.726906273059996</v>
      </c>
      <c r="AH231" s="192">
        <v>0.31361109034200013</v>
      </c>
      <c r="AI231" s="192">
        <v>-0.19556200000000001</v>
      </c>
      <c r="AJ231" s="192"/>
      <c r="AK231" s="192">
        <v>0</v>
      </c>
      <c r="AL231" s="192">
        <v>1.3781E-2</v>
      </c>
      <c r="AM231" s="192">
        <v>7.5183999999999973E-2</v>
      </c>
      <c r="AN231" s="192">
        <v>0.54024399999999995</v>
      </c>
      <c r="AO231" s="192">
        <v>0</v>
      </c>
      <c r="AP231" s="192">
        <v>8.5470000000000008E-3</v>
      </c>
      <c r="AQ231" s="192">
        <v>7.8549999999999991E-3</v>
      </c>
      <c r="AR231" s="192">
        <v>0.67688326986713121</v>
      </c>
      <c r="AS231" s="192">
        <v>2.2718698399999999</v>
      </c>
      <c r="AT231" s="192">
        <v>9.9601994603437702E-2</v>
      </c>
      <c r="AU231" s="192">
        <v>1.1218790000000001</v>
      </c>
      <c r="AV231" s="192">
        <v>0.10627806138308354</v>
      </c>
      <c r="AW231" s="192">
        <v>0</v>
      </c>
      <c r="AX231" s="192">
        <v>0</v>
      </c>
      <c r="AY231" s="192">
        <v>0</v>
      </c>
      <c r="AZ231" s="192">
        <v>0.13742799999999999</v>
      </c>
      <c r="BA231" s="192">
        <v>8.4638818711662065</v>
      </c>
      <c r="BB231" s="188"/>
      <c r="BC231" s="192">
        <v>3.487546</v>
      </c>
      <c r="BD231" s="188"/>
      <c r="BE231" s="192">
        <v>0</v>
      </c>
      <c r="BG231" s="187">
        <v>139.85008013379874</v>
      </c>
      <c r="BI231" s="159">
        <v>-3.254488460339023E-2</v>
      </c>
      <c r="BN231" s="194"/>
    </row>
    <row r="232" spans="1:66" x14ac:dyDescent="0.2">
      <c r="A232" s="190" t="s">
        <v>660</v>
      </c>
      <c r="B232" s="190" t="s">
        <v>898</v>
      </c>
      <c r="C232" s="190" t="s">
        <v>235</v>
      </c>
      <c r="D232" s="190"/>
      <c r="E232" s="192">
        <v>5.0563940000000001</v>
      </c>
      <c r="F232" s="192"/>
      <c r="G232" s="192">
        <v>7.1549242250880001</v>
      </c>
      <c r="H232" s="192">
        <v>-0.17802499999999999</v>
      </c>
      <c r="I232" s="192">
        <v>0</v>
      </c>
      <c r="J232" s="192">
        <v>0</v>
      </c>
      <c r="K232" s="192">
        <v>0</v>
      </c>
      <c r="L232" s="192">
        <v>0</v>
      </c>
      <c r="M232" s="192">
        <v>0</v>
      </c>
      <c r="N232" s="192">
        <v>0</v>
      </c>
      <c r="O232" s="192">
        <v>8.5470000000000008E-3</v>
      </c>
      <c r="P232" s="192">
        <v>7.8549999999999991E-3</v>
      </c>
      <c r="Q232" s="192">
        <v>0.70553566044444449</v>
      </c>
      <c r="R232" s="192">
        <v>2.3881801038992033E-2</v>
      </c>
      <c r="S232" s="192">
        <v>0.66305700000000001</v>
      </c>
      <c r="T232" s="192">
        <v>5.8167237253906261E-2</v>
      </c>
      <c r="U232" s="192">
        <v>0</v>
      </c>
      <c r="V232" s="192">
        <v>0</v>
      </c>
      <c r="W232" s="192">
        <v>0</v>
      </c>
      <c r="X232" s="192">
        <v>0</v>
      </c>
      <c r="Y232" s="192">
        <v>0</v>
      </c>
      <c r="Z232" s="192"/>
      <c r="AA232" s="192">
        <v>0</v>
      </c>
      <c r="AB232" s="188"/>
      <c r="AC232" s="193">
        <v>13.500336923825344</v>
      </c>
      <c r="AE232" s="192">
        <v>5.0746146684726741</v>
      </c>
      <c r="AF232" s="188"/>
      <c r="AG232" s="192">
        <v>6.2037681778459994</v>
      </c>
      <c r="AH232" s="192">
        <v>3.0492486721999942E-2</v>
      </c>
      <c r="AI232" s="192">
        <v>-0.17802499999999999</v>
      </c>
      <c r="AJ232" s="192"/>
      <c r="AK232" s="192">
        <v>0</v>
      </c>
      <c r="AL232" s="192">
        <v>0</v>
      </c>
      <c r="AM232" s="192">
        <v>0</v>
      </c>
      <c r="AN232" s="192">
        <v>0</v>
      </c>
      <c r="AO232" s="192">
        <v>0</v>
      </c>
      <c r="AP232" s="192">
        <v>8.5470000000000008E-3</v>
      </c>
      <c r="AQ232" s="192">
        <v>7.8549999999999991E-3</v>
      </c>
      <c r="AR232" s="192">
        <v>5.7968560429734015E-2</v>
      </c>
      <c r="AS232" s="192">
        <v>1.2672415804444443</v>
      </c>
      <c r="AT232" s="192">
        <v>9.7305760718167152E-3</v>
      </c>
      <c r="AU232" s="192">
        <v>0.58348999999999995</v>
      </c>
      <c r="AV232" s="192">
        <v>7.5617537480200239E-2</v>
      </c>
      <c r="AW232" s="192">
        <v>0</v>
      </c>
      <c r="AX232" s="192">
        <v>0</v>
      </c>
      <c r="AY232" s="192">
        <v>0</v>
      </c>
      <c r="AZ232" s="192">
        <v>0</v>
      </c>
      <c r="BA232" s="192">
        <v>0</v>
      </c>
      <c r="BB232" s="188"/>
      <c r="BC232" s="192">
        <v>0</v>
      </c>
      <c r="BD232" s="188"/>
      <c r="BE232" s="192">
        <v>0</v>
      </c>
      <c r="BG232" s="187">
        <v>13.141300587466869</v>
      </c>
      <c r="BI232" s="159">
        <v>-2.6594620444238617E-2</v>
      </c>
      <c r="BN232" s="194"/>
    </row>
    <row r="233" spans="1:66" x14ac:dyDescent="0.2">
      <c r="A233" s="190" t="s">
        <v>688</v>
      </c>
      <c r="B233" s="190" t="s">
        <v>899</v>
      </c>
      <c r="C233" s="190" t="s">
        <v>236</v>
      </c>
      <c r="D233" s="190"/>
      <c r="E233" s="192">
        <v>82.555689999999998</v>
      </c>
      <c r="F233" s="192"/>
      <c r="G233" s="192">
        <v>69.500172714491001</v>
      </c>
      <c r="H233" s="192">
        <v>-0.40086500000000003</v>
      </c>
      <c r="I233" s="192">
        <v>0</v>
      </c>
      <c r="J233" s="192">
        <v>0</v>
      </c>
      <c r="K233" s="192">
        <v>4.2574000000000001E-2</v>
      </c>
      <c r="L233" s="192">
        <v>0.120972</v>
      </c>
      <c r="M233" s="192">
        <v>0.50816499999999998</v>
      </c>
      <c r="N233" s="192">
        <v>0</v>
      </c>
      <c r="O233" s="192">
        <v>8.5470000000000008E-3</v>
      </c>
      <c r="P233" s="192">
        <v>7.8549999999999991E-3</v>
      </c>
      <c r="Q233" s="192">
        <v>3.0089073577777778</v>
      </c>
      <c r="R233" s="192">
        <v>0.23534363739575193</v>
      </c>
      <c r="S233" s="192">
        <v>1.4630350000000001</v>
      </c>
      <c r="T233" s="192">
        <v>0.10509023701750626</v>
      </c>
      <c r="U233" s="192">
        <v>0</v>
      </c>
      <c r="V233" s="192">
        <v>0</v>
      </c>
      <c r="W233" s="192">
        <v>0</v>
      </c>
      <c r="X233" s="192">
        <v>0.16182099999999999</v>
      </c>
      <c r="Y233" s="192">
        <v>7.3805034894025967</v>
      </c>
      <c r="Z233" s="192"/>
      <c r="AA233" s="192">
        <v>3.3069549999999999</v>
      </c>
      <c r="AB233" s="188"/>
      <c r="AC233" s="193">
        <v>168.00476643608459</v>
      </c>
      <c r="AE233" s="192">
        <v>83.343884458642094</v>
      </c>
      <c r="AF233" s="188"/>
      <c r="AG233" s="192">
        <v>62.940407893046</v>
      </c>
      <c r="AH233" s="192">
        <v>0.30048875822000204</v>
      </c>
      <c r="AI233" s="192">
        <v>-0.40086500000000003</v>
      </c>
      <c r="AJ233" s="192"/>
      <c r="AK233" s="192">
        <v>0</v>
      </c>
      <c r="AL233" s="192">
        <v>4.2574000000000001E-2</v>
      </c>
      <c r="AM233" s="192">
        <v>0.120972</v>
      </c>
      <c r="AN233" s="192">
        <v>0.50077300000000002</v>
      </c>
      <c r="AO233" s="192">
        <v>0</v>
      </c>
      <c r="AP233" s="192">
        <v>8.5470000000000008E-3</v>
      </c>
      <c r="AQ233" s="192">
        <v>7.8549999999999991E-3</v>
      </c>
      <c r="AR233" s="192">
        <v>0.92877531555808279</v>
      </c>
      <c r="AS233" s="192">
        <v>4.0729633577777777</v>
      </c>
      <c r="AT233" s="192">
        <v>9.4519060765376195E-2</v>
      </c>
      <c r="AU233" s="192">
        <v>1.287471</v>
      </c>
      <c r="AV233" s="192">
        <v>0.10772338365639472</v>
      </c>
      <c r="AW233" s="192">
        <v>0</v>
      </c>
      <c r="AX233" s="192">
        <v>0</v>
      </c>
      <c r="AY233" s="192">
        <v>0</v>
      </c>
      <c r="AZ233" s="192">
        <v>0.16687099999999999</v>
      </c>
      <c r="BA233" s="192">
        <v>7.5930006671858701</v>
      </c>
      <c r="BB233" s="188"/>
      <c r="BC233" s="192">
        <v>4.23475</v>
      </c>
      <c r="BD233" s="188"/>
      <c r="BE233" s="192">
        <v>0</v>
      </c>
      <c r="BG233" s="187">
        <v>165.3507108948516</v>
      </c>
      <c r="BI233" s="159">
        <v>-1.5797501449119278E-2</v>
      </c>
      <c r="BN233" s="194"/>
    </row>
    <row r="234" spans="1:66" x14ac:dyDescent="0.2">
      <c r="A234" s="190" t="s">
        <v>682</v>
      </c>
      <c r="B234" s="190" t="s">
        <v>900</v>
      </c>
      <c r="C234" s="190" t="s">
        <v>237</v>
      </c>
      <c r="D234" s="190"/>
      <c r="E234" s="192">
        <v>70.394133999999994</v>
      </c>
      <c r="F234" s="192"/>
      <c r="G234" s="192">
        <v>106.47920638112301</v>
      </c>
      <c r="H234" s="192">
        <v>0</v>
      </c>
      <c r="I234" s="192">
        <v>0</v>
      </c>
      <c r="J234" s="192">
        <v>0</v>
      </c>
      <c r="K234" s="192">
        <v>6.6733000000000001E-2</v>
      </c>
      <c r="L234" s="192">
        <v>1.8315000000000012E-2</v>
      </c>
      <c r="M234" s="192">
        <v>0.86825300000000005</v>
      </c>
      <c r="N234" s="192">
        <v>0</v>
      </c>
      <c r="O234" s="192">
        <v>8.5470000000000008E-3</v>
      </c>
      <c r="P234" s="192">
        <v>7.8549999999999991E-3</v>
      </c>
      <c r="Q234" s="192">
        <v>1.2992838388888892</v>
      </c>
      <c r="R234" s="192">
        <v>0.35765638150268986</v>
      </c>
      <c r="S234" s="192">
        <v>1.6810639999999999</v>
      </c>
      <c r="T234" s="192">
        <v>0.13963479850132302</v>
      </c>
      <c r="U234" s="192">
        <v>0.04</v>
      </c>
      <c r="V234" s="192">
        <v>0</v>
      </c>
      <c r="W234" s="192">
        <v>0</v>
      </c>
      <c r="X234" s="192">
        <v>0.18058299999999999</v>
      </c>
      <c r="Y234" s="192">
        <v>10.417373081915272</v>
      </c>
      <c r="Z234" s="192"/>
      <c r="AA234" s="192">
        <v>3.6903959999999998</v>
      </c>
      <c r="AB234" s="188"/>
      <c r="AC234" s="193">
        <v>195.64903448193118</v>
      </c>
      <c r="AE234" s="192">
        <v>70.781626325393987</v>
      </c>
      <c r="AF234" s="188"/>
      <c r="AG234" s="192">
        <v>96.111021162954003</v>
      </c>
      <c r="AH234" s="192">
        <v>0.45665871037098765</v>
      </c>
      <c r="AI234" s="192">
        <v>0</v>
      </c>
      <c r="AJ234" s="192"/>
      <c r="AK234" s="192">
        <v>0</v>
      </c>
      <c r="AL234" s="192">
        <v>6.6733000000000001E-2</v>
      </c>
      <c r="AM234" s="192">
        <v>1.8315000000000012E-2</v>
      </c>
      <c r="AN234" s="192">
        <v>0.85562199999999999</v>
      </c>
      <c r="AO234" s="192">
        <v>0</v>
      </c>
      <c r="AP234" s="192">
        <v>8.5470000000000008E-3</v>
      </c>
      <c r="AQ234" s="192">
        <v>7.8549999999999991E-3</v>
      </c>
      <c r="AR234" s="192">
        <v>0.86313086897317359</v>
      </c>
      <c r="AS234" s="192">
        <v>1.9403415722222226</v>
      </c>
      <c r="AT234" s="192">
        <v>0.14480992183330157</v>
      </c>
      <c r="AU234" s="192">
        <v>1.5126470000000001</v>
      </c>
      <c r="AV234" s="192">
        <v>0.12985815764249672</v>
      </c>
      <c r="AW234" s="192">
        <v>0.04</v>
      </c>
      <c r="AX234" s="192">
        <v>0</v>
      </c>
      <c r="AY234" s="192">
        <v>0</v>
      </c>
      <c r="AZ234" s="192">
        <v>0.18622</v>
      </c>
      <c r="BA234" s="192">
        <v>10.807248041086567</v>
      </c>
      <c r="BB234" s="188"/>
      <c r="BC234" s="192">
        <v>4.7257689999999997</v>
      </c>
      <c r="BD234" s="188"/>
      <c r="BE234" s="192">
        <v>0</v>
      </c>
      <c r="BG234" s="187">
        <v>188.65640276047674</v>
      </c>
      <c r="BI234" s="159">
        <v>-3.5740691181894053E-2</v>
      </c>
      <c r="BN234" s="194"/>
    </row>
    <row r="235" spans="1:66" x14ac:dyDescent="0.2">
      <c r="A235" s="190" t="s">
        <v>660</v>
      </c>
      <c r="B235" s="190" t="s">
        <v>901</v>
      </c>
      <c r="C235" s="190" t="s">
        <v>238</v>
      </c>
      <c r="D235" s="190"/>
      <c r="E235" s="192">
        <v>3.96387</v>
      </c>
      <c r="F235" s="192"/>
      <c r="G235" s="192">
        <v>4.246751024291</v>
      </c>
      <c r="H235" s="192">
        <v>-0.11183999999999999</v>
      </c>
      <c r="I235" s="192">
        <v>0</v>
      </c>
      <c r="J235" s="192">
        <v>0</v>
      </c>
      <c r="K235" s="192">
        <v>0</v>
      </c>
      <c r="L235" s="192">
        <v>0</v>
      </c>
      <c r="M235" s="192">
        <v>0</v>
      </c>
      <c r="N235" s="192">
        <v>0</v>
      </c>
      <c r="O235" s="192">
        <v>8.5470000000000008E-3</v>
      </c>
      <c r="P235" s="192">
        <v>7.8549999999999991E-3</v>
      </c>
      <c r="Q235" s="192">
        <v>0.38702669333333334</v>
      </c>
      <c r="R235" s="192">
        <v>1.4229267704203501E-2</v>
      </c>
      <c r="S235" s="192">
        <v>0.357209</v>
      </c>
      <c r="T235" s="192">
        <v>4.031158088718774E-2</v>
      </c>
      <c r="U235" s="192">
        <v>0</v>
      </c>
      <c r="V235" s="192">
        <v>0</v>
      </c>
      <c r="W235" s="192">
        <v>0</v>
      </c>
      <c r="X235" s="192">
        <v>0</v>
      </c>
      <c r="Y235" s="192">
        <v>0</v>
      </c>
      <c r="Z235" s="192"/>
      <c r="AA235" s="192">
        <v>0</v>
      </c>
      <c r="AB235" s="188"/>
      <c r="AC235" s="193">
        <v>8.9139595662157234</v>
      </c>
      <c r="AE235" s="192">
        <v>3.9810521121327995</v>
      </c>
      <c r="AF235" s="188"/>
      <c r="AG235" s="192">
        <v>3.6746084781309998</v>
      </c>
      <c r="AH235" s="192">
        <v>1.8168050048999955E-2</v>
      </c>
      <c r="AI235" s="192">
        <v>-0.11183999999999999</v>
      </c>
      <c r="AJ235" s="192"/>
      <c r="AK235" s="192">
        <v>0</v>
      </c>
      <c r="AL235" s="192">
        <v>0</v>
      </c>
      <c r="AM235" s="192">
        <v>0</v>
      </c>
      <c r="AN235" s="192">
        <v>0</v>
      </c>
      <c r="AO235" s="192">
        <v>0</v>
      </c>
      <c r="AP235" s="192">
        <v>8.5470000000000008E-3</v>
      </c>
      <c r="AQ235" s="192">
        <v>7.8549999999999991E-3</v>
      </c>
      <c r="AR235" s="192">
        <v>4.4848439069530163E-2</v>
      </c>
      <c r="AS235" s="192">
        <v>0.51449175999999996</v>
      </c>
      <c r="AT235" s="192">
        <v>5.7755096490097182E-3</v>
      </c>
      <c r="AU235" s="192">
        <v>0.31434400000000001</v>
      </c>
      <c r="AV235" s="192">
        <v>6.4581100424490917E-2</v>
      </c>
      <c r="AW235" s="192">
        <v>0</v>
      </c>
      <c r="AX235" s="192">
        <v>0</v>
      </c>
      <c r="AY235" s="192">
        <v>0</v>
      </c>
      <c r="AZ235" s="192">
        <v>0</v>
      </c>
      <c r="BA235" s="192">
        <v>0</v>
      </c>
      <c r="BB235" s="188"/>
      <c r="BC235" s="192">
        <v>0</v>
      </c>
      <c r="BD235" s="188"/>
      <c r="BE235" s="192">
        <v>0</v>
      </c>
      <c r="BG235" s="187">
        <v>8.52243144945583</v>
      </c>
      <c r="BI235" s="159">
        <v>-4.3923030371800342E-2</v>
      </c>
      <c r="BN235" s="194"/>
    </row>
    <row r="236" spans="1:66" x14ac:dyDescent="0.2">
      <c r="A236" s="190" t="s">
        <v>660</v>
      </c>
      <c r="B236" s="190" t="s">
        <v>902</v>
      </c>
      <c r="C236" s="190" t="s">
        <v>239</v>
      </c>
      <c r="D236" s="190"/>
      <c r="E236" s="192">
        <v>5.0829069999999996</v>
      </c>
      <c r="F236" s="192"/>
      <c r="G236" s="192">
        <v>5.3120603950270002</v>
      </c>
      <c r="H236" s="192">
        <v>-0.14004800000000001</v>
      </c>
      <c r="I236" s="192">
        <v>0</v>
      </c>
      <c r="J236" s="192">
        <v>0</v>
      </c>
      <c r="K236" s="192">
        <v>0</v>
      </c>
      <c r="L236" s="192">
        <v>0</v>
      </c>
      <c r="M236" s="192">
        <v>0</v>
      </c>
      <c r="N236" s="192">
        <v>0</v>
      </c>
      <c r="O236" s="192">
        <v>8.5470000000000008E-3</v>
      </c>
      <c r="P236" s="192">
        <v>7.8549999999999991E-3</v>
      </c>
      <c r="Q236" s="192">
        <v>0.92305526488888912</v>
      </c>
      <c r="R236" s="192">
        <v>1.7798044870697156E-2</v>
      </c>
      <c r="S236" s="192">
        <v>0.49019800000000002</v>
      </c>
      <c r="T236" s="192">
        <v>5.134557813917956E-2</v>
      </c>
      <c r="U236" s="192">
        <v>0</v>
      </c>
      <c r="V236" s="192">
        <v>0</v>
      </c>
      <c r="W236" s="192">
        <v>0</v>
      </c>
      <c r="X236" s="192">
        <v>0</v>
      </c>
      <c r="Y236" s="192">
        <v>0</v>
      </c>
      <c r="Z236" s="192"/>
      <c r="AA236" s="192">
        <v>0</v>
      </c>
      <c r="AB236" s="188"/>
      <c r="AC236" s="193">
        <v>11.753718282925762</v>
      </c>
      <c r="AE236" s="192">
        <v>5.0886545292357059</v>
      </c>
      <c r="AF236" s="188"/>
      <c r="AG236" s="192">
        <v>4.5939293587750001</v>
      </c>
      <c r="AH236" s="192">
        <v>2.2724695093000308E-2</v>
      </c>
      <c r="AI236" s="192">
        <v>-0.14004800000000001</v>
      </c>
      <c r="AJ236" s="192"/>
      <c r="AK236" s="192">
        <v>0</v>
      </c>
      <c r="AL236" s="192">
        <v>0</v>
      </c>
      <c r="AM236" s="192">
        <v>0</v>
      </c>
      <c r="AN236" s="192">
        <v>0</v>
      </c>
      <c r="AO236" s="192">
        <v>0</v>
      </c>
      <c r="AP236" s="192">
        <v>8.5470000000000008E-3</v>
      </c>
      <c r="AQ236" s="192">
        <v>7.8549999999999991E-3</v>
      </c>
      <c r="AR236" s="192">
        <v>5.5953401801183016E-2</v>
      </c>
      <c r="AS236" s="192">
        <v>1.3954842782222223</v>
      </c>
      <c r="AT236" s="192">
        <v>7.2243123960211084E-3</v>
      </c>
      <c r="AU236" s="192">
        <v>0.43559900000000001</v>
      </c>
      <c r="AV236" s="192">
        <v>7.1980352911082124E-2</v>
      </c>
      <c r="AW236" s="192">
        <v>0</v>
      </c>
      <c r="AX236" s="192">
        <v>0</v>
      </c>
      <c r="AY236" s="192">
        <v>0</v>
      </c>
      <c r="AZ236" s="192">
        <v>0</v>
      </c>
      <c r="BA236" s="192">
        <v>0</v>
      </c>
      <c r="BB236" s="188"/>
      <c r="BC236" s="192">
        <v>0</v>
      </c>
      <c r="BD236" s="188"/>
      <c r="BE236" s="192">
        <v>0</v>
      </c>
      <c r="BG236" s="187">
        <v>11.547903928434213</v>
      </c>
      <c r="BI236" s="159">
        <v>-1.7510574061531566E-2</v>
      </c>
      <c r="BN236" s="194"/>
    </row>
    <row r="237" spans="1:66" x14ac:dyDescent="0.2">
      <c r="A237" s="190" t="s">
        <v>715</v>
      </c>
      <c r="B237" s="190" t="s">
        <v>903</v>
      </c>
      <c r="C237" s="190" t="s">
        <v>240</v>
      </c>
      <c r="D237" s="190"/>
      <c r="E237" s="192">
        <v>225.19300000000001</v>
      </c>
      <c r="F237" s="192"/>
      <c r="G237" s="192">
        <v>151.428872294878</v>
      </c>
      <c r="H237" s="192">
        <v>0</v>
      </c>
      <c r="I237" s="192">
        <v>0</v>
      </c>
      <c r="J237" s="192">
        <v>0</v>
      </c>
      <c r="K237" s="192">
        <v>5.4898000000000002E-2</v>
      </c>
      <c r="L237" s="192">
        <v>0.20365399999999997</v>
      </c>
      <c r="M237" s="192">
        <v>0.96098600000000001</v>
      </c>
      <c r="N237" s="192">
        <v>0</v>
      </c>
      <c r="O237" s="192">
        <v>8.5470000000000008E-3</v>
      </c>
      <c r="P237" s="192">
        <v>0</v>
      </c>
      <c r="Q237" s="192">
        <v>1.258082860222222</v>
      </c>
      <c r="R237" s="192">
        <v>0.5014192133101818</v>
      </c>
      <c r="S237" s="192">
        <v>0</v>
      </c>
      <c r="T237" s="192">
        <v>0</v>
      </c>
      <c r="U237" s="192">
        <v>0</v>
      </c>
      <c r="V237" s="192">
        <v>0</v>
      </c>
      <c r="W237" s="192">
        <v>0</v>
      </c>
      <c r="X237" s="192">
        <v>0.42447200000000002</v>
      </c>
      <c r="Y237" s="192">
        <v>19.020674646164682</v>
      </c>
      <c r="Z237" s="192"/>
      <c r="AA237" s="192">
        <v>8.6744710000000005</v>
      </c>
      <c r="AB237" s="188"/>
      <c r="AC237" s="193">
        <v>407.72907701457501</v>
      </c>
      <c r="AE237" s="192">
        <v>226.46016629378192</v>
      </c>
      <c r="AF237" s="188"/>
      <c r="AG237" s="192">
        <v>138.16950813286098</v>
      </c>
      <c r="AH237" s="192">
        <v>0.64021631696799397</v>
      </c>
      <c r="AI237" s="192">
        <v>0</v>
      </c>
      <c r="AJ237" s="192"/>
      <c r="AK237" s="192">
        <v>0</v>
      </c>
      <c r="AL237" s="192">
        <v>5.4898000000000002E-2</v>
      </c>
      <c r="AM237" s="192">
        <v>0.20365399999999997</v>
      </c>
      <c r="AN237" s="192">
        <v>0.94700600000000001</v>
      </c>
      <c r="AO237" s="192">
        <v>0</v>
      </c>
      <c r="AP237" s="192">
        <v>8.5470000000000008E-3</v>
      </c>
      <c r="AQ237" s="192">
        <v>0</v>
      </c>
      <c r="AR237" s="192">
        <v>2.5095301219192003</v>
      </c>
      <c r="AS237" s="192">
        <v>1.7901493135555555</v>
      </c>
      <c r="AT237" s="192">
        <v>0.20594070810255238</v>
      </c>
      <c r="AU237" s="192">
        <v>0</v>
      </c>
      <c r="AV237" s="192">
        <v>0</v>
      </c>
      <c r="AW237" s="192">
        <v>0</v>
      </c>
      <c r="AX237" s="192">
        <v>0</v>
      </c>
      <c r="AY237" s="192">
        <v>0</v>
      </c>
      <c r="AZ237" s="192">
        <v>0.43772100000000003</v>
      </c>
      <c r="BA237" s="192">
        <v>19.732462612187916</v>
      </c>
      <c r="BB237" s="188"/>
      <c r="BC237" s="192">
        <v>11.108171</v>
      </c>
      <c r="BD237" s="188"/>
      <c r="BE237" s="192">
        <v>0</v>
      </c>
      <c r="BG237" s="187">
        <v>402.26797049937619</v>
      </c>
      <c r="BI237" s="159">
        <v>-1.3393958937600137E-2</v>
      </c>
      <c r="BN237" s="194"/>
    </row>
    <row r="238" spans="1:66" x14ac:dyDescent="0.2">
      <c r="A238" s="190" t="s">
        <v>672</v>
      </c>
      <c r="B238" s="190" t="s">
        <v>904</v>
      </c>
      <c r="C238" s="190" t="s">
        <v>241</v>
      </c>
      <c r="D238" s="190"/>
      <c r="E238" s="192">
        <v>17.007588999999999</v>
      </c>
      <c r="F238" s="192"/>
      <c r="G238" s="192">
        <v>13.701909560321999</v>
      </c>
      <c r="H238" s="192">
        <v>0</v>
      </c>
      <c r="I238" s="192">
        <v>0</v>
      </c>
      <c r="J238" s="192">
        <v>0</v>
      </c>
      <c r="K238" s="192">
        <v>0</v>
      </c>
      <c r="L238" s="192">
        <v>0</v>
      </c>
      <c r="M238" s="192">
        <v>0</v>
      </c>
      <c r="N238" s="192">
        <v>0.22302285113321657</v>
      </c>
      <c r="O238" s="192">
        <v>0</v>
      </c>
      <c r="P238" s="192">
        <v>0</v>
      </c>
      <c r="Q238" s="192">
        <v>0</v>
      </c>
      <c r="R238" s="192">
        <v>0</v>
      </c>
      <c r="S238" s="192">
        <v>0</v>
      </c>
      <c r="T238" s="192">
        <v>0</v>
      </c>
      <c r="U238" s="192">
        <v>0</v>
      </c>
      <c r="V238" s="192">
        <v>0</v>
      </c>
      <c r="W238" s="192">
        <v>0</v>
      </c>
      <c r="X238" s="192">
        <v>0</v>
      </c>
      <c r="Y238" s="192">
        <v>0</v>
      </c>
      <c r="Z238" s="192"/>
      <c r="AA238" s="192">
        <v>0</v>
      </c>
      <c r="AB238" s="188"/>
      <c r="AC238" s="193">
        <v>30.932521411455213</v>
      </c>
      <c r="AE238" s="192">
        <v>17.098787532956671</v>
      </c>
      <c r="AF238" s="188"/>
      <c r="AG238" s="192">
        <v>12.705379058093</v>
      </c>
      <c r="AH238" s="192">
        <v>5.8188969721999016E-2</v>
      </c>
      <c r="AI238" s="192">
        <v>0</v>
      </c>
      <c r="AJ238" s="192"/>
      <c r="AK238" s="192">
        <v>0</v>
      </c>
      <c r="AL238" s="192">
        <v>0</v>
      </c>
      <c r="AM238" s="192">
        <v>0</v>
      </c>
      <c r="AN238" s="192">
        <v>0</v>
      </c>
      <c r="AO238" s="192">
        <v>0.2548601338565516</v>
      </c>
      <c r="AP238" s="192">
        <v>0</v>
      </c>
      <c r="AQ238" s="192">
        <v>0</v>
      </c>
      <c r="AR238" s="192">
        <v>0.18910338056684553</v>
      </c>
      <c r="AS238" s="192">
        <v>0</v>
      </c>
      <c r="AT238" s="192">
        <v>0</v>
      </c>
      <c r="AU238" s="192">
        <v>0</v>
      </c>
      <c r="AV238" s="192">
        <v>0</v>
      </c>
      <c r="AW238" s="192">
        <v>0</v>
      </c>
      <c r="AX238" s="192">
        <v>0</v>
      </c>
      <c r="AY238" s="192">
        <v>0</v>
      </c>
      <c r="AZ238" s="192">
        <v>0</v>
      </c>
      <c r="BA238" s="192">
        <v>0</v>
      </c>
      <c r="BB238" s="188"/>
      <c r="BC238" s="192">
        <v>0</v>
      </c>
      <c r="BD238" s="188"/>
      <c r="BE238" s="192">
        <v>0</v>
      </c>
      <c r="BG238" s="187">
        <v>30.30631907519507</v>
      </c>
      <c r="BI238" s="159">
        <v>-2.0244141365994225E-2</v>
      </c>
      <c r="BN238" s="194"/>
    </row>
    <row r="239" spans="1:66" x14ac:dyDescent="0.2">
      <c r="A239" s="190" t="s">
        <v>660</v>
      </c>
      <c r="B239" s="190" t="s">
        <v>905</v>
      </c>
      <c r="C239" s="190" t="s">
        <v>242</v>
      </c>
      <c r="D239" s="190"/>
      <c r="E239" s="192">
        <v>12.170681</v>
      </c>
      <c r="F239" s="192"/>
      <c r="G239" s="192">
        <v>15.08514180465</v>
      </c>
      <c r="H239" s="192">
        <v>-0.13370899999999999</v>
      </c>
      <c r="I239" s="192">
        <v>0</v>
      </c>
      <c r="J239" s="192">
        <v>0</v>
      </c>
      <c r="K239" s="192">
        <v>0</v>
      </c>
      <c r="L239" s="192">
        <v>0</v>
      </c>
      <c r="M239" s="192">
        <v>0</v>
      </c>
      <c r="N239" s="192">
        <v>0</v>
      </c>
      <c r="O239" s="192">
        <v>8.5470000000000008E-3</v>
      </c>
      <c r="P239" s="192">
        <v>7.8549999999999991E-3</v>
      </c>
      <c r="Q239" s="192">
        <v>1.991820561777778</v>
      </c>
      <c r="R239" s="192">
        <v>5.0586585521474443E-2</v>
      </c>
      <c r="S239" s="192">
        <v>1.5499620000000001</v>
      </c>
      <c r="T239" s="192">
        <v>0.13007511369126179</v>
      </c>
      <c r="U239" s="192">
        <v>0</v>
      </c>
      <c r="V239" s="192">
        <v>0</v>
      </c>
      <c r="W239" s="192">
        <v>0</v>
      </c>
      <c r="X239" s="192">
        <v>0</v>
      </c>
      <c r="Y239" s="192">
        <v>0</v>
      </c>
      <c r="Z239" s="192"/>
      <c r="AA239" s="192">
        <v>0</v>
      </c>
      <c r="AB239" s="188"/>
      <c r="AC239" s="193">
        <v>30.860960065640519</v>
      </c>
      <c r="AE239" s="192">
        <v>12.333522675015676</v>
      </c>
      <c r="AF239" s="188"/>
      <c r="AG239" s="192">
        <v>13.042015002492999</v>
      </c>
      <c r="AH239" s="192">
        <v>6.4589382717000321E-2</v>
      </c>
      <c r="AI239" s="192">
        <v>-0.13370899999999999</v>
      </c>
      <c r="AJ239" s="192"/>
      <c r="AK239" s="192">
        <v>0</v>
      </c>
      <c r="AL239" s="192">
        <v>0</v>
      </c>
      <c r="AM239" s="192">
        <v>0</v>
      </c>
      <c r="AN239" s="192">
        <v>0</v>
      </c>
      <c r="AO239" s="192">
        <v>0</v>
      </c>
      <c r="AP239" s="192">
        <v>8.5470000000000008E-3</v>
      </c>
      <c r="AQ239" s="192">
        <v>7.8549999999999991E-3</v>
      </c>
      <c r="AR239" s="192">
        <v>0.14819217751790592</v>
      </c>
      <c r="AS239" s="192">
        <v>2.7936406151111113</v>
      </c>
      <c r="AT239" s="192">
        <v>2.0515538008019075E-2</v>
      </c>
      <c r="AU239" s="192">
        <v>1.4021159999999999</v>
      </c>
      <c r="AV239" s="192">
        <v>0.12588146482522625</v>
      </c>
      <c r="AW239" s="192">
        <v>0</v>
      </c>
      <c r="AX239" s="192">
        <v>0</v>
      </c>
      <c r="AY239" s="192">
        <v>0</v>
      </c>
      <c r="AZ239" s="192">
        <v>0</v>
      </c>
      <c r="BA239" s="192">
        <v>0</v>
      </c>
      <c r="BB239" s="188"/>
      <c r="BC239" s="192">
        <v>0</v>
      </c>
      <c r="BD239" s="188"/>
      <c r="BE239" s="192">
        <v>0</v>
      </c>
      <c r="BG239" s="187">
        <v>29.813165855687938</v>
      </c>
      <c r="BI239" s="159">
        <v>-3.3952093769083924E-2</v>
      </c>
      <c r="BN239" s="194"/>
    </row>
    <row r="240" spans="1:66" x14ac:dyDescent="0.2">
      <c r="A240" s="190" t="s">
        <v>715</v>
      </c>
      <c r="B240" s="190" t="s">
        <v>906</v>
      </c>
      <c r="C240" s="190" t="s">
        <v>243</v>
      </c>
      <c r="D240" s="190"/>
      <c r="E240" s="192">
        <v>217.38244700000001</v>
      </c>
      <c r="F240" s="192"/>
      <c r="G240" s="192">
        <v>203.66062022315299</v>
      </c>
      <c r="H240" s="192">
        <v>0</v>
      </c>
      <c r="I240" s="192">
        <v>0</v>
      </c>
      <c r="J240" s="192">
        <v>0</v>
      </c>
      <c r="K240" s="192">
        <v>0</v>
      </c>
      <c r="L240" s="192">
        <v>0.14007699999999998</v>
      </c>
      <c r="M240" s="192">
        <v>2.033147</v>
      </c>
      <c r="N240" s="192">
        <v>0.22804268655312987</v>
      </c>
      <c r="O240" s="192">
        <v>8.5470000000000008E-3</v>
      </c>
      <c r="P240" s="192">
        <v>0</v>
      </c>
      <c r="Q240" s="192">
        <v>2.1050192799999996</v>
      </c>
      <c r="R240" s="192">
        <v>0.68136138004175573</v>
      </c>
      <c r="S240" s="192">
        <v>0</v>
      </c>
      <c r="T240" s="192">
        <v>0</v>
      </c>
      <c r="U240" s="192">
        <v>0</v>
      </c>
      <c r="V240" s="192">
        <v>0</v>
      </c>
      <c r="W240" s="192">
        <v>0</v>
      </c>
      <c r="X240" s="192">
        <v>0.47587699999999999</v>
      </c>
      <c r="Y240" s="192">
        <v>26.839250947939991</v>
      </c>
      <c r="Z240" s="192"/>
      <c r="AA240" s="192">
        <v>9.7249809999999997</v>
      </c>
      <c r="AB240" s="188"/>
      <c r="AC240" s="193">
        <v>463.27937051768799</v>
      </c>
      <c r="AE240" s="192">
        <v>218.97468315400499</v>
      </c>
      <c r="AF240" s="188"/>
      <c r="AG240" s="192">
        <v>185.55676400493601</v>
      </c>
      <c r="AH240" s="192">
        <v>0.86996800616100434</v>
      </c>
      <c r="AI240" s="192">
        <v>0</v>
      </c>
      <c r="AJ240" s="192"/>
      <c r="AK240" s="192">
        <v>0</v>
      </c>
      <c r="AL240" s="192">
        <v>0</v>
      </c>
      <c r="AM240" s="192">
        <v>0.14007699999999998</v>
      </c>
      <c r="AN240" s="192">
        <v>2.0035699999999999</v>
      </c>
      <c r="AO240" s="192">
        <v>0.25266704348244917</v>
      </c>
      <c r="AP240" s="192">
        <v>8.5470000000000008E-3</v>
      </c>
      <c r="AQ240" s="192">
        <v>0</v>
      </c>
      <c r="AR240" s="192">
        <v>2.4632607500949275</v>
      </c>
      <c r="AS240" s="192">
        <v>2.7641147999999998</v>
      </c>
      <c r="AT240" s="192">
        <v>0.27697500288906135</v>
      </c>
      <c r="AU240" s="192">
        <v>0</v>
      </c>
      <c r="AV240" s="192">
        <v>0</v>
      </c>
      <c r="AW240" s="192">
        <v>0</v>
      </c>
      <c r="AX240" s="192">
        <v>0</v>
      </c>
      <c r="AY240" s="192">
        <v>0</v>
      </c>
      <c r="AZ240" s="192">
        <v>0.49073099999999997</v>
      </c>
      <c r="BA240" s="192">
        <v>29.523176042733994</v>
      </c>
      <c r="BB240" s="188"/>
      <c r="BC240" s="192">
        <v>12.45341</v>
      </c>
      <c r="BD240" s="188"/>
      <c r="BE240" s="192">
        <v>0</v>
      </c>
      <c r="BG240" s="187">
        <v>455.77794380430254</v>
      </c>
      <c r="BI240" s="159">
        <v>-1.6192015424738304E-2</v>
      </c>
      <c r="BN240" s="194"/>
    </row>
    <row r="241" spans="1:66" x14ac:dyDescent="0.2">
      <c r="A241" s="190" t="s">
        <v>688</v>
      </c>
      <c r="B241" s="190" t="s">
        <v>907</v>
      </c>
      <c r="C241" s="190" t="s">
        <v>244</v>
      </c>
      <c r="D241" s="190"/>
      <c r="E241" s="192">
        <v>132.298922</v>
      </c>
      <c r="F241" s="192"/>
      <c r="G241" s="192">
        <v>152.48971125167699</v>
      </c>
      <c r="H241" s="192">
        <v>-0.66011200000000003</v>
      </c>
      <c r="I241" s="192">
        <v>0</v>
      </c>
      <c r="J241" s="192">
        <v>0</v>
      </c>
      <c r="K241" s="192">
        <v>8.7906999999999999E-2</v>
      </c>
      <c r="L241" s="192">
        <v>7.1328000000000003E-2</v>
      </c>
      <c r="M241" s="192">
        <v>1.0536220000000001</v>
      </c>
      <c r="N241" s="192">
        <v>0.15206093064983089</v>
      </c>
      <c r="O241" s="192">
        <v>8.5470000000000008E-3</v>
      </c>
      <c r="P241" s="192">
        <v>7.8549999999999991E-3</v>
      </c>
      <c r="Q241" s="192">
        <v>2.7837575422222223</v>
      </c>
      <c r="R241" s="192">
        <v>0.51029086741170093</v>
      </c>
      <c r="S241" s="192">
        <v>2.2586279999999999</v>
      </c>
      <c r="T241" s="192">
        <v>0.17534977799445398</v>
      </c>
      <c r="U241" s="192">
        <v>0</v>
      </c>
      <c r="V241" s="192">
        <v>0</v>
      </c>
      <c r="W241" s="192">
        <v>0</v>
      </c>
      <c r="X241" s="192">
        <v>0.26646999999999998</v>
      </c>
      <c r="Y241" s="192">
        <v>13.042750061014164</v>
      </c>
      <c r="Z241" s="192"/>
      <c r="AA241" s="192">
        <v>5.4455309999999999</v>
      </c>
      <c r="AB241" s="188"/>
      <c r="AC241" s="193">
        <v>309.99261843096934</v>
      </c>
      <c r="AE241" s="192">
        <v>133.4513548697046</v>
      </c>
      <c r="AF241" s="188"/>
      <c r="AG241" s="192">
        <v>137.91459863468901</v>
      </c>
      <c r="AH241" s="192">
        <v>0.65154372039300201</v>
      </c>
      <c r="AI241" s="192">
        <v>-0.66011200000000003</v>
      </c>
      <c r="AJ241" s="192"/>
      <c r="AK241" s="192">
        <v>0</v>
      </c>
      <c r="AL241" s="192">
        <v>8.7906999999999999E-2</v>
      </c>
      <c r="AM241" s="192">
        <v>7.1328000000000003E-2</v>
      </c>
      <c r="AN241" s="192">
        <v>1.038295</v>
      </c>
      <c r="AO241" s="192">
        <v>0.17569450474781464</v>
      </c>
      <c r="AP241" s="192">
        <v>8.5470000000000008E-3</v>
      </c>
      <c r="AQ241" s="192">
        <v>7.8549999999999991E-3</v>
      </c>
      <c r="AR241" s="192">
        <v>1.5510580868064072</v>
      </c>
      <c r="AS241" s="192">
        <v>3.6923803422222221</v>
      </c>
      <c r="AT241" s="192">
        <v>0.20738343116213204</v>
      </c>
      <c r="AU241" s="192">
        <v>2.017312</v>
      </c>
      <c r="AV241" s="192">
        <v>0.15314526948603907</v>
      </c>
      <c r="AW241" s="192">
        <v>0</v>
      </c>
      <c r="AX241" s="192">
        <v>0</v>
      </c>
      <c r="AY241" s="192">
        <v>0</v>
      </c>
      <c r="AZ241" s="192">
        <v>0.274787</v>
      </c>
      <c r="BA241" s="192">
        <v>13.407947062722561</v>
      </c>
      <c r="BB241" s="188"/>
      <c r="BC241" s="192">
        <v>6.9733229999999997</v>
      </c>
      <c r="BD241" s="188"/>
      <c r="BE241" s="192">
        <v>0</v>
      </c>
      <c r="BG241" s="187">
        <v>301.02434792193378</v>
      </c>
      <c r="BI241" s="159">
        <v>-2.8930593749065869E-2</v>
      </c>
      <c r="BN241" s="194"/>
    </row>
    <row r="242" spans="1:66" x14ac:dyDescent="0.2">
      <c r="A242" s="190" t="s">
        <v>660</v>
      </c>
      <c r="B242" s="190" t="s">
        <v>908</v>
      </c>
      <c r="C242" s="190" t="s">
        <v>245</v>
      </c>
      <c r="D242" s="190"/>
      <c r="E242" s="192">
        <v>7.4774940000000001</v>
      </c>
      <c r="F242" s="192"/>
      <c r="G242" s="192">
        <v>13.090896786436002</v>
      </c>
      <c r="H242" s="192">
        <v>0</v>
      </c>
      <c r="I242" s="192">
        <v>0</v>
      </c>
      <c r="J242" s="192">
        <v>0</v>
      </c>
      <c r="K242" s="192">
        <v>0</v>
      </c>
      <c r="L242" s="192">
        <v>0</v>
      </c>
      <c r="M242" s="192">
        <v>0</v>
      </c>
      <c r="N242" s="192">
        <v>0</v>
      </c>
      <c r="O242" s="192">
        <v>8.5470000000000008E-3</v>
      </c>
      <c r="P242" s="192">
        <v>7.8549999999999991E-3</v>
      </c>
      <c r="Q242" s="192">
        <v>1.6133668924444449</v>
      </c>
      <c r="R242" s="192">
        <v>4.432880014771301E-2</v>
      </c>
      <c r="S242" s="192">
        <v>1.2941830000000001</v>
      </c>
      <c r="T242" s="192">
        <v>0.12227280189385036</v>
      </c>
      <c r="U242" s="192">
        <v>0</v>
      </c>
      <c r="V242" s="192">
        <v>0</v>
      </c>
      <c r="W242" s="192">
        <v>0</v>
      </c>
      <c r="X242" s="192">
        <v>0</v>
      </c>
      <c r="Y242" s="192">
        <v>0</v>
      </c>
      <c r="Z242" s="192"/>
      <c r="AA242" s="192">
        <v>0</v>
      </c>
      <c r="AB242" s="188"/>
      <c r="AC242" s="193">
        <v>23.658944280922011</v>
      </c>
      <c r="AE242" s="192">
        <v>7.5673479044270877</v>
      </c>
      <c r="AF242" s="188"/>
      <c r="AG242" s="192">
        <v>11.312311491203999</v>
      </c>
      <c r="AH242" s="192">
        <v>5.6599389119999483E-2</v>
      </c>
      <c r="AI242" s="192">
        <v>0</v>
      </c>
      <c r="AJ242" s="192"/>
      <c r="AK242" s="192">
        <v>0</v>
      </c>
      <c r="AL242" s="192">
        <v>0</v>
      </c>
      <c r="AM242" s="192">
        <v>0</v>
      </c>
      <c r="AN242" s="192">
        <v>0</v>
      </c>
      <c r="AO242" s="192">
        <v>0</v>
      </c>
      <c r="AP242" s="192">
        <v>8.5470000000000008E-3</v>
      </c>
      <c r="AQ242" s="192">
        <v>7.8549999999999991E-3</v>
      </c>
      <c r="AR242" s="192">
        <v>9.7769392619132728E-2</v>
      </c>
      <c r="AS242" s="192">
        <v>2.0384322791111114</v>
      </c>
      <c r="AT242" s="192">
        <v>1.7803398473748303E-2</v>
      </c>
      <c r="AU242" s="192">
        <v>1.2722690000000001</v>
      </c>
      <c r="AV242" s="192">
        <v>0.12069847546572685</v>
      </c>
      <c r="AW242" s="192">
        <v>0</v>
      </c>
      <c r="AX242" s="192">
        <v>0</v>
      </c>
      <c r="AY242" s="192">
        <v>0</v>
      </c>
      <c r="AZ242" s="192">
        <v>0</v>
      </c>
      <c r="BA242" s="192">
        <v>0</v>
      </c>
      <c r="BB242" s="188"/>
      <c r="BC242" s="192">
        <v>0</v>
      </c>
      <c r="BD242" s="188"/>
      <c r="BE242" s="192">
        <v>0</v>
      </c>
      <c r="BG242" s="187">
        <v>22.499633330420806</v>
      </c>
      <c r="BI242" s="159">
        <v>-4.9000958653765636E-2</v>
      </c>
      <c r="BN242" s="194"/>
    </row>
    <row r="243" spans="1:66" x14ac:dyDescent="0.2">
      <c r="A243" s="190" t="s">
        <v>688</v>
      </c>
      <c r="B243" s="190" t="s">
        <v>909</v>
      </c>
      <c r="C243" s="190" t="s">
        <v>246</v>
      </c>
      <c r="D243" s="190"/>
      <c r="E243" s="192">
        <v>79.751125000000002</v>
      </c>
      <c r="F243" s="192"/>
      <c r="G243" s="192">
        <v>211.18894745147298</v>
      </c>
      <c r="H243" s="192">
        <v>0</v>
      </c>
      <c r="I243" s="192">
        <v>0</v>
      </c>
      <c r="J243" s="192">
        <v>0</v>
      </c>
      <c r="K243" s="192">
        <v>0</v>
      </c>
      <c r="L243" s="192">
        <v>7.9485E-2</v>
      </c>
      <c r="M243" s="192">
        <v>2.2127919999999999</v>
      </c>
      <c r="N243" s="192">
        <v>0</v>
      </c>
      <c r="O243" s="192">
        <v>8.5470000000000008E-3</v>
      </c>
      <c r="P243" s="192">
        <v>7.8549999999999991E-3</v>
      </c>
      <c r="Q243" s="192">
        <v>3.1872143488888884</v>
      </c>
      <c r="R243" s="192">
        <v>0.71513455477567411</v>
      </c>
      <c r="S243" s="192">
        <v>3.1234410000000001</v>
      </c>
      <c r="T243" s="192">
        <v>0.28141185974562244</v>
      </c>
      <c r="U243" s="192">
        <v>0</v>
      </c>
      <c r="V243" s="192">
        <v>0</v>
      </c>
      <c r="W243" s="192">
        <v>0</v>
      </c>
      <c r="X243" s="192">
        <v>0.27147399999999999</v>
      </c>
      <c r="Y243" s="192">
        <v>27.080897361426175</v>
      </c>
      <c r="Z243" s="192"/>
      <c r="AA243" s="192">
        <v>5.5478069999999997</v>
      </c>
      <c r="AB243" s="188"/>
      <c r="AC243" s="193">
        <v>333.45613157630936</v>
      </c>
      <c r="AE243" s="192">
        <v>80.086848421800411</v>
      </c>
      <c r="AF243" s="188"/>
      <c r="AG243" s="192">
        <v>189.277554482065</v>
      </c>
      <c r="AH243" s="192">
        <v>0.91308988295897842</v>
      </c>
      <c r="AI243" s="192">
        <v>0</v>
      </c>
      <c r="AJ243" s="192"/>
      <c r="AK243" s="192">
        <v>0</v>
      </c>
      <c r="AL243" s="192">
        <v>0</v>
      </c>
      <c r="AM243" s="192">
        <v>7.9485E-2</v>
      </c>
      <c r="AN243" s="192">
        <v>2.1806019999999999</v>
      </c>
      <c r="AO243" s="192">
        <v>0</v>
      </c>
      <c r="AP243" s="192">
        <v>8.5470000000000008E-3</v>
      </c>
      <c r="AQ243" s="192">
        <v>7.8549999999999991E-3</v>
      </c>
      <c r="AR243" s="192">
        <v>1.0796987087162595</v>
      </c>
      <c r="AS243" s="192">
        <v>4.1838731488888889</v>
      </c>
      <c r="AT243" s="192">
        <v>0.2872134007370547</v>
      </c>
      <c r="AU243" s="192">
        <v>3.0109789999999998</v>
      </c>
      <c r="AV243" s="192">
        <v>0.2297720358755804</v>
      </c>
      <c r="AW243" s="192">
        <v>0</v>
      </c>
      <c r="AX243" s="192">
        <v>0</v>
      </c>
      <c r="AY243" s="192">
        <v>0</v>
      </c>
      <c r="AZ243" s="192">
        <v>0.279947</v>
      </c>
      <c r="BA243" s="192">
        <v>27.839162487546108</v>
      </c>
      <c r="BB243" s="188"/>
      <c r="BC243" s="192">
        <v>7.1042940000000003</v>
      </c>
      <c r="BD243" s="188"/>
      <c r="BE243" s="192">
        <v>0</v>
      </c>
      <c r="BG243" s="187">
        <v>316.56892156858828</v>
      </c>
      <c r="BI243" s="159">
        <v>-5.0642973418698549E-2</v>
      </c>
      <c r="BN243" s="194"/>
    </row>
    <row r="244" spans="1:66" x14ac:dyDescent="0.2">
      <c r="A244" s="190" t="s">
        <v>715</v>
      </c>
      <c r="B244" s="190" t="s">
        <v>910</v>
      </c>
      <c r="C244" s="190" t="s">
        <v>247</v>
      </c>
      <c r="D244" s="190"/>
      <c r="E244" s="192">
        <v>273.323283</v>
      </c>
      <c r="F244" s="192"/>
      <c r="G244" s="192">
        <v>241.253130381121</v>
      </c>
      <c r="H244" s="192">
        <v>0</v>
      </c>
      <c r="I244" s="192">
        <v>0</v>
      </c>
      <c r="J244" s="192">
        <v>0</v>
      </c>
      <c r="K244" s="192">
        <v>0</v>
      </c>
      <c r="L244" s="192">
        <v>0.22818000000000002</v>
      </c>
      <c r="M244" s="192">
        <v>2.1620819999999998</v>
      </c>
      <c r="N244" s="192">
        <v>0</v>
      </c>
      <c r="O244" s="192">
        <v>8.5470000000000008E-3</v>
      </c>
      <c r="P244" s="192">
        <v>0</v>
      </c>
      <c r="Q244" s="192">
        <v>1.6544231560000002</v>
      </c>
      <c r="R244" s="192">
        <v>0.8063604804083776</v>
      </c>
      <c r="S244" s="192">
        <v>0</v>
      </c>
      <c r="T244" s="192">
        <v>0</v>
      </c>
      <c r="U244" s="192">
        <v>0</v>
      </c>
      <c r="V244" s="192">
        <v>0</v>
      </c>
      <c r="W244" s="192">
        <v>0</v>
      </c>
      <c r="X244" s="192">
        <v>0.61773500000000003</v>
      </c>
      <c r="Y244" s="192">
        <v>35.135252348208269</v>
      </c>
      <c r="Z244" s="192"/>
      <c r="AA244" s="192">
        <v>12.623972</v>
      </c>
      <c r="AB244" s="188"/>
      <c r="AC244" s="193">
        <v>567.81296536573768</v>
      </c>
      <c r="AE244" s="192">
        <v>275.36213849760463</v>
      </c>
      <c r="AF244" s="188"/>
      <c r="AG244" s="192">
        <v>219.021181819726</v>
      </c>
      <c r="AH244" s="192">
        <v>1.0295679208360016</v>
      </c>
      <c r="AI244" s="192">
        <v>0</v>
      </c>
      <c r="AJ244" s="192"/>
      <c r="AK244" s="192">
        <v>0</v>
      </c>
      <c r="AL244" s="192">
        <v>0</v>
      </c>
      <c r="AM244" s="192">
        <v>0.22818000000000002</v>
      </c>
      <c r="AN244" s="192">
        <v>2.1306289999999999</v>
      </c>
      <c r="AO244" s="192">
        <v>0</v>
      </c>
      <c r="AP244" s="192">
        <v>8.5470000000000008E-3</v>
      </c>
      <c r="AQ244" s="192">
        <v>0</v>
      </c>
      <c r="AR244" s="192">
        <v>3.1472308305905798</v>
      </c>
      <c r="AS244" s="192">
        <v>2.3039565426666671</v>
      </c>
      <c r="AT244" s="192">
        <v>0.3281001816212164</v>
      </c>
      <c r="AU244" s="192">
        <v>0</v>
      </c>
      <c r="AV244" s="192">
        <v>0</v>
      </c>
      <c r="AW244" s="192">
        <v>0</v>
      </c>
      <c r="AX244" s="192">
        <v>0</v>
      </c>
      <c r="AY244" s="192">
        <v>0</v>
      </c>
      <c r="AZ244" s="192">
        <v>0.63701700000000006</v>
      </c>
      <c r="BA244" s="192">
        <v>36.119039413958106</v>
      </c>
      <c r="BB244" s="188"/>
      <c r="BC244" s="192">
        <v>16.165738000000001</v>
      </c>
      <c r="BD244" s="188"/>
      <c r="BE244" s="192">
        <v>0</v>
      </c>
      <c r="BG244" s="187">
        <v>556.48132620700324</v>
      </c>
      <c r="BI244" s="159">
        <v>-1.9956640390265748E-2</v>
      </c>
      <c r="BN244" s="194"/>
    </row>
    <row r="245" spans="1:66" x14ac:dyDescent="0.2">
      <c r="A245" s="190" t="s">
        <v>672</v>
      </c>
      <c r="B245" s="190" t="s">
        <v>911</v>
      </c>
      <c r="C245" s="190" t="s">
        <v>248</v>
      </c>
      <c r="D245" s="190"/>
      <c r="E245" s="192">
        <v>19.921393999999999</v>
      </c>
      <c r="F245" s="192"/>
      <c r="G245" s="192">
        <v>23.953732313425</v>
      </c>
      <c r="H245" s="192">
        <v>0</v>
      </c>
      <c r="I245" s="192">
        <v>0</v>
      </c>
      <c r="J245" s="192">
        <v>0</v>
      </c>
      <c r="K245" s="192">
        <v>0</v>
      </c>
      <c r="L245" s="192">
        <v>0</v>
      </c>
      <c r="M245" s="192">
        <v>0</v>
      </c>
      <c r="N245" s="192">
        <v>0.36059900644458565</v>
      </c>
      <c r="O245" s="192">
        <v>0</v>
      </c>
      <c r="P245" s="192">
        <v>0</v>
      </c>
      <c r="Q245" s="192">
        <v>0</v>
      </c>
      <c r="R245" s="192">
        <v>0</v>
      </c>
      <c r="S245" s="192">
        <v>0</v>
      </c>
      <c r="T245" s="192">
        <v>0</v>
      </c>
      <c r="U245" s="192">
        <v>0</v>
      </c>
      <c r="V245" s="192">
        <v>0</v>
      </c>
      <c r="W245" s="192">
        <v>0</v>
      </c>
      <c r="X245" s="192">
        <v>0</v>
      </c>
      <c r="Y245" s="192">
        <v>0</v>
      </c>
      <c r="Z245" s="192"/>
      <c r="AA245" s="192">
        <v>0</v>
      </c>
      <c r="AB245" s="188"/>
      <c r="AC245" s="193">
        <v>44.235725319869587</v>
      </c>
      <c r="AE245" s="192">
        <v>20.05525809469302</v>
      </c>
      <c r="AF245" s="188"/>
      <c r="AG245" s="192">
        <v>22.170886326133999</v>
      </c>
      <c r="AH245" s="192">
        <v>0.10254605772500112</v>
      </c>
      <c r="AI245" s="192">
        <v>0</v>
      </c>
      <c r="AJ245" s="192"/>
      <c r="AK245" s="192">
        <v>0</v>
      </c>
      <c r="AL245" s="192">
        <v>0</v>
      </c>
      <c r="AM245" s="192">
        <v>0</v>
      </c>
      <c r="AN245" s="192">
        <v>0</v>
      </c>
      <c r="AO245" s="192">
        <v>0.39378290833873775</v>
      </c>
      <c r="AP245" s="192">
        <v>0</v>
      </c>
      <c r="AQ245" s="192">
        <v>0</v>
      </c>
      <c r="AR245" s="192">
        <v>0.23739576504674498</v>
      </c>
      <c r="AS245" s="192">
        <v>0</v>
      </c>
      <c r="AT245" s="192">
        <v>0</v>
      </c>
      <c r="AU245" s="192">
        <v>0</v>
      </c>
      <c r="AV245" s="192">
        <v>0</v>
      </c>
      <c r="AW245" s="192">
        <v>0</v>
      </c>
      <c r="AX245" s="192">
        <v>0</v>
      </c>
      <c r="AY245" s="192">
        <v>0</v>
      </c>
      <c r="AZ245" s="192">
        <v>0</v>
      </c>
      <c r="BA245" s="192">
        <v>0</v>
      </c>
      <c r="BB245" s="188"/>
      <c r="BC245" s="192">
        <v>0</v>
      </c>
      <c r="BD245" s="188"/>
      <c r="BE245" s="192">
        <v>0</v>
      </c>
      <c r="BG245" s="187">
        <v>42.959869151937497</v>
      </c>
      <c r="BI245" s="159">
        <v>-2.8842212006389499E-2</v>
      </c>
      <c r="BN245" s="194"/>
    </row>
    <row r="246" spans="1:66" x14ac:dyDescent="0.2">
      <c r="A246" s="190" t="s">
        <v>660</v>
      </c>
      <c r="B246" s="190" t="s">
        <v>912</v>
      </c>
      <c r="C246" s="190" t="s">
        <v>249</v>
      </c>
      <c r="D246" s="190"/>
      <c r="E246" s="192">
        <v>6.8546759699999997</v>
      </c>
      <c r="F246" s="192"/>
      <c r="G246" s="192">
        <v>8.152770506924</v>
      </c>
      <c r="H246" s="192">
        <v>0</v>
      </c>
      <c r="I246" s="192">
        <v>0</v>
      </c>
      <c r="J246" s="192">
        <v>0</v>
      </c>
      <c r="K246" s="192">
        <v>0</v>
      </c>
      <c r="L246" s="192">
        <v>0</v>
      </c>
      <c r="M246" s="192">
        <v>0</v>
      </c>
      <c r="N246" s="192">
        <v>0</v>
      </c>
      <c r="O246" s="192">
        <v>8.5470000000000008E-3</v>
      </c>
      <c r="P246" s="192">
        <v>7.8549999999999991E-3</v>
      </c>
      <c r="Q246" s="192">
        <v>0.89170543999999996</v>
      </c>
      <c r="R246" s="192">
        <v>2.733606911790518E-2</v>
      </c>
      <c r="S246" s="192">
        <v>0.864514</v>
      </c>
      <c r="T246" s="192">
        <v>8.2194287066174432E-2</v>
      </c>
      <c r="U246" s="192">
        <v>0</v>
      </c>
      <c r="V246" s="192">
        <v>0</v>
      </c>
      <c r="W246" s="192">
        <v>0</v>
      </c>
      <c r="X246" s="192">
        <v>0</v>
      </c>
      <c r="Y246" s="192">
        <v>0</v>
      </c>
      <c r="Z246" s="192"/>
      <c r="AA246" s="192">
        <v>0</v>
      </c>
      <c r="AB246" s="188"/>
      <c r="AC246" s="193">
        <v>16.889598273108074</v>
      </c>
      <c r="AE246" s="192">
        <v>6.8729175828382614</v>
      </c>
      <c r="AF246" s="188"/>
      <c r="AG246" s="192">
        <v>7.0476283643399995</v>
      </c>
      <c r="AH246" s="192">
        <v>3.4902925589000808E-2</v>
      </c>
      <c r="AI246" s="192">
        <v>0</v>
      </c>
      <c r="AJ246" s="192"/>
      <c r="AK246" s="192">
        <v>0</v>
      </c>
      <c r="AL246" s="192">
        <v>0</v>
      </c>
      <c r="AM246" s="192">
        <v>0</v>
      </c>
      <c r="AN246" s="192">
        <v>0</v>
      </c>
      <c r="AO246" s="192">
        <v>0</v>
      </c>
      <c r="AP246" s="192">
        <v>8.5470000000000008E-3</v>
      </c>
      <c r="AQ246" s="192">
        <v>7.8549999999999991E-3</v>
      </c>
      <c r="AR246" s="192">
        <v>8.0270964930533109E-2</v>
      </c>
      <c r="AS246" s="192">
        <v>1.2802322666666666</v>
      </c>
      <c r="AT246" s="192">
        <v>1.1087630157636223E-2</v>
      </c>
      <c r="AU246" s="192">
        <v>0.77103600000000005</v>
      </c>
      <c r="AV246" s="192">
        <v>9.2762551607614749E-2</v>
      </c>
      <c r="AW246" s="192">
        <v>0</v>
      </c>
      <c r="AX246" s="192">
        <v>0</v>
      </c>
      <c r="AY246" s="192">
        <v>0</v>
      </c>
      <c r="AZ246" s="192">
        <v>0</v>
      </c>
      <c r="BA246" s="192">
        <v>0</v>
      </c>
      <c r="BB246" s="188"/>
      <c r="BC246" s="192">
        <v>0</v>
      </c>
      <c r="BD246" s="188"/>
      <c r="BE246" s="192">
        <v>0</v>
      </c>
      <c r="BG246" s="187">
        <v>16.207240286129711</v>
      </c>
      <c r="BI246" s="159">
        <v>-4.04010785777437E-2</v>
      </c>
      <c r="BN246" s="194"/>
    </row>
    <row r="247" spans="1:66" x14ac:dyDescent="0.2">
      <c r="A247" s="190" t="s">
        <v>660</v>
      </c>
      <c r="B247" s="190" t="s">
        <v>913</v>
      </c>
      <c r="C247" s="190" t="s">
        <v>250</v>
      </c>
      <c r="D247" s="190"/>
      <c r="E247" s="192">
        <v>3.2664589999999998</v>
      </c>
      <c r="F247" s="192"/>
      <c r="G247" s="192">
        <v>3.4101304041749998</v>
      </c>
      <c r="H247" s="192">
        <v>0</v>
      </c>
      <c r="I247" s="192">
        <v>0</v>
      </c>
      <c r="J247" s="192">
        <v>0</v>
      </c>
      <c r="K247" s="192">
        <v>0</v>
      </c>
      <c r="L247" s="192">
        <v>0</v>
      </c>
      <c r="M247" s="192">
        <v>0</v>
      </c>
      <c r="N247" s="192">
        <v>0</v>
      </c>
      <c r="O247" s="192">
        <v>8.5470000000000008E-3</v>
      </c>
      <c r="P247" s="192">
        <v>7.8549999999999991E-3</v>
      </c>
      <c r="Q247" s="192">
        <v>0.17712800355555558</v>
      </c>
      <c r="R247" s="192">
        <v>1.1420051776319551E-2</v>
      </c>
      <c r="S247" s="192">
        <v>0.244979</v>
      </c>
      <c r="T247" s="192">
        <v>3.3466679274025739E-2</v>
      </c>
      <c r="U247" s="192">
        <v>0</v>
      </c>
      <c r="V247" s="192">
        <v>0</v>
      </c>
      <c r="W247" s="192">
        <v>0</v>
      </c>
      <c r="X247" s="192">
        <v>0</v>
      </c>
      <c r="Y247" s="192">
        <v>0</v>
      </c>
      <c r="Z247" s="192"/>
      <c r="AA247" s="192">
        <v>0</v>
      </c>
      <c r="AB247" s="188"/>
      <c r="AC247" s="193">
        <v>7.1599851387809004</v>
      </c>
      <c r="AE247" s="192">
        <v>3.2976277775908227</v>
      </c>
      <c r="AF247" s="188"/>
      <c r="AG247" s="192">
        <v>2.951636870992</v>
      </c>
      <c r="AH247" s="192">
        <v>1.4581219254999887E-2</v>
      </c>
      <c r="AI247" s="192">
        <v>0</v>
      </c>
      <c r="AJ247" s="192"/>
      <c r="AK247" s="192">
        <v>0</v>
      </c>
      <c r="AL247" s="192">
        <v>0</v>
      </c>
      <c r="AM247" s="192">
        <v>0</v>
      </c>
      <c r="AN247" s="192">
        <v>0</v>
      </c>
      <c r="AO247" s="192">
        <v>0</v>
      </c>
      <c r="AP247" s="192">
        <v>8.5470000000000008E-3</v>
      </c>
      <c r="AQ247" s="192">
        <v>7.8549999999999991E-3</v>
      </c>
      <c r="AR247" s="192">
        <v>3.7993491851316397E-2</v>
      </c>
      <c r="AS247" s="192">
        <v>0.23847851022222225</v>
      </c>
      <c r="AT247" s="192">
        <v>4.6377197394053176E-3</v>
      </c>
      <c r="AU247" s="192">
        <v>0.215582</v>
      </c>
      <c r="AV247" s="192">
        <v>6.0273196545939933E-2</v>
      </c>
      <c r="AW247" s="192">
        <v>0</v>
      </c>
      <c r="AX247" s="192">
        <v>0</v>
      </c>
      <c r="AY247" s="192">
        <v>0</v>
      </c>
      <c r="AZ247" s="192">
        <v>0</v>
      </c>
      <c r="BA247" s="192">
        <v>0</v>
      </c>
      <c r="BB247" s="188"/>
      <c r="BC247" s="192">
        <v>0</v>
      </c>
      <c r="BD247" s="188"/>
      <c r="BE247" s="192">
        <v>0</v>
      </c>
      <c r="BG247" s="187">
        <v>6.8372127861967078</v>
      </c>
      <c r="BI247" s="159">
        <v>-4.5080031079387073E-2</v>
      </c>
      <c r="BN247" s="194"/>
    </row>
    <row r="248" spans="1:66" x14ac:dyDescent="0.2">
      <c r="A248" s="190" t="s">
        <v>682</v>
      </c>
      <c r="B248" s="190" t="s">
        <v>914</v>
      </c>
      <c r="C248" s="190" t="s">
        <v>251</v>
      </c>
      <c r="D248" s="190"/>
      <c r="E248" s="192">
        <v>70.037526</v>
      </c>
      <c r="F248" s="192"/>
      <c r="G248" s="192">
        <v>141.681555551071</v>
      </c>
      <c r="H248" s="192">
        <v>-5.8817000000000001E-2</v>
      </c>
      <c r="I248" s="192">
        <v>0</v>
      </c>
      <c r="J248" s="192">
        <v>0</v>
      </c>
      <c r="K248" s="192">
        <v>0</v>
      </c>
      <c r="L248" s="192">
        <v>3.8873999999999992E-2</v>
      </c>
      <c r="M248" s="192">
        <v>1.0375430000000001</v>
      </c>
      <c r="N248" s="192">
        <v>0</v>
      </c>
      <c r="O248" s="192">
        <v>8.5470000000000008E-3</v>
      </c>
      <c r="P248" s="192">
        <v>7.8549999999999991E-3</v>
      </c>
      <c r="Q248" s="192">
        <v>0.70823120666666683</v>
      </c>
      <c r="R248" s="192">
        <v>0.47976647154899865</v>
      </c>
      <c r="S248" s="192">
        <v>2.0011779999999999</v>
      </c>
      <c r="T248" s="192">
        <v>0.1772085378810514</v>
      </c>
      <c r="U248" s="192">
        <v>0</v>
      </c>
      <c r="V248" s="192">
        <v>0</v>
      </c>
      <c r="W248" s="192">
        <v>0</v>
      </c>
      <c r="X248" s="192">
        <v>0.196571</v>
      </c>
      <c r="Y248" s="192">
        <v>13.559044285582818</v>
      </c>
      <c r="Z248" s="192"/>
      <c r="AA248" s="192">
        <v>4.017093</v>
      </c>
      <c r="AB248" s="188"/>
      <c r="AC248" s="193">
        <v>233.8921760527505</v>
      </c>
      <c r="AE248" s="192">
        <v>69.981385458373325</v>
      </c>
      <c r="AF248" s="188"/>
      <c r="AG248" s="192">
        <v>127.23823641314701</v>
      </c>
      <c r="AH248" s="192">
        <v>0.6125699120940119</v>
      </c>
      <c r="AI248" s="192">
        <v>-5.8817000000000001E-2</v>
      </c>
      <c r="AJ248" s="192"/>
      <c r="AK248" s="192">
        <v>0</v>
      </c>
      <c r="AL248" s="192">
        <v>0</v>
      </c>
      <c r="AM248" s="192">
        <v>3.8873999999999992E-2</v>
      </c>
      <c r="AN248" s="192">
        <v>1.0224489999999999</v>
      </c>
      <c r="AO248" s="192">
        <v>0</v>
      </c>
      <c r="AP248" s="192">
        <v>8.5470000000000008E-3</v>
      </c>
      <c r="AQ248" s="192">
        <v>7.8549999999999991E-3</v>
      </c>
      <c r="AR248" s="192">
        <v>0.87361688939053617</v>
      </c>
      <c r="AS248" s="192">
        <v>1.4297740066666669</v>
      </c>
      <c r="AT248" s="192">
        <v>0.19268452200079944</v>
      </c>
      <c r="AU248" s="192">
        <v>1.854525</v>
      </c>
      <c r="AV248" s="192">
        <v>0.15740907770300736</v>
      </c>
      <c r="AW248" s="192">
        <v>0</v>
      </c>
      <c r="AX248" s="192">
        <v>0</v>
      </c>
      <c r="AY248" s="192">
        <v>0</v>
      </c>
      <c r="AZ248" s="192">
        <v>0.202707</v>
      </c>
      <c r="BA248" s="192">
        <v>14.914948714141101</v>
      </c>
      <c r="BB248" s="188"/>
      <c r="BC248" s="192">
        <v>5.1441239999999997</v>
      </c>
      <c r="BD248" s="188"/>
      <c r="BE248" s="192">
        <v>0</v>
      </c>
      <c r="BG248" s="187">
        <v>223.62088899351644</v>
      </c>
      <c r="BI248" s="159">
        <v>-4.3914624390503497E-2</v>
      </c>
      <c r="BN248" s="194"/>
    </row>
    <row r="249" spans="1:66" x14ac:dyDescent="0.2">
      <c r="A249" s="190" t="s">
        <v>660</v>
      </c>
      <c r="B249" s="190" t="s">
        <v>915</v>
      </c>
      <c r="C249" s="190" t="s">
        <v>252</v>
      </c>
      <c r="D249" s="190"/>
      <c r="E249" s="192">
        <v>11.073898</v>
      </c>
      <c r="F249" s="192"/>
      <c r="G249" s="192">
        <v>13.688397204581999</v>
      </c>
      <c r="H249" s="192">
        <v>-2.4050999999999999E-2</v>
      </c>
      <c r="I249" s="192">
        <v>0</v>
      </c>
      <c r="J249" s="192">
        <v>0</v>
      </c>
      <c r="K249" s="192">
        <v>0</v>
      </c>
      <c r="L249" s="192">
        <v>0</v>
      </c>
      <c r="M249" s="192">
        <v>0</v>
      </c>
      <c r="N249" s="192">
        <v>0</v>
      </c>
      <c r="O249" s="192">
        <v>8.5470000000000008E-3</v>
      </c>
      <c r="P249" s="192">
        <v>7.8549999999999991E-3</v>
      </c>
      <c r="Q249" s="192">
        <v>1.6846164862222222</v>
      </c>
      <c r="R249" s="192">
        <v>4.6352074569341081E-2</v>
      </c>
      <c r="S249" s="192">
        <v>0.94454899999999997</v>
      </c>
      <c r="T249" s="192">
        <v>7.9178859519114839E-2</v>
      </c>
      <c r="U249" s="192">
        <v>0.1</v>
      </c>
      <c r="V249" s="192">
        <v>0</v>
      </c>
      <c r="W249" s="192">
        <v>0</v>
      </c>
      <c r="X249" s="192">
        <v>0</v>
      </c>
      <c r="Y249" s="192">
        <v>0</v>
      </c>
      <c r="Z249" s="192"/>
      <c r="AA249" s="192">
        <v>0</v>
      </c>
      <c r="AB249" s="188"/>
      <c r="AC249" s="193">
        <v>27.609342624892676</v>
      </c>
      <c r="AE249" s="192">
        <v>11.156802645410812</v>
      </c>
      <c r="AF249" s="188"/>
      <c r="AG249" s="192">
        <v>11.915530498844999</v>
      </c>
      <c r="AH249" s="192">
        <v>5.9182723112000152E-2</v>
      </c>
      <c r="AI249" s="192">
        <v>-2.4050999999999999E-2</v>
      </c>
      <c r="AJ249" s="192"/>
      <c r="AK249" s="192">
        <v>0</v>
      </c>
      <c r="AL249" s="192">
        <v>0</v>
      </c>
      <c r="AM249" s="192">
        <v>0</v>
      </c>
      <c r="AN249" s="192">
        <v>0</v>
      </c>
      <c r="AO249" s="192">
        <v>0</v>
      </c>
      <c r="AP249" s="192">
        <v>8.5470000000000008E-3</v>
      </c>
      <c r="AQ249" s="192">
        <v>7.8549999999999991E-3</v>
      </c>
      <c r="AR249" s="192">
        <v>0.12855553713967496</v>
      </c>
      <c r="AS249" s="192">
        <v>2.0195024595555555</v>
      </c>
      <c r="AT249" s="192">
        <v>1.8615988948337211E-2</v>
      </c>
      <c r="AU249" s="192">
        <v>0.93777500000000003</v>
      </c>
      <c r="AV249" s="192">
        <v>9.1899797028669947E-2</v>
      </c>
      <c r="AW249" s="192">
        <v>0.1</v>
      </c>
      <c r="AX249" s="192">
        <v>0</v>
      </c>
      <c r="AY249" s="192">
        <v>0</v>
      </c>
      <c r="AZ249" s="192">
        <v>0</v>
      </c>
      <c r="BA249" s="192">
        <v>0</v>
      </c>
      <c r="BB249" s="188"/>
      <c r="BC249" s="192">
        <v>0</v>
      </c>
      <c r="BD249" s="188"/>
      <c r="BE249" s="192">
        <v>0</v>
      </c>
      <c r="BG249" s="187">
        <v>26.420215650040046</v>
      </c>
      <c r="BI249" s="159">
        <v>-4.3069731540095045E-2</v>
      </c>
      <c r="BN249" s="194"/>
    </row>
    <row r="250" spans="1:66" x14ac:dyDescent="0.2">
      <c r="A250" s="190" t="s">
        <v>715</v>
      </c>
      <c r="B250" s="190" t="s">
        <v>916</v>
      </c>
      <c r="C250" s="190" t="s">
        <v>253</v>
      </c>
      <c r="D250" s="190"/>
      <c r="E250" s="192">
        <v>268.449208</v>
      </c>
      <c r="F250" s="192"/>
      <c r="G250" s="192">
        <v>157.346325106227</v>
      </c>
      <c r="H250" s="192">
        <v>0</v>
      </c>
      <c r="I250" s="192">
        <v>0</v>
      </c>
      <c r="J250" s="192">
        <v>0</v>
      </c>
      <c r="K250" s="192">
        <v>0</v>
      </c>
      <c r="L250" s="192">
        <v>0.16725000000000004</v>
      </c>
      <c r="M250" s="192">
        <v>0.94386700000000001</v>
      </c>
      <c r="N250" s="192">
        <v>0.26106092039398426</v>
      </c>
      <c r="O250" s="192">
        <v>8.5470000000000008E-3</v>
      </c>
      <c r="P250" s="192">
        <v>0</v>
      </c>
      <c r="Q250" s="192">
        <v>1.6622937773333335</v>
      </c>
      <c r="R250" s="192">
        <v>0.5328109993837904</v>
      </c>
      <c r="S250" s="192">
        <v>0</v>
      </c>
      <c r="T250" s="192">
        <v>0</v>
      </c>
      <c r="U250" s="192">
        <v>0</v>
      </c>
      <c r="V250" s="192">
        <v>0</v>
      </c>
      <c r="W250" s="192">
        <v>0</v>
      </c>
      <c r="X250" s="192">
        <v>0.40134599999999998</v>
      </c>
      <c r="Y250" s="192">
        <v>25.263863548983096</v>
      </c>
      <c r="Z250" s="192"/>
      <c r="AA250" s="192">
        <v>8.2018559999999994</v>
      </c>
      <c r="AB250" s="188"/>
      <c r="AC250" s="193">
        <v>463.23842835232131</v>
      </c>
      <c r="AE250" s="192">
        <v>270.31523915465459</v>
      </c>
      <c r="AF250" s="188"/>
      <c r="AG250" s="192">
        <v>144.70731221102102</v>
      </c>
      <c r="AH250" s="192">
        <v>0.68029761646601561</v>
      </c>
      <c r="AI250" s="192">
        <v>0</v>
      </c>
      <c r="AJ250" s="192"/>
      <c r="AK250" s="192">
        <v>0</v>
      </c>
      <c r="AL250" s="192">
        <v>0</v>
      </c>
      <c r="AM250" s="192">
        <v>0.16725000000000004</v>
      </c>
      <c r="AN250" s="192">
        <v>0.93013599999999996</v>
      </c>
      <c r="AO250" s="192">
        <v>0.28516736341983628</v>
      </c>
      <c r="AP250" s="192">
        <v>8.5470000000000008E-3</v>
      </c>
      <c r="AQ250" s="192">
        <v>0</v>
      </c>
      <c r="AR250" s="192">
        <v>2.9551649490984278</v>
      </c>
      <c r="AS250" s="192">
        <v>2.3872436173333336</v>
      </c>
      <c r="AT250" s="192">
        <v>0.21398834395735544</v>
      </c>
      <c r="AU250" s="192">
        <v>0</v>
      </c>
      <c r="AV250" s="192">
        <v>0</v>
      </c>
      <c r="AW250" s="192">
        <v>0</v>
      </c>
      <c r="AX250" s="192">
        <v>0</v>
      </c>
      <c r="AY250" s="192">
        <v>0</v>
      </c>
      <c r="AZ250" s="192">
        <v>0.41387299999999999</v>
      </c>
      <c r="BA250" s="192">
        <v>26.085601369461877</v>
      </c>
      <c r="BB250" s="188"/>
      <c r="BC250" s="192">
        <v>10.502958</v>
      </c>
      <c r="BD250" s="188"/>
      <c r="BE250" s="192">
        <v>0</v>
      </c>
      <c r="BG250" s="187">
        <v>459.65277862541251</v>
      </c>
      <c r="BI250" s="159">
        <v>-7.740397832844928E-3</v>
      </c>
      <c r="BN250" s="194"/>
    </row>
    <row r="251" spans="1:66" x14ac:dyDescent="0.2">
      <c r="A251" s="190" t="s">
        <v>660</v>
      </c>
      <c r="B251" s="190" t="s">
        <v>917</v>
      </c>
      <c r="C251" s="190" t="s">
        <v>254</v>
      </c>
      <c r="D251" s="190"/>
      <c r="E251" s="192">
        <v>5.2330199999999998</v>
      </c>
      <c r="F251" s="192"/>
      <c r="G251" s="192">
        <v>8.9652086445959984</v>
      </c>
      <c r="H251" s="192">
        <v>-6.9459999999999994E-2</v>
      </c>
      <c r="I251" s="192">
        <v>1.025538651431118</v>
      </c>
      <c r="J251" s="192">
        <v>0</v>
      </c>
      <c r="K251" s="192">
        <v>0</v>
      </c>
      <c r="L251" s="192">
        <v>0</v>
      </c>
      <c r="M251" s="192">
        <v>0</v>
      </c>
      <c r="N251" s="192">
        <v>0</v>
      </c>
      <c r="O251" s="192">
        <v>8.5470000000000008E-3</v>
      </c>
      <c r="P251" s="192">
        <v>7.8549999999999991E-3</v>
      </c>
      <c r="Q251" s="192">
        <v>0.37261207200000002</v>
      </c>
      <c r="R251" s="192">
        <v>3.0147376102862923E-2</v>
      </c>
      <c r="S251" s="192">
        <v>0.79462600000000005</v>
      </c>
      <c r="T251" s="192">
        <v>7.4520846657531045E-2</v>
      </c>
      <c r="U251" s="192">
        <v>0</v>
      </c>
      <c r="V251" s="192">
        <v>0</v>
      </c>
      <c r="W251" s="192">
        <v>0</v>
      </c>
      <c r="X251" s="192">
        <v>0</v>
      </c>
      <c r="Y251" s="192">
        <v>0</v>
      </c>
      <c r="Z251" s="192"/>
      <c r="AA251" s="192">
        <v>0</v>
      </c>
      <c r="AB251" s="188"/>
      <c r="AC251" s="193">
        <v>16.442615590787511</v>
      </c>
      <c r="AE251" s="192">
        <v>5.2241985623526297</v>
      </c>
      <c r="AF251" s="188"/>
      <c r="AG251" s="192">
        <v>7.739236802822</v>
      </c>
      <c r="AH251" s="192">
        <v>3.8492426261999647E-2</v>
      </c>
      <c r="AI251" s="192">
        <v>-6.9459999999999994E-2</v>
      </c>
      <c r="AJ251" s="192"/>
      <c r="AK251" s="192">
        <v>0</v>
      </c>
      <c r="AL251" s="192">
        <v>0</v>
      </c>
      <c r="AM251" s="192">
        <v>0</v>
      </c>
      <c r="AN251" s="192">
        <v>0</v>
      </c>
      <c r="AO251" s="192">
        <v>0</v>
      </c>
      <c r="AP251" s="192">
        <v>8.5470000000000008E-3</v>
      </c>
      <c r="AQ251" s="192">
        <v>7.8549999999999991E-3</v>
      </c>
      <c r="AR251" s="192">
        <v>6.2174016798390894E-2</v>
      </c>
      <c r="AS251" s="192">
        <v>0.71407052533333337</v>
      </c>
      <c r="AT251" s="192">
        <v>1.2192532299652305E-2</v>
      </c>
      <c r="AU251" s="192">
        <v>0.69927099999999998</v>
      </c>
      <c r="AV251" s="192">
        <v>8.8099146468810105E-2</v>
      </c>
      <c r="AW251" s="192">
        <v>0</v>
      </c>
      <c r="AX251" s="192">
        <v>0</v>
      </c>
      <c r="AY251" s="192">
        <v>0</v>
      </c>
      <c r="AZ251" s="192">
        <v>0</v>
      </c>
      <c r="BA251" s="192">
        <v>0</v>
      </c>
      <c r="BB251" s="188"/>
      <c r="BC251" s="192">
        <v>0</v>
      </c>
      <c r="BD251" s="188"/>
      <c r="BE251" s="192">
        <v>1.025538651431118</v>
      </c>
      <c r="BG251" s="187">
        <v>15.550215663767933</v>
      </c>
      <c r="BI251" s="159">
        <v>-5.4273599117622959E-2</v>
      </c>
      <c r="BN251" s="194"/>
    </row>
    <row r="252" spans="1:66" x14ac:dyDescent="0.2">
      <c r="A252" s="190" t="s">
        <v>688</v>
      </c>
      <c r="B252" s="190" t="s">
        <v>918</v>
      </c>
      <c r="C252" s="190" t="s">
        <v>255</v>
      </c>
      <c r="D252" s="190"/>
      <c r="E252" s="192">
        <v>56.579853</v>
      </c>
      <c r="F252" s="192"/>
      <c r="G252" s="192">
        <v>92.515285501314992</v>
      </c>
      <c r="H252" s="192">
        <v>-6.0880999999999998E-2</v>
      </c>
      <c r="I252" s="192">
        <v>0</v>
      </c>
      <c r="J252" s="192">
        <v>0</v>
      </c>
      <c r="K252" s="192">
        <v>0</v>
      </c>
      <c r="L252" s="192">
        <v>3.0189999999999995E-2</v>
      </c>
      <c r="M252" s="192">
        <v>0.80390399999999995</v>
      </c>
      <c r="N252" s="192">
        <v>0</v>
      </c>
      <c r="O252" s="192">
        <v>8.5470000000000008E-3</v>
      </c>
      <c r="P252" s="192">
        <v>7.8549999999999991E-3</v>
      </c>
      <c r="Q252" s="192">
        <v>3.4388065811111108</v>
      </c>
      <c r="R252" s="192">
        <v>0.31107954695235102</v>
      </c>
      <c r="S252" s="192">
        <v>1.6228210000000001</v>
      </c>
      <c r="T252" s="192">
        <v>0.12305918913573569</v>
      </c>
      <c r="U252" s="192">
        <v>0</v>
      </c>
      <c r="V252" s="192">
        <v>0</v>
      </c>
      <c r="W252" s="192">
        <v>0</v>
      </c>
      <c r="X252" s="192">
        <v>0.13900299999999999</v>
      </c>
      <c r="Y252" s="192">
        <v>8.4461229350948361</v>
      </c>
      <c r="Z252" s="192"/>
      <c r="AA252" s="192">
        <v>2.840646</v>
      </c>
      <c r="AB252" s="188"/>
      <c r="AC252" s="193">
        <v>166.80629175360903</v>
      </c>
      <c r="AE252" s="192">
        <v>57.269523791723927</v>
      </c>
      <c r="AF252" s="188"/>
      <c r="AG252" s="192">
        <v>83.388502803437987</v>
      </c>
      <c r="AH252" s="192">
        <v>0.39718901180300115</v>
      </c>
      <c r="AI252" s="192">
        <v>-6.0880999999999998E-2</v>
      </c>
      <c r="AJ252" s="192"/>
      <c r="AK252" s="192">
        <v>0</v>
      </c>
      <c r="AL252" s="192">
        <v>0</v>
      </c>
      <c r="AM252" s="192">
        <v>3.0189999999999995E-2</v>
      </c>
      <c r="AN252" s="192">
        <v>0.79220900000000005</v>
      </c>
      <c r="AO252" s="192">
        <v>0</v>
      </c>
      <c r="AP252" s="192">
        <v>8.5470000000000008E-3</v>
      </c>
      <c r="AQ252" s="192">
        <v>7.8549999999999991E-3</v>
      </c>
      <c r="AR252" s="192">
        <v>0.65718445658464075</v>
      </c>
      <c r="AS252" s="192">
        <v>4.7434912477777766</v>
      </c>
      <c r="AT252" s="192">
        <v>0.12581922534131595</v>
      </c>
      <c r="AU252" s="192">
        <v>1.5579369999999999</v>
      </c>
      <c r="AV252" s="192">
        <v>0.12114754633598818</v>
      </c>
      <c r="AW252" s="192">
        <v>0</v>
      </c>
      <c r="AX252" s="192">
        <v>0</v>
      </c>
      <c r="AY252" s="192">
        <v>0</v>
      </c>
      <c r="AZ252" s="192">
        <v>0.143342</v>
      </c>
      <c r="BA252" s="192">
        <v>9.290735228604321</v>
      </c>
      <c r="BB252" s="188"/>
      <c r="BC252" s="192">
        <v>3.6376140000000001</v>
      </c>
      <c r="BD252" s="188"/>
      <c r="BE252" s="192">
        <v>0</v>
      </c>
      <c r="BG252" s="187">
        <v>162.11040631160895</v>
      </c>
      <c r="BI252" s="159">
        <v>-2.8151728526741714E-2</v>
      </c>
      <c r="BN252" s="194"/>
    </row>
    <row r="253" spans="1:66" x14ac:dyDescent="0.2">
      <c r="A253" s="190" t="s">
        <v>688</v>
      </c>
      <c r="B253" s="190" t="s">
        <v>919</v>
      </c>
      <c r="C253" s="190" t="s">
        <v>256</v>
      </c>
      <c r="D253" s="190"/>
      <c r="E253" s="192">
        <v>85.006529</v>
      </c>
      <c r="F253" s="192"/>
      <c r="G253" s="192">
        <v>127.56109808528801</v>
      </c>
      <c r="H253" s="192">
        <v>0</v>
      </c>
      <c r="I253" s="192">
        <v>0</v>
      </c>
      <c r="J253" s="192">
        <v>0</v>
      </c>
      <c r="K253" s="192">
        <v>0</v>
      </c>
      <c r="L253" s="192">
        <v>3.4465999999999983E-2</v>
      </c>
      <c r="M253" s="192">
        <v>1.064046</v>
      </c>
      <c r="N253" s="192">
        <v>0</v>
      </c>
      <c r="O253" s="192">
        <v>8.5470000000000008E-3</v>
      </c>
      <c r="P253" s="192">
        <v>7.8549999999999991E-3</v>
      </c>
      <c r="Q253" s="192">
        <v>2.405982448888889</v>
      </c>
      <c r="R253" s="192">
        <v>0.43195134114146688</v>
      </c>
      <c r="S253" s="192">
        <v>2.2699199999999999</v>
      </c>
      <c r="T253" s="192">
        <v>0.17701602248465143</v>
      </c>
      <c r="U253" s="192">
        <v>0.1</v>
      </c>
      <c r="V253" s="192">
        <v>0</v>
      </c>
      <c r="W253" s="192">
        <v>0</v>
      </c>
      <c r="X253" s="192">
        <v>0.22489999999999999</v>
      </c>
      <c r="Y253" s="192">
        <v>11.159745679770495</v>
      </c>
      <c r="Z253" s="192"/>
      <c r="AA253" s="192">
        <v>4.5960239999999999</v>
      </c>
      <c r="AB253" s="188"/>
      <c r="AC253" s="193">
        <v>235.0480805775735</v>
      </c>
      <c r="AE253" s="192">
        <v>85.050749103826334</v>
      </c>
      <c r="AF253" s="188"/>
      <c r="AG253" s="192">
        <v>114.32205521286599</v>
      </c>
      <c r="AH253" s="192">
        <v>0.55151914684100445</v>
      </c>
      <c r="AI253" s="192">
        <v>0</v>
      </c>
      <c r="AJ253" s="192"/>
      <c r="AK253" s="192">
        <v>0</v>
      </c>
      <c r="AL253" s="192">
        <v>0</v>
      </c>
      <c r="AM253" s="192">
        <v>3.4465999999999983E-2</v>
      </c>
      <c r="AN253" s="192">
        <v>1.048567</v>
      </c>
      <c r="AO253" s="192">
        <v>0</v>
      </c>
      <c r="AP253" s="192">
        <v>8.5470000000000008E-3</v>
      </c>
      <c r="AQ253" s="192">
        <v>7.8549999999999991E-3</v>
      </c>
      <c r="AR253" s="192">
        <v>0.97691660772412658</v>
      </c>
      <c r="AS253" s="192">
        <v>3.5947411155555558</v>
      </c>
      <c r="AT253" s="192">
        <v>0.17348093839639536</v>
      </c>
      <c r="AU253" s="192">
        <v>2.1375459999999999</v>
      </c>
      <c r="AV253" s="192">
        <v>0.15689186633685553</v>
      </c>
      <c r="AW253" s="192">
        <v>0.1</v>
      </c>
      <c r="AX253" s="192">
        <v>0</v>
      </c>
      <c r="AY253" s="192">
        <v>0</v>
      </c>
      <c r="AZ253" s="192">
        <v>0.23191999999999999</v>
      </c>
      <c r="BA253" s="192">
        <v>12.275720247747545</v>
      </c>
      <c r="BB253" s="188"/>
      <c r="BC253" s="192">
        <v>5.8854790000000001</v>
      </c>
      <c r="BD253" s="188"/>
      <c r="BE253" s="192">
        <v>0</v>
      </c>
      <c r="BG253" s="187">
        <v>226.55645423929383</v>
      </c>
      <c r="BI253" s="159">
        <v>-3.6127188605044408E-2</v>
      </c>
      <c r="BK253" s="194"/>
      <c r="BN253" s="194"/>
    </row>
    <row r="254" spans="1:66" x14ac:dyDescent="0.2">
      <c r="A254" s="190" t="s">
        <v>688</v>
      </c>
      <c r="B254" s="190" t="s">
        <v>920</v>
      </c>
      <c r="C254" s="190" t="s">
        <v>257</v>
      </c>
      <c r="D254" s="190"/>
      <c r="E254" s="192">
        <v>64.302335999999997</v>
      </c>
      <c r="F254" s="192"/>
      <c r="G254" s="192">
        <v>38.671704269096999</v>
      </c>
      <c r="H254" s="192">
        <v>0</v>
      </c>
      <c r="I254" s="192">
        <v>0</v>
      </c>
      <c r="J254" s="192">
        <v>0</v>
      </c>
      <c r="K254" s="192">
        <v>0</v>
      </c>
      <c r="L254" s="192">
        <v>2.1939000000000014E-2</v>
      </c>
      <c r="M254" s="192">
        <v>0.25219200000000003</v>
      </c>
      <c r="N254" s="192">
        <v>0</v>
      </c>
      <c r="O254" s="192">
        <v>8.5470000000000008E-3</v>
      </c>
      <c r="P254" s="192">
        <v>7.8549999999999991E-3</v>
      </c>
      <c r="Q254" s="192">
        <v>1.4554082044444445</v>
      </c>
      <c r="R254" s="192">
        <v>0.12847706809805368</v>
      </c>
      <c r="S254" s="192">
        <v>0.90588999999999997</v>
      </c>
      <c r="T254" s="192">
        <v>7.9535564351176605E-2</v>
      </c>
      <c r="U254" s="192">
        <v>0</v>
      </c>
      <c r="V254" s="192">
        <v>0</v>
      </c>
      <c r="W254" s="192">
        <v>0</v>
      </c>
      <c r="X254" s="192">
        <v>0.111662</v>
      </c>
      <c r="Y254" s="192">
        <v>5.8917150077691103</v>
      </c>
      <c r="Z254" s="192"/>
      <c r="AA254" s="192">
        <v>2.2818870000000002</v>
      </c>
      <c r="AB254" s="188"/>
      <c r="AC254" s="193">
        <v>114.11914811375976</v>
      </c>
      <c r="AE254" s="192">
        <v>64.958721054349553</v>
      </c>
      <c r="AF254" s="188"/>
      <c r="AG254" s="192">
        <v>34.789886245359007</v>
      </c>
      <c r="AH254" s="192">
        <v>0.16404061346100271</v>
      </c>
      <c r="AI254" s="192">
        <v>0</v>
      </c>
      <c r="AJ254" s="192"/>
      <c r="AK254" s="192">
        <v>0</v>
      </c>
      <c r="AL254" s="192">
        <v>0</v>
      </c>
      <c r="AM254" s="192">
        <v>2.1939000000000014E-2</v>
      </c>
      <c r="AN254" s="192">
        <v>0.24852299999999999</v>
      </c>
      <c r="AO254" s="192">
        <v>0</v>
      </c>
      <c r="AP254" s="192">
        <v>8.5470000000000008E-3</v>
      </c>
      <c r="AQ254" s="192">
        <v>7.8549999999999991E-3</v>
      </c>
      <c r="AR254" s="192">
        <v>0.73813929100562137</v>
      </c>
      <c r="AS254" s="192">
        <v>1.9352532711111112</v>
      </c>
      <c r="AT254" s="192">
        <v>5.2592864491534053E-2</v>
      </c>
      <c r="AU254" s="192">
        <v>0.79718299999999997</v>
      </c>
      <c r="AV254" s="192">
        <v>9.058012541382375E-2</v>
      </c>
      <c r="AW254" s="192">
        <v>0</v>
      </c>
      <c r="AX254" s="192">
        <v>0</v>
      </c>
      <c r="AY254" s="192">
        <v>0</v>
      </c>
      <c r="AZ254" s="192">
        <v>0.115147</v>
      </c>
      <c r="BA254" s="192">
        <v>6.0566830279866455</v>
      </c>
      <c r="BB254" s="188"/>
      <c r="BC254" s="192">
        <v>2.9220899999999999</v>
      </c>
      <c r="BD254" s="188"/>
      <c r="BE254" s="192">
        <v>0</v>
      </c>
      <c r="BG254" s="187">
        <v>112.9071804931783</v>
      </c>
      <c r="BI254" s="159">
        <v>-1.0620195126003837E-2</v>
      </c>
      <c r="BN254" s="194"/>
    </row>
    <row r="255" spans="1:66" x14ac:dyDescent="0.2">
      <c r="A255" s="190" t="s">
        <v>688</v>
      </c>
      <c r="B255" s="190" t="s">
        <v>921</v>
      </c>
      <c r="C255" s="190" t="s">
        <v>258</v>
      </c>
      <c r="D255" s="190"/>
      <c r="E255" s="192">
        <v>59.163085000000002</v>
      </c>
      <c r="F255" s="192"/>
      <c r="G255" s="192">
        <v>106.10109236478999</v>
      </c>
      <c r="H255" s="192">
        <v>0</v>
      </c>
      <c r="I255" s="192">
        <v>0</v>
      </c>
      <c r="J255" s="192">
        <v>0</v>
      </c>
      <c r="K255" s="192">
        <v>0</v>
      </c>
      <c r="L255" s="192">
        <v>6.6404999999999992E-2</v>
      </c>
      <c r="M255" s="192">
        <v>0.72619599999999995</v>
      </c>
      <c r="N255" s="192">
        <v>0</v>
      </c>
      <c r="O255" s="192">
        <v>8.5470000000000008E-3</v>
      </c>
      <c r="P255" s="192">
        <v>7.8549999999999991E-3</v>
      </c>
      <c r="Q255" s="192">
        <v>1.7721114088888887</v>
      </c>
      <c r="R255" s="192">
        <v>0.35928280511432392</v>
      </c>
      <c r="S255" s="192">
        <v>1.956906</v>
      </c>
      <c r="T255" s="192">
        <v>0.13290219261430078</v>
      </c>
      <c r="U255" s="192">
        <v>0</v>
      </c>
      <c r="V255" s="192">
        <v>0</v>
      </c>
      <c r="W255" s="192">
        <v>0</v>
      </c>
      <c r="X255" s="192">
        <v>0.155949</v>
      </c>
      <c r="Y255" s="192">
        <v>15.737442731413251</v>
      </c>
      <c r="Z255" s="192"/>
      <c r="AA255" s="192">
        <v>3.1869510000000001</v>
      </c>
      <c r="AB255" s="188"/>
      <c r="AC255" s="193">
        <v>189.37472550282072</v>
      </c>
      <c r="AE255" s="192">
        <v>59.370544973606712</v>
      </c>
      <c r="AF255" s="188"/>
      <c r="AG255" s="192">
        <v>95.276235611031993</v>
      </c>
      <c r="AH255" s="192">
        <v>0.45873534187400339</v>
      </c>
      <c r="AI255" s="192">
        <v>0</v>
      </c>
      <c r="AJ255" s="192"/>
      <c r="AK255" s="192">
        <v>0</v>
      </c>
      <c r="AL255" s="192">
        <v>0</v>
      </c>
      <c r="AM255" s="192">
        <v>6.6404999999999992E-2</v>
      </c>
      <c r="AN255" s="192">
        <v>0.71563200000000005</v>
      </c>
      <c r="AO255" s="192">
        <v>0</v>
      </c>
      <c r="AP255" s="192">
        <v>8.5470000000000008E-3</v>
      </c>
      <c r="AQ255" s="192">
        <v>7.8549999999999991E-3</v>
      </c>
      <c r="AR255" s="192">
        <v>0.70506991017383014</v>
      </c>
      <c r="AS255" s="192">
        <v>2.0945468755555554</v>
      </c>
      <c r="AT255" s="192">
        <v>0.14429569315889471</v>
      </c>
      <c r="AU255" s="192">
        <v>1.7993699999999999</v>
      </c>
      <c r="AV255" s="192">
        <v>0.12760682364270526</v>
      </c>
      <c r="AW255" s="192">
        <v>0</v>
      </c>
      <c r="AX255" s="192">
        <v>0</v>
      </c>
      <c r="AY255" s="192">
        <v>0</v>
      </c>
      <c r="AZ255" s="192">
        <v>0.16081699999999999</v>
      </c>
      <c r="BA255" s="192">
        <v>16.178091127892824</v>
      </c>
      <c r="BB255" s="188"/>
      <c r="BC255" s="192">
        <v>4.0810789999999999</v>
      </c>
      <c r="BD255" s="188"/>
      <c r="BE255" s="192">
        <v>0</v>
      </c>
      <c r="BG255" s="187">
        <v>181.19483135693648</v>
      </c>
      <c r="BI255" s="159">
        <v>-4.3194223115916329E-2</v>
      </c>
      <c r="BN255" s="194"/>
    </row>
    <row r="256" spans="1:66" x14ac:dyDescent="0.2">
      <c r="A256" s="190" t="s">
        <v>660</v>
      </c>
      <c r="B256" s="190" t="s">
        <v>922</v>
      </c>
      <c r="C256" s="190" t="s">
        <v>259</v>
      </c>
      <c r="D256" s="190"/>
      <c r="E256" s="192">
        <v>9.3767580000000006</v>
      </c>
      <c r="F256" s="192"/>
      <c r="G256" s="192">
        <v>12.15717770593</v>
      </c>
      <c r="H256" s="192">
        <v>-2.3980000000000001E-2</v>
      </c>
      <c r="I256" s="192">
        <v>0</v>
      </c>
      <c r="J256" s="192">
        <v>0</v>
      </c>
      <c r="K256" s="192">
        <v>0</v>
      </c>
      <c r="L256" s="192">
        <v>0</v>
      </c>
      <c r="M256" s="192">
        <v>0</v>
      </c>
      <c r="N256" s="192">
        <v>0</v>
      </c>
      <c r="O256" s="192">
        <v>8.5470000000000008E-3</v>
      </c>
      <c r="P256" s="192">
        <v>7.8549999999999991E-3</v>
      </c>
      <c r="Q256" s="192">
        <v>0.39798768444444443</v>
      </c>
      <c r="R256" s="192">
        <v>4.1167011678282614E-2</v>
      </c>
      <c r="S256" s="192">
        <v>1.0868249999999999</v>
      </c>
      <c r="T256" s="192">
        <v>0.10043805763725366</v>
      </c>
      <c r="U256" s="192">
        <v>0</v>
      </c>
      <c r="V256" s="192">
        <v>0</v>
      </c>
      <c r="W256" s="192">
        <v>0</v>
      </c>
      <c r="X256" s="192">
        <v>0</v>
      </c>
      <c r="Y256" s="192">
        <v>0</v>
      </c>
      <c r="Z256" s="192"/>
      <c r="AA256" s="192">
        <v>0</v>
      </c>
      <c r="AB256" s="188"/>
      <c r="AC256" s="193">
        <v>23.152775459689977</v>
      </c>
      <c r="AE256" s="192">
        <v>9.4151687276275524</v>
      </c>
      <c r="AF256" s="188"/>
      <c r="AG256" s="192">
        <v>10.493142034323</v>
      </c>
      <c r="AH256" s="192">
        <v>5.2562390704998747E-2</v>
      </c>
      <c r="AI256" s="192">
        <v>-2.3980000000000001E-2</v>
      </c>
      <c r="AJ256" s="192"/>
      <c r="AK256" s="192">
        <v>0</v>
      </c>
      <c r="AL256" s="192">
        <v>0</v>
      </c>
      <c r="AM256" s="192">
        <v>0</v>
      </c>
      <c r="AN256" s="192">
        <v>0</v>
      </c>
      <c r="AO256" s="192">
        <v>0</v>
      </c>
      <c r="AP256" s="192">
        <v>8.5470000000000008E-3</v>
      </c>
      <c r="AQ256" s="192">
        <v>7.8549999999999991E-3</v>
      </c>
      <c r="AR256" s="192">
        <v>0.1120741076834728</v>
      </c>
      <c r="AS256" s="192">
        <v>0.86132933777777776</v>
      </c>
      <c r="AT256" s="192">
        <v>1.6533556298381501E-2</v>
      </c>
      <c r="AU256" s="192">
        <v>1.0133939999999999</v>
      </c>
      <c r="AV256" s="192">
        <v>0.10585447494309531</v>
      </c>
      <c r="AW256" s="192">
        <v>0</v>
      </c>
      <c r="AX256" s="192">
        <v>0</v>
      </c>
      <c r="AY256" s="192">
        <v>0</v>
      </c>
      <c r="AZ256" s="192">
        <v>0</v>
      </c>
      <c r="BA256" s="192">
        <v>0</v>
      </c>
      <c r="BB256" s="188"/>
      <c r="BC256" s="192">
        <v>0</v>
      </c>
      <c r="BD256" s="188"/>
      <c r="BE256" s="192">
        <v>0</v>
      </c>
      <c r="BG256" s="187">
        <v>22.062480629358276</v>
      </c>
      <c r="BI256" s="159">
        <v>-4.7091323121495852E-2</v>
      </c>
      <c r="BN256" s="194"/>
    </row>
    <row r="257" spans="1:66" x14ac:dyDescent="0.2">
      <c r="A257" s="190" t="s">
        <v>660</v>
      </c>
      <c r="B257" s="190" t="s">
        <v>923</v>
      </c>
      <c r="C257" s="190" t="s">
        <v>260</v>
      </c>
      <c r="D257" s="190"/>
      <c r="E257" s="192">
        <v>3.0417459999999998</v>
      </c>
      <c r="F257" s="192"/>
      <c r="G257" s="192">
        <v>2.53411474315</v>
      </c>
      <c r="H257" s="192">
        <v>-0.11201999999999999</v>
      </c>
      <c r="I257" s="192">
        <v>0</v>
      </c>
      <c r="J257" s="192">
        <v>0</v>
      </c>
      <c r="K257" s="192">
        <v>0</v>
      </c>
      <c r="L257" s="192">
        <v>0</v>
      </c>
      <c r="M257" s="192">
        <v>0</v>
      </c>
      <c r="N257" s="192">
        <v>0</v>
      </c>
      <c r="O257" s="192">
        <v>8.5470000000000008E-3</v>
      </c>
      <c r="P257" s="192">
        <v>7.8549999999999991E-3</v>
      </c>
      <c r="Q257" s="192">
        <v>0.26363093333333337</v>
      </c>
      <c r="R257" s="192">
        <v>8.5578039466579093E-3</v>
      </c>
      <c r="S257" s="192">
        <v>0.25541399999999997</v>
      </c>
      <c r="T257" s="192">
        <v>3.1935806337508241E-2</v>
      </c>
      <c r="U257" s="192">
        <v>0</v>
      </c>
      <c r="V257" s="192">
        <v>0</v>
      </c>
      <c r="W257" s="192">
        <v>0</v>
      </c>
      <c r="X257" s="192">
        <v>0</v>
      </c>
      <c r="Y257" s="192">
        <v>0</v>
      </c>
      <c r="Z257" s="192"/>
      <c r="AA257" s="192">
        <v>0</v>
      </c>
      <c r="AB257" s="188"/>
      <c r="AC257" s="193">
        <v>6.0397812867675</v>
      </c>
      <c r="AE257" s="192">
        <v>3.0656983872978665</v>
      </c>
      <c r="AF257" s="188"/>
      <c r="AG257" s="192">
        <v>2.192964390652</v>
      </c>
      <c r="AH257" s="192">
        <v>1.0926676878000145E-2</v>
      </c>
      <c r="AI257" s="192">
        <v>-0.11201999999999999</v>
      </c>
      <c r="AJ257" s="192"/>
      <c r="AK257" s="192">
        <v>0</v>
      </c>
      <c r="AL257" s="192">
        <v>0</v>
      </c>
      <c r="AM257" s="192">
        <v>0</v>
      </c>
      <c r="AN257" s="192">
        <v>0</v>
      </c>
      <c r="AO257" s="192">
        <v>0</v>
      </c>
      <c r="AP257" s="192">
        <v>8.5470000000000008E-3</v>
      </c>
      <c r="AQ257" s="192">
        <v>7.8549999999999991E-3</v>
      </c>
      <c r="AR257" s="192">
        <v>3.4019519660088669E-2</v>
      </c>
      <c r="AS257" s="192">
        <v>0.34554986666666671</v>
      </c>
      <c r="AT257" s="192">
        <v>3.4463532396990645E-3</v>
      </c>
      <c r="AU257" s="192">
        <v>0.225218</v>
      </c>
      <c r="AV257" s="192">
        <v>5.9198696259128381E-2</v>
      </c>
      <c r="AW257" s="192">
        <v>0</v>
      </c>
      <c r="AX257" s="192">
        <v>0</v>
      </c>
      <c r="AY257" s="192">
        <v>0</v>
      </c>
      <c r="AZ257" s="192">
        <v>0</v>
      </c>
      <c r="BA257" s="192">
        <v>0</v>
      </c>
      <c r="BB257" s="188"/>
      <c r="BC257" s="192">
        <v>0</v>
      </c>
      <c r="BD257" s="188"/>
      <c r="BE257" s="192">
        <v>0</v>
      </c>
      <c r="BG257" s="187">
        <v>5.8414038906534493</v>
      </c>
      <c r="BI257" s="159">
        <v>-3.2845129102385524E-2</v>
      </c>
      <c r="BN257" s="194"/>
    </row>
    <row r="258" spans="1:66" x14ac:dyDescent="0.2">
      <c r="A258" s="190" t="s">
        <v>688</v>
      </c>
      <c r="B258" s="190" t="s">
        <v>924</v>
      </c>
      <c r="C258" s="190" t="s">
        <v>261</v>
      </c>
      <c r="D258" s="190"/>
      <c r="E258" s="192">
        <v>62.526212999999998</v>
      </c>
      <c r="F258" s="192"/>
      <c r="G258" s="192">
        <v>67.120908347332005</v>
      </c>
      <c r="H258" s="192">
        <v>0</v>
      </c>
      <c r="I258" s="192">
        <v>0</v>
      </c>
      <c r="J258" s="192">
        <v>0</v>
      </c>
      <c r="K258" s="192">
        <v>0</v>
      </c>
      <c r="L258" s="192">
        <v>4.9356000000000011E-2</v>
      </c>
      <c r="M258" s="192">
        <v>0.45466800000000002</v>
      </c>
      <c r="N258" s="192">
        <v>0</v>
      </c>
      <c r="O258" s="192">
        <v>8.5470000000000008E-3</v>
      </c>
      <c r="P258" s="192">
        <v>7.8549999999999991E-3</v>
      </c>
      <c r="Q258" s="192">
        <v>2.0673719388888889</v>
      </c>
      <c r="R258" s="192">
        <v>0.22728689870542421</v>
      </c>
      <c r="S258" s="192">
        <v>1.236157</v>
      </c>
      <c r="T258" s="192">
        <v>9.73567360254773E-2</v>
      </c>
      <c r="U258" s="192">
        <v>0</v>
      </c>
      <c r="V258" s="192">
        <v>0</v>
      </c>
      <c r="W258" s="192">
        <v>0</v>
      </c>
      <c r="X258" s="192">
        <v>9.9743999999999999E-2</v>
      </c>
      <c r="Y258" s="192">
        <v>7.4655313654107447</v>
      </c>
      <c r="Z258" s="192"/>
      <c r="AA258" s="192">
        <v>2.0383429999999998</v>
      </c>
      <c r="AB258" s="188"/>
      <c r="AC258" s="193">
        <v>143.39933828636254</v>
      </c>
      <c r="AE258" s="192">
        <v>62.875787956529642</v>
      </c>
      <c r="AF258" s="188"/>
      <c r="AG258" s="192">
        <v>60.516226731064997</v>
      </c>
      <c r="AH258" s="192">
        <v>0.29020184572400154</v>
      </c>
      <c r="AI258" s="192">
        <v>0</v>
      </c>
      <c r="AJ258" s="192"/>
      <c r="AK258" s="192">
        <v>0</v>
      </c>
      <c r="AL258" s="192">
        <v>0</v>
      </c>
      <c r="AM258" s="192">
        <v>4.9356000000000011E-2</v>
      </c>
      <c r="AN258" s="192">
        <v>0.44805400000000001</v>
      </c>
      <c r="AO258" s="192">
        <v>0</v>
      </c>
      <c r="AP258" s="192">
        <v>8.5470000000000008E-3</v>
      </c>
      <c r="AQ258" s="192">
        <v>7.8549999999999991E-3</v>
      </c>
      <c r="AR258" s="192">
        <v>0.70940534192646676</v>
      </c>
      <c r="AS258" s="192">
        <v>2.9255275388888888</v>
      </c>
      <c r="AT258" s="192">
        <v>9.1283301421004007E-2</v>
      </c>
      <c r="AU258" s="192">
        <v>1.176504</v>
      </c>
      <c r="AV258" s="192">
        <v>0.10424899279216301</v>
      </c>
      <c r="AW258" s="192">
        <v>0</v>
      </c>
      <c r="AX258" s="192">
        <v>0</v>
      </c>
      <c r="AY258" s="192">
        <v>0</v>
      </c>
      <c r="AZ258" s="192">
        <v>0.102858</v>
      </c>
      <c r="BA258" s="192">
        <v>8.2120845019518196</v>
      </c>
      <c r="BB258" s="188"/>
      <c r="BC258" s="192">
        <v>2.6102180000000001</v>
      </c>
      <c r="BD258" s="188"/>
      <c r="BE258" s="192">
        <v>0</v>
      </c>
      <c r="BG258" s="187">
        <v>140.12815821029895</v>
      </c>
      <c r="BI258" s="159">
        <v>-2.2811681805191986E-2</v>
      </c>
      <c r="BN258" s="194"/>
    </row>
    <row r="259" spans="1:66" x14ac:dyDescent="0.2">
      <c r="A259" s="190" t="s">
        <v>678</v>
      </c>
      <c r="B259" s="190" t="s">
        <v>925</v>
      </c>
      <c r="C259" s="190" t="s">
        <v>262</v>
      </c>
      <c r="D259" s="190"/>
      <c r="E259" s="192">
        <v>85.037228999999996</v>
      </c>
      <c r="F259" s="192"/>
      <c r="G259" s="192">
        <v>117.879746731548</v>
      </c>
      <c r="H259" s="192">
        <v>0</v>
      </c>
      <c r="I259" s="192">
        <v>0</v>
      </c>
      <c r="J259" s="192">
        <v>0</v>
      </c>
      <c r="K259" s="192">
        <v>0</v>
      </c>
      <c r="L259" s="192">
        <v>5.1319000000000004E-2</v>
      </c>
      <c r="M259" s="192">
        <v>0.645895</v>
      </c>
      <c r="N259" s="192">
        <v>0</v>
      </c>
      <c r="O259" s="192">
        <v>8.5470000000000008E-3</v>
      </c>
      <c r="P259" s="192">
        <v>7.8549999999999991E-3</v>
      </c>
      <c r="Q259" s="192">
        <v>2.7908135433333339</v>
      </c>
      <c r="R259" s="192">
        <v>0.39570675239787972</v>
      </c>
      <c r="S259" s="192">
        <v>1.798672</v>
      </c>
      <c r="T259" s="192">
        <v>0.15963103338508622</v>
      </c>
      <c r="U259" s="192">
        <v>9.9250000000000005E-2</v>
      </c>
      <c r="V259" s="192">
        <v>0</v>
      </c>
      <c r="W259" s="192">
        <v>0</v>
      </c>
      <c r="X259" s="192">
        <v>0.19545399999999999</v>
      </c>
      <c r="Y259" s="192">
        <v>10.373906509405078</v>
      </c>
      <c r="Z259" s="192"/>
      <c r="AA259" s="192">
        <v>3.994265</v>
      </c>
      <c r="AB259" s="188"/>
      <c r="AC259" s="193">
        <v>223.43829057006946</v>
      </c>
      <c r="AE259" s="192">
        <v>86.020255175872435</v>
      </c>
      <c r="AF259" s="188"/>
      <c r="AG259" s="192">
        <v>105.648441324784</v>
      </c>
      <c r="AH259" s="192">
        <v>0.50524174761199947</v>
      </c>
      <c r="AI259" s="192">
        <v>0</v>
      </c>
      <c r="AJ259" s="192"/>
      <c r="AK259" s="192">
        <v>0</v>
      </c>
      <c r="AL259" s="192">
        <v>0</v>
      </c>
      <c r="AM259" s="192">
        <v>5.1319000000000004E-2</v>
      </c>
      <c r="AN259" s="192">
        <v>0.63649900000000004</v>
      </c>
      <c r="AO259" s="192">
        <v>0</v>
      </c>
      <c r="AP259" s="192">
        <v>8.5470000000000008E-3</v>
      </c>
      <c r="AQ259" s="192">
        <v>7.8549999999999991E-3</v>
      </c>
      <c r="AR259" s="192">
        <v>1.0339837776350203</v>
      </c>
      <c r="AS259" s="192">
        <v>3.3101631433333338</v>
      </c>
      <c r="AT259" s="192">
        <v>0.16031446411072334</v>
      </c>
      <c r="AU259" s="192">
        <v>1.650358</v>
      </c>
      <c r="AV259" s="192">
        <v>0.14714425378693397</v>
      </c>
      <c r="AW259" s="192">
        <v>9.9250000000000005E-2</v>
      </c>
      <c r="AX259" s="192">
        <v>0</v>
      </c>
      <c r="AY259" s="192">
        <v>0</v>
      </c>
      <c r="AZ259" s="192">
        <v>0.20155500000000001</v>
      </c>
      <c r="BA259" s="192">
        <v>11.411297160345589</v>
      </c>
      <c r="BB259" s="188"/>
      <c r="BC259" s="192">
        <v>5.1148910000000001</v>
      </c>
      <c r="BD259" s="188"/>
      <c r="BE259" s="192">
        <v>0</v>
      </c>
      <c r="BG259" s="187">
        <v>216.00711504748006</v>
      </c>
      <c r="BI259" s="159">
        <v>-3.3258290258262643E-2</v>
      </c>
      <c r="BN259" s="194"/>
    </row>
    <row r="260" spans="1:66" x14ac:dyDescent="0.2">
      <c r="A260" s="190" t="s">
        <v>688</v>
      </c>
      <c r="B260" s="190" t="s">
        <v>926</v>
      </c>
      <c r="C260" s="190" t="s">
        <v>263</v>
      </c>
      <c r="D260" s="190"/>
      <c r="E260" s="192">
        <v>48.480798</v>
      </c>
      <c r="F260" s="192"/>
      <c r="G260" s="192">
        <v>78.843269521753001</v>
      </c>
      <c r="H260" s="192">
        <v>-0.10033400000000001</v>
      </c>
      <c r="I260" s="192">
        <v>0</v>
      </c>
      <c r="J260" s="192">
        <v>0</v>
      </c>
      <c r="K260" s="192">
        <v>6.777E-3</v>
      </c>
      <c r="L260" s="192">
        <v>2.607799999999999E-2</v>
      </c>
      <c r="M260" s="192">
        <v>0.76470000000000005</v>
      </c>
      <c r="N260" s="192">
        <v>0</v>
      </c>
      <c r="O260" s="192">
        <v>8.5470000000000008E-3</v>
      </c>
      <c r="P260" s="192">
        <v>7.8549999999999991E-3</v>
      </c>
      <c r="Q260" s="192">
        <v>0.9493156255555556</v>
      </c>
      <c r="R260" s="192">
        <v>0.26698152117763224</v>
      </c>
      <c r="S260" s="192">
        <v>1.326705</v>
      </c>
      <c r="T260" s="192">
        <v>0.11514724834650732</v>
      </c>
      <c r="U260" s="192">
        <v>0</v>
      </c>
      <c r="V260" s="192">
        <v>0</v>
      </c>
      <c r="W260" s="192">
        <v>0</v>
      </c>
      <c r="X260" s="192">
        <v>0.126141</v>
      </c>
      <c r="Y260" s="192">
        <v>10.619700681459941</v>
      </c>
      <c r="Z260" s="192"/>
      <c r="AA260" s="192">
        <v>2.5778050000000001</v>
      </c>
      <c r="AB260" s="188"/>
      <c r="AC260" s="193">
        <v>144.01948659829262</v>
      </c>
      <c r="AE260" s="192">
        <v>48.71547769907378</v>
      </c>
      <c r="AF260" s="188"/>
      <c r="AG260" s="192">
        <v>70.746361318965</v>
      </c>
      <c r="AH260" s="192">
        <v>0.34088427736701071</v>
      </c>
      <c r="AI260" s="192">
        <v>-0.10033400000000001</v>
      </c>
      <c r="AJ260" s="192"/>
      <c r="AK260" s="192">
        <v>0</v>
      </c>
      <c r="AL260" s="192">
        <v>6.777E-3</v>
      </c>
      <c r="AM260" s="192">
        <v>2.607799999999999E-2</v>
      </c>
      <c r="AN260" s="192">
        <v>0.75357499999999999</v>
      </c>
      <c r="AO260" s="192">
        <v>0</v>
      </c>
      <c r="AP260" s="192">
        <v>8.5470000000000008E-3</v>
      </c>
      <c r="AQ260" s="192">
        <v>7.8549999999999991E-3</v>
      </c>
      <c r="AR260" s="192">
        <v>0.60727375187239363</v>
      </c>
      <c r="AS260" s="192">
        <v>1.3793694922222222</v>
      </c>
      <c r="AT260" s="192">
        <v>0.10722551458226377</v>
      </c>
      <c r="AU260" s="192">
        <v>1.1794290000000001</v>
      </c>
      <c r="AV260" s="192">
        <v>0.11479106908472834</v>
      </c>
      <c r="AW260" s="192">
        <v>0</v>
      </c>
      <c r="AX260" s="192">
        <v>0</v>
      </c>
      <c r="AY260" s="192">
        <v>0</v>
      </c>
      <c r="AZ260" s="192">
        <v>0.130079</v>
      </c>
      <c r="BA260" s="192">
        <v>10.917052300540819</v>
      </c>
      <c r="BB260" s="188"/>
      <c r="BC260" s="192">
        <v>3.301031</v>
      </c>
      <c r="BD260" s="188"/>
      <c r="BE260" s="192">
        <v>0</v>
      </c>
      <c r="BG260" s="187">
        <v>138.24147242370822</v>
      </c>
      <c r="BI260" s="159">
        <v>-4.0119669296563777E-2</v>
      </c>
      <c r="BN260" s="194"/>
    </row>
    <row r="261" spans="1:66" x14ac:dyDescent="0.2">
      <c r="A261" s="190" t="s">
        <v>660</v>
      </c>
      <c r="B261" s="190" t="s">
        <v>927</v>
      </c>
      <c r="C261" s="190" t="s">
        <v>264</v>
      </c>
      <c r="D261" s="190"/>
      <c r="E261" s="192">
        <v>4.975962</v>
      </c>
      <c r="F261" s="192"/>
      <c r="G261" s="192">
        <v>4.8828994895189997</v>
      </c>
      <c r="H261" s="192">
        <v>-1.155E-3</v>
      </c>
      <c r="I261" s="192">
        <v>0</v>
      </c>
      <c r="J261" s="192">
        <v>0</v>
      </c>
      <c r="K261" s="192">
        <v>0</v>
      </c>
      <c r="L261" s="192">
        <v>0</v>
      </c>
      <c r="M261" s="192">
        <v>0</v>
      </c>
      <c r="N261" s="192">
        <v>0</v>
      </c>
      <c r="O261" s="192">
        <v>8.5470000000000008E-3</v>
      </c>
      <c r="P261" s="192">
        <v>7.8549999999999991E-3</v>
      </c>
      <c r="Q261" s="192">
        <v>0.41348879288888885</v>
      </c>
      <c r="R261" s="192">
        <v>1.6337577317427555E-2</v>
      </c>
      <c r="S261" s="192">
        <v>0.57593099999999997</v>
      </c>
      <c r="T261" s="192">
        <v>5.8894230595986738E-2</v>
      </c>
      <c r="U261" s="192">
        <v>0</v>
      </c>
      <c r="V261" s="192">
        <v>0</v>
      </c>
      <c r="W261" s="192">
        <v>0</v>
      </c>
      <c r="X261" s="192">
        <v>0</v>
      </c>
      <c r="Y261" s="192">
        <v>0</v>
      </c>
      <c r="Z261" s="192"/>
      <c r="AA261" s="192">
        <v>0</v>
      </c>
      <c r="AB261" s="188"/>
      <c r="AC261" s="193">
        <v>10.938760090321303</v>
      </c>
      <c r="AE261" s="192">
        <v>5.0007878737324862</v>
      </c>
      <c r="AF261" s="188"/>
      <c r="AG261" s="192">
        <v>4.2324343282730004</v>
      </c>
      <c r="AH261" s="192">
        <v>2.0859957696999422E-2</v>
      </c>
      <c r="AI261" s="192">
        <v>-1.155E-3</v>
      </c>
      <c r="AJ261" s="192"/>
      <c r="AK261" s="192">
        <v>0</v>
      </c>
      <c r="AL261" s="192">
        <v>0</v>
      </c>
      <c r="AM261" s="192">
        <v>0</v>
      </c>
      <c r="AN261" s="192">
        <v>0</v>
      </c>
      <c r="AO261" s="192">
        <v>0</v>
      </c>
      <c r="AP261" s="192">
        <v>8.5470000000000008E-3</v>
      </c>
      <c r="AQ261" s="192">
        <v>7.8549999999999991E-3</v>
      </c>
      <c r="AR261" s="192">
        <v>5.8480863630643004E-2</v>
      </c>
      <c r="AS261" s="192">
        <v>0.67371567288888889</v>
      </c>
      <c r="AT261" s="192">
        <v>6.6406608147153712E-3</v>
      </c>
      <c r="AU261" s="192">
        <v>0.50681900000000002</v>
      </c>
      <c r="AV261" s="192">
        <v>7.7476393121784268E-2</v>
      </c>
      <c r="AW261" s="192">
        <v>0</v>
      </c>
      <c r="AX261" s="192">
        <v>0</v>
      </c>
      <c r="AY261" s="192">
        <v>0</v>
      </c>
      <c r="AZ261" s="192">
        <v>0</v>
      </c>
      <c r="BA261" s="192">
        <v>0</v>
      </c>
      <c r="BB261" s="188"/>
      <c r="BC261" s="192">
        <v>0</v>
      </c>
      <c r="BD261" s="188"/>
      <c r="BE261" s="192">
        <v>0</v>
      </c>
      <c r="BG261" s="187">
        <v>10.592461750158517</v>
      </c>
      <c r="BI261" s="159">
        <v>-3.1657915275899805E-2</v>
      </c>
      <c r="BK261" s="194"/>
      <c r="BN261" s="194"/>
    </row>
    <row r="262" spans="1:66" x14ac:dyDescent="0.2">
      <c r="A262" s="190" t="s">
        <v>660</v>
      </c>
      <c r="B262" s="190" t="s">
        <v>928</v>
      </c>
      <c r="C262" s="190" t="s">
        <v>265</v>
      </c>
      <c r="D262" s="190"/>
      <c r="E262" s="192">
        <v>11.208997</v>
      </c>
      <c r="F262" s="192"/>
      <c r="G262" s="192">
        <v>5.2165178003040005</v>
      </c>
      <c r="H262" s="192">
        <v>-2.1835E-2</v>
      </c>
      <c r="I262" s="192">
        <v>0</v>
      </c>
      <c r="J262" s="192">
        <v>0</v>
      </c>
      <c r="K262" s="192">
        <v>0</v>
      </c>
      <c r="L262" s="192">
        <v>0</v>
      </c>
      <c r="M262" s="192">
        <v>0</v>
      </c>
      <c r="N262" s="192">
        <v>0</v>
      </c>
      <c r="O262" s="192">
        <v>8.5470000000000008E-3</v>
      </c>
      <c r="P262" s="192">
        <v>7.8549999999999991E-3</v>
      </c>
      <c r="Q262" s="192">
        <v>1.5617698097777779</v>
      </c>
      <c r="R262" s="192">
        <v>1.7664334140672668E-2</v>
      </c>
      <c r="S262" s="192">
        <v>0.69259899999999996</v>
      </c>
      <c r="T262" s="192">
        <v>5.445147561655269E-2</v>
      </c>
      <c r="U262" s="192">
        <v>0</v>
      </c>
      <c r="V262" s="192">
        <v>0</v>
      </c>
      <c r="W262" s="192">
        <v>0</v>
      </c>
      <c r="X262" s="192">
        <v>0</v>
      </c>
      <c r="Y262" s="192">
        <v>0</v>
      </c>
      <c r="Z262" s="192"/>
      <c r="AA262" s="192">
        <v>0</v>
      </c>
      <c r="AB262" s="188"/>
      <c r="AC262" s="193">
        <v>18.746566419839006</v>
      </c>
      <c r="AE262" s="192">
        <v>11.301579638037156</v>
      </c>
      <c r="AF262" s="188"/>
      <c r="AG262" s="192">
        <v>4.524841771917</v>
      </c>
      <c r="AH262" s="192">
        <v>2.2553972095999866E-2</v>
      </c>
      <c r="AI262" s="192">
        <v>-2.1835E-2</v>
      </c>
      <c r="AJ262" s="192"/>
      <c r="AK262" s="192">
        <v>0</v>
      </c>
      <c r="AL262" s="192">
        <v>0</v>
      </c>
      <c r="AM262" s="192">
        <v>0</v>
      </c>
      <c r="AN262" s="192">
        <v>0</v>
      </c>
      <c r="AO262" s="192">
        <v>0</v>
      </c>
      <c r="AP262" s="192">
        <v>8.5470000000000008E-3</v>
      </c>
      <c r="AQ262" s="192">
        <v>7.8549999999999991E-3</v>
      </c>
      <c r="AR262" s="192">
        <v>0.11940623392393999</v>
      </c>
      <c r="AS262" s="192">
        <v>2.1443018631111115</v>
      </c>
      <c r="AT262" s="192">
        <v>7.094376081281246E-3</v>
      </c>
      <c r="AU262" s="192">
        <v>0.62281900000000001</v>
      </c>
      <c r="AV262" s="192">
        <v>7.4698095364946801E-2</v>
      </c>
      <c r="AW262" s="192">
        <v>0</v>
      </c>
      <c r="AX262" s="192">
        <v>0</v>
      </c>
      <c r="AY262" s="192">
        <v>0</v>
      </c>
      <c r="AZ262" s="192">
        <v>0</v>
      </c>
      <c r="BA262" s="192">
        <v>0</v>
      </c>
      <c r="BB262" s="188"/>
      <c r="BC262" s="192">
        <v>0</v>
      </c>
      <c r="BD262" s="188"/>
      <c r="BE262" s="192">
        <v>0</v>
      </c>
      <c r="BG262" s="187">
        <v>18.811861950531434</v>
      </c>
      <c r="BI262" s="159">
        <v>3.4830661375582408E-3</v>
      </c>
      <c r="BN262" s="194"/>
    </row>
    <row r="263" spans="1:66" x14ac:dyDescent="0.2">
      <c r="A263" s="190" t="s">
        <v>660</v>
      </c>
      <c r="B263" s="190" t="s">
        <v>929</v>
      </c>
      <c r="C263" s="190" t="s">
        <v>266</v>
      </c>
      <c r="D263" s="190"/>
      <c r="E263" s="192">
        <v>2.9619469999999999</v>
      </c>
      <c r="F263" s="192"/>
      <c r="G263" s="192">
        <v>3.0030328285730001</v>
      </c>
      <c r="H263" s="192">
        <v>-2.3063E-2</v>
      </c>
      <c r="I263" s="192">
        <v>0</v>
      </c>
      <c r="J263" s="192">
        <v>0</v>
      </c>
      <c r="K263" s="192">
        <v>0</v>
      </c>
      <c r="L263" s="192">
        <v>0</v>
      </c>
      <c r="M263" s="192">
        <v>0</v>
      </c>
      <c r="N263" s="192">
        <v>0</v>
      </c>
      <c r="O263" s="192">
        <v>8.5470000000000008E-3</v>
      </c>
      <c r="P263" s="192">
        <v>7.8549999999999991E-3</v>
      </c>
      <c r="Q263" s="192">
        <v>0.36769753866666671</v>
      </c>
      <c r="R263" s="192">
        <v>1.0028864239641246E-2</v>
      </c>
      <c r="S263" s="192">
        <v>0.213505</v>
      </c>
      <c r="T263" s="192">
        <v>2.7896574528796889E-2</v>
      </c>
      <c r="U263" s="192">
        <v>0</v>
      </c>
      <c r="V263" s="192">
        <v>0</v>
      </c>
      <c r="W263" s="192">
        <v>0</v>
      </c>
      <c r="X263" s="192">
        <v>0</v>
      </c>
      <c r="Y263" s="192">
        <v>0</v>
      </c>
      <c r="Z263" s="192"/>
      <c r="AA263" s="192">
        <v>0</v>
      </c>
      <c r="AB263" s="188"/>
      <c r="AC263" s="193">
        <v>6.5774468060081048</v>
      </c>
      <c r="AE263" s="192">
        <v>2.9628731682408547</v>
      </c>
      <c r="AF263" s="188"/>
      <c r="AG263" s="192">
        <v>2.6037690000240001</v>
      </c>
      <c r="AH263" s="192">
        <v>1.2804939174000173E-2</v>
      </c>
      <c r="AI263" s="192">
        <v>-2.3063E-2</v>
      </c>
      <c r="AJ263" s="192"/>
      <c r="AK263" s="192">
        <v>0</v>
      </c>
      <c r="AL263" s="192">
        <v>0</v>
      </c>
      <c r="AM263" s="192">
        <v>0</v>
      </c>
      <c r="AN263" s="192">
        <v>0</v>
      </c>
      <c r="AO263" s="192">
        <v>0</v>
      </c>
      <c r="AP263" s="192">
        <v>8.5470000000000008E-3</v>
      </c>
      <c r="AQ263" s="192">
        <v>7.8549999999999991E-3</v>
      </c>
      <c r="AR263" s="192">
        <v>3.1482134246591353E-2</v>
      </c>
      <c r="AS263" s="192">
        <v>0.59480644533333338</v>
      </c>
      <c r="AT263" s="192">
        <v>4.0840739140368884E-3</v>
      </c>
      <c r="AU263" s="192">
        <v>0.187884</v>
      </c>
      <c r="AV263" s="192">
        <v>5.6552550754685363E-2</v>
      </c>
      <c r="AW263" s="192">
        <v>0</v>
      </c>
      <c r="AX263" s="192">
        <v>0</v>
      </c>
      <c r="AY263" s="192">
        <v>0</v>
      </c>
      <c r="AZ263" s="192">
        <v>0</v>
      </c>
      <c r="BA263" s="192">
        <v>0</v>
      </c>
      <c r="BB263" s="188"/>
      <c r="BC263" s="192">
        <v>0</v>
      </c>
      <c r="BD263" s="188"/>
      <c r="BE263" s="192">
        <v>0</v>
      </c>
      <c r="BG263" s="187">
        <v>6.4475953116875022</v>
      </c>
      <c r="BI263" s="159">
        <v>-1.9741929984441839E-2</v>
      </c>
      <c r="BN263" s="194"/>
    </row>
    <row r="264" spans="1:66" x14ac:dyDescent="0.2">
      <c r="A264" s="190" t="s">
        <v>678</v>
      </c>
      <c r="B264" s="190" t="s">
        <v>930</v>
      </c>
      <c r="C264" s="190" t="s">
        <v>267</v>
      </c>
      <c r="D264" s="190"/>
      <c r="E264" s="192">
        <v>107.503</v>
      </c>
      <c r="F264" s="192"/>
      <c r="G264" s="192">
        <v>50.538797844644002</v>
      </c>
      <c r="H264" s="192">
        <v>0</v>
      </c>
      <c r="I264" s="192">
        <v>0</v>
      </c>
      <c r="J264" s="192">
        <v>0</v>
      </c>
      <c r="K264" s="192">
        <v>0</v>
      </c>
      <c r="L264" s="192">
        <v>7.1221000000000007E-2</v>
      </c>
      <c r="M264" s="192">
        <v>0.400756</v>
      </c>
      <c r="N264" s="192">
        <v>0</v>
      </c>
      <c r="O264" s="192">
        <v>8.5470000000000008E-3</v>
      </c>
      <c r="P264" s="192">
        <v>7.8549999999999991E-3</v>
      </c>
      <c r="Q264" s="192">
        <v>2.0418530055555557</v>
      </c>
      <c r="R264" s="192">
        <v>0.16715223661840845</v>
      </c>
      <c r="S264" s="192">
        <v>0.97729500000000002</v>
      </c>
      <c r="T264" s="192">
        <v>7.3521451590580836E-2</v>
      </c>
      <c r="U264" s="192">
        <v>0.1</v>
      </c>
      <c r="V264" s="192">
        <v>0</v>
      </c>
      <c r="W264" s="192">
        <v>0</v>
      </c>
      <c r="X264" s="192">
        <v>0.115741</v>
      </c>
      <c r="Y264" s="192">
        <v>7.6759880276965564</v>
      </c>
      <c r="Z264" s="192"/>
      <c r="AA264" s="192">
        <v>2.3652639999999998</v>
      </c>
      <c r="AB264" s="188"/>
      <c r="AC264" s="193">
        <v>172.04699156610513</v>
      </c>
      <c r="AE264" s="192">
        <v>108.43719129480711</v>
      </c>
      <c r="AF264" s="188"/>
      <c r="AG264" s="192">
        <v>45.890204571666999</v>
      </c>
      <c r="AH264" s="192">
        <v>0.21342139762500673</v>
      </c>
      <c r="AI264" s="192">
        <v>0</v>
      </c>
      <c r="AJ264" s="192"/>
      <c r="AK264" s="192">
        <v>0</v>
      </c>
      <c r="AL264" s="192">
        <v>0</v>
      </c>
      <c r="AM264" s="192">
        <v>7.1221000000000007E-2</v>
      </c>
      <c r="AN264" s="192">
        <v>0.394926</v>
      </c>
      <c r="AO264" s="192">
        <v>0</v>
      </c>
      <c r="AP264" s="192">
        <v>8.5470000000000008E-3</v>
      </c>
      <c r="AQ264" s="192">
        <v>7.8549999999999991E-3</v>
      </c>
      <c r="AR264" s="192">
        <v>1.1866952125454457</v>
      </c>
      <c r="AS264" s="192">
        <v>2.4398130055555556</v>
      </c>
      <c r="AT264" s="192">
        <v>6.8731911273235968E-2</v>
      </c>
      <c r="AU264" s="192">
        <v>0.93457000000000001</v>
      </c>
      <c r="AV264" s="192">
        <v>8.7372823222056847E-2</v>
      </c>
      <c r="AW264" s="192">
        <v>0.1</v>
      </c>
      <c r="AX264" s="192">
        <v>0</v>
      </c>
      <c r="AY264" s="192">
        <v>0</v>
      </c>
      <c r="AZ264" s="192">
        <v>0.119353</v>
      </c>
      <c r="BA264" s="192">
        <v>7.8909156924720607</v>
      </c>
      <c r="BB264" s="188"/>
      <c r="BC264" s="192">
        <v>3.0288590000000002</v>
      </c>
      <c r="BD264" s="188"/>
      <c r="BE264" s="192">
        <v>0</v>
      </c>
      <c r="BG264" s="187">
        <v>170.87967690916747</v>
      </c>
      <c r="BI264" s="159">
        <v>-6.7848594521290927E-3</v>
      </c>
      <c r="BN264" s="194"/>
    </row>
    <row r="265" spans="1:66" x14ac:dyDescent="0.2">
      <c r="A265" s="190" t="s">
        <v>660</v>
      </c>
      <c r="B265" s="190" t="s">
        <v>931</v>
      </c>
      <c r="C265" s="190" t="s">
        <v>268</v>
      </c>
      <c r="D265" s="190"/>
      <c r="E265" s="192">
        <v>3.5899809999999999</v>
      </c>
      <c r="F265" s="192"/>
      <c r="G265" s="192">
        <v>3.3263690258779999</v>
      </c>
      <c r="H265" s="192">
        <v>-3.8316999999999997E-2</v>
      </c>
      <c r="I265" s="192">
        <v>0</v>
      </c>
      <c r="J265" s="192">
        <v>0</v>
      </c>
      <c r="K265" s="192">
        <v>0</v>
      </c>
      <c r="L265" s="192">
        <v>0</v>
      </c>
      <c r="M265" s="192">
        <v>0</v>
      </c>
      <c r="N265" s="192">
        <v>0</v>
      </c>
      <c r="O265" s="192">
        <v>8.5470000000000008E-3</v>
      </c>
      <c r="P265" s="192">
        <v>7.8549999999999991E-3</v>
      </c>
      <c r="Q265" s="192">
        <v>0.42544944355555558</v>
      </c>
      <c r="R265" s="192">
        <v>1.1138529411010621E-2</v>
      </c>
      <c r="S265" s="192">
        <v>0.21641199999999999</v>
      </c>
      <c r="T265" s="192">
        <v>2.9853046438206163E-2</v>
      </c>
      <c r="U265" s="192">
        <v>0</v>
      </c>
      <c r="V265" s="192">
        <v>0</v>
      </c>
      <c r="W265" s="192">
        <v>0</v>
      </c>
      <c r="X265" s="192">
        <v>0</v>
      </c>
      <c r="Y265" s="192">
        <v>0</v>
      </c>
      <c r="Z265" s="192"/>
      <c r="AA265" s="192">
        <v>0</v>
      </c>
      <c r="AB265" s="188"/>
      <c r="AC265" s="193">
        <v>7.5772880452827724</v>
      </c>
      <c r="AE265" s="192">
        <v>3.6193960665044211</v>
      </c>
      <c r="AF265" s="188"/>
      <c r="AG265" s="192">
        <v>2.8887511689889998</v>
      </c>
      <c r="AH265" s="192">
        <v>1.4221769103999716E-2</v>
      </c>
      <c r="AI265" s="192">
        <v>-3.8316999999999997E-2</v>
      </c>
      <c r="AJ265" s="192"/>
      <c r="AK265" s="192">
        <v>0</v>
      </c>
      <c r="AL265" s="192">
        <v>0</v>
      </c>
      <c r="AM265" s="192">
        <v>0</v>
      </c>
      <c r="AN265" s="192">
        <v>0</v>
      </c>
      <c r="AO265" s="192">
        <v>0</v>
      </c>
      <c r="AP265" s="192">
        <v>8.5470000000000008E-3</v>
      </c>
      <c r="AQ265" s="192">
        <v>7.8549999999999991E-3</v>
      </c>
      <c r="AR265" s="192">
        <v>3.9353531199636936E-2</v>
      </c>
      <c r="AS265" s="192">
        <v>0.5436198968888889</v>
      </c>
      <c r="AT265" s="192">
        <v>4.5238056799745694E-3</v>
      </c>
      <c r="AU265" s="192">
        <v>0.191359</v>
      </c>
      <c r="AV265" s="192">
        <v>5.8043574234012144E-2</v>
      </c>
      <c r="AW265" s="192">
        <v>0</v>
      </c>
      <c r="AX265" s="192">
        <v>0</v>
      </c>
      <c r="AY265" s="192">
        <v>0</v>
      </c>
      <c r="AZ265" s="192">
        <v>0</v>
      </c>
      <c r="BA265" s="192">
        <v>0</v>
      </c>
      <c r="BB265" s="188"/>
      <c r="BC265" s="192">
        <v>0</v>
      </c>
      <c r="BD265" s="188"/>
      <c r="BE265" s="192">
        <v>0</v>
      </c>
      <c r="BG265" s="187">
        <v>7.3373538125999351</v>
      </c>
      <c r="BI265" s="159">
        <v>-3.1664921704040006E-2</v>
      </c>
      <c r="BN265" s="194"/>
    </row>
    <row r="266" spans="1:66" x14ac:dyDescent="0.2">
      <c r="A266" s="190" t="s">
        <v>682</v>
      </c>
      <c r="B266" s="190" t="s">
        <v>932</v>
      </c>
      <c r="C266" s="190" t="s">
        <v>269</v>
      </c>
      <c r="D266" s="190"/>
      <c r="E266" s="192">
        <v>66.728196999999994</v>
      </c>
      <c r="F266" s="192"/>
      <c r="G266" s="192">
        <v>134.17101953799701</v>
      </c>
      <c r="H266" s="192">
        <v>0</v>
      </c>
      <c r="I266" s="192">
        <v>0</v>
      </c>
      <c r="J266" s="192">
        <v>0</v>
      </c>
      <c r="K266" s="192">
        <v>0</v>
      </c>
      <c r="L266" s="192">
        <v>5.0016000000000005E-2</v>
      </c>
      <c r="M266" s="192">
        <v>0.97648299999999999</v>
      </c>
      <c r="N266" s="192">
        <v>0</v>
      </c>
      <c r="O266" s="192">
        <v>8.5470000000000008E-3</v>
      </c>
      <c r="P266" s="192">
        <v>7.8549999999999991E-3</v>
      </c>
      <c r="Q266" s="192">
        <v>1.5613783588888892</v>
      </c>
      <c r="R266" s="192">
        <v>0.45433406188622266</v>
      </c>
      <c r="S266" s="192">
        <v>1.918088</v>
      </c>
      <c r="T266" s="192">
        <v>0.17450791361880033</v>
      </c>
      <c r="U266" s="192">
        <v>0</v>
      </c>
      <c r="V266" s="192">
        <v>0</v>
      </c>
      <c r="W266" s="192">
        <v>0</v>
      </c>
      <c r="X266" s="192">
        <v>0.19411900000000001</v>
      </c>
      <c r="Y266" s="192">
        <v>14.255613716723589</v>
      </c>
      <c r="Z266" s="192"/>
      <c r="AA266" s="192">
        <v>3.9669989999999999</v>
      </c>
      <c r="AB266" s="188"/>
      <c r="AC266" s="193">
        <v>224.46715758911452</v>
      </c>
      <c r="AE266" s="192">
        <v>66.546279100283513</v>
      </c>
      <c r="AF266" s="188"/>
      <c r="AG266" s="192">
        <v>120.89617006539901</v>
      </c>
      <c r="AH266" s="192">
        <v>0.58009759509100023</v>
      </c>
      <c r="AI266" s="192">
        <v>0</v>
      </c>
      <c r="AJ266" s="192"/>
      <c r="AK266" s="192">
        <v>0</v>
      </c>
      <c r="AL266" s="192">
        <v>0</v>
      </c>
      <c r="AM266" s="192">
        <v>5.0016000000000005E-2</v>
      </c>
      <c r="AN266" s="192">
        <v>0.96227799999999997</v>
      </c>
      <c r="AO266" s="192">
        <v>0</v>
      </c>
      <c r="AP266" s="192">
        <v>8.5470000000000008E-3</v>
      </c>
      <c r="AQ266" s="192">
        <v>7.8549999999999991E-3</v>
      </c>
      <c r="AR266" s="192">
        <v>0.80524208260648178</v>
      </c>
      <c r="AS266" s="192">
        <v>2.6303344922222225</v>
      </c>
      <c r="AT266" s="192">
        <v>0.18247031990497831</v>
      </c>
      <c r="AU266" s="192">
        <v>1.879426</v>
      </c>
      <c r="AV266" s="192">
        <v>0.15540301005550519</v>
      </c>
      <c r="AW266" s="192">
        <v>0</v>
      </c>
      <c r="AX266" s="192">
        <v>0</v>
      </c>
      <c r="AY266" s="192">
        <v>0</v>
      </c>
      <c r="AZ266" s="192">
        <v>0.20017799999999999</v>
      </c>
      <c r="BA266" s="192">
        <v>14.777309012370038</v>
      </c>
      <c r="BB266" s="188"/>
      <c r="BC266" s="192">
        <v>5.0799760000000003</v>
      </c>
      <c r="BD266" s="188"/>
      <c r="BE266" s="192">
        <v>0</v>
      </c>
      <c r="BG266" s="187">
        <v>214.7615816779327</v>
      </c>
      <c r="BI266" s="159">
        <v>-4.3238289357892659E-2</v>
      </c>
      <c r="BN266" s="194"/>
    </row>
    <row r="267" spans="1:66" x14ac:dyDescent="0.2">
      <c r="A267" s="190" t="s">
        <v>660</v>
      </c>
      <c r="B267" s="190" t="s">
        <v>933</v>
      </c>
      <c r="C267" s="190" t="s">
        <v>270</v>
      </c>
      <c r="D267" s="190"/>
      <c r="E267" s="192">
        <v>5.8696640000000002</v>
      </c>
      <c r="F267" s="192"/>
      <c r="G267" s="192">
        <v>3.8000663359489999</v>
      </c>
      <c r="H267" s="192">
        <v>-0.108099</v>
      </c>
      <c r="I267" s="192">
        <v>0</v>
      </c>
      <c r="J267" s="192">
        <v>0</v>
      </c>
      <c r="K267" s="192">
        <v>0</v>
      </c>
      <c r="L267" s="192">
        <v>0</v>
      </c>
      <c r="M267" s="192">
        <v>0</v>
      </c>
      <c r="N267" s="192">
        <v>0</v>
      </c>
      <c r="O267" s="192">
        <v>8.5470000000000008E-3</v>
      </c>
      <c r="P267" s="192">
        <v>7.8549999999999991E-3</v>
      </c>
      <c r="Q267" s="192">
        <v>0.44047302311111114</v>
      </c>
      <c r="R267" s="192">
        <v>1.2867902321930726E-2</v>
      </c>
      <c r="S267" s="192">
        <v>0.37782900000000003</v>
      </c>
      <c r="T267" s="192">
        <v>4.0672535827076528E-2</v>
      </c>
      <c r="U267" s="192">
        <v>0</v>
      </c>
      <c r="V267" s="192">
        <v>0</v>
      </c>
      <c r="W267" s="192">
        <v>0</v>
      </c>
      <c r="X267" s="192">
        <v>0</v>
      </c>
      <c r="Y267" s="192">
        <v>0</v>
      </c>
      <c r="Z267" s="192"/>
      <c r="AA267" s="192">
        <v>0</v>
      </c>
      <c r="AB267" s="188"/>
      <c r="AC267" s="193">
        <v>10.449875797209119</v>
      </c>
      <c r="AE267" s="192">
        <v>5.8838646199910469</v>
      </c>
      <c r="AF267" s="188"/>
      <c r="AG267" s="192">
        <v>3.2903000373570004</v>
      </c>
      <c r="AH267" s="192">
        <v>1.6429847146999556E-2</v>
      </c>
      <c r="AI267" s="192">
        <v>-0.108099</v>
      </c>
      <c r="AJ267" s="192"/>
      <c r="AK267" s="192">
        <v>0</v>
      </c>
      <c r="AL267" s="192">
        <v>0</v>
      </c>
      <c r="AM267" s="192">
        <v>0</v>
      </c>
      <c r="AN267" s="192">
        <v>0</v>
      </c>
      <c r="AO267" s="192">
        <v>0</v>
      </c>
      <c r="AP267" s="192">
        <v>8.5470000000000008E-3</v>
      </c>
      <c r="AQ267" s="192">
        <v>7.8549999999999991E-3</v>
      </c>
      <c r="AR267" s="192">
        <v>6.4823675356008942E-2</v>
      </c>
      <c r="AS267" s="192">
        <v>0.59575419644444449</v>
      </c>
      <c r="AT267" s="192">
        <v>5.1680260190941109E-3</v>
      </c>
      <c r="AU267" s="192">
        <v>0.33249000000000001</v>
      </c>
      <c r="AV267" s="192">
        <v>6.4668840726424467E-2</v>
      </c>
      <c r="AW267" s="192">
        <v>0</v>
      </c>
      <c r="AX267" s="192">
        <v>0</v>
      </c>
      <c r="AY267" s="192">
        <v>0</v>
      </c>
      <c r="AZ267" s="192">
        <v>0</v>
      </c>
      <c r="BA267" s="192">
        <v>0</v>
      </c>
      <c r="BB267" s="188"/>
      <c r="BC267" s="192">
        <v>0</v>
      </c>
      <c r="BD267" s="188"/>
      <c r="BE267" s="192">
        <v>0</v>
      </c>
      <c r="BG267" s="187">
        <v>10.161802243041018</v>
      </c>
      <c r="BI267" s="159">
        <v>-2.7567174936666449E-2</v>
      </c>
      <c r="BN267" s="194"/>
    </row>
    <row r="268" spans="1:66" x14ac:dyDescent="0.2">
      <c r="A268" s="190" t="s">
        <v>660</v>
      </c>
      <c r="B268" s="190" t="s">
        <v>934</v>
      </c>
      <c r="C268" s="190" t="s">
        <v>271</v>
      </c>
      <c r="D268" s="190"/>
      <c r="E268" s="192">
        <v>4.5796979999999996</v>
      </c>
      <c r="F268" s="192"/>
      <c r="G268" s="192">
        <v>4.8207781255980002</v>
      </c>
      <c r="H268" s="192">
        <v>-8.3289999999999996E-3</v>
      </c>
      <c r="I268" s="192">
        <v>0</v>
      </c>
      <c r="J268" s="192">
        <v>0</v>
      </c>
      <c r="K268" s="192">
        <v>0</v>
      </c>
      <c r="L268" s="192">
        <v>0</v>
      </c>
      <c r="M268" s="192">
        <v>0</v>
      </c>
      <c r="N268" s="192">
        <v>0</v>
      </c>
      <c r="O268" s="192">
        <v>8.5470000000000008E-3</v>
      </c>
      <c r="P268" s="192">
        <v>7.8549999999999991E-3</v>
      </c>
      <c r="Q268" s="192">
        <v>0.29019625688888889</v>
      </c>
      <c r="R268" s="192">
        <v>1.6138953321221304E-2</v>
      </c>
      <c r="S268" s="192">
        <v>0.502606</v>
      </c>
      <c r="T268" s="192">
        <v>5.2898943555104078E-2</v>
      </c>
      <c r="U268" s="192">
        <v>0</v>
      </c>
      <c r="V268" s="192">
        <v>0</v>
      </c>
      <c r="W268" s="192">
        <v>0</v>
      </c>
      <c r="X268" s="192">
        <v>0</v>
      </c>
      <c r="Y268" s="192">
        <v>0</v>
      </c>
      <c r="Z268" s="192"/>
      <c r="AA268" s="192">
        <v>0</v>
      </c>
      <c r="AB268" s="188"/>
      <c r="AC268" s="193">
        <v>10.270389279363213</v>
      </c>
      <c r="AE268" s="192">
        <v>4.576394524381902</v>
      </c>
      <c r="AF268" s="188"/>
      <c r="AG268" s="192">
        <v>4.1759225297049998</v>
      </c>
      <c r="AH268" s="192">
        <v>2.0606352888999507E-2</v>
      </c>
      <c r="AI268" s="192">
        <v>-8.3289999999999996E-3</v>
      </c>
      <c r="AJ268" s="192"/>
      <c r="AK268" s="192">
        <v>0</v>
      </c>
      <c r="AL268" s="192">
        <v>0</v>
      </c>
      <c r="AM268" s="192">
        <v>0</v>
      </c>
      <c r="AN268" s="192">
        <v>0</v>
      </c>
      <c r="AO268" s="192">
        <v>0</v>
      </c>
      <c r="AP268" s="192">
        <v>8.5470000000000008E-3</v>
      </c>
      <c r="AQ268" s="192">
        <v>7.8549999999999991E-3</v>
      </c>
      <c r="AR268" s="192">
        <v>5.4686244201718366E-2</v>
      </c>
      <c r="AS268" s="192">
        <v>0.53839017688888891</v>
      </c>
      <c r="AT268" s="192">
        <v>6.5561768092525655E-3</v>
      </c>
      <c r="AU268" s="192">
        <v>0.45047399999999999</v>
      </c>
      <c r="AV268" s="192">
        <v>7.3477205698483053E-2</v>
      </c>
      <c r="AW268" s="192">
        <v>0</v>
      </c>
      <c r="AX268" s="192">
        <v>0</v>
      </c>
      <c r="AY268" s="192">
        <v>0</v>
      </c>
      <c r="AZ268" s="192">
        <v>0</v>
      </c>
      <c r="BA268" s="192">
        <v>0</v>
      </c>
      <c r="BB268" s="188"/>
      <c r="BC268" s="192">
        <v>0</v>
      </c>
      <c r="BD268" s="188"/>
      <c r="BE268" s="192">
        <v>0</v>
      </c>
      <c r="BG268" s="187">
        <v>9.9045802105742435</v>
      </c>
      <c r="BI268" s="159">
        <v>-3.5617838704907458E-2</v>
      </c>
      <c r="BN268" s="194"/>
    </row>
    <row r="269" spans="1:66" x14ac:dyDescent="0.2">
      <c r="A269" s="190" t="s">
        <v>660</v>
      </c>
      <c r="B269" s="190" t="s">
        <v>935</v>
      </c>
      <c r="C269" s="190" t="s">
        <v>272</v>
      </c>
      <c r="D269" s="190"/>
      <c r="E269" s="192">
        <v>6.3463149999999997</v>
      </c>
      <c r="F269" s="192"/>
      <c r="G269" s="192">
        <v>5.2744301436700001</v>
      </c>
      <c r="H269" s="192">
        <v>-0.12537899999999999</v>
      </c>
      <c r="I269" s="192">
        <v>0</v>
      </c>
      <c r="J269" s="192">
        <v>0</v>
      </c>
      <c r="K269" s="192">
        <v>0</v>
      </c>
      <c r="L269" s="192">
        <v>0</v>
      </c>
      <c r="M269" s="192">
        <v>0</v>
      </c>
      <c r="N269" s="192">
        <v>0</v>
      </c>
      <c r="O269" s="192">
        <v>8.5470000000000008E-3</v>
      </c>
      <c r="P269" s="192">
        <v>7.8549999999999991E-3</v>
      </c>
      <c r="Q269" s="192">
        <v>0.77011185066666665</v>
      </c>
      <c r="R269" s="192">
        <v>1.7589144044658996E-2</v>
      </c>
      <c r="S269" s="192">
        <v>0.60101700000000002</v>
      </c>
      <c r="T269" s="192">
        <v>5.6574553689603811E-2</v>
      </c>
      <c r="U269" s="192">
        <v>0</v>
      </c>
      <c r="V269" s="192">
        <v>0</v>
      </c>
      <c r="W269" s="192">
        <v>0</v>
      </c>
      <c r="X269" s="192">
        <v>0</v>
      </c>
      <c r="Y269" s="192">
        <v>0</v>
      </c>
      <c r="Z269" s="192"/>
      <c r="AA269" s="192">
        <v>0</v>
      </c>
      <c r="AB269" s="188"/>
      <c r="AC269" s="193">
        <v>12.957060692070929</v>
      </c>
      <c r="AE269" s="192">
        <v>6.3932673230395274</v>
      </c>
      <c r="AF269" s="188"/>
      <c r="AG269" s="192">
        <v>4.5777905787759998</v>
      </c>
      <c r="AH269" s="192">
        <v>2.2457968741000631E-2</v>
      </c>
      <c r="AI269" s="192">
        <v>-0.12537899999999999</v>
      </c>
      <c r="AJ269" s="192"/>
      <c r="AK269" s="192">
        <v>0</v>
      </c>
      <c r="AL269" s="192">
        <v>0</v>
      </c>
      <c r="AM269" s="192">
        <v>0</v>
      </c>
      <c r="AN269" s="192">
        <v>0</v>
      </c>
      <c r="AO269" s="192">
        <v>0</v>
      </c>
      <c r="AP269" s="192">
        <v>8.5470000000000008E-3</v>
      </c>
      <c r="AQ269" s="192">
        <v>7.8549999999999991E-3</v>
      </c>
      <c r="AR269" s="192">
        <v>7.3094458615151875E-2</v>
      </c>
      <c r="AS269" s="192">
        <v>1.0248044373333334</v>
      </c>
      <c r="AT269" s="192">
        <v>7.1731358898958642E-3</v>
      </c>
      <c r="AU269" s="192">
        <v>0.528895</v>
      </c>
      <c r="AV269" s="192">
        <v>7.5152528913993474E-2</v>
      </c>
      <c r="AW269" s="192">
        <v>0</v>
      </c>
      <c r="AX269" s="192">
        <v>0</v>
      </c>
      <c r="AY269" s="192">
        <v>0</v>
      </c>
      <c r="AZ269" s="192">
        <v>0</v>
      </c>
      <c r="BA269" s="192">
        <v>0</v>
      </c>
      <c r="BB269" s="188"/>
      <c r="BC269" s="192">
        <v>0</v>
      </c>
      <c r="BD269" s="188"/>
      <c r="BE269" s="192">
        <v>0</v>
      </c>
      <c r="BG269" s="187">
        <v>12.593658431308903</v>
      </c>
      <c r="BI269" s="159">
        <v>-2.8046658837093348E-2</v>
      </c>
      <c r="BN269" s="194"/>
    </row>
    <row r="270" spans="1:66" x14ac:dyDescent="0.2">
      <c r="A270" s="190" t="s">
        <v>682</v>
      </c>
      <c r="B270" s="190" t="s">
        <v>936</v>
      </c>
      <c r="C270" s="190" t="s">
        <v>273</v>
      </c>
      <c r="D270" s="190"/>
      <c r="E270" s="192">
        <v>78.26858</v>
      </c>
      <c r="F270" s="192"/>
      <c r="G270" s="192">
        <v>141.350821488945</v>
      </c>
      <c r="H270" s="192">
        <v>-0.41305999999999998</v>
      </c>
      <c r="I270" s="192">
        <v>0</v>
      </c>
      <c r="J270" s="192">
        <v>0</v>
      </c>
      <c r="K270" s="192">
        <v>0</v>
      </c>
      <c r="L270" s="192">
        <v>3.6057000000000006E-2</v>
      </c>
      <c r="M270" s="192">
        <v>0.93685799999999997</v>
      </c>
      <c r="N270" s="192">
        <v>0</v>
      </c>
      <c r="O270" s="192">
        <v>8.5470000000000008E-3</v>
      </c>
      <c r="P270" s="192">
        <v>7.8549999999999991E-3</v>
      </c>
      <c r="Q270" s="192">
        <v>2.7485423399999998</v>
      </c>
      <c r="R270" s="192">
        <v>0.47537976149496541</v>
      </c>
      <c r="S270" s="192">
        <v>1.9920599999999999</v>
      </c>
      <c r="T270" s="192">
        <v>0.17890301690509752</v>
      </c>
      <c r="U270" s="192">
        <v>0</v>
      </c>
      <c r="V270" s="192">
        <v>0</v>
      </c>
      <c r="W270" s="192">
        <v>0</v>
      </c>
      <c r="X270" s="192">
        <v>0.23561499999999999</v>
      </c>
      <c r="Y270" s="192">
        <v>13.790313708696084</v>
      </c>
      <c r="Z270" s="192"/>
      <c r="AA270" s="192">
        <v>4.8150069999999996</v>
      </c>
      <c r="AB270" s="188"/>
      <c r="AC270" s="193">
        <v>244.43147931604119</v>
      </c>
      <c r="AE270" s="192">
        <v>79.208311286995894</v>
      </c>
      <c r="AF270" s="188"/>
      <c r="AG270" s="192">
        <v>127.28804379805</v>
      </c>
      <c r="AH270" s="192">
        <v>0.60696892338100072</v>
      </c>
      <c r="AI270" s="192">
        <v>-0.41305999999999998</v>
      </c>
      <c r="AJ270" s="192"/>
      <c r="AK270" s="192">
        <v>0</v>
      </c>
      <c r="AL270" s="192">
        <v>0</v>
      </c>
      <c r="AM270" s="192">
        <v>3.6057000000000006E-2</v>
      </c>
      <c r="AN270" s="192">
        <v>0.92322899999999997</v>
      </c>
      <c r="AO270" s="192">
        <v>0</v>
      </c>
      <c r="AP270" s="192">
        <v>8.5470000000000008E-3</v>
      </c>
      <c r="AQ270" s="192">
        <v>7.8549999999999991E-3</v>
      </c>
      <c r="AR270" s="192">
        <v>0.97630415799007608</v>
      </c>
      <c r="AS270" s="192">
        <v>3.9647983399999998</v>
      </c>
      <c r="AT270" s="192">
        <v>0.19223472926368376</v>
      </c>
      <c r="AU270" s="192">
        <v>1.8323449999999999</v>
      </c>
      <c r="AV270" s="192">
        <v>0.15645352082416489</v>
      </c>
      <c r="AW270" s="192">
        <v>0</v>
      </c>
      <c r="AX270" s="192">
        <v>0</v>
      </c>
      <c r="AY270" s="192">
        <v>0</v>
      </c>
      <c r="AZ270" s="192">
        <v>0.24296899999999999</v>
      </c>
      <c r="BA270" s="192">
        <v>14.176442492539577</v>
      </c>
      <c r="BB270" s="188"/>
      <c r="BC270" s="192">
        <v>6.1658989999999996</v>
      </c>
      <c r="BD270" s="188"/>
      <c r="BE270" s="192">
        <v>0</v>
      </c>
      <c r="BG270" s="187">
        <v>235.37339824904433</v>
      </c>
      <c r="BI270" s="159">
        <v>-3.7057751695251523E-2</v>
      </c>
      <c r="BN270" s="194"/>
    </row>
    <row r="271" spans="1:66" x14ac:dyDescent="0.2">
      <c r="A271" s="190" t="s">
        <v>660</v>
      </c>
      <c r="B271" s="190" t="s">
        <v>937</v>
      </c>
      <c r="C271" s="190" t="s">
        <v>274</v>
      </c>
      <c r="D271" s="190"/>
      <c r="E271" s="192">
        <v>5.5123800000000003</v>
      </c>
      <c r="F271" s="192"/>
      <c r="G271" s="192">
        <v>5.3408676767319996</v>
      </c>
      <c r="H271" s="192">
        <v>-6.4839999999999995E-2</v>
      </c>
      <c r="I271" s="192">
        <v>0</v>
      </c>
      <c r="J271" s="192">
        <v>0</v>
      </c>
      <c r="K271" s="192">
        <v>0</v>
      </c>
      <c r="L271" s="192">
        <v>0</v>
      </c>
      <c r="M271" s="192">
        <v>0</v>
      </c>
      <c r="N271" s="192">
        <v>0</v>
      </c>
      <c r="O271" s="192">
        <v>8.5470000000000008E-3</v>
      </c>
      <c r="P271" s="192">
        <v>7.8549999999999991E-3</v>
      </c>
      <c r="Q271" s="192">
        <v>1.2829519075555555</v>
      </c>
      <c r="R271" s="192">
        <v>1.7877585003913482E-2</v>
      </c>
      <c r="S271" s="192">
        <v>0.60019500000000003</v>
      </c>
      <c r="T271" s="192">
        <v>5.5024855033373198E-2</v>
      </c>
      <c r="U271" s="192">
        <v>0</v>
      </c>
      <c r="V271" s="192">
        <v>0</v>
      </c>
      <c r="W271" s="192">
        <v>0</v>
      </c>
      <c r="X271" s="192">
        <v>0</v>
      </c>
      <c r="Y271" s="192">
        <v>0</v>
      </c>
      <c r="Z271" s="192"/>
      <c r="AA271" s="192">
        <v>0</v>
      </c>
      <c r="AB271" s="188"/>
      <c r="AC271" s="193">
        <v>12.760859024324841</v>
      </c>
      <c r="AE271" s="192">
        <v>5.5632788482797695</v>
      </c>
      <c r="AF271" s="188"/>
      <c r="AG271" s="192">
        <v>4.6233739144339996</v>
      </c>
      <c r="AH271" s="192">
        <v>2.2826252611000093E-2</v>
      </c>
      <c r="AI271" s="192">
        <v>-6.4839999999999995E-2</v>
      </c>
      <c r="AJ271" s="192"/>
      <c r="AK271" s="192">
        <v>0</v>
      </c>
      <c r="AL271" s="192">
        <v>0</v>
      </c>
      <c r="AM271" s="192">
        <v>0</v>
      </c>
      <c r="AN271" s="192">
        <v>0</v>
      </c>
      <c r="AO271" s="192">
        <v>0</v>
      </c>
      <c r="AP271" s="192">
        <v>8.5470000000000008E-3</v>
      </c>
      <c r="AQ271" s="192">
        <v>7.8549999999999991E-3</v>
      </c>
      <c r="AR271" s="192">
        <v>6.1809009886374916E-2</v>
      </c>
      <c r="AS271" s="192">
        <v>1.7977722808888887</v>
      </c>
      <c r="AT271" s="192">
        <v>7.2634898124736644E-3</v>
      </c>
      <c r="AU271" s="192">
        <v>0.52817199999999997</v>
      </c>
      <c r="AV271" s="192">
        <v>7.4869913858716219E-2</v>
      </c>
      <c r="AW271" s="192">
        <v>0</v>
      </c>
      <c r="AX271" s="192">
        <v>0</v>
      </c>
      <c r="AY271" s="192">
        <v>0</v>
      </c>
      <c r="AZ271" s="192">
        <v>0</v>
      </c>
      <c r="BA271" s="192">
        <v>0</v>
      </c>
      <c r="BB271" s="188"/>
      <c r="BC271" s="192">
        <v>0</v>
      </c>
      <c r="BD271" s="188"/>
      <c r="BE271" s="192">
        <v>0</v>
      </c>
      <c r="BG271" s="187">
        <v>12.630927709771223</v>
      </c>
      <c r="BI271" s="159">
        <v>-1.018201943191613E-2</v>
      </c>
      <c r="BN271" s="194"/>
    </row>
    <row r="272" spans="1:66" x14ac:dyDescent="0.2">
      <c r="A272" s="190" t="s">
        <v>660</v>
      </c>
      <c r="B272" s="190" t="s">
        <v>938</v>
      </c>
      <c r="C272" s="190" t="s">
        <v>275</v>
      </c>
      <c r="D272" s="190"/>
      <c r="E272" s="192">
        <v>4.4075899999999999</v>
      </c>
      <c r="F272" s="192"/>
      <c r="G272" s="192">
        <v>4.0530630928370002</v>
      </c>
      <c r="H272" s="192">
        <v>0</v>
      </c>
      <c r="I272" s="192">
        <v>0</v>
      </c>
      <c r="J272" s="192">
        <v>0</v>
      </c>
      <c r="K272" s="192">
        <v>0</v>
      </c>
      <c r="L272" s="192">
        <v>0</v>
      </c>
      <c r="M272" s="192">
        <v>0</v>
      </c>
      <c r="N272" s="192">
        <v>0</v>
      </c>
      <c r="O272" s="192">
        <v>8.5470000000000008E-3</v>
      </c>
      <c r="P272" s="192">
        <v>7.8549999999999991E-3</v>
      </c>
      <c r="Q272" s="192">
        <v>1.0616867262222223</v>
      </c>
      <c r="R272" s="192">
        <v>1.3724607775886183E-2</v>
      </c>
      <c r="S272" s="192">
        <v>0.422703</v>
      </c>
      <c r="T272" s="192">
        <v>3.7314562382603327E-2</v>
      </c>
      <c r="U272" s="192">
        <v>0</v>
      </c>
      <c r="V272" s="192">
        <v>0</v>
      </c>
      <c r="W272" s="192">
        <v>0</v>
      </c>
      <c r="X272" s="192">
        <v>0</v>
      </c>
      <c r="Y272" s="192">
        <v>0</v>
      </c>
      <c r="Z272" s="192"/>
      <c r="AA272" s="192">
        <v>0</v>
      </c>
      <c r="AB272" s="188"/>
      <c r="AC272" s="193">
        <v>10.01248398921771</v>
      </c>
      <c r="AE272" s="192">
        <v>4.4157341025367272</v>
      </c>
      <c r="AF272" s="188"/>
      <c r="AG272" s="192">
        <v>3.506051193322</v>
      </c>
      <c r="AH272" s="192">
        <v>1.7523695958999917E-2</v>
      </c>
      <c r="AI272" s="192">
        <v>0</v>
      </c>
      <c r="AJ272" s="192"/>
      <c r="AK272" s="192">
        <v>0</v>
      </c>
      <c r="AL272" s="192">
        <v>0</v>
      </c>
      <c r="AM272" s="192">
        <v>0</v>
      </c>
      <c r="AN272" s="192">
        <v>0</v>
      </c>
      <c r="AO272" s="192">
        <v>0</v>
      </c>
      <c r="AP272" s="192">
        <v>8.5470000000000008E-3</v>
      </c>
      <c r="AQ272" s="192">
        <v>7.8549999999999991E-3</v>
      </c>
      <c r="AR272" s="192">
        <v>4.7268439387715487E-2</v>
      </c>
      <c r="AS272" s="192">
        <v>1.2939943528888889</v>
      </c>
      <c r="AT272" s="192">
        <v>5.5120973343694771E-3</v>
      </c>
      <c r="AU272" s="192">
        <v>0.37272</v>
      </c>
      <c r="AV272" s="192">
        <v>6.2788479053543206E-2</v>
      </c>
      <c r="AW272" s="192">
        <v>0</v>
      </c>
      <c r="AX272" s="192">
        <v>0</v>
      </c>
      <c r="AY272" s="192">
        <v>0</v>
      </c>
      <c r="AZ272" s="192">
        <v>0</v>
      </c>
      <c r="BA272" s="192">
        <v>0</v>
      </c>
      <c r="BB272" s="188"/>
      <c r="BC272" s="192">
        <v>0</v>
      </c>
      <c r="BD272" s="188"/>
      <c r="BE272" s="192">
        <v>0</v>
      </c>
      <c r="BG272" s="187">
        <v>9.7379943604822436</v>
      </c>
      <c r="BI272" s="159">
        <v>-2.7414738343757652E-2</v>
      </c>
      <c r="BN272" s="194"/>
    </row>
    <row r="273" spans="1:66" x14ac:dyDescent="0.2">
      <c r="A273" s="190" t="s">
        <v>660</v>
      </c>
      <c r="B273" s="190" t="s">
        <v>939</v>
      </c>
      <c r="C273" s="190" t="s">
        <v>276</v>
      </c>
      <c r="D273" s="190"/>
      <c r="E273" s="192">
        <v>5.3031030000000001</v>
      </c>
      <c r="F273" s="192"/>
      <c r="G273" s="192">
        <v>5.2138138169339996</v>
      </c>
      <c r="H273" s="192">
        <v>-0.12810299999999999</v>
      </c>
      <c r="I273" s="192">
        <v>0</v>
      </c>
      <c r="J273" s="192">
        <v>0</v>
      </c>
      <c r="K273" s="192">
        <v>0</v>
      </c>
      <c r="L273" s="192">
        <v>0</v>
      </c>
      <c r="M273" s="192">
        <v>0</v>
      </c>
      <c r="N273" s="192">
        <v>0</v>
      </c>
      <c r="O273" s="192">
        <v>8.5470000000000008E-3</v>
      </c>
      <c r="P273" s="192">
        <v>7.8549999999999991E-3</v>
      </c>
      <c r="Q273" s="192">
        <v>0.95658429422222224</v>
      </c>
      <c r="R273" s="192">
        <v>1.7655177828437764E-2</v>
      </c>
      <c r="S273" s="192">
        <v>0.43435800000000002</v>
      </c>
      <c r="T273" s="192">
        <v>4.4435949157566969E-2</v>
      </c>
      <c r="U273" s="192">
        <v>0</v>
      </c>
      <c r="V273" s="192">
        <v>0</v>
      </c>
      <c r="W273" s="192">
        <v>0</v>
      </c>
      <c r="X273" s="192">
        <v>0</v>
      </c>
      <c r="Y273" s="192">
        <v>0</v>
      </c>
      <c r="Z273" s="192"/>
      <c r="AA273" s="192">
        <v>0</v>
      </c>
      <c r="AB273" s="188"/>
      <c r="AC273" s="193">
        <v>11.858249238142227</v>
      </c>
      <c r="AE273" s="192">
        <v>5.3509651757712007</v>
      </c>
      <c r="AF273" s="188"/>
      <c r="AG273" s="192">
        <v>4.500823259053</v>
      </c>
      <c r="AH273" s="192">
        <v>2.2542281238999217E-2</v>
      </c>
      <c r="AI273" s="192">
        <v>-0.12810299999999999</v>
      </c>
      <c r="AJ273" s="192"/>
      <c r="AK273" s="192">
        <v>0</v>
      </c>
      <c r="AL273" s="192">
        <v>0</v>
      </c>
      <c r="AM273" s="192">
        <v>0</v>
      </c>
      <c r="AN273" s="192">
        <v>0</v>
      </c>
      <c r="AO273" s="192">
        <v>0</v>
      </c>
      <c r="AP273" s="192">
        <v>8.5470000000000008E-3</v>
      </c>
      <c r="AQ273" s="192">
        <v>7.8549999999999991E-3</v>
      </c>
      <c r="AR273" s="192">
        <v>5.8103022877625227E-2</v>
      </c>
      <c r="AS273" s="192">
        <v>1.467214800888889</v>
      </c>
      <c r="AT273" s="192">
        <v>7.0906987095787676E-3</v>
      </c>
      <c r="AU273" s="192">
        <v>0.38223499999999999</v>
      </c>
      <c r="AV273" s="192">
        <v>6.7316069829855732E-2</v>
      </c>
      <c r="AW273" s="192">
        <v>0</v>
      </c>
      <c r="AX273" s="192">
        <v>0</v>
      </c>
      <c r="AY273" s="192">
        <v>0</v>
      </c>
      <c r="AZ273" s="192">
        <v>0</v>
      </c>
      <c r="BA273" s="192">
        <v>0</v>
      </c>
      <c r="BB273" s="188"/>
      <c r="BC273" s="192">
        <v>0</v>
      </c>
      <c r="BD273" s="188"/>
      <c r="BE273" s="192">
        <v>0</v>
      </c>
      <c r="BG273" s="187">
        <v>11.74458930836915</v>
      </c>
      <c r="BI273" s="159">
        <v>-9.5848828516344308E-3</v>
      </c>
      <c r="BN273" s="194"/>
    </row>
    <row r="274" spans="1:66" x14ac:dyDescent="0.2">
      <c r="A274" s="190" t="s">
        <v>660</v>
      </c>
      <c r="B274" s="190" t="s">
        <v>940</v>
      </c>
      <c r="C274" s="190" t="s">
        <v>277</v>
      </c>
      <c r="D274" s="190"/>
      <c r="E274" s="192">
        <v>5.3010650000000004</v>
      </c>
      <c r="F274" s="192"/>
      <c r="G274" s="192">
        <v>5.2654585489520001</v>
      </c>
      <c r="H274" s="192">
        <v>0</v>
      </c>
      <c r="I274" s="192">
        <v>0</v>
      </c>
      <c r="J274" s="192">
        <v>0</v>
      </c>
      <c r="K274" s="192">
        <v>0</v>
      </c>
      <c r="L274" s="192">
        <v>0</v>
      </c>
      <c r="M274" s="192">
        <v>0</v>
      </c>
      <c r="N274" s="192">
        <v>0</v>
      </c>
      <c r="O274" s="192">
        <v>8.5470000000000008E-3</v>
      </c>
      <c r="P274" s="192">
        <v>7.8549999999999991E-3</v>
      </c>
      <c r="Q274" s="192">
        <v>1.0193601893333335</v>
      </c>
      <c r="R274" s="192">
        <v>1.7630098494411189E-2</v>
      </c>
      <c r="S274" s="192">
        <v>0.61880000000000002</v>
      </c>
      <c r="T274" s="192">
        <v>4.9838197707440121E-2</v>
      </c>
      <c r="U274" s="192">
        <v>0</v>
      </c>
      <c r="V274" s="192">
        <v>0</v>
      </c>
      <c r="W274" s="192">
        <v>0</v>
      </c>
      <c r="X274" s="192">
        <v>0</v>
      </c>
      <c r="Y274" s="192">
        <v>0</v>
      </c>
      <c r="Z274" s="192"/>
      <c r="AA274" s="192">
        <v>0</v>
      </c>
      <c r="AB274" s="188"/>
      <c r="AC274" s="193">
        <v>12.288554034487186</v>
      </c>
      <c r="AE274" s="192">
        <v>5.3387771991710062</v>
      </c>
      <c r="AF274" s="188"/>
      <c r="AG274" s="192">
        <v>4.5611729503939999</v>
      </c>
      <c r="AH274" s="192">
        <v>2.2510259732000531E-2</v>
      </c>
      <c r="AI274" s="192">
        <v>0</v>
      </c>
      <c r="AJ274" s="192"/>
      <c r="AK274" s="192">
        <v>0</v>
      </c>
      <c r="AL274" s="192">
        <v>0</v>
      </c>
      <c r="AM274" s="192">
        <v>0</v>
      </c>
      <c r="AN274" s="192">
        <v>0</v>
      </c>
      <c r="AO274" s="192">
        <v>0</v>
      </c>
      <c r="AP274" s="192">
        <v>8.5470000000000008E-3</v>
      </c>
      <c r="AQ274" s="192">
        <v>7.8549999999999991E-3</v>
      </c>
      <c r="AR274" s="192">
        <v>5.9471401332983377E-2</v>
      </c>
      <c r="AS274" s="192">
        <v>1.4011083493333334</v>
      </c>
      <c r="AT274" s="192">
        <v>7.1609346726442683E-3</v>
      </c>
      <c r="AU274" s="192">
        <v>0.57906299999999999</v>
      </c>
      <c r="AV274" s="192">
        <v>7.165936086998459E-2</v>
      </c>
      <c r="AW274" s="192">
        <v>0</v>
      </c>
      <c r="AX274" s="192">
        <v>0</v>
      </c>
      <c r="AY274" s="192">
        <v>0</v>
      </c>
      <c r="AZ274" s="192">
        <v>0</v>
      </c>
      <c r="BA274" s="192">
        <v>0</v>
      </c>
      <c r="BB274" s="188"/>
      <c r="BC274" s="192">
        <v>0</v>
      </c>
      <c r="BD274" s="188"/>
      <c r="BE274" s="192">
        <v>0</v>
      </c>
      <c r="BG274" s="187">
        <v>12.05732545550595</v>
      </c>
      <c r="BI274" s="159">
        <v>-1.8816581538585019E-2</v>
      </c>
      <c r="BN274" s="194"/>
    </row>
    <row r="275" spans="1:66" x14ac:dyDescent="0.2">
      <c r="A275" s="190" t="s">
        <v>688</v>
      </c>
      <c r="B275" s="190" t="s">
        <v>941</v>
      </c>
      <c r="C275" s="190" t="s">
        <v>278</v>
      </c>
      <c r="D275" s="190"/>
      <c r="E275" s="192">
        <v>19.685700000000001</v>
      </c>
      <c r="F275" s="192"/>
      <c r="G275" s="192">
        <v>10.045827983686999</v>
      </c>
      <c r="H275" s="192">
        <v>-3.7567999999999997E-2</v>
      </c>
      <c r="I275" s="192">
        <v>0</v>
      </c>
      <c r="J275" s="192">
        <v>0</v>
      </c>
      <c r="K275" s="192">
        <v>0</v>
      </c>
      <c r="L275" s="192">
        <v>8.7060000000000054E-3</v>
      </c>
      <c r="M275" s="192">
        <v>2.8000000000000001E-2</v>
      </c>
      <c r="N275" s="192">
        <v>0</v>
      </c>
      <c r="O275" s="192">
        <v>8.5470000000000008E-3</v>
      </c>
      <c r="P275" s="192">
        <v>7.8549999999999991E-3</v>
      </c>
      <c r="Q275" s="192">
        <v>0.38345564666666659</v>
      </c>
      <c r="R275" s="192">
        <v>3.2983853624685797E-2</v>
      </c>
      <c r="S275" s="192">
        <v>0.14613300000000001</v>
      </c>
      <c r="T275" s="192">
        <v>2.4729366436324316E-2</v>
      </c>
      <c r="U275" s="192">
        <v>0</v>
      </c>
      <c r="V275" s="192">
        <v>0</v>
      </c>
      <c r="W275" s="192">
        <v>0</v>
      </c>
      <c r="X275" s="192">
        <v>2.6259000000000001E-2</v>
      </c>
      <c r="Y275" s="192">
        <v>1.0435626449614313</v>
      </c>
      <c r="Z275" s="192"/>
      <c r="AA275" s="192">
        <v>0.485765</v>
      </c>
      <c r="AB275" s="188"/>
      <c r="AC275" s="193">
        <v>31.889956495376108</v>
      </c>
      <c r="AE275" s="192">
        <v>19.790618362143235</v>
      </c>
      <c r="AF275" s="188"/>
      <c r="AG275" s="192">
        <v>9.0642435764559988</v>
      </c>
      <c r="AH275" s="192">
        <v>4.2114064891999585E-2</v>
      </c>
      <c r="AI275" s="192">
        <v>-3.7567999999999997E-2</v>
      </c>
      <c r="AJ275" s="192"/>
      <c r="AK275" s="192">
        <v>0</v>
      </c>
      <c r="AL275" s="192">
        <v>0</v>
      </c>
      <c r="AM275" s="192">
        <v>8.7060000000000054E-3</v>
      </c>
      <c r="AN275" s="192">
        <v>2.7592999999999999E-2</v>
      </c>
      <c r="AO275" s="192">
        <v>0</v>
      </c>
      <c r="AP275" s="192">
        <v>8.5470000000000008E-3</v>
      </c>
      <c r="AQ275" s="192">
        <v>7.8549999999999991E-3</v>
      </c>
      <c r="AR275" s="192">
        <v>0.21154018629775367</v>
      </c>
      <c r="AS275" s="192">
        <v>0.52436831333333322</v>
      </c>
      <c r="AT275" s="192">
        <v>1.3662156344982003E-2</v>
      </c>
      <c r="AU275" s="192">
        <v>0.12859699999999999</v>
      </c>
      <c r="AV275" s="192">
        <v>5.4609877893987795E-2</v>
      </c>
      <c r="AW275" s="192">
        <v>0</v>
      </c>
      <c r="AX275" s="192">
        <v>0</v>
      </c>
      <c r="AY275" s="192">
        <v>0</v>
      </c>
      <c r="AZ275" s="192">
        <v>2.7002000000000002E-2</v>
      </c>
      <c r="BA275" s="192">
        <v>1.0727823990203513</v>
      </c>
      <c r="BB275" s="188"/>
      <c r="BC275" s="192">
        <v>0.62205100000000002</v>
      </c>
      <c r="BD275" s="188"/>
      <c r="BE275" s="192">
        <v>0</v>
      </c>
      <c r="BG275" s="187">
        <v>31.56672193638164</v>
      </c>
      <c r="BI275" s="159">
        <v>-1.013593602867835E-2</v>
      </c>
      <c r="BN275" s="194"/>
    </row>
    <row r="276" spans="1:66" x14ac:dyDescent="0.2">
      <c r="A276" s="190" t="s">
        <v>660</v>
      </c>
      <c r="B276" s="190" t="s">
        <v>942</v>
      </c>
      <c r="C276" s="190" t="s">
        <v>279</v>
      </c>
      <c r="D276" s="190"/>
      <c r="E276" s="192">
        <v>3.4535870000000002</v>
      </c>
      <c r="F276" s="192"/>
      <c r="G276" s="192">
        <v>3.6828416577279999</v>
      </c>
      <c r="H276" s="192">
        <v>-6.0970000000000003E-2</v>
      </c>
      <c r="I276" s="192">
        <v>0</v>
      </c>
      <c r="J276" s="192">
        <v>0</v>
      </c>
      <c r="K276" s="192">
        <v>0</v>
      </c>
      <c r="L276" s="192">
        <v>0</v>
      </c>
      <c r="M276" s="192">
        <v>0</v>
      </c>
      <c r="N276" s="192">
        <v>0</v>
      </c>
      <c r="O276" s="192">
        <v>8.5470000000000008E-3</v>
      </c>
      <c r="P276" s="192">
        <v>7.8549999999999991E-3</v>
      </c>
      <c r="Q276" s="192">
        <v>0.70794165777777784</v>
      </c>
      <c r="R276" s="192">
        <v>1.2133589066606977E-2</v>
      </c>
      <c r="S276" s="192">
        <v>0.28934900000000002</v>
      </c>
      <c r="T276" s="192">
        <v>3.2360405285028947E-2</v>
      </c>
      <c r="U276" s="192">
        <v>0</v>
      </c>
      <c r="V276" s="192">
        <v>0</v>
      </c>
      <c r="W276" s="192">
        <v>0</v>
      </c>
      <c r="X276" s="192">
        <v>0</v>
      </c>
      <c r="Y276" s="192">
        <v>0</v>
      </c>
      <c r="Z276" s="192"/>
      <c r="AA276" s="192">
        <v>0</v>
      </c>
      <c r="AB276" s="188"/>
      <c r="AC276" s="193">
        <v>8.133645309857414</v>
      </c>
      <c r="AE276" s="192">
        <v>3.4697157831397014</v>
      </c>
      <c r="AF276" s="188"/>
      <c r="AG276" s="192">
        <v>3.2049733362550001</v>
      </c>
      <c r="AH276" s="192">
        <v>1.5492269737000111E-2</v>
      </c>
      <c r="AI276" s="192">
        <v>-6.0970000000000003E-2</v>
      </c>
      <c r="AJ276" s="192"/>
      <c r="AK276" s="192">
        <v>0</v>
      </c>
      <c r="AL276" s="192">
        <v>0</v>
      </c>
      <c r="AM276" s="192">
        <v>0</v>
      </c>
      <c r="AN276" s="192">
        <v>0</v>
      </c>
      <c r="AO276" s="192">
        <v>0</v>
      </c>
      <c r="AP276" s="192">
        <v>8.5470000000000008E-3</v>
      </c>
      <c r="AQ276" s="192">
        <v>7.8549999999999991E-3</v>
      </c>
      <c r="AR276" s="192">
        <v>3.8217968270235825E-2</v>
      </c>
      <c r="AS276" s="192">
        <v>1.1272514177777779</v>
      </c>
      <c r="AT276" s="192">
        <v>5.0086024370910951E-3</v>
      </c>
      <c r="AU276" s="192">
        <v>0.25462699999999999</v>
      </c>
      <c r="AV276" s="192">
        <v>5.9284063706518966E-2</v>
      </c>
      <c r="AW276" s="192">
        <v>0</v>
      </c>
      <c r="AX276" s="192">
        <v>0</v>
      </c>
      <c r="AY276" s="192">
        <v>0</v>
      </c>
      <c r="AZ276" s="192">
        <v>0</v>
      </c>
      <c r="BA276" s="192">
        <v>0</v>
      </c>
      <c r="BB276" s="188"/>
      <c r="BC276" s="192">
        <v>0</v>
      </c>
      <c r="BD276" s="188"/>
      <c r="BE276" s="192">
        <v>0</v>
      </c>
      <c r="BG276" s="187">
        <v>8.1300024413233256</v>
      </c>
      <c r="BI276" s="159">
        <v>-4.4787649268077209E-4</v>
      </c>
      <c r="BN276" s="194"/>
    </row>
    <row r="277" spans="1:66" x14ac:dyDescent="0.2">
      <c r="A277" s="190" t="s">
        <v>682</v>
      </c>
      <c r="B277" s="190" t="s">
        <v>943</v>
      </c>
      <c r="C277" s="190" t="s">
        <v>280</v>
      </c>
      <c r="D277" s="190"/>
      <c r="E277" s="192">
        <v>73.838329999999999</v>
      </c>
      <c r="F277" s="192"/>
      <c r="G277" s="192">
        <v>159.76944387406098</v>
      </c>
      <c r="H277" s="192">
        <v>0</v>
      </c>
      <c r="I277" s="192">
        <v>0</v>
      </c>
      <c r="J277" s="192">
        <v>0</v>
      </c>
      <c r="K277" s="192">
        <v>0</v>
      </c>
      <c r="L277" s="192">
        <v>4.4211E-2</v>
      </c>
      <c r="M277" s="192">
        <v>1.4356800000000001</v>
      </c>
      <c r="N277" s="192">
        <v>0</v>
      </c>
      <c r="O277" s="192">
        <v>8.5470000000000008E-3</v>
      </c>
      <c r="P277" s="192">
        <v>7.8549999999999991E-3</v>
      </c>
      <c r="Q277" s="192">
        <v>6.384623655555556</v>
      </c>
      <c r="R277" s="192">
        <v>0.53782147927614476</v>
      </c>
      <c r="S277" s="192">
        <v>2.5354399999999999</v>
      </c>
      <c r="T277" s="192">
        <v>0.21056568901568767</v>
      </c>
      <c r="U277" s="192">
        <v>0</v>
      </c>
      <c r="V277" s="192">
        <v>0</v>
      </c>
      <c r="W277" s="192">
        <v>0</v>
      </c>
      <c r="X277" s="192">
        <v>0.23077900000000001</v>
      </c>
      <c r="Y277" s="192">
        <v>17.074928597599499</v>
      </c>
      <c r="Z277" s="192"/>
      <c r="AA277" s="192">
        <v>4.7161530000000003</v>
      </c>
      <c r="AB277" s="188"/>
      <c r="AC277" s="193">
        <v>266.79437829550784</v>
      </c>
      <c r="AE277" s="192">
        <v>74.642125967523626</v>
      </c>
      <c r="AF277" s="188"/>
      <c r="AG277" s="192">
        <v>143.70195127773499</v>
      </c>
      <c r="AH277" s="192">
        <v>0.68669503981599211</v>
      </c>
      <c r="AI277" s="192">
        <v>0</v>
      </c>
      <c r="AJ277" s="192"/>
      <c r="AK277" s="192">
        <v>0</v>
      </c>
      <c r="AL277" s="192">
        <v>0</v>
      </c>
      <c r="AM277" s="192">
        <v>4.4211E-2</v>
      </c>
      <c r="AN277" s="192">
        <v>1.414795</v>
      </c>
      <c r="AO277" s="192">
        <v>0</v>
      </c>
      <c r="AP277" s="192">
        <v>8.5470000000000008E-3</v>
      </c>
      <c r="AQ277" s="192">
        <v>7.8549999999999991E-3</v>
      </c>
      <c r="AR277" s="192">
        <v>0.9537267902420713</v>
      </c>
      <c r="AS277" s="192">
        <v>7.6297325888888894</v>
      </c>
      <c r="AT277" s="192">
        <v>0.21728374454577543</v>
      </c>
      <c r="AU277" s="192">
        <v>2.4730400000000001</v>
      </c>
      <c r="AV277" s="192">
        <v>0.17979051792926515</v>
      </c>
      <c r="AW277" s="192">
        <v>0</v>
      </c>
      <c r="AX277" s="192">
        <v>0</v>
      </c>
      <c r="AY277" s="192">
        <v>0</v>
      </c>
      <c r="AZ277" s="192">
        <v>0.237982</v>
      </c>
      <c r="BA277" s="192">
        <v>18.776638684564983</v>
      </c>
      <c r="BB277" s="188"/>
      <c r="BC277" s="192">
        <v>6.0393119999999998</v>
      </c>
      <c r="BD277" s="188"/>
      <c r="BE277" s="192">
        <v>0</v>
      </c>
      <c r="BG277" s="187">
        <v>257.01368661124553</v>
      </c>
      <c r="BI277" s="159">
        <v>-3.6660036642260058E-2</v>
      </c>
      <c r="BN277" s="194"/>
    </row>
    <row r="278" spans="1:66" x14ac:dyDescent="0.2">
      <c r="A278" s="190" t="s">
        <v>682</v>
      </c>
      <c r="B278" s="190" t="s">
        <v>944</v>
      </c>
      <c r="C278" s="190" t="s">
        <v>281</v>
      </c>
      <c r="D278" s="190"/>
      <c r="E278" s="192">
        <v>76.972183999999999</v>
      </c>
      <c r="F278" s="192"/>
      <c r="G278" s="192">
        <v>223.55921533290899</v>
      </c>
      <c r="H278" s="192">
        <v>0</v>
      </c>
      <c r="I278" s="192">
        <v>0</v>
      </c>
      <c r="J278" s="192">
        <v>0</v>
      </c>
      <c r="K278" s="192">
        <v>0</v>
      </c>
      <c r="L278" s="192">
        <v>5.4630000000000012E-2</v>
      </c>
      <c r="M278" s="192">
        <v>1.6163130000000001</v>
      </c>
      <c r="N278" s="192">
        <v>0</v>
      </c>
      <c r="O278" s="192">
        <v>8.5470000000000008E-3</v>
      </c>
      <c r="P278" s="192">
        <v>7.8549999999999991E-3</v>
      </c>
      <c r="Q278" s="192">
        <v>2.635701491111111</v>
      </c>
      <c r="R278" s="192">
        <v>0.75350860035643563</v>
      </c>
      <c r="S278" s="192">
        <v>3.1624409999999998</v>
      </c>
      <c r="T278" s="192">
        <v>0.25303560020435262</v>
      </c>
      <c r="U278" s="192">
        <v>0</v>
      </c>
      <c r="V278" s="192">
        <v>0</v>
      </c>
      <c r="W278" s="192">
        <v>0</v>
      </c>
      <c r="X278" s="192">
        <v>0.32364900000000002</v>
      </c>
      <c r="Y278" s="192">
        <v>20.816196811519671</v>
      </c>
      <c r="Z278" s="192"/>
      <c r="AA278" s="192">
        <v>6.6140420000000004</v>
      </c>
      <c r="AB278" s="188"/>
      <c r="AC278" s="193">
        <v>336.77731883610051</v>
      </c>
      <c r="AE278" s="192">
        <v>77.770159276121291</v>
      </c>
      <c r="AF278" s="188"/>
      <c r="AG278" s="192">
        <v>201.459680521883</v>
      </c>
      <c r="AH278" s="192">
        <v>0.96208619079300761</v>
      </c>
      <c r="AI278" s="192">
        <v>0</v>
      </c>
      <c r="AJ278" s="192"/>
      <c r="AK278" s="192">
        <v>0</v>
      </c>
      <c r="AL278" s="192">
        <v>0</v>
      </c>
      <c r="AM278" s="192">
        <v>5.4630000000000012E-2</v>
      </c>
      <c r="AN278" s="192">
        <v>1.5928</v>
      </c>
      <c r="AO278" s="192">
        <v>0</v>
      </c>
      <c r="AP278" s="192">
        <v>8.5470000000000008E-3</v>
      </c>
      <c r="AQ278" s="192">
        <v>7.8549999999999991E-3</v>
      </c>
      <c r="AR278" s="192">
        <v>1.048651057596959</v>
      </c>
      <c r="AS278" s="192">
        <v>3.9384732244444445</v>
      </c>
      <c r="AT278" s="192">
        <v>0.30403675607420833</v>
      </c>
      <c r="AU278" s="192">
        <v>2.7829480000000002</v>
      </c>
      <c r="AV278" s="192">
        <v>0.20569612364900089</v>
      </c>
      <c r="AW278" s="192">
        <v>0</v>
      </c>
      <c r="AX278" s="192">
        <v>0</v>
      </c>
      <c r="AY278" s="192">
        <v>0</v>
      </c>
      <c r="AZ278" s="192">
        <v>0.33375100000000002</v>
      </c>
      <c r="BA278" s="192">
        <v>21.80462109229671</v>
      </c>
      <c r="BB278" s="188"/>
      <c r="BC278" s="192">
        <v>8.4696700000000007</v>
      </c>
      <c r="BD278" s="188"/>
      <c r="BE278" s="192">
        <v>0</v>
      </c>
      <c r="BG278" s="187">
        <v>320.74360524285856</v>
      </c>
      <c r="BI278" s="159">
        <v>-4.7609244139879478E-2</v>
      </c>
      <c r="BN278" s="194"/>
    </row>
    <row r="279" spans="1:66" x14ac:dyDescent="0.2">
      <c r="A279" s="190" t="s">
        <v>660</v>
      </c>
      <c r="B279" s="190" t="s">
        <v>945</v>
      </c>
      <c r="C279" s="190" t="s">
        <v>282</v>
      </c>
      <c r="D279" s="190"/>
      <c r="E279" s="192">
        <v>7.4794999999999998</v>
      </c>
      <c r="F279" s="192"/>
      <c r="G279" s="192">
        <v>9.4659770028530001</v>
      </c>
      <c r="H279" s="192">
        <v>-0.113258</v>
      </c>
      <c r="I279" s="192">
        <v>0</v>
      </c>
      <c r="J279" s="192">
        <v>0</v>
      </c>
      <c r="K279" s="192">
        <v>0</v>
      </c>
      <c r="L279" s="192">
        <v>0</v>
      </c>
      <c r="M279" s="192">
        <v>0</v>
      </c>
      <c r="N279" s="192">
        <v>0</v>
      </c>
      <c r="O279" s="192">
        <v>8.5470000000000008E-3</v>
      </c>
      <c r="P279" s="192">
        <v>7.8549999999999991E-3</v>
      </c>
      <c r="Q279" s="192">
        <v>0.55496564799999992</v>
      </c>
      <c r="R279" s="192">
        <v>3.1737016355897964E-2</v>
      </c>
      <c r="S279" s="192">
        <v>1.0121450000000001</v>
      </c>
      <c r="T279" s="192">
        <v>8.2575901105623226E-2</v>
      </c>
      <c r="U279" s="192">
        <v>0</v>
      </c>
      <c r="V279" s="192">
        <v>0</v>
      </c>
      <c r="W279" s="192">
        <v>0</v>
      </c>
      <c r="X279" s="192">
        <v>0</v>
      </c>
      <c r="Y279" s="192">
        <v>0</v>
      </c>
      <c r="Z279" s="192"/>
      <c r="AA279" s="192">
        <v>0</v>
      </c>
      <c r="AB279" s="188"/>
      <c r="AC279" s="193">
        <v>18.530044568314523</v>
      </c>
      <c r="AE279" s="192">
        <v>7.5302251593666698</v>
      </c>
      <c r="AF279" s="188"/>
      <c r="AG279" s="192">
        <v>8.1766009563440001</v>
      </c>
      <c r="AH279" s="192">
        <v>4.0522092458999716E-2</v>
      </c>
      <c r="AI279" s="192">
        <v>-0.113258</v>
      </c>
      <c r="AJ279" s="192"/>
      <c r="AK279" s="192">
        <v>0</v>
      </c>
      <c r="AL279" s="192">
        <v>0</v>
      </c>
      <c r="AM279" s="192">
        <v>0</v>
      </c>
      <c r="AN279" s="192">
        <v>0</v>
      </c>
      <c r="AO279" s="192">
        <v>0</v>
      </c>
      <c r="AP279" s="192">
        <v>8.5470000000000008E-3</v>
      </c>
      <c r="AQ279" s="192">
        <v>7.8549999999999991E-3</v>
      </c>
      <c r="AR279" s="192">
        <v>9.0553152676163623E-2</v>
      </c>
      <c r="AS279" s="192">
        <v>0.82069140799999996</v>
      </c>
      <c r="AT279" s="192">
        <v>1.2873568806970253E-2</v>
      </c>
      <c r="AU279" s="192">
        <v>0.89068800000000004</v>
      </c>
      <c r="AV279" s="192">
        <v>9.2665525544075839E-2</v>
      </c>
      <c r="AW279" s="192">
        <v>0</v>
      </c>
      <c r="AX279" s="192">
        <v>0</v>
      </c>
      <c r="AY279" s="192">
        <v>0</v>
      </c>
      <c r="AZ279" s="192">
        <v>0</v>
      </c>
      <c r="BA279" s="192">
        <v>0</v>
      </c>
      <c r="BB279" s="188"/>
      <c r="BC279" s="192">
        <v>0</v>
      </c>
      <c r="BD279" s="188"/>
      <c r="BE279" s="192">
        <v>0</v>
      </c>
      <c r="BG279" s="187">
        <v>17.557963863196875</v>
      </c>
      <c r="BI279" s="159">
        <v>-5.2459706803936065E-2</v>
      </c>
      <c r="BN279" s="194"/>
    </row>
    <row r="280" spans="1:66" x14ac:dyDescent="0.2">
      <c r="A280" s="190" t="s">
        <v>660</v>
      </c>
      <c r="B280" s="190" t="s">
        <v>946</v>
      </c>
      <c r="C280" s="190" t="s">
        <v>283</v>
      </c>
      <c r="D280" s="190"/>
      <c r="E280" s="192">
        <v>4.8935269999999997</v>
      </c>
      <c r="F280" s="192"/>
      <c r="G280" s="192">
        <v>7.7708834944129999</v>
      </c>
      <c r="H280" s="192">
        <v>-0.25357200000000002</v>
      </c>
      <c r="I280" s="192">
        <v>0</v>
      </c>
      <c r="J280" s="192">
        <v>0</v>
      </c>
      <c r="K280" s="192">
        <v>0</v>
      </c>
      <c r="L280" s="192">
        <v>0</v>
      </c>
      <c r="M280" s="192">
        <v>0</v>
      </c>
      <c r="N280" s="192">
        <v>0</v>
      </c>
      <c r="O280" s="192">
        <v>8.5470000000000008E-3</v>
      </c>
      <c r="P280" s="192">
        <v>7.8549999999999991E-3</v>
      </c>
      <c r="Q280" s="192">
        <v>2.3552477191111114</v>
      </c>
      <c r="R280" s="192">
        <v>2.6307860358322558E-2</v>
      </c>
      <c r="S280" s="192">
        <v>0.80644000000000005</v>
      </c>
      <c r="T280" s="192">
        <v>7.1393790067912341E-2</v>
      </c>
      <c r="U280" s="192">
        <v>0</v>
      </c>
      <c r="V280" s="192">
        <v>0</v>
      </c>
      <c r="W280" s="192">
        <v>0</v>
      </c>
      <c r="X280" s="192">
        <v>0</v>
      </c>
      <c r="Y280" s="192">
        <v>0</v>
      </c>
      <c r="Z280" s="192"/>
      <c r="AA280" s="192">
        <v>0</v>
      </c>
      <c r="AB280" s="188"/>
      <c r="AC280" s="193">
        <v>15.686629863950346</v>
      </c>
      <c r="AE280" s="192">
        <v>4.9584862868473056</v>
      </c>
      <c r="AF280" s="188"/>
      <c r="AG280" s="192">
        <v>6.7026229212109998</v>
      </c>
      <c r="AH280" s="192">
        <v>3.3590099898000249E-2</v>
      </c>
      <c r="AI280" s="192">
        <v>-0.25357200000000002</v>
      </c>
      <c r="AJ280" s="192"/>
      <c r="AK280" s="192">
        <v>0</v>
      </c>
      <c r="AL280" s="192">
        <v>0</v>
      </c>
      <c r="AM280" s="192">
        <v>0</v>
      </c>
      <c r="AN280" s="192">
        <v>0</v>
      </c>
      <c r="AO280" s="192">
        <v>0</v>
      </c>
      <c r="AP280" s="192">
        <v>8.5470000000000008E-3</v>
      </c>
      <c r="AQ280" s="192">
        <v>7.8549999999999991E-3</v>
      </c>
      <c r="AR280" s="192">
        <v>5.6596225436097811E-2</v>
      </c>
      <c r="AS280" s="192">
        <v>2.9761285724444448</v>
      </c>
      <c r="AT280" s="192">
        <v>1.0568270272167777E-2</v>
      </c>
      <c r="AU280" s="192">
        <v>0.70966700000000005</v>
      </c>
      <c r="AV280" s="192">
        <v>8.5400592507855574E-2</v>
      </c>
      <c r="AW280" s="192">
        <v>0</v>
      </c>
      <c r="AX280" s="192">
        <v>0</v>
      </c>
      <c r="AY280" s="192">
        <v>0</v>
      </c>
      <c r="AZ280" s="192">
        <v>0</v>
      </c>
      <c r="BA280" s="192">
        <v>0</v>
      </c>
      <c r="BB280" s="188"/>
      <c r="BC280" s="192">
        <v>0</v>
      </c>
      <c r="BD280" s="188"/>
      <c r="BE280" s="192">
        <v>0</v>
      </c>
      <c r="BG280" s="187">
        <v>15.295889968616871</v>
      </c>
      <c r="BI280" s="159">
        <v>-2.4909104040979475E-2</v>
      </c>
      <c r="BN280" s="194"/>
    </row>
    <row r="281" spans="1:66" x14ac:dyDescent="0.2">
      <c r="A281" s="190" t="s">
        <v>682</v>
      </c>
      <c r="B281" s="190" t="s">
        <v>947</v>
      </c>
      <c r="C281" s="190" t="s">
        <v>284</v>
      </c>
      <c r="D281" s="190"/>
      <c r="E281" s="192">
        <v>96.921539999999993</v>
      </c>
      <c r="F281" s="192"/>
      <c r="G281" s="192">
        <v>143.176636927766</v>
      </c>
      <c r="H281" s="192">
        <v>-0.16528899999999999</v>
      </c>
      <c r="I281" s="192">
        <v>0</v>
      </c>
      <c r="J281" s="192">
        <v>0</v>
      </c>
      <c r="K281" s="192">
        <v>1.3859E-2</v>
      </c>
      <c r="L281" s="192">
        <v>3.754600000000001E-2</v>
      </c>
      <c r="M281" s="192">
        <v>1.1573500000000001</v>
      </c>
      <c r="N281" s="192">
        <v>0</v>
      </c>
      <c r="O281" s="192">
        <v>8.5470000000000008E-3</v>
      </c>
      <c r="P281" s="192">
        <v>7.8549999999999991E-3</v>
      </c>
      <c r="Q281" s="192">
        <v>2.3904514588888888</v>
      </c>
      <c r="R281" s="192">
        <v>0.4808578279769592</v>
      </c>
      <c r="S281" s="192">
        <v>2.2350240000000001</v>
      </c>
      <c r="T281" s="192">
        <v>0.19029638572347396</v>
      </c>
      <c r="U281" s="192">
        <v>0</v>
      </c>
      <c r="V281" s="192">
        <v>0</v>
      </c>
      <c r="W281" s="192">
        <v>0</v>
      </c>
      <c r="X281" s="192">
        <v>0.267069</v>
      </c>
      <c r="Y281" s="192">
        <v>19.408398259026736</v>
      </c>
      <c r="Z281" s="192"/>
      <c r="AA281" s="192">
        <v>5.4578179999999996</v>
      </c>
      <c r="AB281" s="188"/>
      <c r="AC281" s="193">
        <v>271.58795985938201</v>
      </c>
      <c r="AE281" s="192">
        <v>96.827790971962656</v>
      </c>
      <c r="AF281" s="188"/>
      <c r="AG281" s="192">
        <v>128.56601343861499</v>
      </c>
      <c r="AH281" s="192">
        <v>0.61396336526499684</v>
      </c>
      <c r="AI281" s="192">
        <v>-0.16528899999999999</v>
      </c>
      <c r="AJ281" s="192"/>
      <c r="AK281" s="192">
        <v>0</v>
      </c>
      <c r="AL281" s="192">
        <v>1.3859E-2</v>
      </c>
      <c r="AM281" s="192">
        <v>3.754600000000001E-2</v>
      </c>
      <c r="AN281" s="192">
        <v>1.1405130000000001</v>
      </c>
      <c r="AO281" s="192">
        <v>0</v>
      </c>
      <c r="AP281" s="192">
        <v>8.5470000000000008E-3</v>
      </c>
      <c r="AQ281" s="192">
        <v>7.8549999999999991E-3</v>
      </c>
      <c r="AR281" s="192">
        <v>1.1716542654880118</v>
      </c>
      <c r="AS281" s="192">
        <v>2.6165809255555557</v>
      </c>
      <c r="AT281" s="192">
        <v>0.19471780741540609</v>
      </c>
      <c r="AU281" s="192">
        <v>2.0516420000000002</v>
      </c>
      <c r="AV281" s="192">
        <v>0.16341618368290894</v>
      </c>
      <c r="AW281" s="192">
        <v>0</v>
      </c>
      <c r="AX281" s="192">
        <v>0</v>
      </c>
      <c r="AY281" s="192">
        <v>0</v>
      </c>
      <c r="AZ281" s="192">
        <v>0.27540599999999998</v>
      </c>
      <c r="BA281" s="192">
        <v>19.951833410279487</v>
      </c>
      <c r="BB281" s="188"/>
      <c r="BC281" s="192">
        <v>6.9890569999999999</v>
      </c>
      <c r="BD281" s="188"/>
      <c r="BE281" s="192">
        <v>0</v>
      </c>
      <c r="BG281" s="187">
        <v>260.46510636826395</v>
      </c>
      <c r="BI281" s="159">
        <v>-4.0954884365555298E-2</v>
      </c>
      <c r="BN281" s="194"/>
    </row>
    <row r="282" spans="1:66" x14ac:dyDescent="0.2">
      <c r="A282" s="190" t="s">
        <v>660</v>
      </c>
      <c r="B282" s="190" t="s">
        <v>948</v>
      </c>
      <c r="C282" s="190" t="s">
        <v>285</v>
      </c>
      <c r="D282" s="190"/>
      <c r="E282" s="192">
        <v>4.4206209999999997</v>
      </c>
      <c r="F282" s="192"/>
      <c r="G282" s="192">
        <v>5.4379713272309997</v>
      </c>
      <c r="H282" s="192">
        <v>-0.130553</v>
      </c>
      <c r="I282" s="192">
        <v>0</v>
      </c>
      <c r="J282" s="192">
        <v>0</v>
      </c>
      <c r="K282" s="192">
        <v>0</v>
      </c>
      <c r="L282" s="192">
        <v>0</v>
      </c>
      <c r="M282" s="192">
        <v>0</v>
      </c>
      <c r="N282" s="192">
        <v>0</v>
      </c>
      <c r="O282" s="192">
        <v>8.5470000000000008E-3</v>
      </c>
      <c r="P282" s="192">
        <v>7.8549999999999991E-3</v>
      </c>
      <c r="Q282" s="192">
        <v>1.1831868115555555</v>
      </c>
      <c r="R282" s="192">
        <v>1.8206180287701143E-2</v>
      </c>
      <c r="S282" s="192">
        <v>0.39962999999999999</v>
      </c>
      <c r="T282" s="192">
        <v>4.4096486671714126E-2</v>
      </c>
      <c r="U282" s="192">
        <v>0</v>
      </c>
      <c r="V282" s="192">
        <v>0</v>
      </c>
      <c r="W282" s="192">
        <v>0</v>
      </c>
      <c r="X282" s="192">
        <v>0</v>
      </c>
      <c r="Y282" s="192">
        <v>0</v>
      </c>
      <c r="Z282" s="192"/>
      <c r="AA282" s="192">
        <v>0</v>
      </c>
      <c r="AB282" s="188"/>
      <c r="AC282" s="193">
        <v>11.389560805745969</v>
      </c>
      <c r="AE282" s="192">
        <v>4.4539931659397096</v>
      </c>
      <c r="AF282" s="188"/>
      <c r="AG282" s="192">
        <v>4.7102239900240006</v>
      </c>
      <c r="AH282" s="192">
        <v>2.3245805865000004E-2</v>
      </c>
      <c r="AI282" s="192">
        <v>-0.130553</v>
      </c>
      <c r="AJ282" s="192"/>
      <c r="AK282" s="192">
        <v>0</v>
      </c>
      <c r="AL282" s="192">
        <v>0</v>
      </c>
      <c r="AM282" s="192">
        <v>0</v>
      </c>
      <c r="AN282" s="192">
        <v>0</v>
      </c>
      <c r="AO282" s="192">
        <v>0</v>
      </c>
      <c r="AP282" s="192">
        <v>8.5470000000000008E-3</v>
      </c>
      <c r="AQ282" s="192">
        <v>7.8549999999999991E-3</v>
      </c>
      <c r="AR282" s="192">
        <v>4.8490952822356194E-2</v>
      </c>
      <c r="AS282" s="192">
        <v>1.7251096915555555</v>
      </c>
      <c r="AT282" s="192">
        <v>7.3955491366966275E-3</v>
      </c>
      <c r="AU282" s="192">
        <v>0.35466300000000001</v>
      </c>
      <c r="AV282" s="192">
        <v>6.7319526283386916E-2</v>
      </c>
      <c r="AW282" s="192">
        <v>0</v>
      </c>
      <c r="AX282" s="192">
        <v>0</v>
      </c>
      <c r="AY282" s="192">
        <v>0</v>
      </c>
      <c r="AZ282" s="192">
        <v>0</v>
      </c>
      <c r="BA282" s="192">
        <v>0</v>
      </c>
      <c r="BB282" s="188"/>
      <c r="BC282" s="192">
        <v>0</v>
      </c>
      <c r="BD282" s="188"/>
      <c r="BE282" s="192">
        <v>0</v>
      </c>
      <c r="BG282" s="187">
        <v>11.276290681626703</v>
      </c>
      <c r="BI282" s="159">
        <v>-9.9450826990731562E-3</v>
      </c>
      <c r="BN282" s="194"/>
    </row>
    <row r="283" spans="1:66" x14ac:dyDescent="0.2">
      <c r="A283" s="190" t="s">
        <v>660</v>
      </c>
      <c r="B283" s="190" t="s">
        <v>949</v>
      </c>
      <c r="C283" s="190" t="s">
        <v>286</v>
      </c>
      <c r="D283" s="190"/>
      <c r="E283" s="192">
        <v>8.7278389999999995</v>
      </c>
      <c r="F283" s="192"/>
      <c r="G283" s="192">
        <v>5.0387069035200005</v>
      </c>
      <c r="H283" s="192">
        <v>-0.27104899999999998</v>
      </c>
      <c r="I283" s="192">
        <v>0</v>
      </c>
      <c r="J283" s="192">
        <v>0</v>
      </c>
      <c r="K283" s="192">
        <v>0</v>
      </c>
      <c r="L283" s="192">
        <v>0</v>
      </c>
      <c r="M283" s="192">
        <v>0</v>
      </c>
      <c r="N283" s="192">
        <v>0</v>
      </c>
      <c r="O283" s="192">
        <v>8.5470000000000008E-3</v>
      </c>
      <c r="P283" s="192">
        <v>7.8549999999999991E-3</v>
      </c>
      <c r="Q283" s="192">
        <v>0.97557219377777771</v>
      </c>
      <c r="R283" s="192">
        <v>1.7062225374847657E-2</v>
      </c>
      <c r="S283" s="192">
        <v>0.54194600000000004</v>
      </c>
      <c r="T283" s="192">
        <v>5.0133925266192793E-2</v>
      </c>
      <c r="U283" s="192">
        <v>0</v>
      </c>
      <c r="V283" s="192">
        <v>0</v>
      </c>
      <c r="W283" s="192">
        <v>0</v>
      </c>
      <c r="X283" s="192">
        <v>0</v>
      </c>
      <c r="Y283" s="192">
        <v>0</v>
      </c>
      <c r="Z283" s="192"/>
      <c r="AA283" s="192">
        <v>0</v>
      </c>
      <c r="AB283" s="188"/>
      <c r="AC283" s="193">
        <v>15.096613247938818</v>
      </c>
      <c r="AE283" s="192">
        <v>8.7817155886289147</v>
      </c>
      <c r="AF283" s="188"/>
      <c r="AG283" s="192">
        <v>4.3689218344259997</v>
      </c>
      <c r="AH283" s="192">
        <v>2.1785194500999524E-2</v>
      </c>
      <c r="AI283" s="192">
        <v>-0.27104899999999998</v>
      </c>
      <c r="AJ283" s="192"/>
      <c r="AK283" s="192">
        <v>0</v>
      </c>
      <c r="AL283" s="192">
        <v>0</v>
      </c>
      <c r="AM283" s="192">
        <v>0</v>
      </c>
      <c r="AN283" s="192">
        <v>0</v>
      </c>
      <c r="AO283" s="192">
        <v>0</v>
      </c>
      <c r="AP283" s="192">
        <v>8.5470000000000008E-3</v>
      </c>
      <c r="AQ283" s="192">
        <v>7.8549999999999991E-3</v>
      </c>
      <c r="AR283" s="192">
        <v>9.5683476312883459E-2</v>
      </c>
      <c r="AS283" s="192">
        <v>1.3889736871111111</v>
      </c>
      <c r="AT283" s="192">
        <v>6.8525562655677701E-3</v>
      </c>
      <c r="AU283" s="192">
        <v>0.49601000000000001</v>
      </c>
      <c r="AV283" s="192">
        <v>7.1225144096680404E-2</v>
      </c>
      <c r="AW283" s="192">
        <v>0</v>
      </c>
      <c r="AX283" s="192">
        <v>0</v>
      </c>
      <c r="AY283" s="192">
        <v>0</v>
      </c>
      <c r="AZ283" s="192">
        <v>0</v>
      </c>
      <c r="BA283" s="192">
        <v>0</v>
      </c>
      <c r="BB283" s="188"/>
      <c r="BC283" s="192">
        <v>0</v>
      </c>
      <c r="BD283" s="188"/>
      <c r="BE283" s="192">
        <v>0</v>
      </c>
      <c r="BG283" s="187">
        <v>14.976520481342154</v>
      </c>
      <c r="BI283" s="159">
        <v>-7.9549475517669312E-3</v>
      </c>
      <c r="BN283" s="194"/>
    </row>
    <row r="284" spans="1:66" x14ac:dyDescent="0.2">
      <c r="A284" s="190" t="s">
        <v>682</v>
      </c>
      <c r="B284" s="190" t="s">
        <v>950</v>
      </c>
      <c r="C284" s="190" t="s">
        <v>287</v>
      </c>
      <c r="D284" s="190"/>
      <c r="E284" s="192">
        <v>164.25558699999999</v>
      </c>
      <c r="F284" s="192"/>
      <c r="G284" s="192">
        <v>318.49067692219302</v>
      </c>
      <c r="H284" s="192">
        <v>-8.5227999999999998E-2</v>
      </c>
      <c r="I284" s="192">
        <v>0</v>
      </c>
      <c r="J284" s="192">
        <v>0</v>
      </c>
      <c r="K284" s="192">
        <v>0</v>
      </c>
      <c r="L284" s="192">
        <v>8.6479E-2</v>
      </c>
      <c r="M284" s="192">
        <v>2.5087359999999999</v>
      </c>
      <c r="N284" s="192">
        <v>0</v>
      </c>
      <c r="O284" s="192">
        <v>8.5470000000000008E-3</v>
      </c>
      <c r="P284" s="192">
        <v>7.8549999999999991E-3</v>
      </c>
      <c r="Q284" s="192">
        <v>4.5950193355555555</v>
      </c>
      <c r="R284" s="192">
        <v>1.0720030012693789</v>
      </c>
      <c r="S284" s="192">
        <v>4.0602749999999999</v>
      </c>
      <c r="T284" s="192">
        <v>0.35061627042406707</v>
      </c>
      <c r="U284" s="192">
        <v>0</v>
      </c>
      <c r="V284" s="192">
        <v>0</v>
      </c>
      <c r="W284" s="192">
        <v>0</v>
      </c>
      <c r="X284" s="192">
        <v>0.473802</v>
      </c>
      <c r="Y284" s="192">
        <v>29.665308543309806</v>
      </c>
      <c r="Z284" s="192"/>
      <c r="AA284" s="192">
        <v>9.6825890000000001</v>
      </c>
      <c r="AB284" s="188"/>
      <c r="AC284" s="193">
        <v>535.17226607275177</v>
      </c>
      <c r="AE284" s="192">
        <v>163.46455560329321</v>
      </c>
      <c r="AF284" s="188"/>
      <c r="AG284" s="192">
        <v>286.39542034937296</v>
      </c>
      <c r="AH284" s="192">
        <v>1.3687425512079596</v>
      </c>
      <c r="AI284" s="192">
        <v>-8.5227999999999998E-2</v>
      </c>
      <c r="AJ284" s="192"/>
      <c r="AK284" s="192">
        <v>0</v>
      </c>
      <c r="AL284" s="192">
        <v>0</v>
      </c>
      <c r="AM284" s="192">
        <v>8.6479E-2</v>
      </c>
      <c r="AN284" s="192">
        <v>2.4722409999999999</v>
      </c>
      <c r="AO284" s="192">
        <v>0</v>
      </c>
      <c r="AP284" s="192">
        <v>8.5470000000000008E-3</v>
      </c>
      <c r="AQ284" s="192">
        <v>7.8549999999999991E-3</v>
      </c>
      <c r="AR284" s="192">
        <v>1.9044139260904354</v>
      </c>
      <c r="AS284" s="192">
        <v>5.9539658688888881</v>
      </c>
      <c r="AT284" s="192">
        <v>0.43314194007661661</v>
      </c>
      <c r="AU284" s="192">
        <v>3.8684850000000002</v>
      </c>
      <c r="AV284" s="192">
        <v>0.27006296919720274</v>
      </c>
      <c r="AW284" s="192">
        <v>0</v>
      </c>
      <c r="AX284" s="192">
        <v>0</v>
      </c>
      <c r="AY284" s="192">
        <v>0</v>
      </c>
      <c r="AZ284" s="192">
        <v>0.488591</v>
      </c>
      <c r="BA284" s="192">
        <v>30.747852339476871</v>
      </c>
      <c r="BB284" s="188"/>
      <c r="BC284" s="192">
        <v>12.399124</v>
      </c>
      <c r="BD284" s="188"/>
      <c r="BE284" s="192">
        <v>0</v>
      </c>
      <c r="BG284" s="187">
        <v>509.78424954760419</v>
      </c>
      <c r="BI284" s="159">
        <v>-4.7438961498233373E-2</v>
      </c>
      <c r="BN284" s="194"/>
    </row>
    <row r="285" spans="1:66" x14ac:dyDescent="0.2">
      <c r="A285" s="190" t="s">
        <v>660</v>
      </c>
      <c r="B285" s="190" t="s">
        <v>951</v>
      </c>
      <c r="C285" s="190" t="s">
        <v>288</v>
      </c>
      <c r="D285" s="190"/>
      <c r="E285" s="192">
        <v>8.2517700000000005</v>
      </c>
      <c r="F285" s="192"/>
      <c r="G285" s="192">
        <v>8.2605739267310003</v>
      </c>
      <c r="H285" s="192">
        <v>-0.22642699999999999</v>
      </c>
      <c r="I285" s="192">
        <v>0</v>
      </c>
      <c r="J285" s="192">
        <v>0</v>
      </c>
      <c r="K285" s="192">
        <v>0</v>
      </c>
      <c r="L285" s="192">
        <v>0</v>
      </c>
      <c r="M285" s="192">
        <v>0</v>
      </c>
      <c r="N285" s="192">
        <v>0</v>
      </c>
      <c r="O285" s="192">
        <v>8.5470000000000008E-3</v>
      </c>
      <c r="P285" s="192">
        <v>7.8549999999999991E-3</v>
      </c>
      <c r="Q285" s="192">
        <v>1.0367733715555556</v>
      </c>
      <c r="R285" s="192">
        <v>2.7638376309481859E-2</v>
      </c>
      <c r="S285" s="192">
        <v>0.85083500000000001</v>
      </c>
      <c r="T285" s="192">
        <v>7.9281988346019933E-2</v>
      </c>
      <c r="U285" s="192">
        <v>0</v>
      </c>
      <c r="V285" s="192">
        <v>0</v>
      </c>
      <c r="W285" s="192">
        <v>0</v>
      </c>
      <c r="X285" s="192">
        <v>0</v>
      </c>
      <c r="Y285" s="192">
        <v>0</v>
      </c>
      <c r="Z285" s="192"/>
      <c r="AA285" s="192">
        <v>0</v>
      </c>
      <c r="AB285" s="188"/>
      <c r="AC285" s="193">
        <v>18.296847662942053</v>
      </c>
      <c r="AE285" s="192">
        <v>8.2910021622178611</v>
      </c>
      <c r="AF285" s="188"/>
      <c r="AG285" s="192">
        <v>7.1532190668439997</v>
      </c>
      <c r="AH285" s="192">
        <v>3.5288913983000443E-2</v>
      </c>
      <c r="AI285" s="192">
        <v>-0.22642699999999999</v>
      </c>
      <c r="AJ285" s="192"/>
      <c r="AK285" s="192">
        <v>0</v>
      </c>
      <c r="AL285" s="192">
        <v>0</v>
      </c>
      <c r="AM285" s="192">
        <v>0</v>
      </c>
      <c r="AN285" s="192">
        <v>0</v>
      </c>
      <c r="AO285" s="192">
        <v>0</v>
      </c>
      <c r="AP285" s="192">
        <v>8.5470000000000008E-3</v>
      </c>
      <c r="AQ285" s="192">
        <v>7.8549999999999991E-3</v>
      </c>
      <c r="AR285" s="192">
        <v>9.9054632034944579E-2</v>
      </c>
      <c r="AS285" s="192">
        <v>1.2903529982222224</v>
      </c>
      <c r="AT285" s="192">
        <v>1.1234240987357638E-2</v>
      </c>
      <c r="AU285" s="192">
        <v>0.75657399999999997</v>
      </c>
      <c r="AV285" s="192">
        <v>9.0920772577120237E-2</v>
      </c>
      <c r="AW285" s="192">
        <v>0</v>
      </c>
      <c r="AX285" s="192">
        <v>0</v>
      </c>
      <c r="AY285" s="192">
        <v>0</v>
      </c>
      <c r="AZ285" s="192">
        <v>0</v>
      </c>
      <c r="BA285" s="192">
        <v>0</v>
      </c>
      <c r="BB285" s="188"/>
      <c r="BC285" s="192">
        <v>0</v>
      </c>
      <c r="BD285" s="188"/>
      <c r="BE285" s="192">
        <v>0</v>
      </c>
      <c r="BG285" s="187">
        <v>17.517621786866506</v>
      </c>
      <c r="BI285" s="159">
        <v>-4.2587985123457628E-2</v>
      </c>
      <c r="BN285" s="194"/>
    </row>
    <row r="286" spans="1:66" x14ac:dyDescent="0.2">
      <c r="A286" s="190" t="s">
        <v>688</v>
      </c>
      <c r="B286" s="190" t="s">
        <v>952</v>
      </c>
      <c r="C286" s="190" t="s">
        <v>289</v>
      </c>
      <c r="D286" s="190"/>
      <c r="E286" s="192">
        <v>115.632994</v>
      </c>
      <c r="F286" s="192"/>
      <c r="G286" s="192">
        <v>113.64665971419001</v>
      </c>
      <c r="H286" s="192">
        <v>-0.64800000000000002</v>
      </c>
      <c r="I286" s="192">
        <v>0</v>
      </c>
      <c r="J286" s="192">
        <v>0</v>
      </c>
      <c r="K286" s="192">
        <v>0</v>
      </c>
      <c r="L286" s="192">
        <v>8.9263000000000009E-2</v>
      </c>
      <c r="M286" s="192">
        <v>0.566882</v>
      </c>
      <c r="N286" s="192">
        <v>0</v>
      </c>
      <c r="O286" s="192">
        <v>8.5470000000000008E-3</v>
      </c>
      <c r="P286" s="192">
        <v>7.8549999999999991E-3</v>
      </c>
      <c r="Q286" s="192">
        <v>4.2033745700000003</v>
      </c>
      <c r="R286" s="192">
        <v>0.37823015016729233</v>
      </c>
      <c r="S286" s="192">
        <v>1.7387539999999999</v>
      </c>
      <c r="T286" s="192">
        <v>0.13061691706488815</v>
      </c>
      <c r="U286" s="192">
        <v>0</v>
      </c>
      <c r="V286" s="192">
        <v>0</v>
      </c>
      <c r="W286" s="192">
        <v>0</v>
      </c>
      <c r="X286" s="192">
        <v>0.244116</v>
      </c>
      <c r="Y286" s="192">
        <v>8.9482079087417059</v>
      </c>
      <c r="Z286" s="192"/>
      <c r="AA286" s="192">
        <v>4.9887259999999998</v>
      </c>
      <c r="AB286" s="188"/>
      <c r="AC286" s="193">
        <v>249.93622626016383</v>
      </c>
      <c r="AE286" s="192">
        <v>116.77434306120527</v>
      </c>
      <c r="AF286" s="188"/>
      <c r="AG286" s="192">
        <v>102.549826585407</v>
      </c>
      <c r="AH286" s="192">
        <v>0.48292747321699558</v>
      </c>
      <c r="AI286" s="192">
        <v>-0.64800000000000002</v>
      </c>
      <c r="AJ286" s="192"/>
      <c r="AK286" s="192">
        <v>0</v>
      </c>
      <c r="AL286" s="192">
        <v>0</v>
      </c>
      <c r="AM286" s="192">
        <v>8.9263000000000009E-2</v>
      </c>
      <c r="AN286" s="192">
        <v>0.55863600000000002</v>
      </c>
      <c r="AO286" s="192">
        <v>0</v>
      </c>
      <c r="AP286" s="192">
        <v>8.5470000000000008E-3</v>
      </c>
      <c r="AQ286" s="192">
        <v>7.8549999999999991E-3</v>
      </c>
      <c r="AR286" s="192">
        <v>1.3089524788376161</v>
      </c>
      <c r="AS286" s="192">
        <v>5.7579476366666666</v>
      </c>
      <c r="AT286" s="192">
        <v>0.15455753728030469</v>
      </c>
      <c r="AU286" s="192">
        <v>1.5301039999999999</v>
      </c>
      <c r="AV286" s="192">
        <v>0.12262293280019078</v>
      </c>
      <c r="AW286" s="192">
        <v>0</v>
      </c>
      <c r="AX286" s="192">
        <v>0</v>
      </c>
      <c r="AY286" s="192">
        <v>0</v>
      </c>
      <c r="AZ286" s="192">
        <v>0.25173499999999999</v>
      </c>
      <c r="BA286" s="192">
        <v>9.8430286996158767</v>
      </c>
      <c r="BB286" s="188"/>
      <c r="BC286" s="192">
        <v>6.3883570000000001</v>
      </c>
      <c r="BD286" s="188"/>
      <c r="BE286" s="192">
        <v>0</v>
      </c>
      <c r="BG286" s="187">
        <v>245.18070340502996</v>
      </c>
      <c r="BI286" s="159">
        <v>-1.9026945098321812E-2</v>
      </c>
      <c r="BN286" s="194"/>
    </row>
    <row r="287" spans="1:66" x14ac:dyDescent="0.2">
      <c r="A287" s="190" t="s">
        <v>672</v>
      </c>
      <c r="B287" s="190" t="s">
        <v>953</v>
      </c>
      <c r="C287" s="190" t="s">
        <v>290</v>
      </c>
      <c r="D287" s="190"/>
      <c r="E287" s="192">
        <v>12.633727</v>
      </c>
      <c r="F287" s="192"/>
      <c r="G287" s="192">
        <v>8.6058619298769994</v>
      </c>
      <c r="H287" s="192">
        <v>0</v>
      </c>
      <c r="I287" s="192">
        <v>0</v>
      </c>
      <c r="J287" s="192">
        <v>0</v>
      </c>
      <c r="K287" s="192">
        <v>0</v>
      </c>
      <c r="L287" s="192">
        <v>0</v>
      </c>
      <c r="M287" s="192">
        <v>0</v>
      </c>
      <c r="N287" s="192">
        <v>4.7216000000000001E-2</v>
      </c>
      <c r="O287" s="192">
        <v>0</v>
      </c>
      <c r="P287" s="192">
        <v>0</v>
      </c>
      <c r="Q287" s="192">
        <v>0</v>
      </c>
      <c r="R287" s="192">
        <v>0</v>
      </c>
      <c r="S287" s="192">
        <v>0</v>
      </c>
      <c r="T287" s="192">
        <v>0</v>
      </c>
      <c r="U287" s="192">
        <v>0</v>
      </c>
      <c r="V287" s="192">
        <v>0</v>
      </c>
      <c r="W287" s="192">
        <v>0</v>
      </c>
      <c r="X287" s="192">
        <v>0</v>
      </c>
      <c r="Y287" s="192">
        <v>0</v>
      </c>
      <c r="Z287" s="192"/>
      <c r="AA287" s="192">
        <v>0</v>
      </c>
      <c r="AB287" s="188"/>
      <c r="AC287" s="193">
        <v>21.286804929877</v>
      </c>
      <c r="AE287" s="192">
        <v>12.741352814228888</v>
      </c>
      <c r="AF287" s="188"/>
      <c r="AG287" s="192">
        <v>7.9773220932919999</v>
      </c>
      <c r="AH287" s="192">
        <v>3.707495852999948E-2</v>
      </c>
      <c r="AI287" s="192">
        <v>0</v>
      </c>
      <c r="AJ287" s="192"/>
      <c r="AK287" s="192">
        <v>0</v>
      </c>
      <c r="AL287" s="192">
        <v>0</v>
      </c>
      <c r="AM287" s="192">
        <v>0</v>
      </c>
      <c r="AN287" s="192">
        <v>0</v>
      </c>
      <c r="AO287" s="192">
        <v>4.8000000000000001E-2</v>
      </c>
      <c r="AP287" s="192">
        <v>0</v>
      </c>
      <c r="AQ287" s="192">
        <v>0</v>
      </c>
      <c r="AR287" s="192">
        <v>0.14545150235328785</v>
      </c>
      <c r="AS287" s="192">
        <v>0</v>
      </c>
      <c r="AT287" s="192">
        <v>0</v>
      </c>
      <c r="AU287" s="192">
        <v>0</v>
      </c>
      <c r="AV287" s="192">
        <v>0</v>
      </c>
      <c r="AW287" s="192">
        <v>0</v>
      </c>
      <c r="AX287" s="192">
        <v>0</v>
      </c>
      <c r="AY287" s="192">
        <v>0</v>
      </c>
      <c r="AZ287" s="192">
        <v>0</v>
      </c>
      <c r="BA287" s="192">
        <v>0</v>
      </c>
      <c r="BB287" s="188"/>
      <c r="BC287" s="192">
        <v>0</v>
      </c>
      <c r="BD287" s="188"/>
      <c r="BE287" s="192">
        <v>0</v>
      </c>
      <c r="BG287" s="187">
        <v>20.949201368404175</v>
      </c>
      <c r="BI287" s="159">
        <v>-1.5859757374813127E-2</v>
      </c>
      <c r="BN287" s="194"/>
    </row>
    <row r="288" spans="1:66" x14ac:dyDescent="0.2">
      <c r="A288" s="190" t="s">
        <v>688</v>
      </c>
      <c r="B288" s="190" t="s">
        <v>954</v>
      </c>
      <c r="C288" s="190" t="s">
        <v>291</v>
      </c>
      <c r="D288" s="190"/>
      <c r="E288" s="192">
        <v>42.287514000000002</v>
      </c>
      <c r="F288" s="192"/>
      <c r="G288" s="192">
        <v>66.216634284142998</v>
      </c>
      <c r="H288" s="192">
        <v>-4.4753000000000001E-2</v>
      </c>
      <c r="I288" s="192">
        <v>0</v>
      </c>
      <c r="J288" s="192">
        <v>0</v>
      </c>
      <c r="K288" s="192">
        <v>0</v>
      </c>
      <c r="L288" s="192">
        <v>3.9531000000000011E-2</v>
      </c>
      <c r="M288" s="192">
        <v>0.32947599999999999</v>
      </c>
      <c r="N288" s="192">
        <v>0</v>
      </c>
      <c r="O288" s="192">
        <v>8.5470000000000008E-3</v>
      </c>
      <c r="P288" s="192">
        <v>7.8549999999999991E-3</v>
      </c>
      <c r="Q288" s="192">
        <v>1.7591528644444445</v>
      </c>
      <c r="R288" s="192">
        <v>0.22422481786559972</v>
      </c>
      <c r="S288" s="192">
        <v>1.185187</v>
      </c>
      <c r="T288" s="192">
        <v>8.7619778114482877E-2</v>
      </c>
      <c r="U288" s="192">
        <v>0</v>
      </c>
      <c r="V288" s="192">
        <v>0</v>
      </c>
      <c r="W288" s="192">
        <v>0</v>
      </c>
      <c r="X288" s="192">
        <v>9.0277999999999997E-2</v>
      </c>
      <c r="Y288" s="192">
        <v>4.9877311129647648</v>
      </c>
      <c r="Z288" s="192"/>
      <c r="AA288" s="192">
        <v>1.844892</v>
      </c>
      <c r="AB288" s="188"/>
      <c r="AC288" s="193">
        <v>119.0238898575323</v>
      </c>
      <c r="AE288" s="192">
        <v>42.674838573127673</v>
      </c>
      <c r="AF288" s="188"/>
      <c r="AG288" s="192">
        <v>59.445719050903001</v>
      </c>
      <c r="AH288" s="192">
        <v>0.28629215485999732</v>
      </c>
      <c r="AI288" s="192">
        <v>-4.4753000000000001E-2</v>
      </c>
      <c r="AJ288" s="192"/>
      <c r="AK288" s="192">
        <v>0</v>
      </c>
      <c r="AL288" s="192">
        <v>0</v>
      </c>
      <c r="AM288" s="192">
        <v>3.9531000000000011E-2</v>
      </c>
      <c r="AN288" s="192">
        <v>0.324683</v>
      </c>
      <c r="AO288" s="192">
        <v>0</v>
      </c>
      <c r="AP288" s="192">
        <v>8.5470000000000008E-3</v>
      </c>
      <c r="AQ288" s="192">
        <v>7.8549999999999991E-3</v>
      </c>
      <c r="AR288" s="192">
        <v>0.50107602592169243</v>
      </c>
      <c r="AS288" s="192">
        <v>2.0110953977777775</v>
      </c>
      <c r="AT288" s="192">
        <v>9.0053503971748258E-2</v>
      </c>
      <c r="AU288" s="192">
        <v>1.1045739999999999</v>
      </c>
      <c r="AV288" s="192">
        <v>9.7776561957176489E-2</v>
      </c>
      <c r="AW288" s="192">
        <v>0</v>
      </c>
      <c r="AX288" s="192">
        <v>0</v>
      </c>
      <c r="AY288" s="192">
        <v>0</v>
      </c>
      <c r="AZ288" s="192">
        <v>9.3094999999999997E-2</v>
      </c>
      <c r="BA288" s="192">
        <v>5.4865042242612416</v>
      </c>
      <c r="BB288" s="188"/>
      <c r="BC288" s="192">
        <v>2.3624930000000002</v>
      </c>
      <c r="BD288" s="188"/>
      <c r="BE288" s="192">
        <v>0</v>
      </c>
      <c r="BG288" s="187">
        <v>114.4893804927803</v>
      </c>
      <c r="BI288" s="159">
        <v>-3.8097472450107764E-2</v>
      </c>
      <c r="BN288" s="194"/>
    </row>
    <row r="289" spans="1:66" x14ac:dyDescent="0.2">
      <c r="A289" s="190" t="s">
        <v>682</v>
      </c>
      <c r="B289" s="190" t="s">
        <v>955</v>
      </c>
      <c r="C289" s="190" t="s">
        <v>292</v>
      </c>
      <c r="D289" s="190"/>
      <c r="E289" s="192">
        <v>82.745842999999994</v>
      </c>
      <c r="F289" s="192"/>
      <c r="G289" s="192">
        <v>67.015442752911</v>
      </c>
      <c r="H289" s="192">
        <v>-0.15087500000000001</v>
      </c>
      <c r="I289" s="192">
        <v>0</v>
      </c>
      <c r="J289" s="192">
        <v>0</v>
      </c>
      <c r="K289" s="192">
        <v>0</v>
      </c>
      <c r="L289" s="192">
        <v>3.1020000000000006E-2</v>
      </c>
      <c r="M289" s="192">
        <v>0.56586000000000003</v>
      </c>
      <c r="N289" s="192">
        <v>0</v>
      </c>
      <c r="O289" s="192">
        <v>8.5470000000000008E-3</v>
      </c>
      <c r="P289" s="192">
        <v>7.8549999999999991E-3</v>
      </c>
      <c r="Q289" s="192">
        <v>1.8748223544444444</v>
      </c>
      <c r="R289" s="192">
        <v>0.22372002384328765</v>
      </c>
      <c r="S289" s="192">
        <v>1.1895230000000001</v>
      </c>
      <c r="T289" s="192">
        <v>0.10676914040429529</v>
      </c>
      <c r="U289" s="192">
        <v>0</v>
      </c>
      <c r="V289" s="192">
        <v>0</v>
      </c>
      <c r="W289" s="192">
        <v>0</v>
      </c>
      <c r="X289" s="192">
        <v>0.15243499999999999</v>
      </c>
      <c r="Y289" s="192">
        <v>9.6354582840810359</v>
      </c>
      <c r="Z289" s="192"/>
      <c r="AA289" s="192">
        <v>3.1151499999999999</v>
      </c>
      <c r="AB289" s="188"/>
      <c r="AC289" s="193">
        <v>166.52157055568404</v>
      </c>
      <c r="AE289" s="192">
        <v>83.149215702132025</v>
      </c>
      <c r="AF289" s="188"/>
      <c r="AG289" s="192">
        <v>60.804402255842</v>
      </c>
      <c r="AH289" s="192">
        <v>0.28564762955800443</v>
      </c>
      <c r="AI289" s="192">
        <v>-0.15087500000000001</v>
      </c>
      <c r="AJ289" s="192"/>
      <c r="AK289" s="192">
        <v>0</v>
      </c>
      <c r="AL289" s="192">
        <v>0</v>
      </c>
      <c r="AM289" s="192">
        <v>3.1020000000000006E-2</v>
      </c>
      <c r="AN289" s="192">
        <v>0.55762800000000001</v>
      </c>
      <c r="AO289" s="192">
        <v>0</v>
      </c>
      <c r="AP289" s="192">
        <v>8.5470000000000008E-3</v>
      </c>
      <c r="AQ289" s="192">
        <v>7.8549999999999991E-3</v>
      </c>
      <c r="AR289" s="192">
        <v>0.95250222371677895</v>
      </c>
      <c r="AS289" s="192">
        <v>2.0708998211111109</v>
      </c>
      <c r="AT289" s="192">
        <v>9.1139869994312658E-2</v>
      </c>
      <c r="AU289" s="192">
        <v>1.04678</v>
      </c>
      <c r="AV289" s="192">
        <v>0.10863596818074164</v>
      </c>
      <c r="AW289" s="192">
        <v>0</v>
      </c>
      <c r="AX289" s="192">
        <v>0</v>
      </c>
      <c r="AY289" s="192">
        <v>0</v>
      </c>
      <c r="AZ289" s="192">
        <v>0.157193</v>
      </c>
      <c r="BA289" s="192">
        <v>9.9052511160353056</v>
      </c>
      <c r="BB289" s="188"/>
      <c r="BC289" s="192">
        <v>3.9891320000000001</v>
      </c>
      <c r="BD289" s="188"/>
      <c r="BE289" s="192">
        <v>0</v>
      </c>
      <c r="BG289" s="187">
        <v>163.01497458657033</v>
      </c>
      <c r="BI289" s="159">
        <v>-2.105790833831413E-2</v>
      </c>
      <c r="BN289" s="194"/>
    </row>
    <row r="290" spans="1:66" x14ac:dyDescent="0.2">
      <c r="A290" s="190" t="s">
        <v>715</v>
      </c>
      <c r="B290" s="190" t="s">
        <v>956</v>
      </c>
      <c r="C290" s="190" t="s">
        <v>293</v>
      </c>
      <c r="D290" s="190"/>
      <c r="E290" s="192">
        <v>182.58779999999999</v>
      </c>
      <c r="F290" s="192"/>
      <c r="G290" s="192">
        <v>151.633802536389</v>
      </c>
      <c r="H290" s="192">
        <v>0</v>
      </c>
      <c r="I290" s="192">
        <v>0</v>
      </c>
      <c r="J290" s="192">
        <v>0</v>
      </c>
      <c r="K290" s="192">
        <v>0.13395199999999999</v>
      </c>
      <c r="L290" s="192">
        <v>0.273065</v>
      </c>
      <c r="M290" s="192">
        <v>1.104932</v>
      </c>
      <c r="N290" s="192">
        <v>0</v>
      </c>
      <c r="O290" s="192">
        <v>8.5470000000000008E-3</v>
      </c>
      <c r="P290" s="192">
        <v>0</v>
      </c>
      <c r="Q290" s="192">
        <v>2.0718615431111114</v>
      </c>
      <c r="R290" s="192">
        <v>0.50575742298544069</v>
      </c>
      <c r="S290" s="192">
        <v>0</v>
      </c>
      <c r="T290" s="192">
        <v>0</v>
      </c>
      <c r="U290" s="192">
        <v>0</v>
      </c>
      <c r="V290" s="192">
        <v>0</v>
      </c>
      <c r="W290" s="192">
        <v>0</v>
      </c>
      <c r="X290" s="192">
        <v>0.43742700000000001</v>
      </c>
      <c r="Y290" s="192">
        <v>14.102982627427382</v>
      </c>
      <c r="Z290" s="192"/>
      <c r="AA290" s="192">
        <v>8.939209</v>
      </c>
      <c r="AB290" s="188"/>
      <c r="AC290" s="193">
        <v>361.79933612991294</v>
      </c>
      <c r="AE290" s="192">
        <v>183.73710375051519</v>
      </c>
      <c r="AF290" s="188"/>
      <c r="AG290" s="192">
        <v>136.97127402793402</v>
      </c>
      <c r="AH290" s="192">
        <v>0.6457553799849749</v>
      </c>
      <c r="AI290" s="192">
        <v>0</v>
      </c>
      <c r="AJ290" s="192"/>
      <c r="AK290" s="192">
        <v>0</v>
      </c>
      <c r="AL290" s="192">
        <v>0.13395199999999999</v>
      </c>
      <c r="AM290" s="192">
        <v>0.273065</v>
      </c>
      <c r="AN290" s="192">
        <v>1.0888580000000001</v>
      </c>
      <c r="AO290" s="192">
        <v>0</v>
      </c>
      <c r="AP290" s="192">
        <v>8.5470000000000008E-3</v>
      </c>
      <c r="AQ290" s="192">
        <v>0</v>
      </c>
      <c r="AR290" s="192">
        <v>2.054402698448623</v>
      </c>
      <c r="AS290" s="192">
        <v>2.8180661564444449</v>
      </c>
      <c r="AT290" s="192">
        <v>0.2062194097689441</v>
      </c>
      <c r="AU290" s="192">
        <v>0</v>
      </c>
      <c r="AV290" s="192">
        <v>0</v>
      </c>
      <c r="AW290" s="192">
        <v>0</v>
      </c>
      <c r="AX290" s="192">
        <v>0</v>
      </c>
      <c r="AY290" s="192">
        <v>0</v>
      </c>
      <c r="AZ290" s="192">
        <v>0.45108100000000001</v>
      </c>
      <c r="BA290" s="192">
        <v>15.513280890170121</v>
      </c>
      <c r="BB290" s="188"/>
      <c r="BC290" s="192">
        <v>11.447183000000001</v>
      </c>
      <c r="BD290" s="188"/>
      <c r="BE290" s="192">
        <v>0</v>
      </c>
      <c r="BG290" s="187">
        <v>355.34878831326625</v>
      </c>
      <c r="BI290" s="159">
        <v>-1.7829075878487689E-2</v>
      </c>
      <c r="BN290" s="194"/>
    </row>
    <row r="291" spans="1:66" x14ac:dyDescent="0.2">
      <c r="A291" s="190" t="s">
        <v>660</v>
      </c>
      <c r="B291" s="190" t="s">
        <v>957</v>
      </c>
      <c r="C291" s="190" t="s">
        <v>294</v>
      </c>
      <c r="D291" s="190"/>
      <c r="E291" s="192">
        <v>4.4554980000000004</v>
      </c>
      <c r="F291" s="192"/>
      <c r="G291" s="192">
        <v>2.4650685043089999</v>
      </c>
      <c r="H291" s="192">
        <v>-0.10663</v>
      </c>
      <c r="I291" s="192">
        <v>0</v>
      </c>
      <c r="J291" s="192">
        <v>0</v>
      </c>
      <c r="K291" s="192">
        <v>0</v>
      </c>
      <c r="L291" s="192">
        <v>0</v>
      </c>
      <c r="M291" s="192">
        <v>0</v>
      </c>
      <c r="N291" s="192">
        <v>0</v>
      </c>
      <c r="O291" s="192">
        <v>8.5470000000000008E-3</v>
      </c>
      <c r="P291" s="192">
        <v>7.8549999999999991E-3</v>
      </c>
      <c r="Q291" s="192">
        <v>0.69460816088888899</v>
      </c>
      <c r="R291" s="192">
        <v>8.1872580413288841E-3</v>
      </c>
      <c r="S291" s="192">
        <v>0.255606</v>
      </c>
      <c r="T291" s="192">
        <v>3.0193008936744533E-2</v>
      </c>
      <c r="U291" s="192">
        <v>0</v>
      </c>
      <c r="V291" s="192">
        <v>0</v>
      </c>
      <c r="W291" s="192">
        <v>0</v>
      </c>
      <c r="X291" s="192">
        <v>0</v>
      </c>
      <c r="Y291" s="192">
        <v>0</v>
      </c>
      <c r="Z291" s="192"/>
      <c r="AA291" s="192">
        <v>0</v>
      </c>
      <c r="AB291" s="188"/>
      <c r="AC291" s="193">
        <v>7.8189329321759633</v>
      </c>
      <c r="AE291" s="192">
        <v>4.4785165870258954</v>
      </c>
      <c r="AF291" s="188"/>
      <c r="AG291" s="192">
        <v>2.1463039795959999</v>
      </c>
      <c r="AH291" s="192">
        <v>1.045356071400037E-2</v>
      </c>
      <c r="AI291" s="192">
        <v>-0.10663</v>
      </c>
      <c r="AJ291" s="192"/>
      <c r="AK291" s="192">
        <v>0</v>
      </c>
      <c r="AL291" s="192">
        <v>0</v>
      </c>
      <c r="AM291" s="192">
        <v>0</v>
      </c>
      <c r="AN291" s="192">
        <v>0</v>
      </c>
      <c r="AO291" s="192">
        <v>0</v>
      </c>
      <c r="AP291" s="192">
        <v>8.5470000000000008E-3</v>
      </c>
      <c r="AQ291" s="192">
        <v>7.8549999999999991E-3</v>
      </c>
      <c r="AR291" s="192">
        <v>4.7504580192307119E-2</v>
      </c>
      <c r="AS291" s="192">
        <v>1.0821727475555558</v>
      </c>
      <c r="AT291" s="192">
        <v>3.3524515213329397E-3</v>
      </c>
      <c r="AU291" s="192">
        <v>0.24615699999999999</v>
      </c>
      <c r="AV291" s="192">
        <v>5.8205695653043267E-2</v>
      </c>
      <c r="AW291" s="192">
        <v>0</v>
      </c>
      <c r="AX291" s="192">
        <v>0</v>
      </c>
      <c r="AY291" s="192">
        <v>0</v>
      </c>
      <c r="AZ291" s="192">
        <v>0</v>
      </c>
      <c r="BA291" s="192">
        <v>0</v>
      </c>
      <c r="BB291" s="188"/>
      <c r="BC291" s="192">
        <v>0</v>
      </c>
      <c r="BD291" s="188"/>
      <c r="BE291" s="192">
        <v>0</v>
      </c>
      <c r="BG291" s="187">
        <v>7.9824386022581368</v>
      </c>
      <c r="BI291" s="159">
        <v>2.0911506915390673E-2</v>
      </c>
      <c r="BN291" s="194"/>
    </row>
    <row r="292" spans="1:66" x14ac:dyDescent="0.2">
      <c r="A292" s="190" t="s">
        <v>660</v>
      </c>
      <c r="B292" s="190" t="s">
        <v>958</v>
      </c>
      <c r="C292" s="190" t="s">
        <v>295</v>
      </c>
      <c r="D292" s="190"/>
      <c r="E292" s="192">
        <v>6.9336900000000004</v>
      </c>
      <c r="F292" s="192"/>
      <c r="G292" s="192">
        <v>5.8034849639940003</v>
      </c>
      <c r="H292" s="192">
        <v>-0.245725</v>
      </c>
      <c r="I292" s="192">
        <v>0</v>
      </c>
      <c r="J292" s="192">
        <v>0</v>
      </c>
      <c r="K292" s="192">
        <v>0</v>
      </c>
      <c r="L292" s="192">
        <v>0</v>
      </c>
      <c r="M292" s="192">
        <v>0</v>
      </c>
      <c r="N292" s="192">
        <v>0</v>
      </c>
      <c r="O292" s="192">
        <v>8.5470000000000008E-3</v>
      </c>
      <c r="P292" s="192">
        <v>7.8549999999999991E-3</v>
      </c>
      <c r="Q292" s="192">
        <v>2.6462984364444448</v>
      </c>
      <c r="R292" s="192">
        <v>1.9601394260110268E-2</v>
      </c>
      <c r="S292" s="192">
        <v>0.506494</v>
      </c>
      <c r="T292" s="192">
        <v>4.9410598683806227E-2</v>
      </c>
      <c r="U292" s="192">
        <v>0</v>
      </c>
      <c r="V292" s="192">
        <v>0</v>
      </c>
      <c r="W292" s="192">
        <v>0</v>
      </c>
      <c r="X292" s="192">
        <v>0</v>
      </c>
      <c r="Y292" s="192">
        <v>0</v>
      </c>
      <c r="Z292" s="192"/>
      <c r="AA292" s="192">
        <v>0</v>
      </c>
      <c r="AB292" s="188"/>
      <c r="AC292" s="193">
        <v>15.729656393382362</v>
      </c>
      <c r="AE292" s="192">
        <v>7.0200639074209494</v>
      </c>
      <c r="AF292" s="188"/>
      <c r="AG292" s="192">
        <v>5.0147711247960007</v>
      </c>
      <c r="AH292" s="192">
        <v>2.5027226933999919E-2</v>
      </c>
      <c r="AI292" s="192">
        <v>-0.245725</v>
      </c>
      <c r="AJ292" s="192"/>
      <c r="AK292" s="192">
        <v>0</v>
      </c>
      <c r="AL292" s="192">
        <v>0</v>
      </c>
      <c r="AM292" s="192">
        <v>0</v>
      </c>
      <c r="AN292" s="192">
        <v>0</v>
      </c>
      <c r="AO292" s="192">
        <v>0</v>
      </c>
      <c r="AP292" s="192">
        <v>8.5470000000000008E-3</v>
      </c>
      <c r="AQ292" s="192">
        <v>7.8549999999999991E-3</v>
      </c>
      <c r="AR292" s="192">
        <v>7.4651863331360632E-2</v>
      </c>
      <c r="AS292" s="192">
        <v>3.193103556444445</v>
      </c>
      <c r="AT292" s="192">
        <v>7.8926415077573437E-3</v>
      </c>
      <c r="AU292" s="192">
        <v>0.47143800000000002</v>
      </c>
      <c r="AV292" s="192">
        <v>7.0580526187220077E-2</v>
      </c>
      <c r="AW292" s="192">
        <v>0</v>
      </c>
      <c r="AX292" s="192">
        <v>0</v>
      </c>
      <c r="AY292" s="192">
        <v>0</v>
      </c>
      <c r="AZ292" s="192">
        <v>0</v>
      </c>
      <c r="BA292" s="192">
        <v>0</v>
      </c>
      <c r="BB292" s="188"/>
      <c r="BC292" s="192">
        <v>0</v>
      </c>
      <c r="BD292" s="188"/>
      <c r="BE292" s="192">
        <v>0</v>
      </c>
      <c r="BG292" s="187">
        <v>15.648205846621734</v>
      </c>
      <c r="BI292" s="159">
        <v>-5.1781516851757336E-3</v>
      </c>
      <c r="BN292" s="194"/>
    </row>
    <row r="293" spans="1:66" x14ac:dyDescent="0.2">
      <c r="A293" s="190" t="s">
        <v>660</v>
      </c>
      <c r="B293" s="190" t="s">
        <v>959</v>
      </c>
      <c r="C293" s="190" t="s">
        <v>296</v>
      </c>
      <c r="D293" s="190"/>
      <c r="E293" s="192">
        <v>4.4111900000000004</v>
      </c>
      <c r="F293" s="192"/>
      <c r="G293" s="192">
        <v>5.5677605018929999</v>
      </c>
      <c r="H293" s="192">
        <v>-5.4805E-2</v>
      </c>
      <c r="I293" s="192">
        <v>0</v>
      </c>
      <c r="J293" s="192">
        <v>0</v>
      </c>
      <c r="K293" s="192">
        <v>0</v>
      </c>
      <c r="L293" s="192">
        <v>0</v>
      </c>
      <c r="M293" s="192">
        <v>0</v>
      </c>
      <c r="N293" s="192">
        <v>0</v>
      </c>
      <c r="O293" s="192">
        <v>8.5470000000000008E-3</v>
      </c>
      <c r="P293" s="192">
        <v>7.8549999999999991E-3</v>
      </c>
      <c r="Q293" s="192">
        <v>1.3469992151111112</v>
      </c>
      <c r="R293" s="192">
        <v>1.8687987366747805E-2</v>
      </c>
      <c r="S293" s="192">
        <v>0.41957499999999998</v>
      </c>
      <c r="T293" s="192">
        <v>4.9603197415653819E-2</v>
      </c>
      <c r="U293" s="192">
        <v>0</v>
      </c>
      <c r="V293" s="192">
        <v>0</v>
      </c>
      <c r="W293" s="192">
        <v>0</v>
      </c>
      <c r="X293" s="192">
        <v>0</v>
      </c>
      <c r="Y293" s="192">
        <v>0</v>
      </c>
      <c r="Z293" s="192"/>
      <c r="AA293" s="192">
        <v>0</v>
      </c>
      <c r="AB293" s="188"/>
      <c r="AC293" s="193">
        <v>11.775412901786511</v>
      </c>
      <c r="AE293" s="192">
        <v>4.4791837330826487</v>
      </c>
      <c r="AF293" s="188"/>
      <c r="AG293" s="192">
        <v>4.8111902384050005</v>
      </c>
      <c r="AH293" s="192">
        <v>2.3860981241999195E-2</v>
      </c>
      <c r="AI293" s="192">
        <v>-5.4805E-2</v>
      </c>
      <c r="AJ293" s="192"/>
      <c r="AK293" s="192">
        <v>0</v>
      </c>
      <c r="AL293" s="192">
        <v>0</v>
      </c>
      <c r="AM293" s="192">
        <v>0</v>
      </c>
      <c r="AN293" s="192">
        <v>0</v>
      </c>
      <c r="AO293" s="192">
        <v>0</v>
      </c>
      <c r="AP293" s="192">
        <v>8.5470000000000008E-3</v>
      </c>
      <c r="AQ293" s="192">
        <v>7.8549999999999991E-3</v>
      </c>
      <c r="AR293" s="192">
        <v>4.9698294447546226E-2</v>
      </c>
      <c r="AS293" s="192">
        <v>1.7797570817777779</v>
      </c>
      <c r="AT293" s="192">
        <v>7.5720602215965322E-3</v>
      </c>
      <c r="AU293" s="192">
        <v>0.369226</v>
      </c>
      <c r="AV293" s="192">
        <v>7.1125333865465615E-2</v>
      </c>
      <c r="AW293" s="192">
        <v>0</v>
      </c>
      <c r="AX293" s="192">
        <v>0</v>
      </c>
      <c r="AY293" s="192">
        <v>0</v>
      </c>
      <c r="AZ293" s="192">
        <v>0</v>
      </c>
      <c r="BA293" s="192">
        <v>0</v>
      </c>
      <c r="BB293" s="188"/>
      <c r="BC293" s="192">
        <v>0</v>
      </c>
      <c r="BD293" s="188"/>
      <c r="BE293" s="192">
        <v>0</v>
      </c>
      <c r="BG293" s="187">
        <v>11.553210723042033</v>
      </c>
      <c r="BI293" s="159">
        <v>-1.8870011658849484E-2</v>
      </c>
      <c r="BN293" s="194"/>
    </row>
    <row r="294" spans="1:66" x14ac:dyDescent="0.2">
      <c r="A294" s="190" t="s">
        <v>688</v>
      </c>
      <c r="B294" s="190" t="s">
        <v>960</v>
      </c>
      <c r="C294" s="190" t="s">
        <v>297</v>
      </c>
      <c r="D294" s="190"/>
      <c r="E294" s="192">
        <v>103.187234</v>
      </c>
      <c r="F294" s="192"/>
      <c r="G294" s="192">
        <v>83.525380976904998</v>
      </c>
      <c r="H294" s="192">
        <v>-0.45465800000000001</v>
      </c>
      <c r="I294" s="192">
        <v>0</v>
      </c>
      <c r="J294" s="192">
        <v>0</v>
      </c>
      <c r="K294" s="192">
        <v>3.8109999999999998E-2</v>
      </c>
      <c r="L294" s="192">
        <v>5.1671999999999996E-2</v>
      </c>
      <c r="M294" s="192">
        <v>0.41675000000000001</v>
      </c>
      <c r="N294" s="192">
        <v>0</v>
      </c>
      <c r="O294" s="192">
        <v>8.5470000000000008E-3</v>
      </c>
      <c r="P294" s="192">
        <v>7.8549999999999991E-3</v>
      </c>
      <c r="Q294" s="192">
        <v>3.4405442900000001</v>
      </c>
      <c r="R294" s="192">
        <v>0.27890556281326923</v>
      </c>
      <c r="S294" s="192">
        <v>1.479841</v>
      </c>
      <c r="T294" s="192">
        <v>0.10005086012281643</v>
      </c>
      <c r="U294" s="192">
        <v>0</v>
      </c>
      <c r="V294" s="192">
        <v>0</v>
      </c>
      <c r="W294" s="192">
        <v>0</v>
      </c>
      <c r="X294" s="192">
        <v>0.16376499999999999</v>
      </c>
      <c r="Y294" s="192">
        <v>6.6773570851092146</v>
      </c>
      <c r="Z294" s="192"/>
      <c r="AA294" s="192">
        <v>3.3466840000000002</v>
      </c>
      <c r="AB294" s="188"/>
      <c r="AC294" s="193">
        <v>202.2680387749503</v>
      </c>
      <c r="AE294" s="192">
        <v>104.22781282744697</v>
      </c>
      <c r="AF294" s="188"/>
      <c r="AG294" s="192">
        <v>76.716753755799999</v>
      </c>
      <c r="AH294" s="192">
        <v>0.35610899516099692</v>
      </c>
      <c r="AI294" s="192">
        <v>-0.45465800000000001</v>
      </c>
      <c r="AJ294" s="192"/>
      <c r="AK294" s="192">
        <v>0</v>
      </c>
      <c r="AL294" s="192">
        <v>3.8109999999999998E-2</v>
      </c>
      <c r="AM294" s="192">
        <v>5.1671999999999996E-2</v>
      </c>
      <c r="AN294" s="192">
        <v>0.410688</v>
      </c>
      <c r="AO294" s="192">
        <v>0</v>
      </c>
      <c r="AP294" s="192">
        <v>8.5470000000000008E-3</v>
      </c>
      <c r="AQ294" s="192">
        <v>7.8549999999999991E-3</v>
      </c>
      <c r="AR294" s="192">
        <v>1.1724856005917832</v>
      </c>
      <c r="AS294" s="192">
        <v>4.758970156666666</v>
      </c>
      <c r="AT294" s="192">
        <v>0.11359310706232539</v>
      </c>
      <c r="AU294" s="192">
        <v>1.30226</v>
      </c>
      <c r="AV294" s="192">
        <v>0.10410254809635498</v>
      </c>
      <c r="AW294" s="192">
        <v>0</v>
      </c>
      <c r="AX294" s="192">
        <v>0</v>
      </c>
      <c r="AY294" s="192">
        <v>0</v>
      </c>
      <c r="AZ294" s="192">
        <v>0.168877</v>
      </c>
      <c r="BA294" s="192">
        <v>7.3450927936201369</v>
      </c>
      <c r="BB294" s="188"/>
      <c r="BC294" s="192">
        <v>4.2856249999999996</v>
      </c>
      <c r="BD294" s="188"/>
      <c r="BE294" s="192">
        <v>0</v>
      </c>
      <c r="BG294" s="187">
        <v>200.61389578444522</v>
      </c>
      <c r="BI294" s="159">
        <v>-8.1779751290589706E-3</v>
      </c>
      <c r="BN294" s="194"/>
    </row>
    <row r="295" spans="1:66" x14ac:dyDescent="0.2">
      <c r="A295" s="190" t="s">
        <v>660</v>
      </c>
      <c r="B295" s="190" t="s">
        <v>961</v>
      </c>
      <c r="C295" s="190" t="s">
        <v>298</v>
      </c>
      <c r="D295" s="190"/>
      <c r="E295" s="192">
        <v>5.0567989999999998</v>
      </c>
      <c r="F295" s="192"/>
      <c r="G295" s="192">
        <v>4.2540894082019998</v>
      </c>
      <c r="H295" s="192">
        <v>-0.14377999999999999</v>
      </c>
      <c r="I295" s="192">
        <v>0</v>
      </c>
      <c r="J295" s="192">
        <v>0</v>
      </c>
      <c r="K295" s="192">
        <v>0</v>
      </c>
      <c r="L295" s="192">
        <v>0</v>
      </c>
      <c r="M295" s="192">
        <v>0</v>
      </c>
      <c r="N295" s="192">
        <v>0</v>
      </c>
      <c r="O295" s="192">
        <v>8.5470000000000008E-3</v>
      </c>
      <c r="P295" s="192">
        <v>7.8549999999999991E-3</v>
      </c>
      <c r="Q295" s="192">
        <v>1.0260179706666668</v>
      </c>
      <c r="R295" s="192">
        <v>1.4278880674183607E-2</v>
      </c>
      <c r="S295" s="192">
        <v>0.48166500000000001</v>
      </c>
      <c r="T295" s="192">
        <v>4.6965633812901565E-2</v>
      </c>
      <c r="U295" s="192">
        <v>0</v>
      </c>
      <c r="V295" s="192">
        <v>0</v>
      </c>
      <c r="W295" s="192">
        <v>0</v>
      </c>
      <c r="X295" s="192">
        <v>0</v>
      </c>
      <c r="Y295" s="192">
        <v>0</v>
      </c>
      <c r="Z295" s="192"/>
      <c r="AA295" s="192">
        <v>0</v>
      </c>
      <c r="AB295" s="188"/>
      <c r="AC295" s="193">
        <v>10.752437893355751</v>
      </c>
      <c r="AE295" s="192">
        <v>5.1090900428674706</v>
      </c>
      <c r="AF295" s="188"/>
      <c r="AG295" s="192">
        <v>3.6962139784300003</v>
      </c>
      <c r="AH295" s="192">
        <v>1.823139631099999E-2</v>
      </c>
      <c r="AI295" s="192">
        <v>-0.14377999999999999</v>
      </c>
      <c r="AJ295" s="192"/>
      <c r="AK295" s="192">
        <v>0</v>
      </c>
      <c r="AL295" s="192">
        <v>0</v>
      </c>
      <c r="AM295" s="192">
        <v>0</v>
      </c>
      <c r="AN295" s="192">
        <v>0</v>
      </c>
      <c r="AO295" s="192">
        <v>0</v>
      </c>
      <c r="AP295" s="192">
        <v>8.5470000000000008E-3</v>
      </c>
      <c r="AQ295" s="192">
        <v>7.8549999999999991E-3</v>
      </c>
      <c r="AR295" s="192">
        <v>5.6530364274423706E-2</v>
      </c>
      <c r="AS295" s="192">
        <v>1.3653253840000001</v>
      </c>
      <c r="AT295" s="192">
        <v>5.7854897271550319E-3</v>
      </c>
      <c r="AU295" s="192">
        <v>0.42757299999999998</v>
      </c>
      <c r="AV295" s="192">
        <v>6.8923719178764498E-2</v>
      </c>
      <c r="AW295" s="192">
        <v>0</v>
      </c>
      <c r="AX295" s="192">
        <v>0</v>
      </c>
      <c r="AY295" s="192">
        <v>0</v>
      </c>
      <c r="AZ295" s="192">
        <v>0</v>
      </c>
      <c r="BA295" s="192">
        <v>0</v>
      </c>
      <c r="BB295" s="188"/>
      <c r="BC295" s="192">
        <v>0</v>
      </c>
      <c r="BD295" s="188"/>
      <c r="BE295" s="192">
        <v>0</v>
      </c>
      <c r="BG295" s="187">
        <v>10.620295374788814</v>
      </c>
      <c r="BI295" s="159">
        <v>-1.2289540277055838E-2</v>
      </c>
      <c r="BN295" s="194"/>
    </row>
    <row r="296" spans="1:66" x14ac:dyDescent="0.2">
      <c r="A296" s="190" t="s">
        <v>660</v>
      </c>
      <c r="B296" s="190" t="s">
        <v>962</v>
      </c>
      <c r="C296" s="190" t="s">
        <v>299</v>
      </c>
      <c r="D296" s="190"/>
      <c r="E296" s="192">
        <v>4.0768380000000004</v>
      </c>
      <c r="F296" s="192"/>
      <c r="G296" s="192">
        <v>7.3789381876309994</v>
      </c>
      <c r="H296" s="192">
        <v>-7.7552999999999997E-2</v>
      </c>
      <c r="I296" s="192">
        <v>0</v>
      </c>
      <c r="J296" s="192">
        <v>0</v>
      </c>
      <c r="K296" s="192">
        <v>0</v>
      </c>
      <c r="L296" s="192">
        <v>0</v>
      </c>
      <c r="M296" s="192">
        <v>0</v>
      </c>
      <c r="N296" s="192">
        <v>0</v>
      </c>
      <c r="O296" s="192">
        <v>8.5470000000000008E-3</v>
      </c>
      <c r="P296" s="192">
        <v>7.8549999999999991E-3</v>
      </c>
      <c r="Q296" s="192">
        <v>0.76166216622222238</v>
      </c>
      <c r="R296" s="192">
        <v>2.477415742901461E-2</v>
      </c>
      <c r="S296" s="192">
        <v>0.52203999999999995</v>
      </c>
      <c r="T296" s="192">
        <v>5.062116819597437E-2</v>
      </c>
      <c r="U296" s="192">
        <v>0</v>
      </c>
      <c r="V296" s="192">
        <v>0</v>
      </c>
      <c r="W296" s="192">
        <v>0</v>
      </c>
      <c r="X296" s="192">
        <v>0</v>
      </c>
      <c r="Y296" s="192">
        <v>0</v>
      </c>
      <c r="Z296" s="192"/>
      <c r="AA296" s="192">
        <v>0</v>
      </c>
      <c r="AB296" s="188"/>
      <c r="AC296" s="193">
        <v>12.75372267947821</v>
      </c>
      <c r="AE296" s="192">
        <v>4.0892183475573258</v>
      </c>
      <c r="AF296" s="188"/>
      <c r="AG296" s="192">
        <v>6.3716278075380002</v>
      </c>
      <c r="AH296" s="192">
        <v>3.1631854950999842E-2</v>
      </c>
      <c r="AI296" s="192">
        <v>-7.7552999999999997E-2</v>
      </c>
      <c r="AJ296" s="192"/>
      <c r="AK296" s="192">
        <v>0</v>
      </c>
      <c r="AL296" s="192">
        <v>0</v>
      </c>
      <c r="AM296" s="192">
        <v>0</v>
      </c>
      <c r="AN296" s="192">
        <v>0</v>
      </c>
      <c r="AO296" s="192">
        <v>0</v>
      </c>
      <c r="AP296" s="192">
        <v>8.5470000000000008E-3</v>
      </c>
      <c r="AQ296" s="192">
        <v>7.8549999999999991E-3</v>
      </c>
      <c r="AR296" s="192">
        <v>4.6535280832604199E-2</v>
      </c>
      <c r="AS296" s="192">
        <v>1.0737285128888892</v>
      </c>
      <c r="AT296" s="192">
        <v>1.0035231276414208E-2</v>
      </c>
      <c r="AU296" s="192">
        <v>0.459395</v>
      </c>
      <c r="AV296" s="192">
        <v>7.0976982944403411E-2</v>
      </c>
      <c r="AW296" s="192">
        <v>0</v>
      </c>
      <c r="AX296" s="192">
        <v>0</v>
      </c>
      <c r="AY296" s="192">
        <v>0</v>
      </c>
      <c r="AZ296" s="192">
        <v>0</v>
      </c>
      <c r="BA296" s="192">
        <v>0</v>
      </c>
      <c r="BB296" s="188"/>
      <c r="BC296" s="192">
        <v>0</v>
      </c>
      <c r="BD296" s="188"/>
      <c r="BE296" s="192">
        <v>0</v>
      </c>
      <c r="BG296" s="187">
        <v>12.091998017988635</v>
      </c>
      <c r="BI296" s="159">
        <v>-5.1884824385772868E-2</v>
      </c>
      <c r="BN296" s="194"/>
    </row>
    <row r="297" spans="1:66" x14ac:dyDescent="0.2">
      <c r="A297" s="190" t="s">
        <v>660</v>
      </c>
      <c r="B297" s="190" t="s">
        <v>963</v>
      </c>
      <c r="C297" s="190" t="s">
        <v>300</v>
      </c>
      <c r="D297" s="190"/>
      <c r="E297" s="192">
        <v>6.113499</v>
      </c>
      <c r="F297" s="192"/>
      <c r="G297" s="192">
        <v>8.0512469892249996</v>
      </c>
      <c r="H297" s="192">
        <v>-0.136791</v>
      </c>
      <c r="I297" s="192">
        <v>0</v>
      </c>
      <c r="J297" s="192">
        <v>0</v>
      </c>
      <c r="K297" s="192">
        <v>0</v>
      </c>
      <c r="L297" s="192">
        <v>0</v>
      </c>
      <c r="M297" s="192">
        <v>0</v>
      </c>
      <c r="N297" s="192">
        <v>0</v>
      </c>
      <c r="O297" s="192">
        <v>8.5470000000000008E-3</v>
      </c>
      <c r="P297" s="192">
        <v>7.8549999999999991E-3</v>
      </c>
      <c r="Q297" s="192">
        <v>2.0480317937777777</v>
      </c>
      <c r="R297" s="192">
        <v>2.7169722154594914E-2</v>
      </c>
      <c r="S297" s="192">
        <v>0.731159</v>
      </c>
      <c r="T297" s="192">
        <v>6.7481512932674528E-2</v>
      </c>
      <c r="U297" s="192">
        <v>0</v>
      </c>
      <c r="V297" s="192">
        <v>0</v>
      </c>
      <c r="W297" s="192">
        <v>0</v>
      </c>
      <c r="X297" s="192">
        <v>0</v>
      </c>
      <c r="Y297" s="192">
        <v>0</v>
      </c>
      <c r="Z297" s="192"/>
      <c r="AA297" s="192">
        <v>0</v>
      </c>
      <c r="AB297" s="188"/>
      <c r="AC297" s="193">
        <v>16.918199018090046</v>
      </c>
      <c r="AE297" s="192">
        <v>6.1753681919754619</v>
      </c>
      <c r="AF297" s="188"/>
      <c r="AG297" s="192">
        <v>6.9575092101360001</v>
      </c>
      <c r="AH297" s="192">
        <v>3.4690532370999456E-2</v>
      </c>
      <c r="AI297" s="192">
        <v>-0.136791</v>
      </c>
      <c r="AJ297" s="192"/>
      <c r="AK297" s="192">
        <v>0</v>
      </c>
      <c r="AL297" s="192">
        <v>0</v>
      </c>
      <c r="AM297" s="192">
        <v>0</v>
      </c>
      <c r="AN297" s="192">
        <v>0</v>
      </c>
      <c r="AO297" s="192">
        <v>0</v>
      </c>
      <c r="AP297" s="192">
        <v>8.5470000000000008E-3</v>
      </c>
      <c r="AQ297" s="192">
        <v>7.8549999999999991E-3</v>
      </c>
      <c r="AR297" s="192">
        <v>6.7157219589443082E-2</v>
      </c>
      <c r="AS297" s="192">
        <v>2.6793112604444445</v>
      </c>
      <c r="AT297" s="192">
        <v>1.0949559888689888E-2</v>
      </c>
      <c r="AU297" s="192">
        <v>0.65891599999999995</v>
      </c>
      <c r="AV297" s="192">
        <v>8.2639316045951747E-2</v>
      </c>
      <c r="AW297" s="192">
        <v>0</v>
      </c>
      <c r="AX297" s="192">
        <v>0</v>
      </c>
      <c r="AY297" s="192">
        <v>0</v>
      </c>
      <c r="AZ297" s="192">
        <v>0</v>
      </c>
      <c r="BA297" s="192">
        <v>0</v>
      </c>
      <c r="BB297" s="188"/>
      <c r="BC297" s="192">
        <v>0</v>
      </c>
      <c r="BD297" s="188"/>
      <c r="BE297" s="192">
        <v>0</v>
      </c>
      <c r="BG297" s="187">
        <v>16.546152290450991</v>
      </c>
      <c r="BI297" s="159">
        <v>-2.1990918019183899E-2</v>
      </c>
      <c r="BN297" s="194"/>
    </row>
    <row r="298" spans="1:66" x14ac:dyDescent="0.2">
      <c r="A298" s="190" t="s">
        <v>660</v>
      </c>
      <c r="B298" s="190" t="s">
        <v>964</v>
      </c>
      <c r="C298" s="190" t="s">
        <v>301</v>
      </c>
      <c r="D298" s="190"/>
      <c r="E298" s="192">
        <v>7.6701610000000002</v>
      </c>
      <c r="F298" s="192"/>
      <c r="G298" s="192">
        <v>5.0449554869239996</v>
      </c>
      <c r="H298" s="192">
        <v>-9.1749999999999998E-2</v>
      </c>
      <c r="I298" s="192">
        <v>0</v>
      </c>
      <c r="J298" s="192">
        <v>0</v>
      </c>
      <c r="K298" s="192">
        <v>0</v>
      </c>
      <c r="L298" s="192">
        <v>0</v>
      </c>
      <c r="M298" s="192">
        <v>0</v>
      </c>
      <c r="N298" s="192">
        <v>0</v>
      </c>
      <c r="O298" s="192">
        <v>8.5470000000000008E-3</v>
      </c>
      <c r="P298" s="192">
        <v>7.8549999999999991E-3</v>
      </c>
      <c r="Q298" s="192">
        <v>0.2281084133333334</v>
      </c>
      <c r="R298" s="192">
        <v>1.665422376681935E-2</v>
      </c>
      <c r="S298" s="192">
        <v>0.43989</v>
      </c>
      <c r="T298" s="192">
        <v>4.4626797845015172E-2</v>
      </c>
      <c r="U298" s="192">
        <v>0</v>
      </c>
      <c r="V298" s="192">
        <v>0</v>
      </c>
      <c r="W298" s="192">
        <v>0</v>
      </c>
      <c r="X298" s="192">
        <v>0</v>
      </c>
      <c r="Y298" s="192">
        <v>0</v>
      </c>
      <c r="Z298" s="192"/>
      <c r="AA298" s="192">
        <v>0</v>
      </c>
      <c r="AB298" s="188"/>
      <c r="AC298" s="193">
        <v>13.369047921869168</v>
      </c>
      <c r="AE298" s="192">
        <v>7.7229837072082566</v>
      </c>
      <c r="AF298" s="188"/>
      <c r="AG298" s="192">
        <v>4.3923928920630004</v>
      </c>
      <c r="AH298" s="192">
        <v>2.1264254577999936E-2</v>
      </c>
      <c r="AI298" s="192">
        <v>-9.1749999999999998E-2</v>
      </c>
      <c r="AJ298" s="192"/>
      <c r="AK298" s="192">
        <v>0</v>
      </c>
      <c r="AL298" s="192">
        <v>0</v>
      </c>
      <c r="AM298" s="192">
        <v>0</v>
      </c>
      <c r="AN298" s="192">
        <v>0</v>
      </c>
      <c r="AO298" s="192">
        <v>0</v>
      </c>
      <c r="AP298" s="192">
        <v>8.5470000000000008E-3</v>
      </c>
      <c r="AQ298" s="192">
        <v>7.8549999999999991E-3</v>
      </c>
      <c r="AR298" s="192">
        <v>8.3483783230403841E-2</v>
      </c>
      <c r="AS298" s="192">
        <v>0.35805401333333342</v>
      </c>
      <c r="AT298" s="192">
        <v>6.8610542334345045E-3</v>
      </c>
      <c r="AU298" s="192">
        <v>0.40899200000000002</v>
      </c>
      <c r="AV298" s="192">
        <v>6.7281354954133135E-2</v>
      </c>
      <c r="AW298" s="192">
        <v>0</v>
      </c>
      <c r="AX298" s="192">
        <v>0</v>
      </c>
      <c r="AY298" s="192">
        <v>0</v>
      </c>
      <c r="AZ298" s="192">
        <v>0</v>
      </c>
      <c r="BA298" s="192">
        <v>0</v>
      </c>
      <c r="BB298" s="188"/>
      <c r="BC298" s="192">
        <v>0</v>
      </c>
      <c r="BD298" s="188"/>
      <c r="BE298" s="192">
        <v>0</v>
      </c>
      <c r="BG298" s="187">
        <v>12.985965059600563</v>
      </c>
      <c r="BI298" s="159">
        <v>-2.8654460998823683E-2</v>
      </c>
      <c r="BN298" s="194"/>
    </row>
    <row r="299" spans="1:66" x14ac:dyDescent="0.2">
      <c r="A299" s="190" t="s">
        <v>660</v>
      </c>
      <c r="B299" s="190" t="s">
        <v>965</v>
      </c>
      <c r="C299" s="190" t="s">
        <v>302</v>
      </c>
      <c r="D299" s="190"/>
      <c r="E299" s="192">
        <v>5.6087530000000001</v>
      </c>
      <c r="F299" s="192"/>
      <c r="G299" s="192">
        <v>6.9145215444679993</v>
      </c>
      <c r="H299" s="192">
        <v>-0.27210600000000001</v>
      </c>
      <c r="I299" s="192">
        <v>0</v>
      </c>
      <c r="J299" s="192">
        <v>0</v>
      </c>
      <c r="K299" s="192">
        <v>0</v>
      </c>
      <c r="L299" s="192">
        <v>0</v>
      </c>
      <c r="M299" s="192">
        <v>0</v>
      </c>
      <c r="N299" s="192">
        <v>0</v>
      </c>
      <c r="O299" s="192">
        <v>8.5470000000000008E-3</v>
      </c>
      <c r="P299" s="192">
        <v>7.8549999999999991E-3</v>
      </c>
      <c r="Q299" s="192">
        <v>2.6303221111111115</v>
      </c>
      <c r="R299" s="192">
        <v>2.3113324091269569E-2</v>
      </c>
      <c r="S299" s="192">
        <v>0.63054299999999996</v>
      </c>
      <c r="T299" s="192">
        <v>5.9040344330963709E-2</v>
      </c>
      <c r="U299" s="192">
        <v>0</v>
      </c>
      <c r="V299" s="192">
        <v>0</v>
      </c>
      <c r="W299" s="192">
        <v>0</v>
      </c>
      <c r="X299" s="192">
        <v>0</v>
      </c>
      <c r="Y299" s="192">
        <v>0</v>
      </c>
      <c r="Z299" s="192"/>
      <c r="AA299" s="192">
        <v>0</v>
      </c>
      <c r="AB299" s="188"/>
      <c r="AC299" s="193">
        <v>15.61058932400134</v>
      </c>
      <c r="AE299" s="192">
        <v>5.6798508553475546</v>
      </c>
      <c r="AF299" s="188"/>
      <c r="AG299" s="192">
        <v>6.0012235835610008</v>
      </c>
      <c r="AH299" s="192">
        <v>2.9511288817000575E-2</v>
      </c>
      <c r="AI299" s="192">
        <v>-0.27210600000000001</v>
      </c>
      <c r="AJ299" s="192"/>
      <c r="AK299" s="192">
        <v>0</v>
      </c>
      <c r="AL299" s="192">
        <v>0</v>
      </c>
      <c r="AM299" s="192">
        <v>0</v>
      </c>
      <c r="AN299" s="192">
        <v>0</v>
      </c>
      <c r="AO299" s="192">
        <v>0</v>
      </c>
      <c r="AP299" s="192">
        <v>8.5470000000000008E-3</v>
      </c>
      <c r="AQ299" s="192">
        <v>7.8549999999999991E-3</v>
      </c>
      <c r="AR299" s="192">
        <v>6.3091615767690415E-2</v>
      </c>
      <c r="AS299" s="192">
        <v>3.4656988577777779</v>
      </c>
      <c r="AT299" s="192">
        <v>9.4036324875032395E-3</v>
      </c>
      <c r="AU299" s="192">
        <v>0.55487799999999998</v>
      </c>
      <c r="AV299" s="192">
        <v>7.6679762181164055E-2</v>
      </c>
      <c r="AW299" s="192">
        <v>0</v>
      </c>
      <c r="AX299" s="192">
        <v>0</v>
      </c>
      <c r="AY299" s="192">
        <v>0</v>
      </c>
      <c r="AZ299" s="192">
        <v>0</v>
      </c>
      <c r="BA299" s="192">
        <v>0</v>
      </c>
      <c r="BB299" s="188"/>
      <c r="BC299" s="192">
        <v>0</v>
      </c>
      <c r="BD299" s="188"/>
      <c r="BE299" s="192">
        <v>0</v>
      </c>
      <c r="BG299" s="187">
        <v>15.624633595939692</v>
      </c>
      <c r="BI299" s="159">
        <v>8.9966314831932675E-4</v>
      </c>
      <c r="BN299" s="194"/>
    </row>
    <row r="300" spans="1:66" x14ac:dyDescent="0.2">
      <c r="A300" s="190" t="s">
        <v>660</v>
      </c>
      <c r="B300" s="190" t="s">
        <v>966</v>
      </c>
      <c r="C300" s="190" t="s">
        <v>303</v>
      </c>
      <c r="D300" s="190"/>
      <c r="E300" s="192">
        <v>5.4722840000000001</v>
      </c>
      <c r="F300" s="192"/>
      <c r="G300" s="192">
        <v>4.2029489487570002</v>
      </c>
      <c r="H300" s="192">
        <v>-0.121237</v>
      </c>
      <c r="I300" s="192">
        <v>0</v>
      </c>
      <c r="J300" s="192">
        <v>0</v>
      </c>
      <c r="K300" s="192">
        <v>0</v>
      </c>
      <c r="L300" s="192">
        <v>0</v>
      </c>
      <c r="M300" s="192">
        <v>0</v>
      </c>
      <c r="N300" s="192">
        <v>0</v>
      </c>
      <c r="O300" s="192">
        <v>8.5470000000000008E-3</v>
      </c>
      <c r="P300" s="192">
        <v>7.8549999999999991E-3</v>
      </c>
      <c r="Q300" s="192">
        <v>1.1658622915555559</v>
      </c>
      <c r="R300" s="192">
        <v>1.3963861437315121E-2</v>
      </c>
      <c r="S300" s="192">
        <v>0.30157499999999998</v>
      </c>
      <c r="T300" s="192">
        <v>3.2594322215996611E-2</v>
      </c>
      <c r="U300" s="192">
        <v>0</v>
      </c>
      <c r="V300" s="192">
        <v>0</v>
      </c>
      <c r="W300" s="192">
        <v>0</v>
      </c>
      <c r="X300" s="192">
        <v>0</v>
      </c>
      <c r="Y300" s="192">
        <v>0</v>
      </c>
      <c r="Z300" s="192"/>
      <c r="AA300" s="192">
        <v>0</v>
      </c>
      <c r="AB300" s="188"/>
      <c r="AC300" s="193">
        <v>11.084393423965865</v>
      </c>
      <c r="AE300" s="192">
        <v>5.5162350159128719</v>
      </c>
      <c r="AF300" s="188"/>
      <c r="AG300" s="192">
        <v>3.6484084878429996</v>
      </c>
      <c r="AH300" s="192">
        <v>1.7829177069999744E-2</v>
      </c>
      <c r="AI300" s="192">
        <v>-0.121237</v>
      </c>
      <c r="AJ300" s="192"/>
      <c r="AK300" s="192">
        <v>0</v>
      </c>
      <c r="AL300" s="192">
        <v>0</v>
      </c>
      <c r="AM300" s="192">
        <v>0</v>
      </c>
      <c r="AN300" s="192">
        <v>0</v>
      </c>
      <c r="AO300" s="192">
        <v>0</v>
      </c>
      <c r="AP300" s="192">
        <v>8.5470000000000008E-3</v>
      </c>
      <c r="AQ300" s="192">
        <v>7.8549999999999991E-3</v>
      </c>
      <c r="AR300" s="192">
        <v>5.8709166479382506E-2</v>
      </c>
      <c r="AS300" s="192">
        <v>1.4128533315555558</v>
      </c>
      <c r="AT300" s="192">
        <v>5.715939566269701E-3</v>
      </c>
      <c r="AU300" s="192">
        <v>0.26538600000000001</v>
      </c>
      <c r="AV300" s="192">
        <v>5.9459338653819596E-2</v>
      </c>
      <c r="AW300" s="192">
        <v>0</v>
      </c>
      <c r="AX300" s="192">
        <v>0</v>
      </c>
      <c r="AY300" s="192">
        <v>0</v>
      </c>
      <c r="AZ300" s="192">
        <v>0</v>
      </c>
      <c r="BA300" s="192">
        <v>0</v>
      </c>
      <c r="BB300" s="188"/>
      <c r="BC300" s="192">
        <v>0</v>
      </c>
      <c r="BD300" s="188"/>
      <c r="BE300" s="192">
        <v>0</v>
      </c>
      <c r="BG300" s="187">
        <v>10.8797614570809</v>
      </c>
      <c r="BI300" s="159">
        <v>-1.8461268836102985E-2</v>
      </c>
      <c r="BN300" s="194"/>
    </row>
    <row r="301" spans="1:66" x14ac:dyDescent="0.2">
      <c r="A301" s="190" t="s">
        <v>660</v>
      </c>
      <c r="B301" s="190" t="s">
        <v>967</v>
      </c>
      <c r="C301" s="190" t="s">
        <v>304</v>
      </c>
      <c r="D301" s="190"/>
      <c r="E301" s="192">
        <v>6.1876350000000002</v>
      </c>
      <c r="F301" s="192"/>
      <c r="G301" s="192">
        <v>5.7636683214769997</v>
      </c>
      <c r="H301" s="192">
        <v>-0.245946</v>
      </c>
      <c r="I301" s="192">
        <v>0</v>
      </c>
      <c r="J301" s="192">
        <v>0</v>
      </c>
      <c r="K301" s="192">
        <v>0</v>
      </c>
      <c r="L301" s="192">
        <v>0</v>
      </c>
      <c r="M301" s="192">
        <v>0</v>
      </c>
      <c r="N301" s="192">
        <v>0</v>
      </c>
      <c r="O301" s="192">
        <v>8.5470000000000008E-3</v>
      </c>
      <c r="P301" s="192">
        <v>7.8549999999999991E-3</v>
      </c>
      <c r="Q301" s="192">
        <v>1.1432313422222224</v>
      </c>
      <c r="R301" s="192">
        <v>1.9288419686824709E-2</v>
      </c>
      <c r="S301" s="192">
        <v>0.50279099999999999</v>
      </c>
      <c r="T301" s="192">
        <v>4.6052208562095097E-2</v>
      </c>
      <c r="U301" s="192">
        <v>0</v>
      </c>
      <c r="V301" s="192">
        <v>0</v>
      </c>
      <c r="W301" s="192">
        <v>0</v>
      </c>
      <c r="X301" s="192">
        <v>0</v>
      </c>
      <c r="Y301" s="192">
        <v>0</v>
      </c>
      <c r="Z301" s="192"/>
      <c r="AA301" s="192">
        <v>0</v>
      </c>
      <c r="AB301" s="188"/>
      <c r="AC301" s="193">
        <v>13.433122291948141</v>
      </c>
      <c r="AE301" s="192">
        <v>6.2151827660350616</v>
      </c>
      <c r="AF301" s="188"/>
      <c r="AG301" s="192">
        <v>4.992278619925</v>
      </c>
      <c r="AH301" s="192">
        <v>2.462761833699979E-2</v>
      </c>
      <c r="AI301" s="192">
        <v>-0.245946</v>
      </c>
      <c r="AJ301" s="192"/>
      <c r="AK301" s="192">
        <v>0</v>
      </c>
      <c r="AL301" s="192">
        <v>0</v>
      </c>
      <c r="AM301" s="192">
        <v>0</v>
      </c>
      <c r="AN301" s="192">
        <v>0</v>
      </c>
      <c r="AO301" s="192">
        <v>0</v>
      </c>
      <c r="AP301" s="192">
        <v>8.5470000000000008E-3</v>
      </c>
      <c r="AQ301" s="192">
        <v>7.8549999999999991E-3</v>
      </c>
      <c r="AR301" s="192">
        <v>6.6138751654819708E-2</v>
      </c>
      <c r="AS301" s="192">
        <v>1.9064356088888892</v>
      </c>
      <c r="AT301" s="192">
        <v>7.8384915465910896E-3</v>
      </c>
      <c r="AU301" s="192">
        <v>0.47979100000000002</v>
      </c>
      <c r="AV301" s="192">
        <v>6.8562182953870232E-2</v>
      </c>
      <c r="AW301" s="192">
        <v>0</v>
      </c>
      <c r="AX301" s="192">
        <v>0</v>
      </c>
      <c r="AY301" s="192">
        <v>0</v>
      </c>
      <c r="AZ301" s="192">
        <v>0</v>
      </c>
      <c r="BA301" s="192">
        <v>0</v>
      </c>
      <c r="BB301" s="188"/>
      <c r="BC301" s="192">
        <v>0</v>
      </c>
      <c r="BD301" s="188"/>
      <c r="BE301" s="192">
        <v>0</v>
      </c>
      <c r="BG301" s="187">
        <v>13.531311039341233</v>
      </c>
      <c r="BI301" s="159">
        <v>7.3094508677216813E-3</v>
      </c>
      <c r="BN301" s="194"/>
    </row>
    <row r="302" spans="1:66" x14ac:dyDescent="0.2">
      <c r="A302" s="190" t="s">
        <v>660</v>
      </c>
      <c r="B302" s="190" t="s">
        <v>968</v>
      </c>
      <c r="C302" s="190" t="s">
        <v>305</v>
      </c>
      <c r="D302" s="190"/>
      <c r="E302" s="192">
        <v>6.955241</v>
      </c>
      <c r="F302" s="192"/>
      <c r="G302" s="192">
        <v>5.2079712586460003</v>
      </c>
      <c r="H302" s="192">
        <v>-2.2686000000000001E-2</v>
      </c>
      <c r="I302" s="192">
        <v>0</v>
      </c>
      <c r="J302" s="192">
        <v>0</v>
      </c>
      <c r="K302" s="192">
        <v>0</v>
      </c>
      <c r="L302" s="192">
        <v>0</v>
      </c>
      <c r="M302" s="192">
        <v>0</v>
      </c>
      <c r="N302" s="192">
        <v>0</v>
      </c>
      <c r="O302" s="192">
        <v>8.5470000000000008E-3</v>
      </c>
      <c r="P302" s="192">
        <v>7.8549999999999991E-3</v>
      </c>
      <c r="Q302" s="192">
        <v>0.51167412088888897</v>
      </c>
      <c r="R302" s="192">
        <v>1.7374724902624848E-2</v>
      </c>
      <c r="S302" s="192">
        <v>0.57020499999999996</v>
      </c>
      <c r="T302" s="192">
        <v>5.2450935438252869E-2</v>
      </c>
      <c r="U302" s="192">
        <v>0</v>
      </c>
      <c r="V302" s="192">
        <v>0</v>
      </c>
      <c r="W302" s="192">
        <v>0</v>
      </c>
      <c r="X302" s="192">
        <v>0</v>
      </c>
      <c r="Y302" s="192">
        <v>0</v>
      </c>
      <c r="Z302" s="192"/>
      <c r="AA302" s="192">
        <v>0</v>
      </c>
      <c r="AB302" s="188"/>
      <c r="AC302" s="193">
        <v>13.308633039875767</v>
      </c>
      <c r="AE302" s="192">
        <v>6.946224382466859</v>
      </c>
      <c r="AF302" s="188"/>
      <c r="AG302" s="192">
        <v>4.5151113438649997</v>
      </c>
      <c r="AH302" s="192">
        <v>2.2184196556999349E-2</v>
      </c>
      <c r="AI302" s="192">
        <v>-2.2686000000000001E-2</v>
      </c>
      <c r="AJ302" s="192"/>
      <c r="AK302" s="192">
        <v>0</v>
      </c>
      <c r="AL302" s="192">
        <v>0</v>
      </c>
      <c r="AM302" s="192">
        <v>0</v>
      </c>
      <c r="AN302" s="192">
        <v>0</v>
      </c>
      <c r="AO302" s="192">
        <v>0</v>
      </c>
      <c r="AP302" s="192">
        <v>8.5470000000000008E-3</v>
      </c>
      <c r="AQ302" s="192">
        <v>7.8549999999999991E-3</v>
      </c>
      <c r="AR302" s="192">
        <v>7.6879560631320815E-2</v>
      </c>
      <c r="AS302" s="192">
        <v>0.62524425422222241</v>
      </c>
      <c r="AT302" s="192">
        <v>7.0827529290104609E-3</v>
      </c>
      <c r="AU302" s="192">
        <v>0.50178</v>
      </c>
      <c r="AV302" s="192">
        <v>7.2665926317472151E-2</v>
      </c>
      <c r="AW302" s="192">
        <v>0</v>
      </c>
      <c r="AX302" s="192">
        <v>0</v>
      </c>
      <c r="AY302" s="192">
        <v>0</v>
      </c>
      <c r="AZ302" s="192">
        <v>0</v>
      </c>
      <c r="BA302" s="192">
        <v>0</v>
      </c>
      <c r="BB302" s="188"/>
      <c r="BC302" s="192">
        <v>0</v>
      </c>
      <c r="BD302" s="188"/>
      <c r="BE302" s="192">
        <v>0</v>
      </c>
      <c r="BG302" s="187">
        <v>12.760888416988882</v>
      </c>
      <c r="BI302" s="159">
        <v>-4.1157091133681004E-2</v>
      </c>
      <c r="BL302" s="194"/>
      <c r="BM302" s="194"/>
      <c r="BN302" s="194"/>
    </row>
    <row r="303" spans="1:66" x14ac:dyDescent="0.2">
      <c r="A303" s="190" t="s">
        <v>660</v>
      </c>
      <c r="B303" s="190" t="s">
        <v>969</v>
      </c>
      <c r="C303" s="190" t="s">
        <v>306</v>
      </c>
      <c r="D303" s="190"/>
      <c r="E303" s="192">
        <v>8.2712000000000003</v>
      </c>
      <c r="F303" s="192"/>
      <c r="G303" s="192">
        <v>8.1273437640649995</v>
      </c>
      <c r="H303" s="192">
        <v>-0.41539599999999999</v>
      </c>
      <c r="I303" s="192">
        <v>0</v>
      </c>
      <c r="J303" s="192">
        <v>0</v>
      </c>
      <c r="K303" s="192">
        <v>0</v>
      </c>
      <c r="L303" s="192">
        <v>0</v>
      </c>
      <c r="M303" s="192">
        <v>0</v>
      </c>
      <c r="N303" s="192">
        <v>0</v>
      </c>
      <c r="O303" s="192">
        <v>8.5470000000000008E-3</v>
      </c>
      <c r="P303" s="192">
        <v>7.8549999999999991E-3</v>
      </c>
      <c r="Q303" s="192">
        <v>2.3073375199999999</v>
      </c>
      <c r="R303" s="192">
        <v>2.7154676367943158E-2</v>
      </c>
      <c r="S303" s="192">
        <v>1.00166</v>
      </c>
      <c r="T303" s="192">
        <v>8.0682989868398322E-2</v>
      </c>
      <c r="U303" s="192">
        <v>0</v>
      </c>
      <c r="V303" s="192">
        <v>0</v>
      </c>
      <c r="W303" s="192">
        <v>0</v>
      </c>
      <c r="X303" s="192">
        <v>0</v>
      </c>
      <c r="Y303" s="192">
        <v>0</v>
      </c>
      <c r="Z303" s="192"/>
      <c r="AA303" s="192">
        <v>0</v>
      </c>
      <c r="AB303" s="188"/>
      <c r="AC303" s="193">
        <v>19.416384950301342</v>
      </c>
      <c r="AE303" s="192">
        <v>8.2964034260607988</v>
      </c>
      <c r="AF303" s="188"/>
      <c r="AG303" s="192">
        <v>7.0332106460269994</v>
      </c>
      <c r="AH303" s="192">
        <v>3.467132178299967E-2</v>
      </c>
      <c r="AI303" s="192">
        <v>-0.41539599999999999</v>
      </c>
      <c r="AJ303" s="192"/>
      <c r="AK303" s="192">
        <v>0</v>
      </c>
      <c r="AL303" s="192">
        <v>0</v>
      </c>
      <c r="AM303" s="192">
        <v>0</v>
      </c>
      <c r="AN303" s="192">
        <v>0</v>
      </c>
      <c r="AO303" s="192">
        <v>0</v>
      </c>
      <c r="AP303" s="192">
        <v>8.5470000000000008E-3</v>
      </c>
      <c r="AQ303" s="192">
        <v>7.8549999999999991E-3</v>
      </c>
      <c r="AR303" s="192">
        <v>9.1527203367010423E-2</v>
      </c>
      <c r="AS303" s="192">
        <v>3.5510010933333338</v>
      </c>
      <c r="AT303" s="192">
        <v>1.1053050216903868E-2</v>
      </c>
      <c r="AU303" s="192">
        <v>0.90512499999999996</v>
      </c>
      <c r="AV303" s="192">
        <v>9.1144532898112376E-2</v>
      </c>
      <c r="AW303" s="192">
        <v>0</v>
      </c>
      <c r="AX303" s="192">
        <v>0</v>
      </c>
      <c r="AY303" s="192">
        <v>0</v>
      </c>
      <c r="AZ303" s="192">
        <v>0</v>
      </c>
      <c r="BA303" s="192">
        <v>0</v>
      </c>
      <c r="BB303" s="188"/>
      <c r="BC303" s="192">
        <v>0</v>
      </c>
      <c r="BD303" s="188"/>
      <c r="BE303" s="192">
        <v>0</v>
      </c>
      <c r="BG303" s="187">
        <v>19.61514227368616</v>
      </c>
      <c r="BI303" s="159">
        <v>1.0236577194650922E-2</v>
      </c>
      <c r="BN303" s="194"/>
    </row>
    <row r="304" spans="1:66" x14ac:dyDescent="0.2">
      <c r="A304" s="190" t="s">
        <v>660</v>
      </c>
      <c r="B304" s="190" t="s">
        <v>970</v>
      </c>
      <c r="C304" s="190" t="s">
        <v>307</v>
      </c>
      <c r="D304" s="190"/>
      <c r="E304" s="192">
        <v>3.4071630000000002</v>
      </c>
      <c r="F304" s="192"/>
      <c r="G304" s="192">
        <v>5.1718564956000002</v>
      </c>
      <c r="H304" s="192">
        <v>-0.201962</v>
      </c>
      <c r="I304" s="192">
        <v>0</v>
      </c>
      <c r="J304" s="192">
        <v>0</v>
      </c>
      <c r="K304" s="192">
        <v>0</v>
      </c>
      <c r="L304" s="192">
        <v>0</v>
      </c>
      <c r="M304" s="192">
        <v>0</v>
      </c>
      <c r="N304" s="192">
        <v>0</v>
      </c>
      <c r="O304" s="192">
        <v>8.5470000000000008E-3</v>
      </c>
      <c r="P304" s="192">
        <v>7.8549999999999991E-3</v>
      </c>
      <c r="Q304" s="192">
        <v>0.77502885866666671</v>
      </c>
      <c r="R304" s="192">
        <v>1.7385033392084175E-2</v>
      </c>
      <c r="S304" s="192">
        <v>0.53092099999999998</v>
      </c>
      <c r="T304" s="192">
        <v>5.0747956198552685E-2</v>
      </c>
      <c r="U304" s="192">
        <v>0</v>
      </c>
      <c r="V304" s="192">
        <v>0</v>
      </c>
      <c r="W304" s="192">
        <v>0</v>
      </c>
      <c r="X304" s="192">
        <v>0</v>
      </c>
      <c r="Y304" s="192">
        <v>0</v>
      </c>
      <c r="Z304" s="192"/>
      <c r="AA304" s="192">
        <v>0</v>
      </c>
      <c r="AB304" s="188"/>
      <c r="AC304" s="193">
        <v>9.7675423438573041</v>
      </c>
      <c r="AE304" s="192">
        <v>3.4227516318688886</v>
      </c>
      <c r="AF304" s="188"/>
      <c r="AG304" s="192">
        <v>4.4644935602339997</v>
      </c>
      <c r="AH304" s="192">
        <v>2.2197358524000271E-2</v>
      </c>
      <c r="AI304" s="192">
        <v>-0.201962</v>
      </c>
      <c r="AJ304" s="192"/>
      <c r="AK304" s="192">
        <v>0</v>
      </c>
      <c r="AL304" s="192">
        <v>0</v>
      </c>
      <c r="AM304" s="192">
        <v>0</v>
      </c>
      <c r="AN304" s="192">
        <v>0</v>
      </c>
      <c r="AO304" s="192">
        <v>0</v>
      </c>
      <c r="AP304" s="192">
        <v>8.5470000000000008E-3</v>
      </c>
      <c r="AQ304" s="192">
        <v>7.8549999999999991E-3</v>
      </c>
      <c r="AR304" s="192">
        <v>3.7992832777152076E-2</v>
      </c>
      <c r="AS304" s="192">
        <v>1.181596112</v>
      </c>
      <c r="AT304" s="192">
        <v>7.0336374613857271E-3</v>
      </c>
      <c r="AU304" s="192">
        <v>0.46721000000000001</v>
      </c>
      <c r="AV304" s="192">
        <v>7.0806659362755181E-2</v>
      </c>
      <c r="AW304" s="192">
        <v>0</v>
      </c>
      <c r="AX304" s="192">
        <v>0</v>
      </c>
      <c r="AY304" s="192">
        <v>0</v>
      </c>
      <c r="AZ304" s="192">
        <v>0</v>
      </c>
      <c r="BA304" s="192">
        <v>0</v>
      </c>
      <c r="BB304" s="188"/>
      <c r="BC304" s="192">
        <v>0</v>
      </c>
      <c r="BD304" s="188"/>
      <c r="BE304" s="192">
        <v>0</v>
      </c>
      <c r="BG304" s="187">
        <v>9.4885217922281804</v>
      </c>
      <c r="BI304" s="159">
        <v>-2.8566095933497192E-2</v>
      </c>
      <c r="BN304" s="194"/>
    </row>
    <row r="305" spans="1:66" x14ac:dyDescent="0.2">
      <c r="A305" s="190" t="s">
        <v>682</v>
      </c>
      <c r="B305" s="190" t="s">
        <v>971</v>
      </c>
      <c r="C305" s="190" t="s">
        <v>308</v>
      </c>
      <c r="D305" s="190"/>
      <c r="E305" s="192">
        <v>44.8</v>
      </c>
      <c r="F305" s="192"/>
      <c r="G305" s="192">
        <v>108.73511841381099</v>
      </c>
      <c r="H305" s="192">
        <v>0</v>
      </c>
      <c r="I305" s="192">
        <v>0</v>
      </c>
      <c r="J305" s="192">
        <v>0</v>
      </c>
      <c r="K305" s="192">
        <v>1.3781E-2</v>
      </c>
      <c r="L305" s="192">
        <v>1.8081E-2</v>
      </c>
      <c r="M305" s="192">
        <v>0.64521499999999998</v>
      </c>
      <c r="N305" s="192">
        <v>0</v>
      </c>
      <c r="O305" s="192">
        <v>8.5470000000000008E-3</v>
      </c>
      <c r="P305" s="192">
        <v>7.8549999999999991E-3</v>
      </c>
      <c r="Q305" s="192">
        <v>0.76743597555555565</v>
      </c>
      <c r="R305" s="192">
        <v>0.36624061934875662</v>
      </c>
      <c r="S305" s="192">
        <v>1.435354</v>
      </c>
      <c r="T305" s="192">
        <v>0.14220846809010057</v>
      </c>
      <c r="U305" s="192">
        <v>0</v>
      </c>
      <c r="V305" s="192">
        <v>0</v>
      </c>
      <c r="W305" s="192">
        <v>0</v>
      </c>
      <c r="X305" s="192">
        <v>0.1603</v>
      </c>
      <c r="Y305" s="192">
        <v>12.565481843891487</v>
      </c>
      <c r="Z305" s="192"/>
      <c r="AA305" s="192">
        <v>3.2758699999999998</v>
      </c>
      <c r="AB305" s="188"/>
      <c r="AC305" s="193">
        <v>172.94148832069689</v>
      </c>
      <c r="AE305" s="192">
        <v>44.990006833848589</v>
      </c>
      <c r="AF305" s="188"/>
      <c r="AG305" s="192">
        <v>98.040932177863994</v>
      </c>
      <c r="AH305" s="192">
        <v>0.46761913827599583</v>
      </c>
      <c r="AI305" s="192">
        <v>0</v>
      </c>
      <c r="AJ305" s="192"/>
      <c r="AK305" s="192">
        <v>0</v>
      </c>
      <c r="AL305" s="192">
        <v>1.3781E-2</v>
      </c>
      <c r="AM305" s="192">
        <v>1.8081E-2</v>
      </c>
      <c r="AN305" s="192">
        <v>0.63582899999999998</v>
      </c>
      <c r="AO305" s="192">
        <v>0</v>
      </c>
      <c r="AP305" s="192">
        <v>8.5470000000000008E-3</v>
      </c>
      <c r="AQ305" s="192">
        <v>7.8549999999999991E-3</v>
      </c>
      <c r="AR305" s="192">
        <v>0.58174587656949039</v>
      </c>
      <c r="AS305" s="192">
        <v>1.3423157088888891</v>
      </c>
      <c r="AT305" s="192">
        <v>0.14787792408669051</v>
      </c>
      <c r="AU305" s="192">
        <v>1.391216</v>
      </c>
      <c r="AV305" s="192">
        <v>0.13197935624745966</v>
      </c>
      <c r="AW305" s="192">
        <v>0</v>
      </c>
      <c r="AX305" s="192">
        <v>0</v>
      </c>
      <c r="AY305" s="192">
        <v>0</v>
      </c>
      <c r="AZ305" s="192">
        <v>0.16530400000000001</v>
      </c>
      <c r="BA305" s="192">
        <v>12.917315335520449</v>
      </c>
      <c r="BB305" s="188"/>
      <c r="BC305" s="192">
        <v>4.1949439999999996</v>
      </c>
      <c r="BD305" s="188"/>
      <c r="BE305" s="192">
        <v>0</v>
      </c>
      <c r="BG305" s="187">
        <v>165.05534935130154</v>
      </c>
      <c r="BI305" s="159">
        <v>-4.5600041065747943E-2</v>
      </c>
      <c r="BN305" s="194"/>
    </row>
    <row r="306" spans="1:66" x14ac:dyDescent="0.2">
      <c r="A306" s="190" t="s">
        <v>808</v>
      </c>
      <c r="B306" s="190" t="s">
        <v>972</v>
      </c>
      <c r="C306" s="190" t="s">
        <v>973</v>
      </c>
      <c r="D306" s="190"/>
      <c r="E306" s="192">
        <v>20.470516</v>
      </c>
      <c r="F306" s="192"/>
      <c r="G306" s="192">
        <v>34.275367599586005</v>
      </c>
      <c r="H306" s="192">
        <v>0</v>
      </c>
      <c r="I306" s="192">
        <v>0</v>
      </c>
      <c r="J306" s="192">
        <v>0</v>
      </c>
      <c r="K306" s="192">
        <v>0</v>
      </c>
      <c r="L306" s="192">
        <v>0</v>
      </c>
      <c r="M306" s="192">
        <v>0</v>
      </c>
      <c r="N306" s="192">
        <v>0.1960374597983876</v>
      </c>
      <c r="O306" s="192">
        <v>0</v>
      </c>
      <c r="P306" s="192">
        <v>0</v>
      </c>
      <c r="Q306" s="192">
        <v>0</v>
      </c>
      <c r="R306" s="192">
        <v>0</v>
      </c>
      <c r="S306" s="192">
        <v>0</v>
      </c>
      <c r="T306" s="192">
        <v>0</v>
      </c>
      <c r="U306" s="192">
        <v>0</v>
      </c>
      <c r="V306" s="192">
        <v>0</v>
      </c>
      <c r="W306" s="192">
        <v>0</v>
      </c>
      <c r="X306" s="192">
        <v>0</v>
      </c>
      <c r="Y306" s="192">
        <v>0</v>
      </c>
      <c r="Z306" s="192"/>
      <c r="AA306" s="192">
        <v>0</v>
      </c>
      <c r="AB306" s="188"/>
      <c r="AC306" s="193">
        <v>54.941921059384399</v>
      </c>
      <c r="AE306" s="192">
        <v>20.563085851254751</v>
      </c>
      <c r="AF306" s="188"/>
      <c r="AG306" s="192">
        <v>31.679703806178999</v>
      </c>
      <c r="AH306" s="192">
        <v>0.14819190003799648</v>
      </c>
      <c r="AI306" s="192">
        <v>0</v>
      </c>
      <c r="AJ306" s="192"/>
      <c r="AK306" s="192">
        <v>0</v>
      </c>
      <c r="AL306" s="192">
        <v>0</v>
      </c>
      <c r="AM306" s="192">
        <v>0</v>
      </c>
      <c r="AN306" s="192">
        <v>0</v>
      </c>
      <c r="AO306" s="192">
        <v>0.22525330881023664</v>
      </c>
      <c r="AP306" s="192">
        <v>0</v>
      </c>
      <c r="AQ306" s="192">
        <v>0</v>
      </c>
      <c r="AR306" s="192">
        <v>0.24774483373127454</v>
      </c>
      <c r="AS306" s="192">
        <v>0</v>
      </c>
      <c r="AT306" s="192">
        <v>0</v>
      </c>
      <c r="AU306" s="192">
        <v>0</v>
      </c>
      <c r="AV306" s="192">
        <v>0</v>
      </c>
      <c r="AW306" s="192">
        <v>0</v>
      </c>
      <c r="AX306" s="192">
        <v>0</v>
      </c>
      <c r="AY306" s="192">
        <v>0</v>
      </c>
      <c r="AZ306" s="192">
        <v>0</v>
      </c>
      <c r="BA306" s="192">
        <v>0</v>
      </c>
      <c r="BB306" s="188"/>
      <c r="BC306" s="192">
        <v>0</v>
      </c>
      <c r="BD306" s="188"/>
      <c r="BE306" s="192">
        <v>0</v>
      </c>
      <c r="BG306" s="187">
        <v>52.863979700013253</v>
      </c>
      <c r="BI306" s="159">
        <v>-3.7820689908625263E-2</v>
      </c>
      <c r="BN306" s="194"/>
    </row>
    <row r="307" spans="1:66" x14ac:dyDescent="0.2">
      <c r="A307" s="190" t="s">
        <v>688</v>
      </c>
      <c r="B307" s="190" t="s">
        <v>974</v>
      </c>
      <c r="C307" s="190" t="s">
        <v>310</v>
      </c>
      <c r="D307" s="190"/>
      <c r="E307" s="192">
        <v>70.049109000000001</v>
      </c>
      <c r="F307" s="192"/>
      <c r="G307" s="192">
        <v>121.04423840741201</v>
      </c>
      <c r="H307" s="192">
        <v>0</v>
      </c>
      <c r="I307" s="192">
        <v>0</v>
      </c>
      <c r="J307" s="192">
        <v>0</v>
      </c>
      <c r="K307" s="192">
        <v>0</v>
      </c>
      <c r="L307" s="192">
        <v>3.4768999999999994E-2</v>
      </c>
      <c r="M307" s="192">
        <v>0.65423200000000004</v>
      </c>
      <c r="N307" s="192">
        <v>0</v>
      </c>
      <c r="O307" s="192">
        <v>8.5470000000000008E-3</v>
      </c>
      <c r="P307" s="192">
        <v>7.8549999999999991E-3</v>
      </c>
      <c r="Q307" s="192">
        <v>2.5818457488888891</v>
      </c>
      <c r="R307" s="192">
        <v>0.40988374906094727</v>
      </c>
      <c r="S307" s="192">
        <v>2.0012120000000002</v>
      </c>
      <c r="T307" s="192">
        <v>0.1592443358833345</v>
      </c>
      <c r="U307" s="192">
        <v>0</v>
      </c>
      <c r="V307" s="192">
        <v>0</v>
      </c>
      <c r="W307" s="192">
        <v>0</v>
      </c>
      <c r="X307" s="192">
        <v>0.1943</v>
      </c>
      <c r="Y307" s="192">
        <v>14.312570404836135</v>
      </c>
      <c r="Z307" s="192"/>
      <c r="AA307" s="192">
        <v>3.9706769999999998</v>
      </c>
      <c r="AB307" s="188"/>
      <c r="AC307" s="193">
        <v>215.42848364608133</v>
      </c>
      <c r="AE307" s="192">
        <v>70.509686297209967</v>
      </c>
      <c r="AF307" s="188"/>
      <c r="AG307" s="192">
        <v>108.70650026769701</v>
      </c>
      <c r="AH307" s="192">
        <v>0.52334305755099653</v>
      </c>
      <c r="AI307" s="192">
        <v>0</v>
      </c>
      <c r="AJ307" s="192"/>
      <c r="AK307" s="192">
        <v>0</v>
      </c>
      <c r="AL307" s="192">
        <v>0</v>
      </c>
      <c r="AM307" s="192">
        <v>3.4768999999999994E-2</v>
      </c>
      <c r="AN307" s="192">
        <v>0.64471500000000004</v>
      </c>
      <c r="AO307" s="192">
        <v>0</v>
      </c>
      <c r="AP307" s="192">
        <v>8.5470000000000008E-3</v>
      </c>
      <c r="AQ307" s="192">
        <v>7.8549999999999991E-3</v>
      </c>
      <c r="AR307" s="192">
        <v>0.8567868025091897</v>
      </c>
      <c r="AS307" s="192">
        <v>3.1687972155555553</v>
      </c>
      <c r="AT307" s="192">
        <v>0.16461811932941253</v>
      </c>
      <c r="AU307" s="192">
        <v>1.943953</v>
      </c>
      <c r="AV307" s="192">
        <v>0.14555790481275593</v>
      </c>
      <c r="AW307" s="192">
        <v>0</v>
      </c>
      <c r="AX307" s="192">
        <v>0</v>
      </c>
      <c r="AY307" s="192">
        <v>0</v>
      </c>
      <c r="AZ307" s="192">
        <v>0.20036399999999999</v>
      </c>
      <c r="BA307" s="192">
        <v>15.050163812759211</v>
      </c>
      <c r="BB307" s="188"/>
      <c r="BC307" s="192">
        <v>5.0846859999999996</v>
      </c>
      <c r="BD307" s="188"/>
      <c r="BE307" s="192">
        <v>0</v>
      </c>
      <c r="BG307" s="187">
        <v>207.05034247742412</v>
      </c>
      <c r="BI307" s="159">
        <v>-3.8890591563654667E-2</v>
      </c>
      <c r="BL307" s="194"/>
      <c r="BM307" s="194"/>
      <c r="BN307" s="194"/>
    </row>
    <row r="308" spans="1:66" x14ac:dyDescent="0.2">
      <c r="A308" s="190" t="s">
        <v>688</v>
      </c>
      <c r="B308" s="190" t="s">
        <v>975</v>
      </c>
      <c r="C308" s="190" t="s">
        <v>311</v>
      </c>
      <c r="D308" s="190"/>
      <c r="E308" s="192">
        <v>60.691479999999999</v>
      </c>
      <c r="F308" s="192"/>
      <c r="G308" s="192">
        <v>77.178764750517999</v>
      </c>
      <c r="H308" s="192">
        <v>-3.3210000000000003E-2</v>
      </c>
      <c r="I308" s="192">
        <v>0</v>
      </c>
      <c r="J308" s="192">
        <v>0</v>
      </c>
      <c r="K308" s="192">
        <v>0</v>
      </c>
      <c r="L308" s="192">
        <v>4.3379000000000001E-2</v>
      </c>
      <c r="M308" s="192">
        <v>0.61116300000000001</v>
      </c>
      <c r="N308" s="192">
        <v>0</v>
      </c>
      <c r="O308" s="192">
        <v>8.5470000000000008E-3</v>
      </c>
      <c r="P308" s="192">
        <v>7.8549999999999991E-3</v>
      </c>
      <c r="Q308" s="192">
        <v>1.3624156200000002</v>
      </c>
      <c r="R308" s="192">
        <v>0.26134512356845985</v>
      </c>
      <c r="S308" s="192">
        <v>1.4970110000000001</v>
      </c>
      <c r="T308" s="192">
        <v>0.12950090091996538</v>
      </c>
      <c r="U308" s="192">
        <v>0</v>
      </c>
      <c r="V308" s="192">
        <v>0</v>
      </c>
      <c r="W308" s="192">
        <v>0</v>
      </c>
      <c r="X308" s="192">
        <v>0.144316</v>
      </c>
      <c r="Y308" s="192">
        <v>7.327036576076372</v>
      </c>
      <c r="Z308" s="192"/>
      <c r="AA308" s="192">
        <v>2.9492349999999998</v>
      </c>
      <c r="AB308" s="188"/>
      <c r="AC308" s="193">
        <v>152.17883897108277</v>
      </c>
      <c r="AE308" s="192">
        <v>61.090904988978522</v>
      </c>
      <c r="AF308" s="188"/>
      <c r="AG308" s="192">
        <v>69.601400011357995</v>
      </c>
      <c r="AH308" s="192">
        <v>0.33368767695100604</v>
      </c>
      <c r="AI308" s="192">
        <v>-3.3210000000000003E-2</v>
      </c>
      <c r="AJ308" s="192"/>
      <c r="AK308" s="192">
        <v>0</v>
      </c>
      <c r="AL308" s="192">
        <v>0</v>
      </c>
      <c r="AM308" s="192">
        <v>4.3379000000000001E-2</v>
      </c>
      <c r="AN308" s="192">
        <v>0.60227200000000003</v>
      </c>
      <c r="AO308" s="192">
        <v>0</v>
      </c>
      <c r="AP308" s="192">
        <v>8.5470000000000008E-3</v>
      </c>
      <c r="AQ308" s="192">
        <v>7.8549999999999991E-3</v>
      </c>
      <c r="AR308" s="192">
        <v>0.71494533113830072</v>
      </c>
      <c r="AS308" s="192">
        <v>1.9307654866666668</v>
      </c>
      <c r="AT308" s="192">
        <v>0.10496181621329818</v>
      </c>
      <c r="AU308" s="192">
        <v>1.400968</v>
      </c>
      <c r="AV308" s="192">
        <v>0.12543368321051962</v>
      </c>
      <c r="AW308" s="192">
        <v>0</v>
      </c>
      <c r="AX308" s="192">
        <v>0</v>
      </c>
      <c r="AY308" s="192">
        <v>0</v>
      </c>
      <c r="AZ308" s="192">
        <v>0.14882100000000001</v>
      </c>
      <c r="BA308" s="192">
        <v>8.0597402336840087</v>
      </c>
      <c r="BB308" s="188"/>
      <c r="BC308" s="192">
        <v>3.7766679999999999</v>
      </c>
      <c r="BD308" s="188"/>
      <c r="BE308" s="192">
        <v>0</v>
      </c>
      <c r="BG308" s="187">
        <v>147.91713922820031</v>
      </c>
      <c r="BI308" s="159">
        <v>-2.8004548935297569E-2</v>
      </c>
      <c r="BN308" s="194"/>
    </row>
    <row r="309" spans="1:66" x14ac:dyDescent="0.2">
      <c r="A309" s="190" t="s">
        <v>724</v>
      </c>
      <c r="B309" s="190" t="s">
        <v>976</v>
      </c>
      <c r="C309" s="190" t="s">
        <v>312</v>
      </c>
      <c r="D309" s="190"/>
      <c r="E309" s="192">
        <v>74.267397000000003</v>
      </c>
      <c r="F309" s="192"/>
      <c r="G309" s="192">
        <v>254.30059801952902</v>
      </c>
      <c r="H309" s="192">
        <v>0</v>
      </c>
      <c r="I309" s="192">
        <v>0</v>
      </c>
      <c r="J309" s="192">
        <v>0</v>
      </c>
      <c r="K309" s="192">
        <v>0</v>
      </c>
      <c r="L309" s="192">
        <v>0.25542699999999996</v>
      </c>
      <c r="M309" s="192">
        <v>1.65093</v>
      </c>
      <c r="N309" s="192">
        <v>0</v>
      </c>
      <c r="O309" s="192">
        <v>8.5470000000000008E-3</v>
      </c>
      <c r="P309" s="192">
        <v>7.8549999999999991E-3</v>
      </c>
      <c r="Q309" s="192">
        <v>8.0611564955555561</v>
      </c>
      <c r="R309" s="192">
        <v>0.8579750065718923</v>
      </c>
      <c r="S309" s="192">
        <v>3.750642</v>
      </c>
      <c r="T309" s="192">
        <v>0.24167730751796912</v>
      </c>
      <c r="U309" s="192">
        <v>0.1</v>
      </c>
      <c r="V309" s="192">
        <v>0</v>
      </c>
      <c r="W309" s="192">
        <v>0</v>
      </c>
      <c r="X309" s="192">
        <v>0.275086</v>
      </c>
      <c r="Y309" s="192">
        <v>21.80882352525563</v>
      </c>
      <c r="Z309" s="192"/>
      <c r="AA309" s="192">
        <v>5.6216100000000004</v>
      </c>
      <c r="AB309" s="188"/>
      <c r="AC309" s="193">
        <v>371.20772435443013</v>
      </c>
      <c r="AE309" s="192">
        <v>76.361106275169604</v>
      </c>
      <c r="AF309" s="188"/>
      <c r="AG309" s="192">
        <v>227.47437930471199</v>
      </c>
      <c r="AH309" s="192">
        <v>1.0954697869109808</v>
      </c>
      <c r="AI309" s="192">
        <v>0</v>
      </c>
      <c r="AJ309" s="192"/>
      <c r="AK309" s="192">
        <v>0</v>
      </c>
      <c r="AL309" s="192">
        <v>0</v>
      </c>
      <c r="AM309" s="192">
        <v>0.25542699999999996</v>
      </c>
      <c r="AN309" s="192">
        <v>1.6269130000000001</v>
      </c>
      <c r="AO309" s="192">
        <v>0</v>
      </c>
      <c r="AP309" s="192">
        <v>8.5470000000000008E-3</v>
      </c>
      <c r="AQ309" s="192">
        <v>7.8549999999999991E-3</v>
      </c>
      <c r="AR309" s="192">
        <v>0.99232518906116707</v>
      </c>
      <c r="AS309" s="192">
        <v>10.845251295555554</v>
      </c>
      <c r="AT309" s="192">
        <v>0.34584451718733267</v>
      </c>
      <c r="AU309" s="192">
        <v>3.750642</v>
      </c>
      <c r="AV309" s="192">
        <v>0.20332285641699796</v>
      </c>
      <c r="AW309" s="192">
        <v>0.1</v>
      </c>
      <c r="AX309" s="192">
        <v>0</v>
      </c>
      <c r="AY309" s="192">
        <v>0</v>
      </c>
      <c r="AZ309" s="192">
        <v>0.28367100000000001</v>
      </c>
      <c r="BA309" s="192">
        <v>22.94555142409288</v>
      </c>
      <c r="BB309" s="188"/>
      <c r="BC309" s="192">
        <v>7.1988009999999996</v>
      </c>
      <c r="BD309" s="188"/>
      <c r="BE309" s="192">
        <v>0</v>
      </c>
      <c r="BG309" s="187">
        <v>353.49510664910662</v>
      </c>
      <c r="BI309" s="159">
        <v>-4.7716188385162631E-2</v>
      </c>
      <c r="BN309" s="194"/>
    </row>
    <row r="310" spans="1:66" x14ac:dyDescent="0.2">
      <c r="A310" s="190" t="s">
        <v>660</v>
      </c>
      <c r="B310" s="190" t="s">
        <v>977</v>
      </c>
      <c r="C310" s="190" t="s">
        <v>313</v>
      </c>
      <c r="D310" s="190"/>
      <c r="E310" s="192">
        <v>6.4104809999999999</v>
      </c>
      <c r="F310" s="192"/>
      <c r="G310" s="192">
        <v>4.2178704429330001</v>
      </c>
      <c r="H310" s="192">
        <v>0</v>
      </c>
      <c r="I310" s="192">
        <v>0</v>
      </c>
      <c r="J310" s="192">
        <v>0</v>
      </c>
      <c r="K310" s="192">
        <v>0</v>
      </c>
      <c r="L310" s="192">
        <v>0</v>
      </c>
      <c r="M310" s="192">
        <v>0</v>
      </c>
      <c r="N310" s="192">
        <v>0</v>
      </c>
      <c r="O310" s="192">
        <v>8.5470000000000008E-3</v>
      </c>
      <c r="P310" s="192">
        <v>7.8549999999999991E-3</v>
      </c>
      <c r="Q310" s="192">
        <v>0.8960750151111111</v>
      </c>
      <c r="R310" s="192">
        <v>1.4282683529172197E-2</v>
      </c>
      <c r="S310" s="192">
        <v>0.49534</v>
      </c>
      <c r="T310" s="192">
        <v>4.696788386998646E-2</v>
      </c>
      <c r="U310" s="192">
        <v>0</v>
      </c>
      <c r="V310" s="192">
        <v>0</v>
      </c>
      <c r="W310" s="192">
        <v>0</v>
      </c>
      <c r="X310" s="192">
        <v>0</v>
      </c>
      <c r="Y310" s="192">
        <v>0</v>
      </c>
      <c r="Z310" s="192"/>
      <c r="AA310" s="192">
        <v>0</v>
      </c>
      <c r="AB310" s="188"/>
      <c r="AC310" s="193">
        <v>12.097419025443267</v>
      </c>
      <c r="AE310" s="192">
        <v>6.4304659401235611</v>
      </c>
      <c r="AF310" s="188"/>
      <c r="AG310" s="192">
        <v>3.6505470243940001</v>
      </c>
      <c r="AH310" s="192">
        <v>1.8236251828999725E-2</v>
      </c>
      <c r="AI310" s="192">
        <v>0</v>
      </c>
      <c r="AJ310" s="192"/>
      <c r="AK310" s="192">
        <v>0</v>
      </c>
      <c r="AL310" s="192">
        <v>0</v>
      </c>
      <c r="AM310" s="192">
        <v>0</v>
      </c>
      <c r="AN310" s="192">
        <v>0</v>
      </c>
      <c r="AO310" s="192">
        <v>0</v>
      </c>
      <c r="AP310" s="192">
        <v>8.5470000000000008E-3</v>
      </c>
      <c r="AQ310" s="192">
        <v>7.8549999999999991E-3</v>
      </c>
      <c r="AR310" s="192">
        <v>7.1618090346422858E-2</v>
      </c>
      <c r="AS310" s="192">
        <v>1.2185954417777778</v>
      </c>
      <c r="AT310" s="192">
        <v>5.736232546267395E-3</v>
      </c>
      <c r="AU310" s="192">
        <v>0.45408900000000002</v>
      </c>
      <c r="AV310" s="192">
        <v>6.9668819605294932E-2</v>
      </c>
      <c r="AW310" s="192">
        <v>0</v>
      </c>
      <c r="AX310" s="192">
        <v>0</v>
      </c>
      <c r="AY310" s="192">
        <v>0</v>
      </c>
      <c r="AZ310" s="192">
        <v>0</v>
      </c>
      <c r="BA310" s="192">
        <v>0</v>
      </c>
      <c r="BB310" s="188"/>
      <c r="BC310" s="192">
        <v>0</v>
      </c>
      <c r="BD310" s="188"/>
      <c r="BE310" s="192">
        <v>0</v>
      </c>
      <c r="BG310" s="187">
        <v>11.935358800622325</v>
      </c>
      <c r="BI310" s="159">
        <v>-1.3396264482539447E-2</v>
      </c>
      <c r="BK310" s="194"/>
      <c r="BN310" s="194"/>
    </row>
    <row r="311" spans="1:66" x14ac:dyDescent="0.2">
      <c r="A311" s="190" t="s">
        <v>660</v>
      </c>
      <c r="B311" s="190" t="s">
        <v>978</v>
      </c>
      <c r="C311" s="190" t="s">
        <v>314</v>
      </c>
      <c r="D311" s="190"/>
      <c r="E311" s="192">
        <v>9.8682750000000006</v>
      </c>
      <c r="F311" s="192"/>
      <c r="G311" s="192">
        <v>5.6263262274879997</v>
      </c>
      <c r="H311" s="192">
        <v>-0.14961099999999999</v>
      </c>
      <c r="I311" s="192">
        <v>0</v>
      </c>
      <c r="J311" s="192">
        <v>0</v>
      </c>
      <c r="K311" s="192">
        <v>0</v>
      </c>
      <c r="L311" s="192">
        <v>0</v>
      </c>
      <c r="M311" s="192">
        <v>0</v>
      </c>
      <c r="N311" s="192">
        <v>0</v>
      </c>
      <c r="O311" s="192">
        <v>8.5470000000000008E-3</v>
      </c>
      <c r="P311" s="192">
        <v>7.8549999999999991E-3</v>
      </c>
      <c r="Q311" s="192">
        <v>1.5643144986666664</v>
      </c>
      <c r="R311" s="192">
        <v>1.8697271482873947E-2</v>
      </c>
      <c r="S311" s="192">
        <v>0.52887600000000001</v>
      </c>
      <c r="T311" s="192">
        <v>5.2813973764331369E-2</v>
      </c>
      <c r="U311" s="192">
        <v>0</v>
      </c>
      <c r="V311" s="192">
        <v>0</v>
      </c>
      <c r="W311" s="192">
        <v>0</v>
      </c>
      <c r="X311" s="192">
        <v>0</v>
      </c>
      <c r="Y311" s="192">
        <v>0</v>
      </c>
      <c r="Z311" s="192"/>
      <c r="AA311" s="192">
        <v>0</v>
      </c>
      <c r="AB311" s="188"/>
      <c r="AC311" s="193">
        <v>17.52609397140187</v>
      </c>
      <c r="AE311" s="192">
        <v>9.929058893180315</v>
      </c>
      <c r="AF311" s="188"/>
      <c r="AG311" s="192">
        <v>4.8907213640459997</v>
      </c>
      <c r="AH311" s="192">
        <v>2.3872835280999542E-2</v>
      </c>
      <c r="AI311" s="192">
        <v>-0.14961099999999999</v>
      </c>
      <c r="AJ311" s="192"/>
      <c r="AK311" s="192">
        <v>0</v>
      </c>
      <c r="AL311" s="192">
        <v>0</v>
      </c>
      <c r="AM311" s="192">
        <v>0</v>
      </c>
      <c r="AN311" s="192">
        <v>0</v>
      </c>
      <c r="AO311" s="192">
        <v>0</v>
      </c>
      <c r="AP311" s="192">
        <v>8.5470000000000008E-3</v>
      </c>
      <c r="AQ311" s="192">
        <v>7.8549999999999991E-3</v>
      </c>
      <c r="AR311" s="192">
        <v>0.10541305841756923</v>
      </c>
      <c r="AS311" s="192">
        <v>2.354483885333333</v>
      </c>
      <c r="AT311" s="192">
        <v>7.6517086190044416E-3</v>
      </c>
      <c r="AU311" s="192">
        <v>0.50366699999999998</v>
      </c>
      <c r="AV311" s="192">
        <v>7.3443574421748703E-2</v>
      </c>
      <c r="AW311" s="192">
        <v>0</v>
      </c>
      <c r="AX311" s="192">
        <v>0</v>
      </c>
      <c r="AY311" s="192">
        <v>0</v>
      </c>
      <c r="AZ311" s="192">
        <v>0</v>
      </c>
      <c r="BA311" s="192">
        <v>0</v>
      </c>
      <c r="BB311" s="188"/>
      <c r="BC311" s="192">
        <v>0</v>
      </c>
      <c r="BD311" s="188"/>
      <c r="BE311" s="192">
        <v>0</v>
      </c>
      <c r="BG311" s="187">
        <v>17.755103319298968</v>
      </c>
      <c r="BI311" s="159">
        <v>1.306676480628156E-2</v>
      </c>
      <c r="BN311" s="194"/>
    </row>
    <row r="312" spans="1:66" x14ac:dyDescent="0.2">
      <c r="A312" s="190" t="s">
        <v>660</v>
      </c>
      <c r="B312" s="190" t="s">
        <v>979</v>
      </c>
      <c r="C312" s="190" t="s">
        <v>315</v>
      </c>
      <c r="D312" s="190"/>
      <c r="E312" s="192">
        <v>6.0770679999999997</v>
      </c>
      <c r="F312" s="192"/>
      <c r="G312" s="192">
        <v>5.5932015299469997</v>
      </c>
      <c r="H312" s="192">
        <v>-0.165545</v>
      </c>
      <c r="I312" s="192">
        <v>0</v>
      </c>
      <c r="J312" s="192">
        <v>0</v>
      </c>
      <c r="K312" s="192">
        <v>0</v>
      </c>
      <c r="L312" s="192">
        <v>0</v>
      </c>
      <c r="M312" s="192">
        <v>0</v>
      </c>
      <c r="N312" s="192">
        <v>0</v>
      </c>
      <c r="O312" s="192">
        <v>8.5470000000000008E-3</v>
      </c>
      <c r="P312" s="192">
        <v>7.8549999999999991E-3</v>
      </c>
      <c r="Q312" s="192">
        <v>0.73849764088888892</v>
      </c>
      <c r="R312" s="192">
        <v>1.865716937367019E-2</v>
      </c>
      <c r="S312" s="192">
        <v>0.57043100000000002</v>
      </c>
      <c r="T312" s="192">
        <v>5.3662754982134853E-2</v>
      </c>
      <c r="U312" s="192">
        <v>0</v>
      </c>
      <c r="V312" s="192">
        <v>0</v>
      </c>
      <c r="W312" s="192">
        <v>0</v>
      </c>
      <c r="X312" s="192">
        <v>0</v>
      </c>
      <c r="Y312" s="192">
        <v>0</v>
      </c>
      <c r="Z312" s="192"/>
      <c r="AA312" s="192">
        <v>0</v>
      </c>
      <c r="AB312" s="188"/>
      <c r="AC312" s="193">
        <v>12.902375095191692</v>
      </c>
      <c r="AE312" s="192">
        <v>6.0993236262755586</v>
      </c>
      <c r="AF312" s="188"/>
      <c r="AG312" s="192">
        <v>4.8441235697589997</v>
      </c>
      <c r="AH312" s="192">
        <v>2.3821632566999644E-2</v>
      </c>
      <c r="AI312" s="192">
        <v>-0.165545</v>
      </c>
      <c r="AJ312" s="192"/>
      <c r="AK312" s="192">
        <v>0</v>
      </c>
      <c r="AL312" s="192">
        <v>0</v>
      </c>
      <c r="AM312" s="192">
        <v>0</v>
      </c>
      <c r="AN312" s="192">
        <v>0</v>
      </c>
      <c r="AO312" s="192">
        <v>0</v>
      </c>
      <c r="AP312" s="192">
        <v>8.5470000000000008E-3</v>
      </c>
      <c r="AQ312" s="192">
        <v>7.8549999999999991E-3</v>
      </c>
      <c r="AR312" s="192">
        <v>6.743678023763644E-2</v>
      </c>
      <c r="AS312" s="192">
        <v>0.87179417422222227</v>
      </c>
      <c r="AT312" s="192">
        <v>7.6066595899527524E-3</v>
      </c>
      <c r="AU312" s="192">
        <v>0.53347800000000001</v>
      </c>
      <c r="AV312" s="192">
        <v>7.3476327756061291E-2</v>
      </c>
      <c r="AW312" s="192">
        <v>0</v>
      </c>
      <c r="AX312" s="192">
        <v>0</v>
      </c>
      <c r="AY312" s="192">
        <v>0</v>
      </c>
      <c r="AZ312" s="192">
        <v>0</v>
      </c>
      <c r="BA312" s="192">
        <v>0</v>
      </c>
      <c r="BB312" s="188"/>
      <c r="BC312" s="192">
        <v>0</v>
      </c>
      <c r="BD312" s="188"/>
      <c r="BE312" s="192">
        <v>0</v>
      </c>
      <c r="BG312" s="187">
        <v>12.371917770407432</v>
      </c>
      <c r="BI312" s="159">
        <v>-4.1113153266017263E-2</v>
      </c>
      <c r="BN312" s="194"/>
    </row>
    <row r="313" spans="1:66" x14ac:dyDescent="0.2">
      <c r="A313" s="190" t="s">
        <v>682</v>
      </c>
      <c r="B313" s="190" t="s">
        <v>980</v>
      </c>
      <c r="C313" s="190" t="s">
        <v>316</v>
      </c>
      <c r="D313" s="190"/>
      <c r="E313" s="192">
        <v>53.937677999999998</v>
      </c>
      <c r="F313" s="192"/>
      <c r="G313" s="192">
        <v>101.726943781976</v>
      </c>
      <c r="H313" s="192">
        <v>-5.2017000000000001E-2</v>
      </c>
      <c r="I313" s="192">
        <v>0</v>
      </c>
      <c r="J313" s="192">
        <v>0</v>
      </c>
      <c r="K313" s="192">
        <v>0</v>
      </c>
      <c r="L313" s="192">
        <v>3.2704999999999998E-2</v>
      </c>
      <c r="M313" s="192">
        <v>0.76622800000000002</v>
      </c>
      <c r="N313" s="192">
        <v>0</v>
      </c>
      <c r="O313" s="192">
        <v>8.5470000000000008E-3</v>
      </c>
      <c r="P313" s="192">
        <v>7.8549999999999991E-3</v>
      </c>
      <c r="Q313" s="192">
        <v>1.3663274822222222</v>
      </c>
      <c r="R313" s="192">
        <v>0.34224870347367881</v>
      </c>
      <c r="S313" s="192">
        <v>1.5819240000000001</v>
      </c>
      <c r="T313" s="192">
        <v>0.13608739307201059</v>
      </c>
      <c r="U313" s="192">
        <v>0</v>
      </c>
      <c r="V313" s="192">
        <v>0</v>
      </c>
      <c r="W313" s="192">
        <v>0</v>
      </c>
      <c r="X313" s="192">
        <v>0.16863500000000001</v>
      </c>
      <c r="Y313" s="192">
        <v>12.680311709599385</v>
      </c>
      <c r="Z313" s="192"/>
      <c r="AA313" s="192">
        <v>3.446221</v>
      </c>
      <c r="AB313" s="188"/>
      <c r="AC313" s="193">
        <v>176.14969507034328</v>
      </c>
      <c r="AE313" s="192">
        <v>54.034013165599418</v>
      </c>
      <c r="AF313" s="188"/>
      <c r="AG313" s="192">
        <v>91.377104881790004</v>
      </c>
      <c r="AH313" s="192">
        <v>0.43698605599600077</v>
      </c>
      <c r="AI313" s="192">
        <v>-5.2017000000000001E-2</v>
      </c>
      <c r="AJ313" s="192"/>
      <c r="AK313" s="192">
        <v>0</v>
      </c>
      <c r="AL313" s="192">
        <v>0</v>
      </c>
      <c r="AM313" s="192">
        <v>3.2704999999999998E-2</v>
      </c>
      <c r="AN313" s="192">
        <v>0.75508200000000003</v>
      </c>
      <c r="AO313" s="192">
        <v>0</v>
      </c>
      <c r="AP313" s="192">
        <v>8.5470000000000008E-3</v>
      </c>
      <c r="AQ313" s="192">
        <v>7.8549999999999991E-3</v>
      </c>
      <c r="AR313" s="192">
        <v>0.653899041581394</v>
      </c>
      <c r="AS313" s="192">
        <v>1.7228810822222222</v>
      </c>
      <c r="AT313" s="192">
        <v>0.13834692498253051</v>
      </c>
      <c r="AU313" s="192">
        <v>1.451659</v>
      </c>
      <c r="AV313" s="192">
        <v>0.12848164815093133</v>
      </c>
      <c r="AW313" s="192">
        <v>0</v>
      </c>
      <c r="AX313" s="192">
        <v>0</v>
      </c>
      <c r="AY313" s="192">
        <v>0</v>
      </c>
      <c r="AZ313" s="192">
        <v>0.1739</v>
      </c>
      <c r="BA313" s="192">
        <v>13.035360437468169</v>
      </c>
      <c r="BB313" s="188"/>
      <c r="BC313" s="192">
        <v>4.4130880000000001</v>
      </c>
      <c r="BD313" s="188"/>
      <c r="BE313" s="192">
        <v>0</v>
      </c>
      <c r="BG313" s="187">
        <v>168.31789223779063</v>
      </c>
      <c r="BI313" s="159">
        <v>-4.4461063809534934E-2</v>
      </c>
      <c r="BN313" s="194"/>
    </row>
    <row r="314" spans="1:66" x14ac:dyDescent="0.2">
      <c r="A314" s="190" t="s">
        <v>660</v>
      </c>
      <c r="B314" s="190" t="s">
        <v>981</v>
      </c>
      <c r="C314" s="190" t="s">
        <v>317</v>
      </c>
      <c r="D314" s="190"/>
      <c r="E314" s="192">
        <v>6.4555680000000004</v>
      </c>
      <c r="F314" s="192"/>
      <c r="G314" s="192">
        <v>6.2456424825310002</v>
      </c>
      <c r="H314" s="192">
        <v>-5.9017E-2</v>
      </c>
      <c r="I314" s="192">
        <v>0</v>
      </c>
      <c r="J314" s="192">
        <v>0</v>
      </c>
      <c r="K314" s="192">
        <v>0</v>
      </c>
      <c r="L314" s="192">
        <v>0</v>
      </c>
      <c r="M314" s="192">
        <v>0</v>
      </c>
      <c r="N314" s="192">
        <v>0</v>
      </c>
      <c r="O314" s="192">
        <v>8.5470000000000008E-3</v>
      </c>
      <c r="P314" s="192">
        <v>7.8549999999999991E-3</v>
      </c>
      <c r="Q314" s="192">
        <v>0.76948526844444431</v>
      </c>
      <c r="R314" s="192">
        <v>2.091398041023438E-2</v>
      </c>
      <c r="S314" s="192">
        <v>0.61142099999999999</v>
      </c>
      <c r="T314" s="192">
        <v>5.7022061793769445E-2</v>
      </c>
      <c r="U314" s="192">
        <v>0</v>
      </c>
      <c r="V314" s="192">
        <v>0</v>
      </c>
      <c r="W314" s="192">
        <v>0</v>
      </c>
      <c r="X314" s="192">
        <v>0</v>
      </c>
      <c r="Y314" s="192">
        <v>0</v>
      </c>
      <c r="Z314" s="192"/>
      <c r="AA314" s="192">
        <v>0</v>
      </c>
      <c r="AB314" s="188"/>
      <c r="AC314" s="193">
        <v>14.117437793179448</v>
      </c>
      <c r="AE314" s="192">
        <v>6.4655676209281641</v>
      </c>
      <c r="AF314" s="188"/>
      <c r="AG314" s="192">
        <v>5.4044430751419998</v>
      </c>
      <c r="AH314" s="192">
        <v>2.6703148096000776E-2</v>
      </c>
      <c r="AI314" s="192">
        <v>-5.9017E-2</v>
      </c>
      <c r="AJ314" s="192"/>
      <c r="AK314" s="192">
        <v>0</v>
      </c>
      <c r="AL314" s="192">
        <v>0</v>
      </c>
      <c r="AM314" s="192">
        <v>0</v>
      </c>
      <c r="AN314" s="192">
        <v>0</v>
      </c>
      <c r="AO314" s="192">
        <v>0</v>
      </c>
      <c r="AP314" s="192">
        <v>8.5470000000000008E-3</v>
      </c>
      <c r="AQ314" s="192">
        <v>7.8549999999999991E-3</v>
      </c>
      <c r="AR314" s="192">
        <v>6.9567780922262346E-2</v>
      </c>
      <c r="AS314" s="192">
        <v>1.3389512951111109</v>
      </c>
      <c r="AT314" s="192">
        <v>8.4939682632195323E-3</v>
      </c>
      <c r="AU314" s="192">
        <v>0.56272500000000003</v>
      </c>
      <c r="AV314" s="192">
        <v>7.5798230422442062E-2</v>
      </c>
      <c r="AW314" s="192">
        <v>0</v>
      </c>
      <c r="AX314" s="192">
        <v>0</v>
      </c>
      <c r="AY314" s="192">
        <v>0</v>
      </c>
      <c r="AZ314" s="192">
        <v>0</v>
      </c>
      <c r="BA314" s="192">
        <v>0</v>
      </c>
      <c r="BB314" s="188"/>
      <c r="BC314" s="192">
        <v>0</v>
      </c>
      <c r="BD314" s="188"/>
      <c r="BE314" s="192">
        <v>0</v>
      </c>
      <c r="BG314" s="187">
        <v>13.9096351188852</v>
      </c>
      <c r="BI314" s="159">
        <v>-1.4719574283843748E-2</v>
      </c>
      <c r="BN314" s="194"/>
    </row>
    <row r="315" spans="1:66" x14ac:dyDescent="0.2">
      <c r="A315" s="190" t="s">
        <v>715</v>
      </c>
      <c r="B315" s="190" t="s">
        <v>982</v>
      </c>
      <c r="C315" s="190" t="s">
        <v>318</v>
      </c>
      <c r="D315" s="190"/>
      <c r="E315" s="192">
        <v>266.44810100000001</v>
      </c>
      <c r="F315" s="192"/>
      <c r="G315" s="192">
        <v>224.26338610013102</v>
      </c>
      <c r="H315" s="192">
        <v>0</v>
      </c>
      <c r="I315" s="192">
        <v>0</v>
      </c>
      <c r="J315" s="192">
        <v>0</v>
      </c>
      <c r="K315" s="192">
        <v>0</v>
      </c>
      <c r="L315" s="192">
        <v>0.19048700000000002</v>
      </c>
      <c r="M315" s="192">
        <v>1.7873889999999999</v>
      </c>
      <c r="N315" s="192">
        <v>0</v>
      </c>
      <c r="O315" s="192">
        <v>8.5470000000000008E-3</v>
      </c>
      <c r="P315" s="192">
        <v>0</v>
      </c>
      <c r="Q315" s="192">
        <v>1.4389429944444445</v>
      </c>
      <c r="R315" s="192">
        <v>0.749295769298713</v>
      </c>
      <c r="S315" s="192">
        <v>0</v>
      </c>
      <c r="T315" s="192">
        <v>0</v>
      </c>
      <c r="U315" s="192">
        <v>0</v>
      </c>
      <c r="V315" s="192">
        <v>0</v>
      </c>
      <c r="W315" s="192">
        <v>0</v>
      </c>
      <c r="X315" s="192">
        <v>0.62034500000000004</v>
      </c>
      <c r="Y315" s="192">
        <v>32.32186821299652</v>
      </c>
      <c r="Z315" s="192"/>
      <c r="AA315" s="192">
        <v>12.67728</v>
      </c>
      <c r="AB315" s="188"/>
      <c r="AC315" s="193">
        <v>540.5056420768708</v>
      </c>
      <c r="AE315" s="192">
        <v>267.58383881719971</v>
      </c>
      <c r="AF315" s="188"/>
      <c r="AG315" s="192">
        <v>204.84945486167601</v>
      </c>
      <c r="AH315" s="192">
        <v>0.95670721226099131</v>
      </c>
      <c r="AI315" s="192">
        <v>0</v>
      </c>
      <c r="AJ315" s="192"/>
      <c r="AK315" s="192">
        <v>0</v>
      </c>
      <c r="AL315" s="192">
        <v>0</v>
      </c>
      <c r="AM315" s="192">
        <v>0.19048700000000002</v>
      </c>
      <c r="AN315" s="192">
        <v>1.761388</v>
      </c>
      <c r="AO315" s="192">
        <v>0</v>
      </c>
      <c r="AP315" s="192">
        <v>8.5470000000000008E-3</v>
      </c>
      <c r="AQ315" s="192">
        <v>0</v>
      </c>
      <c r="AR315" s="192">
        <v>2.9943492632859323</v>
      </c>
      <c r="AS315" s="192">
        <v>2.2218734744444442</v>
      </c>
      <c r="AT315" s="192">
        <v>0.30499441642146646</v>
      </c>
      <c r="AU315" s="192">
        <v>0</v>
      </c>
      <c r="AV315" s="192">
        <v>0</v>
      </c>
      <c r="AW315" s="192">
        <v>0</v>
      </c>
      <c r="AX315" s="192">
        <v>0</v>
      </c>
      <c r="AY315" s="192">
        <v>0</v>
      </c>
      <c r="AZ315" s="192">
        <v>0.63970700000000003</v>
      </c>
      <c r="BA315" s="192">
        <v>33.312600600822975</v>
      </c>
      <c r="BB315" s="188"/>
      <c r="BC315" s="192">
        <v>16.234003000000001</v>
      </c>
      <c r="BD315" s="188"/>
      <c r="BE315" s="192">
        <v>0</v>
      </c>
      <c r="BG315" s="187">
        <v>531.05795064611164</v>
      </c>
      <c r="BI315" s="159">
        <v>-1.747935765195123E-2</v>
      </c>
      <c r="BN315" s="194"/>
    </row>
    <row r="316" spans="1:66" x14ac:dyDescent="0.2">
      <c r="A316" s="190" t="s">
        <v>672</v>
      </c>
      <c r="B316" s="190" t="s">
        <v>983</v>
      </c>
      <c r="C316" s="190" t="s">
        <v>319</v>
      </c>
      <c r="D316" s="190"/>
      <c r="E316" s="192">
        <v>21.362518999999999</v>
      </c>
      <c r="F316" s="192"/>
      <c r="G316" s="192">
        <v>21.278150411894998</v>
      </c>
      <c r="H316" s="192">
        <v>0</v>
      </c>
      <c r="I316" s="192">
        <v>0</v>
      </c>
      <c r="J316" s="192">
        <v>0</v>
      </c>
      <c r="K316" s="192">
        <v>0</v>
      </c>
      <c r="L316" s="192">
        <v>0</v>
      </c>
      <c r="M316" s="192">
        <v>0</v>
      </c>
      <c r="N316" s="192">
        <v>0.37682875459692206</v>
      </c>
      <c r="O316" s="192">
        <v>0</v>
      </c>
      <c r="P316" s="192">
        <v>0</v>
      </c>
      <c r="Q316" s="192">
        <v>0</v>
      </c>
      <c r="R316" s="192">
        <v>0</v>
      </c>
      <c r="S316" s="192">
        <v>0</v>
      </c>
      <c r="T316" s="192">
        <v>0</v>
      </c>
      <c r="U316" s="192">
        <v>0</v>
      </c>
      <c r="V316" s="192">
        <v>0</v>
      </c>
      <c r="W316" s="192">
        <v>0</v>
      </c>
      <c r="X316" s="192">
        <v>0</v>
      </c>
      <c r="Y316" s="192">
        <v>0</v>
      </c>
      <c r="Z316" s="192"/>
      <c r="AA316" s="192">
        <v>0</v>
      </c>
      <c r="AB316" s="188"/>
      <c r="AC316" s="193">
        <v>43.017498166491919</v>
      </c>
      <c r="AE316" s="192">
        <v>21.451982202827217</v>
      </c>
      <c r="AF316" s="188"/>
      <c r="AG316" s="192">
        <v>19.703960616644</v>
      </c>
      <c r="AH316" s="192">
        <v>9.0939516308002177E-2</v>
      </c>
      <c r="AI316" s="192">
        <v>0</v>
      </c>
      <c r="AJ316" s="192"/>
      <c r="AK316" s="192">
        <v>0</v>
      </c>
      <c r="AL316" s="192">
        <v>0</v>
      </c>
      <c r="AM316" s="192">
        <v>0</v>
      </c>
      <c r="AN316" s="192">
        <v>0</v>
      </c>
      <c r="AO316" s="192">
        <v>0.41172892844745296</v>
      </c>
      <c r="AP316" s="192">
        <v>0</v>
      </c>
      <c r="AQ316" s="192">
        <v>0</v>
      </c>
      <c r="AR316" s="192">
        <v>0.24573618671796668</v>
      </c>
      <c r="AS316" s="192">
        <v>0</v>
      </c>
      <c r="AT316" s="192">
        <v>0</v>
      </c>
      <c r="AU316" s="192">
        <v>0</v>
      </c>
      <c r="AV316" s="192">
        <v>0</v>
      </c>
      <c r="AW316" s="192">
        <v>0</v>
      </c>
      <c r="AX316" s="192">
        <v>0</v>
      </c>
      <c r="AY316" s="192">
        <v>0</v>
      </c>
      <c r="AZ316" s="192">
        <v>0</v>
      </c>
      <c r="BA316" s="192">
        <v>0</v>
      </c>
      <c r="BB316" s="188"/>
      <c r="BC316" s="192">
        <v>0</v>
      </c>
      <c r="BD316" s="188"/>
      <c r="BE316" s="192">
        <v>0</v>
      </c>
      <c r="BG316" s="187">
        <v>41.904347450944648</v>
      </c>
      <c r="BI316" s="159">
        <v>-2.5876695832914541E-2</v>
      </c>
      <c r="BN316" s="194"/>
    </row>
    <row r="317" spans="1:66" x14ac:dyDescent="0.2">
      <c r="A317" s="190" t="s">
        <v>660</v>
      </c>
      <c r="B317" s="190" t="s">
        <v>984</v>
      </c>
      <c r="C317" s="190" t="s">
        <v>320</v>
      </c>
      <c r="D317" s="190"/>
      <c r="E317" s="192">
        <v>4.7325799999999996</v>
      </c>
      <c r="F317" s="192"/>
      <c r="G317" s="192">
        <v>5.7935901165199999</v>
      </c>
      <c r="H317" s="192">
        <v>-9.9413000000000001E-2</v>
      </c>
      <c r="I317" s="192">
        <v>0</v>
      </c>
      <c r="J317" s="192">
        <v>0</v>
      </c>
      <c r="K317" s="192">
        <v>0</v>
      </c>
      <c r="L317" s="192">
        <v>0</v>
      </c>
      <c r="M317" s="192">
        <v>0</v>
      </c>
      <c r="N317" s="192">
        <v>0</v>
      </c>
      <c r="O317" s="192">
        <v>8.5470000000000008E-3</v>
      </c>
      <c r="P317" s="192">
        <v>7.8549999999999991E-3</v>
      </c>
      <c r="Q317" s="192">
        <v>0.42254258755555563</v>
      </c>
      <c r="R317" s="192">
        <v>1.9418257246947179E-2</v>
      </c>
      <c r="S317" s="192">
        <v>0.45750299999999999</v>
      </c>
      <c r="T317" s="192">
        <v>4.6093276754872438E-2</v>
      </c>
      <c r="U317" s="192">
        <v>0</v>
      </c>
      <c r="V317" s="192">
        <v>0</v>
      </c>
      <c r="W317" s="192">
        <v>0</v>
      </c>
      <c r="X317" s="192">
        <v>0</v>
      </c>
      <c r="Y317" s="192">
        <v>0</v>
      </c>
      <c r="Z317" s="192"/>
      <c r="AA317" s="192">
        <v>0</v>
      </c>
      <c r="AB317" s="188"/>
      <c r="AC317" s="193">
        <v>11.388716238077373</v>
      </c>
      <c r="AE317" s="192">
        <v>4.7503429956833942</v>
      </c>
      <c r="AF317" s="188"/>
      <c r="AG317" s="192">
        <v>5.007643951086</v>
      </c>
      <c r="AH317" s="192">
        <v>2.479339603799954E-2</v>
      </c>
      <c r="AI317" s="192">
        <v>-9.9413000000000001E-2</v>
      </c>
      <c r="AJ317" s="192"/>
      <c r="AK317" s="192">
        <v>0</v>
      </c>
      <c r="AL317" s="192">
        <v>0</v>
      </c>
      <c r="AM317" s="192">
        <v>0</v>
      </c>
      <c r="AN317" s="192">
        <v>0</v>
      </c>
      <c r="AO317" s="192">
        <v>0</v>
      </c>
      <c r="AP317" s="192">
        <v>8.5470000000000008E-3</v>
      </c>
      <c r="AQ317" s="192">
        <v>7.8549999999999991E-3</v>
      </c>
      <c r="AR317" s="192">
        <v>5.267565627701809E-2</v>
      </c>
      <c r="AS317" s="192">
        <v>0.73271272088888906</v>
      </c>
      <c r="AT317" s="192">
        <v>7.8791846823548922E-3</v>
      </c>
      <c r="AU317" s="192">
        <v>0.40260299999999999</v>
      </c>
      <c r="AV317" s="192">
        <v>6.8109861286644161E-2</v>
      </c>
      <c r="AW317" s="192">
        <v>0</v>
      </c>
      <c r="AX317" s="192">
        <v>0</v>
      </c>
      <c r="AY317" s="192">
        <v>0</v>
      </c>
      <c r="AZ317" s="192">
        <v>0</v>
      </c>
      <c r="BA317" s="192">
        <v>0</v>
      </c>
      <c r="BB317" s="188"/>
      <c r="BC317" s="192">
        <v>0</v>
      </c>
      <c r="BD317" s="188"/>
      <c r="BE317" s="192">
        <v>0</v>
      </c>
      <c r="BG317" s="187">
        <v>10.963749765942298</v>
      </c>
      <c r="BI317" s="159">
        <v>-3.7314694935872569E-2</v>
      </c>
      <c r="BN317" s="194"/>
    </row>
    <row r="318" spans="1:66" x14ac:dyDescent="0.2">
      <c r="A318" s="190" t="s">
        <v>660</v>
      </c>
      <c r="B318" s="190" t="s">
        <v>985</v>
      </c>
      <c r="C318" s="190" t="s">
        <v>321</v>
      </c>
      <c r="D318" s="190"/>
      <c r="E318" s="192">
        <v>4.6325700000000003</v>
      </c>
      <c r="F318" s="192"/>
      <c r="G318" s="192">
        <v>5.6799972995169998</v>
      </c>
      <c r="H318" s="192">
        <v>0</v>
      </c>
      <c r="I318" s="192">
        <v>0</v>
      </c>
      <c r="J318" s="192">
        <v>0</v>
      </c>
      <c r="K318" s="192">
        <v>0</v>
      </c>
      <c r="L318" s="192">
        <v>0</v>
      </c>
      <c r="M318" s="192">
        <v>0</v>
      </c>
      <c r="N318" s="192">
        <v>0</v>
      </c>
      <c r="O318" s="192">
        <v>8.5470000000000008E-3</v>
      </c>
      <c r="P318" s="192">
        <v>7.8549999999999991E-3</v>
      </c>
      <c r="Q318" s="192">
        <v>0.80264140000000006</v>
      </c>
      <c r="R318" s="192">
        <v>1.9048115731544704E-2</v>
      </c>
      <c r="S318" s="192">
        <v>0.61731499999999995</v>
      </c>
      <c r="T318" s="192">
        <v>6.216923430042938E-2</v>
      </c>
      <c r="U318" s="192">
        <v>0</v>
      </c>
      <c r="V318" s="192">
        <v>0</v>
      </c>
      <c r="W318" s="192">
        <v>0</v>
      </c>
      <c r="X318" s="192">
        <v>0</v>
      </c>
      <c r="Y318" s="192">
        <v>0</v>
      </c>
      <c r="Z318" s="192"/>
      <c r="AA318" s="192">
        <v>0</v>
      </c>
      <c r="AB318" s="188"/>
      <c r="AC318" s="193">
        <v>11.830143049548973</v>
      </c>
      <c r="AE318" s="192">
        <v>4.6566468215586765</v>
      </c>
      <c r="AF318" s="188"/>
      <c r="AG318" s="192">
        <v>4.9114823517699993</v>
      </c>
      <c r="AH318" s="192">
        <v>2.4320796202000231E-2</v>
      </c>
      <c r="AI318" s="192">
        <v>0</v>
      </c>
      <c r="AJ318" s="192"/>
      <c r="AK318" s="192">
        <v>0</v>
      </c>
      <c r="AL318" s="192">
        <v>0</v>
      </c>
      <c r="AM318" s="192">
        <v>0</v>
      </c>
      <c r="AN318" s="192">
        <v>0</v>
      </c>
      <c r="AO318" s="192">
        <v>0</v>
      </c>
      <c r="AP318" s="192">
        <v>8.5470000000000008E-3</v>
      </c>
      <c r="AQ318" s="192">
        <v>7.8549999999999991E-3</v>
      </c>
      <c r="AR318" s="192">
        <v>5.5115004174318513E-2</v>
      </c>
      <c r="AS318" s="192">
        <v>1.0210652933333333</v>
      </c>
      <c r="AT318" s="192">
        <v>7.7247003702521954E-3</v>
      </c>
      <c r="AU318" s="192">
        <v>0.59469700000000003</v>
      </c>
      <c r="AV318" s="192">
        <v>7.998543500818045E-2</v>
      </c>
      <c r="AW318" s="192">
        <v>0</v>
      </c>
      <c r="AX318" s="192">
        <v>0</v>
      </c>
      <c r="AY318" s="192">
        <v>0</v>
      </c>
      <c r="AZ318" s="192">
        <v>0</v>
      </c>
      <c r="BA318" s="192">
        <v>0</v>
      </c>
      <c r="BB318" s="188"/>
      <c r="BC318" s="192">
        <v>0</v>
      </c>
      <c r="BD318" s="188"/>
      <c r="BE318" s="192">
        <v>0</v>
      </c>
      <c r="BG318" s="187">
        <v>11.367439402416759</v>
      </c>
      <c r="BI318" s="159">
        <v>-3.9112261381307183E-2</v>
      </c>
      <c r="BN318" s="194"/>
    </row>
    <row r="319" spans="1:66" x14ac:dyDescent="0.2">
      <c r="A319" s="190" t="s">
        <v>682</v>
      </c>
      <c r="B319" s="190" t="s">
        <v>986</v>
      </c>
      <c r="C319" s="190" t="s">
        <v>322</v>
      </c>
      <c r="D319" s="190"/>
      <c r="E319" s="192">
        <v>122.436708</v>
      </c>
      <c r="F319" s="192"/>
      <c r="G319" s="192">
        <v>104.77737020442399</v>
      </c>
      <c r="H319" s="192">
        <v>0</v>
      </c>
      <c r="I319" s="192">
        <v>0</v>
      </c>
      <c r="J319" s="192">
        <v>0</v>
      </c>
      <c r="K319" s="192">
        <v>0</v>
      </c>
      <c r="L319" s="192">
        <v>4.1365000000000013E-2</v>
      </c>
      <c r="M319" s="192">
        <v>0.89875700000000003</v>
      </c>
      <c r="N319" s="192">
        <v>0</v>
      </c>
      <c r="O319" s="192">
        <v>8.5470000000000008E-3</v>
      </c>
      <c r="P319" s="192">
        <v>7.8549999999999991E-3</v>
      </c>
      <c r="Q319" s="192">
        <v>1.1740764222222222</v>
      </c>
      <c r="R319" s="192">
        <v>0.35480037613674903</v>
      </c>
      <c r="S319" s="192">
        <v>1.8192630000000001</v>
      </c>
      <c r="T319" s="192">
        <v>0.15258403279905156</v>
      </c>
      <c r="U319" s="192">
        <v>0.08</v>
      </c>
      <c r="V319" s="192">
        <v>0</v>
      </c>
      <c r="W319" s="192">
        <v>0</v>
      </c>
      <c r="X319" s="192">
        <v>0.224744</v>
      </c>
      <c r="Y319" s="192">
        <v>12.359600808953454</v>
      </c>
      <c r="Z319" s="192"/>
      <c r="AA319" s="192">
        <v>4.5928420000000001</v>
      </c>
      <c r="AB319" s="188"/>
      <c r="AC319" s="193">
        <v>248.92851284453542</v>
      </c>
      <c r="AE319" s="192">
        <v>122.62408641113305</v>
      </c>
      <c r="AF319" s="188"/>
      <c r="AG319" s="192">
        <v>94.489246661050004</v>
      </c>
      <c r="AH319" s="192">
        <v>0.45301213842500748</v>
      </c>
      <c r="AI319" s="192">
        <v>0</v>
      </c>
      <c r="AJ319" s="192"/>
      <c r="AK319" s="192">
        <v>0</v>
      </c>
      <c r="AL319" s="192">
        <v>0</v>
      </c>
      <c r="AM319" s="192">
        <v>4.1365000000000013E-2</v>
      </c>
      <c r="AN319" s="192">
        <v>0.885683</v>
      </c>
      <c r="AO319" s="192">
        <v>0</v>
      </c>
      <c r="AP319" s="192">
        <v>8.5470000000000008E-3</v>
      </c>
      <c r="AQ319" s="192">
        <v>7.8549999999999991E-3</v>
      </c>
      <c r="AR319" s="192">
        <v>1.3938220393162446</v>
      </c>
      <c r="AS319" s="192">
        <v>1.8469021555555556</v>
      </c>
      <c r="AT319" s="192">
        <v>0.14249545338357653</v>
      </c>
      <c r="AU319" s="192">
        <v>1.600951</v>
      </c>
      <c r="AV319" s="192">
        <v>0.13914556265145334</v>
      </c>
      <c r="AW319" s="192">
        <v>0.08</v>
      </c>
      <c r="AX319" s="192">
        <v>0</v>
      </c>
      <c r="AY319" s="192">
        <v>0</v>
      </c>
      <c r="AZ319" s="192">
        <v>0.23175999999999999</v>
      </c>
      <c r="BA319" s="192">
        <v>12.834341065427145</v>
      </c>
      <c r="BB319" s="188"/>
      <c r="BC319" s="192">
        <v>5.8814039999999999</v>
      </c>
      <c r="BD319" s="188"/>
      <c r="BE319" s="192">
        <v>0</v>
      </c>
      <c r="BG319" s="187">
        <v>242.6606164869421</v>
      </c>
      <c r="BI319" s="159">
        <v>-2.5179503488649516E-2</v>
      </c>
      <c r="BN319" s="194"/>
    </row>
    <row r="320" spans="1:66" x14ac:dyDescent="0.2">
      <c r="A320" s="190" t="s">
        <v>688</v>
      </c>
      <c r="B320" s="190" t="s">
        <v>987</v>
      </c>
      <c r="C320" s="190" t="s">
        <v>323</v>
      </c>
      <c r="D320" s="190"/>
      <c r="E320" s="192">
        <v>63.981273000000002</v>
      </c>
      <c r="F320" s="192"/>
      <c r="G320" s="192">
        <v>86.746886097702998</v>
      </c>
      <c r="H320" s="192">
        <v>-0.10234799999999999</v>
      </c>
      <c r="I320" s="192">
        <v>0</v>
      </c>
      <c r="J320" s="192">
        <v>0</v>
      </c>
      <c r="K320" s="192">
        <v>6.8357000000000001E-2</v>
      </c>
      <c r="L320" s="192">
        <v>2.1815000000000001E-2</v>
      </c>
      <c r="M320" s="192">
        <v>0.90029700000000001</v>
      </c>
      <c r="N320" s="192">
        <v>0</v>
      </c>
      <c r="O320" s="192">
        <v>8.5470000000000008E-3</v>
      </c>
      <c r="P320" s="192">
        <v>7.8549999999999991E-3</v>
      </c>
      <c r="Q320" s="192">
        <v>2.2545520388888889</v>
      </c>
      <c r="R320" s="192">
        <v>0.29374499241685698</v>
      </c>
      <c r="S320" s="192">
        <v>1.6540220000000001</v>
      </c>
      <c r="T320" s="192">
        <v>0.13963996529907349</v>
      </c>
      <c r="U320" s="192">
        <v>0</v>
      </c>
      <c r="V320" s="192">
        <v>0</v>
      </c>
      <c r="W320" s="192">
        <v>0</v>
      </c>
      <c r="X320" s="192">
        <v>0.148036</v>
      </c>
      <c r="Y320" s="192">
        <v>12.710935465205006</v>
      </c>
      <c r="Z320" s="192"/>
      <c r="AA320" s="192">
        <v>3.0252500000000002</v>
      </c>
      <c r="AB320" s="188"/>
      <c r="AC320" s="193">
        <v>171.8588625595128</v>
      </c>
      <c r="AE320" s="192">
        <v>64.508098676111985</v>
      </c>
      <c r="AF320" s="188"/>
      <c r="AG320" s="192">
        <v>77.701536421341004</v>
      </c>
      <c r="AH320" s="192">
        <v>0.37505610511299969</v>
      </c>
      <c r="AI320" s="192">
        <v>-0.10234799999999999</v>
      </c>
      <c r="AJ320" s="192"/>
      <c r="AK320" s="192">
        <v>0</v>
      </c>
      <c r="AL320" s="192">
        <v>6.8357000000000001E-2</v>
      </c>
      <c r="AM320" s="192">
        <v>2.1815000000000001E-2</v>
      </c>
      <c r="AN320" s="192">
        <v>0.88719999999999999</v>
      </c>
      <c r="AO320" s="192">
        <v>0</v>
      </c>
      <c r="AP320" s="192">
        <v>8.5470000000000008E-3</v>
      </c>
      <c r="AQ320" s="192">
        <v>7.8549999999999991E-3</v>
      </c>
      <c r="AR320" s="192">
        <v>0.77825023374815128</v>
      </c>
      <c r="AS320" s="192">
        <v>3.0803381722222221</v>
      </c>
      <c r="AT320" s="192">
        <v>0.1179742996029475</v>
      </c>
      <c r="AU320" s="192">
        <v>1.495133</v>
      </c>
      <c r="AV320" s="192">
        <v>0.13156912899230738</v>
      </c>
      <c r="AW320" s="192">
        <v>0</v>
      </c>
      <c r="AX320" s="192">
        <v>0</v>
      </c>
      <c r="AY320" s="192">
        <v>0</v>
      </c>
      <c r="AZ320" s="192">
        <v>0.15265699999999999</v>
      </c>
      <c r="BA320" s="192">
        <v>13.066841658230747</v>
      </c>
      <c r="BB320" s="188"/>
      <c r="BC320" s="192">
        <v>3.8740100000000002</v>
      </c>
      <c r="BD320" s="188"/>
      <c r="BE320" s="192">
        <v>0</v>
      </c>
      <c r="BG320" s="187">
        <v>166.17289069536233</v>
      </c>
      <c r="BI320" s="159">
        <v>-3.3085124499654395E-2</v>
      </c>
      <c r="BN320" s="194"/>
    </row>
    <row r="321" spans="1:66" x14ac:dyDescent="0.2">
      <c r="A321" s="190" t="s">
        <v>688</v>
      </c>
      <c r="B321" s="190" t="s">
        <v>988</v>
      </c>
      <c r="C321" s="190" t="s">
        <v>324</v>
      </c>
      <c r="D321" s="190"/>
      <c r="E321" s="192">
        <v>66.803122000000002</v>
      </c>
      <c r="F321" s="192"/>
      <c r="G321" s="192">
        <v>160.18701743760801</v>
      </c>
      <c r="H321" s="192">
        <v>0</v>
      </c>
      <c r="I321" s="192">
        <v>0</v>
      </c>
      <c r="J321" s="192">
        <v>0</v>
      </c>
      <c r="K321" s="192">
        <v>0</v>
      </c>
      <c r="L321" s="192">
        <v>3.7568999999999991E-2</v>
      </c>
      <c r="M321" s="192">
        <v>1.2916449999999999</v>
      </c>
      <c r="N321" s="192">
        <v>0</v>
      </c>
      <c r="O321" s="192">
        <v>8.5470000000000008E-3</v>
      </c>
      <c r="P321" s="192">
        <v>7.8549999999999991E-3</v>
      </c>
      <c r="Q321" s="192">
        <v>1.7689117222222217</v>
      </c>
      <c r="R321" s="192">
        <v>0.53956368008831468</v>
      </c>
      <c r="S321" s="192">
        <v>2.27976</v>
      </c>
      <c r="T321" s="192">
        <v>0.20926756631387164</v>
      </c>
      <c r="U321" s="192">
        <v>0.11033999999999999</v>
      </c>
      <c r="V321" s="192">
        <v>0</v>
      </c>
      <c r="W321" s="192">
        <v>0</v>
      </c>
      <c r="X321" s="192">
        <v>0.23327000000000001</v>
      </c>
      <c r="Y321" s="192">
        <v>19.690490167661931</v>
      </c>
      <c r="Z321" s="192"/>
      <c r="AA321" s="192">
        <v>4.7670769999999996</v>
      </c>
      <c r="AB321" s="188"/>
      <c r="AC321" s="193">
        <v>257.93443557389435</v>
      </c>
      <c r="AE321" s="192">
        <v>67.062666891735248</v>
      </c>
      <c r="AF321" s="188"/>
      <c r="AG321" s="192">
        <v>144.706920037391</v>
      </c>
      <c r="AH321" s="192">
        <v>0.68891949663299323</v>
      </c>
      <c r="AI321" s="192">
        <v>0</v>
      </c>
      <c r="AJ321" s="192"/>
      <c r="AK321" s="192">
        <v>0</v>
      </c>
      <c r="AL321" s="192">
        <v>0</v>
      </c>
      <c r="AM321" s="192">
        <v>3.7568999999999991E-2</v>
      </c>
      <c r="AN321" s="192">
        <v>1.2728550000000001</v>
      </c>
      <c r="AO321" s="192">
        <v>0</v>
      </c>
      <c r="AP321" s="192">
        <v>8.5470000000000008E-3</v>
      </c>
      <c r="AQ321" s="192">
        <v>7.8549999999999991E-3</v>
      </c>
      <c r="AR321" s="192">
        <v>0.84982302240841767</v>
      </c>
      <c r="AS321" s="192">
        <v>2.3580265222222216</v>
      </c>
      <c r="AT321" s="192">
        <v>0.21785163753776918</v>
      </c>
      <c r="AU321" s="192">
        <v>2.0479180000000001</v>
      </c>
      <c r="AV321" s="192">
        <v>0.17850494422044216</v>
      </c>
      <c r="AW321" s="192">
        <v>6.1170000000000002E-2</v>
      </c>
      <c r="AX321" s="192">
        <v>0</v>
      </c>
      <c r="AY321" s="192">
        <v>0</v>
      </c>
      <c r="AZ321" s="192">
        <v>0.24055000000000001</v>
      </c>
      <c r="BA321" s="192">
        <v>20.241823892356464</v>
      </c>
      <c r="BB321" s="188"/>
      <c r="BC321" s="192">
        <v>6.1045220000000002</v>
      </c>
      <c r="BD321" s="188"/>
      <c r="BE321" s="192">
        <v>0</v>
      </c>
      <c r="BG321" s="187">
        <v>246.08552244450456</v>
      </c>
      <c r="BI321" s="159">
        <v>-4.5937693829156245E-2</v>
      </c>
      <c r="BN321" s="194"/>
    </row>
    <row r="322" spans="1:66" x14ac:dyDescent="0.2">
      <c r="A322" s="190" t="s">
        <v>660</v>
      </c>
      <c r="B322" s="190" t="s">
        <v>989</v>
      </c>
      <c r="C322" s="190" t="s">
        <v>325</v>
      </c>
      <c r="D322" s="190"/>
      <c r="E322" s="192">
        <v>6.1241490000000001</v>
      </c>
      <c r="F322" s="192"/>
      <c r="G322" s="192">
        <v>5.5011604796669999</v>
      </c>
      <c r="H322" s="192">
        <v>-0.22764599999999999</v>
      </c>
      <c r="I322" s="192">
        <v>0</v>
      </c>
      <c r="J322" s="192">
        <v>0</v>
      </c>
      <c r="K322" s="192">
        <v>0</v>
      </c>
      <c r="L322" s="192">
        <v>0</v>
      </c>
      <c r="M322" s="192">
        <v>0</v>
      </c>
      <c r="N322" s="192">
        <v>0</v>
      </c>
      <c r="O322" s="192">
        <v>8.5470000000000008E-3</v>
      </c>
      <c r="P322" s="192">
        <v>7.8549999999999991E-3</v>
      </c>
      <c r="Q322" s="192">
        <v>1.0818418684444446</v>
      </c>
      <c r="R322" s="192">
        <v>1.8292631280596348E-2</v>
      </c>
      <c r="S322" s="192">
        <v>0.58618400000000004</v>
      </c>
      <c r="T322" s="192">
        <v>5.3363694005478642E-2</v>
      </c>
      <c r="U322" s="192">
        <v>0</v>
      </c>
      <c r="V322" s="192">
        <v>0</v>
      </c>
      <c r="W322" s="192">
        <v>0</v>
      </c>
      <c r="X322" s="192">
        <v>0</v>
      </c>
      <c r="Y322" s="192">
        <v>0</v>
      </c>
      <c r="Z322" s="192"/>
      <c r="AA322" s="192">
        <v>0</v>
      </c>
      <c r="AB322" s="188"/>
      <c r="AC322" s="193">
        <v>13.153747673397516</v>
      </c>
      <c r="AE322" s="192">
        <v>6.1608693622167356</v>
      </c>
      <c r="AF322" s="188"/>
      <c r="AG322" s="192">
        <v>4.775564762308</v>
      </c>
      <c r="AH322" s="192">
        <v>2.3356187229000031E-2</v>
      </c>
      <c r="AI322" s="192">
        <v>-0.22764599999999999</v>
      </c>
      <c r="AJ322" s="192"/>
      <c r="AK322" s="192">
        <v>0</v>
      </c>
      <c r="AL322" s="192">
        <v>0</v>
      </c>
      <c r="AM322" s="192">
        <v>0</v>
      </c>
      <c r="AN322" s="192">
        <v>0</v>
      </c>
      <c r="AO322" s="192">
        <v>0</v>
      </c>
      <c r="AP322" s="192">
        <v>8.5470000000000008E-3</v>
      </c>
      <c r="AQ322" s="192">
        <v>7.8549999999999991E-3</v>
      </c>
      <c r="AR322" s="192">
        <v>6.7723154744842542E-2</v>
      </c>
      <c r="AS322" s="192">
        <v>1.6042070951111111</v>
      </c>
      <c r="AT322" s="192">
        <v>7.4814853165007609E-3</v>
      </c>
      <c r="AU322" s="192">
        <v>0.52920500000000004</v>
      </c>
      <c r="AV322" s="192">
        <v>7.2806692045616656E-2</v>
      </c>
      <c r="AW322" s="192">
        <v>0</v>
      </c>
      <c r="AX322" s="192">
        <v>0</v>
      </c>
      <c r="AY322" s="192">
        <v>0</v>
      </c>
      <c r="AZ322" s="192">
        <v>0</v>
      </c>
      <c r="BA322" s="192">
        <v>0</v>
      </c>
      <c r="BB322" s="188"/>
      <c r="BC322" s="192">
        <v>0</v>
      </c>
      <c r="BD322" s="188"/>
      <c r="BE322" s="192">
        <v>0</v>
      </c>
      <c r="BG322" s="187">
        <v>13.029969738971804</v>
      </c>
      <c r="BI322" s="159">
        <v>-9.4100888582532346E-3</v>
      </c>
      <c r="BN322" s="194"/>
    </row>
    <row r="323" spans="1:66" x14ac:dyDescent="0.2">
      <c r="A323" s="190" t="s">
        <v>660</v>
      </c>
      <c r="B323" s="190" t="s">
        <v>990</v>
      </c>
      <c r="C323" s="190" t="s">
        <v>326</v>
      </c>
      <c r="D323" s="190"/>
      <c r="E323" s="192">
        <v>7.5123259999999998</v>
      </c>
      <c r="F323" s="192"/>
      <c r="G323" s="192">
        <v>5.4829472767259997</v>
      </c>
      <c r="H323" s="192">
        <v>-0.23428599999999999</v>
      </c>
      <c r="I323" s="192">
        <v>0</v>
      </c>
      <c r="J323" s="192">
        <v>0</v>
      </c>
      <c r="K323" s="192">
        <v>0</v>
      </c>
      <c r="L323" s="192">
        <v>0</v>
      </c>
      <c r="M323" s="192">
        <v>0</v>
      </c>
      <c r="N323" s="192">
        <v>0</v>
      </c>
      <c r="O323" s="192">
        <v>8.5470000000000008E-3</v>
      </c>
      <c r="P323" s="192">
        <v>7.8549999999999991E-3</v>
      </c>
      <c r="Q323" s="192">
        <v>1.1339300851187739</v>
      </c>
      <c r="R323" s="192">
        <v>1.8290802028666443E-2</v>
      </c>
      <c r="S323" s="192">
        <v>0.54281100000000004</v>
      </c>
      <c r="T323" s="192">
        <v>5.3109867993979189E-2</v>
      </c>
      <c r="U323" s="192">
        <v>0</v>
      </c>
      <c r="V323" s="192">
        <v>0</v>
      </c>
      <c r="W323" s="192">
        <v>0</v>
      </c>
      <c r="X323" s="192">
        <v>0</v>
      </c>
      <c r="Y323" s="192">
        <v>0</v>
      </c>
      <c r="Z323" s="192"/>
      <c r="AA323" s="192">
        <v>0</v>
      </c>
      <c r="AB323" s="188"/>
      <c r="AC323" s="193">
        <v>14.525531031867418</v>
      </c>
      <c r="AE323" s="192">
        <v>7.5497214747813262</v>
      </c>
      <c r="AF323" s="188"/>
      <c r="AG323" s="192">
        <v>4.755256690005</v>
      </c>
      <c r="AH323" s="192">
        <v>2.3353851625000126E-2</v>
      </c>
      <c r="AI323" s="192">
        <v>-0.23428599999999999</v>
      </c>
      <c r="AJ323" s="192"/>
      <c r="AK323" s="192">
        <v>0</v>
      </c>
      <c r="AL323" s="192">
        <v>0</v>
      </c>
      <c r="AM323" s="192">
        <v>0</v>
      </c>
      <c r="AN323" s="192">
        <v>0</v>
      </c>
      <c r="AO323" s="192">
        <v>0</v>
      </c>
      <c r="AP323" s="192">
        <v>8.5470000000000008E-3</v>
      </c>
      <c r="AQ323" s="192">
        <v>7.8549999999999991E-3</v>
      </c>
      <c r="AR323" s="192">
        <v>8.1830237109221535E-2</v>
      </c>
      <c r="AS323" s="192">
        <v>1.6101052317854405</v>
      </c>
      <c r="AT323" s="192">
        <v>7.4567156681923409E-3</v>
      </c>
      <c r="AU323" s="192">
        <v>0.478632</v>
      </c>
      <c r="AV323" s="192">
        <v>7.3064550272631965E-2</v>
      </c>
      <c r="AW323" s="192">
        <v>0</v>
      </c>
      <c r="AX323" s="192">
        <v>0</v>
      </c>
      <c r="AY323" s="192">
        <v>0</v>
      </c>
      <c r="AZ323" s="192">
        <v>0</v>
      </c>
      <c r="BA323" s="192">
        <v>0</v>
      </c>
      <c r="BB323" s="188"/>
      <c r="BC323" s="192">
        <v>0</v>
      </c>
      <c r="BD323" s="188"/>
      <c r="BE323" s="192">
        <v>0</v>
      </c>
      <c r="BG323" s="187">
        <v>14.361536751246812</v>
      </c>
      <c r="BI323" s="159">
        <v>-1.1290071272494002E-2</v>
      </c>
      <c r="BN323" s="194"/>
    </row>
    <row r="324" spans="1:66" x14ac:dyDescent="0.2">
      <c r="A324" s="190" t="s">
        <v>715</v>
      </c>
      <c r="B324" s="190" t="s">
        <v>991</v>
      </c>
      <c r="C324" s="190" t="s">
        <v>327</v>
      </c>
      <c r="D324" s="190"/>
      <c r="E324" s="192">
        <v>258.12730508999999</v>
      </c>
      <c r="F324" s="192"/>
      <c r="G324" s="192">
        <v>227.74652385162801</v>
      </c>
      <c r="H324" s="192">
        <v>0</v>
      </c>
      <c r="I324" s="192">
        <v>0</v>
      </c>
      <c r="J324" s="192">
        <v>0</v>
      </c>
      <c r="K324" s="192">
        <v>0.11441999999999999</v>
      </c>
      <c r="L324" s="192">
        <v>0.220162</v>
      </c>
      <c r="M324" s="192">
        <v>1.772338</v>
      </c>
      <c r="N324" s="192">
        <v>0.23736893341504153</v>
      </c>
      <c r="O324" s="192">
        <v>8.5470000000000008E-3</v>
      </c>
      <c r="P324" s="192">
        <v>0</v>
      </c>
      <c r="Q324" s="192">
        <v>1.8008160326666667</v>
      </c>
      <c r="R324" s="192">
        <v>0.76049721056583242</v>
      </c>
      <c r="S324" s="192">
        <v>0</v>
      </c>
      <c r="T324" s="192">
        <v>0</v>
      </c>
      <c r="U324" s="192">
        <v>0</v>
      </c>
      <c r="V324" s="192">
        <v>0</v>
      </c>
      <c r="W324" s="192">
        <v>0</v>
      </c>
      <c r="X324" s="192">
        <v>0.57120499999999996</v>
      </c>
      <c r="Y324" s="192">
        <v>25.572497044162475</v>
      </c>
      <c r="Z324" s="192"/>
      <c r="AA324" s="192">
        <v>11.673090999999999</v>
      </c>
      <c r="AB324" s="188"/>
      <c r="AC324" s="193">
        <v>528.60477116243806</v>
      </c>
      <c r="AE324" s="192">
        <v>259.65296454750802</v>
      </c>
      <c r="AF324" s="188"/>
      <c r="AG324" s="192">
        <v>207.48651304242</v>
      </c>
      <c r="AH324" s="192">
        <v>0.97100930775701999</v>
      </c>
      <c r="AI324" s="192">
        <v>0</v>
      </c>
      <c r="AJ324" s="192"/>
      <c r="AK324" s="192">
        <v>0</v>
      </c>
      <c r="AL324" s="192">
        <v>0.11441999999999999</v>
      </c>
      <c r="AM324" s="192">
        <v>0.220162</v>
      </c>
      <c r="AN324" s="192">
        <v>1.7465550000000001</v>
      </c>
      <c r="AO324" s="192">
        <v>0.26653082044884296</v>
      </c>
      <c r="AP324" s="192">
        <v>8.5470000000000008E-3</v>
      </c>
      <c r="AQ324" s="192">
        <v>0</v>
      </c>
      <c r="AR324" s="192">
        <v>2.9267046081995902</v>
      </c>
      <c r="AS324" s="192">
        <v>2.4797092859999998</v>
      </c>
      <c r="AT324" s="192">
        <v>0.30973142491985362</v>
      </c>
      <c r="AU324" s="192">
        <v>0</v>
      </c>
      <c r="AV324" s="192">
        <v>0</v>
      </c>
      <c r="AW324" s="192">
        <v>0</v>
      </c>
      <c r="AX324" s="192">
        <v>0</v>
      </c>
      <c r="AY324" s="192">
        <v>0</v>
      </c>
      <c r="AZ324" s="192">
        <v>0.58903399999999995</v>
      </c>
      <c r="BA324" s="192">
        <v>26.288526961399025</v>
      </c>
      <c r="BB324" s="188"/>
      <c r="BC324" s="192">
        <v>14.948079999999999</v>
      </c>
      <c r="BD324" s="188"/>
      <c r="BE324" s="192">
        <v>0</v>
      </c>
      <c r="BG324" s="187">
        <v>518.00848799865241</v>
      </c>
      <c r="BI324" s="159">
        <v>-2.0045757703782526E-2</v>
      </c>
      <c r="BN324" s="194"/>
    </row>
    <row r="325" spans="1:66" x14ac:dyDescent="0.2">
      <c r="A325" s="190" t="s">
        <v>660</v>
      </c>
      <c r="B325" s="190" t="s">
        <v>992</v>
      </c>
      <c r="C325" s="190" t="s">
        <v>328</v>
      </c>
      <c r="D325" s="190"/>
      <c r="E325" s="192">
        <v>6.8691940000000002</v>
      </c>
      <c r="F325" s="192"/>
      <c r="G325" s="192">
        <v>6.4041262203420004</v>
      </c>
      <c r="H325" s="192">
        <v>-0.203324</v>
      </c>
      <c r="I325" s="192">
        <v>0</v>
      </c>
      <c r="J325" s="192">
        <v>0</v>
      </c>
      <c r="K325" s="192">
        <v>0</v>
      </c>
      <c r="L325" s="192">
        <v>0</v>
      </c>
      <c r="M325" s="192">
        <v>0</v>
      </c>
      <c r="N325" s="192">
        <v>0</v>
      </c>
      <c r="O325" s="192">
        <v>8.5470000000000008E-3</v>
      </c>
      <c r="P325" s="192">
        <v>7.8549999999999991E-3</v>
      </c>
      <c r="Q325" s="192">
        <v>0.71304665777777776</v>
      </c>
      <c r="R325" s="192">
        <v>2.1332202751043958E-2</v>
      </c>
      <c r="S325" s="192">
        <v>0.59195900000000001</v>
      </c>
      <c r="T325" s="192">
        <v>5.5085582300339532E-2</v>
      </c>
      <c r="U325" s="192">
        <v>0</v>
      </c>
      <c r="V325" s="192">
        <v>0</v>
      </c>
      <c r="W325" s="192">
        <v>0</v>
      </c>
      <c r="X325" s="192">
        <v>0</v>
      </c>
      <c r="Y325" s="192">
        <v>0</v>
      </c>
      <c r="Z325" s="192"/>
      <c r="AA325" s="192">
        <v>0</v>
      </c>
      <c r="AB325" s="188"/>
      <c r="AC325" s="193">
        <v>14.46782166317116</v>
      </c>
      <c r="AE325" s="192">
        <v>6.8805144069986248</v>
      </c>
      <c r="AF325" s="188"/>
      <c r="AG325" s="192">
        <v>5.5456514643960002</v>
      </c>
      <c r="AH325" s="192">
        <v>2.7237137939000504E-2</v>
      </c>
      <c r="AI325" s="192">
        <v>-0.203324</v>
      </c>
      <c r="AJ325" s="192"/>
      <c r="AK325" s="192">
        <v>0</v>
      </c>
      <c r="AL325" s="192">
        <v>0</v>
      </c>
      <c r="AM325" s="192">
        <v>0</v>
      </c>
      <c r="AN325" s="192">
        <v>0</v>
      </c>
      <c r="AO325" s="192">
        <v>0</v>
      </c>
      <c r="AP325" s="192">
        <v>8.5470000000000008E-3</v>
      </c>
      <c r="AQ325" s="192">
        <v>7.8549999999999991E-3</v>
      </c>
      <c r="AR325" s="192">
        <v>7.4055387123916697E-2</v>
      </c>
      <c r="AS325" s="192">
        <v>1.2224348177777777</v>
      </c>
      <c r="AT325" s="192">
        <v>8.7095034692400881E-3</v>
      </c>
      <c r="AU325" s="192">
        <v>0.532416</v>
      </c>
      <c r="AV325" s="192">
        <v>7.3901670080893059E-2</v>
      </c>
      <c r="AW325" s="192">
        <v>0</v>
      </c>
      <c r="AX325" s="192">
        <v>0</v>
      </c>
      <c r="AY325" s="192">
        <v>0</v>
      </c>
      <c r="AZ325" s="192">
        <v>0</v>
      </c>
      <c r="BA325" s="192">
        <v>0</v>
      </c>
      <c r="BB325" s="188"/>
      <c r="BC325" s="192">
        <v>0</v>
      </c>
      <c r="BD325" s="188"/>
      <c r="BE325" s="192">
        <v>0</v>
      </c>
      <c r="BG325" s="187">
        <v>14.177998387785451</v>
      </c>
      <c r="BI325" s="159">
        <v>-2.0032267616587662E-2</v>
      </c>
      <c r="BN325" s="194"/>
    </row>
    <row r="326" spans="1:66" x14ac:dyDescent="0.2">
      <c r="A326" s="190" t="s">
        <v>682</v>
      </c>
      <c r="B326" s="190" t="s">
        <v>993</v>
      </c>
      <c r="C326" s="190" t="s">
        <v>329</v>
      </c>
      <c r="D326" s="190"/>
      <c r="E326" s="192">
        <v>76.012919999999994</v>
      </c>
      <c r="F326" s="192"/>
      <c r="G326" s="192">
        <v>188.75029249442102</v>
      </c>
      <c r="H326" s="192">
        <v>-1.1845E-2</v>
      </c>
      <c r="I326" s="192">
        <v>0</v>
      </c>
      <c r="J326" s="192">
        <v>0</v>
      </c>
      <c r="K326" s="192">
        <v>1.3781E-2</v>
      </c>
      <c r="L326" s="192">
        <v>3.7276999999999991E-2</v>
      </c>
      <c r="M326" s="192">
        <v>1.4563740000000001</v>
      </c>
      <c r="N326" s="192">
        <v>0</v>
      </c>
      <c r="O326" s="192">
        <v>8.5470000000000008E-3</v>
      </c>
      <c r="P326" s="192">
        <v>7.8549999999999991E-3</v>
      </c>
      <c r="Q326" s="192">
        <v>1.7038190044444446</v>
      </c>
      <c r="R326" s="192">
        <v>0.6358366953731871</v>
      </c>
      <c r="S326" s="192">
        <v>2.8821650000000001</v>
      </c>
      <c r="T326" s="192">
        <v>0.21597567967074469</v>
      </c>
      <c r="U326" s="192">
        <v>0</v>
      </c>
      <c r="V326" s="192">
        <v>0</v>
      </c>
      <c r="W326" s="192">
        <v>0</v>
      </c>
      <c r="X326" s="192">
        <v>0.27458199999999999</v>
      </c>
      <c r="Y326" s="192">
        <v>20.655584351385265</v>
      </c>
      <c r="Z326" s="192"/>
      <c r="AA326" s="192">
        <v>5.6113369999999998</v>
      </c>
      <c r="AB326" s="188"/>
      <c r="AC326" s="193">
        <v>298.25450122529463</v>
      </c>
      <c r="AE326" s="192">
        <v>76.591611804240173</v>
      </c>
      <c r="AF326" s="188"/>
      <c r="AG326" s="192">
        <v>170.44349710861002</v>
      </c>
      <c r="AH326" s="192">
        <v>0.8118417015129924</v>
      </c>
      <c r="AI326" s="192">
        <v>-1.1845E-2</v>
      </c>
      <c r="AJ326" s="192"/>
      <c r="AK326" s="192">
        <v>0</v>
      </c>
      <c r="AL326" s="192">
        <v>1.3781E-2</v>
      </c>
      <c r="AM326" s="192">
        <v>3.7276999999999991E-2</v>
      </c>
      <c r="AN326" s="192">
        <v>1.4351879999999999</v>
      </c>
      <c r="AO326" s="192">
        <v>0</v>
      </c>
      <c r="AP326" s="192">
        <v>8.5470000000000008E-3</v>
      </c>
      <c r="AQ326" s="192">
        <v>7.8549999999999991E-3</v>
      </c>
      <c r="AR326" s="192">
        <v>0.98653359013813469</v>
      </c>
      <c r="AS326" s="192">
        <v>2.2255490044444444</v>
      </c>
      <c r="AT326" s="192">
        <v>0.25669720907100585</v>
      </c>
      <c r="AU326" s="192">
        <v>2.6745329999999998</v>
      </c>
      <c r="AV326" s="192">
        <v>0.17967161422939493</v>
      </c>
      <c r="AW326" s="192">
        <v>0</v>
      </c>
      <c r="AX326" s="192">
        <v>0</v>
      </c>
      <c r="AY326" s="192">
        <v>0</v>
      </c>
      <c r="AZ326" s="192">
        <v>0.28315299999999999</v>
      </c>
      <c r="BA326" s="192">
        <v>21.233940713224051</v>
      </c>
      <c r="BB326" s="188"/>
      <c r="BC326" s="192">
        <v>7.1856470000000003</v>
      </c>
      <c r="BD326" s="188"/>
      <c r="BE326" s="192">
        <v>0</v>
      </c>
      <c r="BG326" s="187">
        <v>284.36347874547022</v>
      </c>
      <c r="BI326" s="159">
        <v>-4.6574393421581435E-2</v>
      </c>
      <c r="BN326" s="194"/>
    </row>
    <row r="327" spans="1:66" x14ac:dyDescent="0.2">
      <c r="A327" s="190" t="s">
        <v>715</v>
      </c>
      <c r="B327" s="190" t="s">
        <v>994</v>
      </c>
      <c r="C327" s="190" t="s">
        <v>330</v>
      </c>
      <c r="D327" s="190"/>
      <c r="E327" s="192">
        <v>550.42046100000005</v>
      </c>
      <c r="F327" s="192"/>
      <c r="G327" s="192">
        <v>251.73713286868499</v>
      </c>
      <c r="H327" s="192">
        <v>0</v>
      </c>
      <c r="I327" s="192">
        <v>0</v>
      </c>
      <c r="J327" s="192">
        <v>0</v>
      </c>
      <c r="K327" s="192">
        <v>0</v>
      </c>
      <c r="L327" s="192">
        <v>0.37509000000000003</v>
      </c>
      <c r="M327" s="192">
        <v>1.1618329999999999</v>
      </c>
      <c r="N327" s="192">
        <v>0.35876966223380985</v>
      </c>
      <c r="O327" s="192">
        <v>8.5470000000000008E-3</v>
      </c>
      <c r="P327" s="192">
        <v>0</v>
      </c>
      <c r="Q327" s="192">
        <v>2.8521913851111109</v>
      </c>
      <c r="R327" s="192">
        <v>0.85244007608834804</v>
      </c>
      <c r="S327" s="192">
        <v>0</v>
      </c>
      <c r="T327" s="192">
        <v>0</v>
      </c>
      <c r="U327" s="192">
        <v>0</v>
      </c>
      <c r="V327" s="192">
        <v>0</v>
      </c>
      <c r="W327" s="192">
        <v>0</v>
      </c>
      <c r="X327" s="192">
        <v>0.69962599999999997</v>
      </c>
      <c r="Y327" s="192">
        <v>23.23741396772337</v>
      </c>
      <c r="Z327" s="192"/>
      <c r="AA327" s="192">
        <v>14.297472000000001</v>
      </c>
      <c r="AB327" s="188"/>
      <c r="AC327" s="193">
        <v>846.00097695984164</v>
      </c>
      <c r="AE327" s="192">
        <v>553.78228543972534</v>
      </c>
      <c r="AF327" s="188"/>
      <c r="AG327" s="192">
        <v>235.99212748864002</v>
      </c>
      <c r="AH327" s="192">
        <v>1.0884027405849994</v>
      </c>
      <c r="AI327" s="192">
        <v>0</v>
      </c>
      <c r="AJ327" s="192"/>
      <c r="AK327" s="192">
        <v>0</v>
      </c>
      <c r="AL327" s="192">
        <v>0</v>
      </c>
      <c r="AM327" s="192">
        <v>0.37509000000000003</v>
      </c>
      <c r="AN327" s="192">
        <v>1.1449309999999999</v>
      </c>
      <c r="AO327" s="192">
        <v>0.3952710592217708</v>
      </c>
      <c r="AP327" s="192">
        <v>8.5470000000000008E-3</v>
      </c>
      <c r="AQ327" s="192">
        <v>0</v>
      </c>
      <c r="AR327" s="192">
        <v>5.9340671915084862</v>
      </c>
      <c r="AS327" s="192">
        <v>3.8966226384444442</v>
      </c>
      <c r="AT327" s="192">
        <v>0.34235824788901154</v>
      </c>
      <c r="AU327" s="192">
        <v>0</v>
      </c>
      <c r="AV327" s="192">
        <v>0</v>
      </c>
      <c r="AW327" s="192">
        <v>0</v>
      </c>
      <c r="AX327" s="192">
        <v>0</v>
      </c>
      <c r="AY327" s="192">
        <v>0</v>
      </c>
      <c r="AZ327" s="192">
        <v>0.72146299999999997</v>
      </c>
      <c r="BA327" s="192">
        <v>25.561155364495708</v>
      </c>
      <c r="BB327" s="188"/>
      <c r="BC327" s="192">
        <v>18.308754</v>
      </c>
      <c r="BD327" s="188"/>
      <c r="BE327" s="192">
        <v>0</v>
      </c>
      <c r="BG327" s="187">
        <v>847.55107517050976</v>
      </c>
      <c r="BI327" s="159">
        <v>1.8322652725987405E-3</v>
      </c>
      <c r="BN327" s="194"/>
    </row>
    <row r="328" spans="1:66" x14ac:dyDescent="0.2">
      <c r="A328" s="190" t="s">
        <v>660</v>
      </c>
      <c r="B328" s="190" t="s">
        <v>995</v>
      </c>
      <c r="C328" s="190" t="s">
        <v>331</v>
      </c>
      <c r="D328" s="190"/>
      <c r="E328" s="192">
        <v>6.9415250000000004</v>
      </c>
      <c r="F328" s="192"/>
      <c r="G328" s="192">
        <v>3.4295949773229997</v>
      </c>
      <c r="H328" s="192">
        <v>-2.6218999999999999E-2</v>
      </c>
      <c r="I328" s="192">
        <v>0</v>
      </c>
      <c r="J328" s="192">
        <v>0</v>
      </c>
      <c r="K328" s="192">
        <v>0</v>
      </c>
      <c r="L328" s="192">
        <v>0</v>
      </c>
      <c r="M328" s="192">
        <v>0</v>
      </c>
      <c r="N328" s="192">
        <v>0</v>
      </c>
      <c r="O328" s="192">
        <v>8.5470000000000008E-3</v>
      </c>
      <c r="P328" s="192">
        <v>7.8549999999999991E-3</v>
      </c>
      <c r="Q328" s="192">
        <v>0.63051067733333332</v>
      </c>
      <c r="R328" s="192">
        <v>1.1613400733162587E-2</v>
      </c>
      <c r="S328" s="192">
        <v>0.337644</v>
      </c>
      <c r="T328" s="192">
        <v>3.438185456923154E-2</v>
      </c>
      <c r="U328" s="192">
        <v>0</v>
      </c>
      <c r="V328" s="192">
        <v>0</v>
      </c>
      <c r="W328" s="192">
        <v>0</v>
      </c>
      <c r="X328" s="192">
        <v>0</v>
      </c>
      <c r="Y328" s="192">
        <v>0</v>
      </c>
      <c r="Z328" s="192"/>
      <c r="AA328" s="192">
        <v>0</v>
      </c>
      <c r="AB328" s="188"/>
      <c r="AC328" s="193">
        <v>11.375452909958726</v>
      </c>
      <c r="AE328" s="192">
        <v>6.9906136898163211</v>
      </c>
      <c r="AF328" s="188"/>
      <c r="AG328" s="192">
        <v>2.9747611741119999</v>
      </c>
      <c r="AH328" s="192">
        <v>1.4828088847000152E-2</v>
      </c>
      <c r="AI328" s="192">
        <v>-2.6218999999999999E-2</v>
      </c>
      <c r="AJ328" s="192"/>
      <c r="AK328" s="192">
        <v>0</v>
      </c>
      <c r="AL328" s="192">
        <v>0</v>
      </c>
      <c r="AM328" s="192">
        <v>0</v>
      </c>
      <c r="AN328" s="192">
        <v>0</v>
      </c>
      <c r="AO328" s="192">
        <v>0</v>
      </c>
      <c r="AP328" s="192">
        <v>8.5470000000000008E-3</v>
      </c>
      <c r="AQ328" s="192">
        <v>7.8549999999999991E-3</v>
      </c>
      <c r="AR328" s="192">
        <v>7.4383227665307541E-2</v>
      </c>
      <c r="AS328" s="192">
        <v>0.9182332373333334</v>
      </c>
      <c r="AT328" s="192">
        <v>4.6641912300547841E-3</v>
      </c>
      <c r="AU328" s="192">
        <v>0.30760500000000002</v>
      </c>
      <c r="AV328" s="192">
        <v>6.1214255324802326E-2</v>
      </c>
      <c r="AW328" s="192">
        <v>0</v>
      </c>
      <c r="AX328" s="192">
        <v>0</v>
      </c>
      <c r="AY328" s="192">
        <v>0</v>
      </c>
      <c r="AZ328" s="192">
        <v>0</v>
      </c>
      <c r="BA328" s="192">
        <v>0</v>
      </c>
      <c r="BB328" s="188"/>
      <c r="BC328" s="192">
        <v>0</v>
      </c>
      <c r="BD328" s="188"/>
      <c r="BE328" s="192">
        <v>0</v>
      </c>
      <c r="BG328" s="187">
        <v>11.336485864328822</v>
      </c>
      <c r="BI328" s="159">
        <v>-3.4255379489805389E-3</v>
      </c>
      <c r="BN328" s="194"/>
    </row>
    <row r="329" spans="1:66" x14ac:dyDescent="0.2">
      <c r="A329" s="190" t="s">
        <v>678</v>
      </c>
      <c r="B329" s="190" t="s">
        <v>996</v>
      </c>
      <c r="C329" s="190" t="s">
        <v>332</v>
      </c>
      <c r="D329" s="190"/>
      <c r="E329" s="192">
        <v>74.758385000000004</v>
      </c>
      <c r="F329" s="192"/>
      <c r="G329" s="192">
        <v>80.461119177338006</v>
      </c>
      <c r="H329" s="192">
        <v>0</v>
      </c>
      <c r="I329" s="192">
        <v>0</v>
      </c>
      <c r="J329" s="192">
        <v>0</v>
      </c>
      <c r="K329" s="192">
        <v>0</v>
      </c>
      <c r="L329" s="192">
        <v>5.282400000000001E-2</v>
      </c>
      <c r="M329" s="192">
        <v>0.51138899999999998</v>
      </c>
      <c r="N329" s="192">
        <v>0</v>
      </c>
      <c r="O329" s="192">
        <v>8.5470000000000008E-3</v>
      </c>
      <c r="P329" s="192">
        <v>7.8549999999999991E-3</v>
      </c>
      <c r="Q329" s="192">
        <v>1.8066064588888888</v>
      </c>
      <c r="R329" s="192">
        <v>0.26965895527489042</v>
      </c>
      <c r="S329" s="192">
        <v>1.316997</v>
      </c>
      <c r="T329" s="192">
        <v>0.10048095920987797</v>
      </c>
      <c r="U329" s="192">
        <v>0.1</v>
      </c>
      <c r="V329" s="192">
        <v>0</v>
      </c>
      <c r="W329" s="192">
        <v>0</v>
      </c>
      <c r="X329" s="192">
        <v>0.12912999999999999</v>
      </c>
      <c r="Y329" s="192">
        <v>8.3843975394447678</v>
      </c>
      <c r="Z329" s="192"/>
      <c r="AA329" s="192">
        <v>2.6388569999999998</v>
      </c>
      <c r="AB329" s="188"/>
      <c r="AC329" s="193">
        <v>170.54624709015641</v>
      </c>
      <c r="AE329" s="192">
        <v>74.602990584415323</v>
      </c>
      <c r="AF329" s="188"/>
      <c r="AG329" s="192">
        <v>74.140474281632009</v>
      </c>
      <c r="AH329" s="192">
        <v>0.34430284799699484</v>
      </c>
      <c r="AI329" s="192">
        <v>0</v>
      </c>
      <c r="AJ329" s="192"/>
      <c r="AK329" s="192">
        <v>0</v>
      </c>
      <c r="AL329" s="192">
        <v>0</v>
      </c>
      <c r="AM329" s="192">
        <v>5.282400000000001E-2</v>
      </c>
      <c r="AN329" s="192">
        <v>0.50394899999999998</v>
      </c>
      <c r="AO329" s="192">
        <v>0</v>
      </c>
      <c r="AP329" s="192">
        <v>8.5470000000000008E-3</v>
      </c>
      <c r="AQ329" s="192">
        <v>7.8549999999999991E-3</v>
      </c>
      <c r="AR329" s="192">
        <v>0.8287460390550021</v>
      </c>
      <c r="AS329" s="192">
        <v>2.5187737922222224</v>
      </c>
      <c r="AT329" s="192">
        <v>0.10942576278213047</v>
      </c>
      <c r="AU329" s="192">
        <v>1.1987429999999999</v>
      </c>
      <c r="AV329" s="192">
        <v>0.10600927214193109</v>
      </c>
      <c r="AW329" s="192">
        <v>0.1</v>
      </c>
      <c r="AX329" s="192">
        <v>0</v>
      </c>
      <c r="AY329" s="192">
        <v>0</v>
      </c>
      <c r="AZ329" s="192">
        <v>0.13316</v>
      </c>
      <c r="BA329" s="192">
        <v>8.6191606705492205</v>
      </c>
      <c r="BB329" s="188"/>
      <c r="BC329" s="192">
        <v>3.3792110000000002</v>
      </c>
      <c r="BD329" s="188"/>
      <c r="BE329" s="192">
        <v>0</v>
      </c>
      <c r="BG329" s="187">
        <v>166.65417225079483</v>
      </c>
      <c r="BI329" s="159">
        <v>-2.2821228293016051E-2</v>
      </c>
      <c r="BN329" s="194"/>
    </row>
    <row r="330" spans="1:66" x14ac:dyDescent="0.2">
      <c r="A330" s="190" t="s">
        <v>660</v>
      </c>
      <c r="B330" s="190" t="s">
        <v>997</v>
      </c>
      <c r="C330" s="190" t="s">
        <v>333</v>
      </c>
      <c r="D330" s="190"/>
      <c r="E330" s="192">
        <v>6.5931480000000002</v>
      </c>
      <c r="F330" s="192"/>
      <c r="G330" s="192">
        <v>9.4597258860020013</v>
      </c>
      <c r="H330" s="192">
        <v>-0.116089</v>
      </c>
      <c r="I330" s="192">
        <v>0</v>
      </c>
      <c r="J330" s="192">
        <v>0</v>
      </c>
      <c r="K330" s="192">
        <v>0</v>
      </c>
      <c r="L330" s="192">
        <v>0</v>
      </c>
      <c r="M330" s="192">
        <v>0</v>
      </c>
      <c r="N330" s="192">
        <v>0</v>
      </c>
      <c r="O330" s="192">
        <v>8.5470000000000008E-3</v>
      </c>
      <c r="P330" s="192">
        <v>7.8549999999999991E-3</v>
      </c>
      <c r="Q330" s="192">
        <v>1.7629739395555555</v>
      </c>
      <c r="R330" s="192">
        <v>3.1768423252477536E-2</v>
      </c>
      <c r="S330" s="192">
        <v>0.99554100000000001</v>
      </c>
      <c r="T330" s="192">
        <v>9.2931723404937688E-2</v>
      </c>
      <c r="U330" s="192">
        <v>0</v>
      </c>
      <c r="V330" s="192">
        <v>0</v>
      </c>
      <c r="W330" s="192">
        <v>0</v>
      </c>
      <c r="X330" s="192">
        <v>0</v>
      </c>
      <c r="Y330" s="192">
        <v>0</v>
      </c>
      <c r="Z330" s="192"/>
      <c r="AA330" s="192">
        <v>0</v>
      </c>
      <c r="AB330" s="188"/>
      <c r="AC330" s="193">
        <v>18.836401972214968</v>
      </c>
      <c r="AE330" s="192">
        <v>6.6632414000739635</v>
      </c>
      <c r="AF330" s="188"/>
      <c r="AG330" s="192">
        <v>8.169822129588999</v>
      </c>
      <c r="AH330" s="192">
        <v>4.0562193051999436E-2</v>
      </c>
      <c r="AI330" s="192">
        <v>-0.116089</v>
      </c>
      <c r="AJ330" s="192"/>
      <c r="AK330" s="192">
        <v>0</v>
      </c>
      <c r="AL330" s="192">
        <v>0</v>
      </c>
      <c r="AM330" s="192">
        <v>0</v>
      </c>
      <c r="AN330" s="192">
        <v>0</v>
      </c>
      <c r="AO330" s="192">
        <v>0</v>
      </c>
      <c r="AP330" s="192">
        <v>8.5470000000000008E-3</v>
      </c>
      <c r="AQ330" s="192">
        <v>7.8549999999999991E-3</v>
      </c>
      <c r="AR330" s="192">
        <v>7.8908976826863847E-2</v>
      </c>
      <c r="AS330" s="192">
        <v>2.2686866862222224</v>
      </c>
      <c r="AT330" s="192">
        <v>1.28650673936584E-2</v>
      </c>
      <c r="AU330" s="192">
        <v>0.92117800000000005</v>
      </c>
      <c r="AV330" s="192">
        <v>0.10032005774657292</v>
      </c>
      <c r="AW330" s="192">
        <v>0</v>
      </c>
      <c r="AX330" s="192">
        <v>0</v>
      </c>
      <c r="AY330" s="192">
        <v>0</v>
      </c>
      <c r="AZ330" s="192">
        <v>0</v>
      </c>
      <c r="BA330" s="192">
        <v>0</v>
      </c>
      <c r="BB330" s="188"/>
      <c r="BC330" s="192">
        <v>0</v>
      </c>
      <c r="BD330" s="188"/>
      <c r="BE330" s="192">
        <v>0</v>
      </c>
      <c r="BG330" s="187">
        <v>18.155897510904275</v>
      </c>
      <c r="BI330" s="159">
        <v>-3.6127093821552866E-2</v>
      </c>
      <c r="BN330" s="194"/>
    </row>
    <row r="331" spans="1:66" x14ac:dyDescent="0.2">
      <c r="A331" s="190" t="s">
        <v>688</v>
      </c>
      <c r="B331" s="190" t="s">
        <v>998</v>
      </c>
      <c r="C331" s="190" t="s">
        <v>334</v>
      </c>
      <c r="D331" s="190"/>
      <c r="E331" s="192">
        <v>74.978280999999996</v>
      </c>
      <c r="F331" s="192"/>
      <c r="G331" s="192">
        <v>71.453030496490996</v>
      </c>
      <c r="H331" s="192">
        <v>-0.225106</v>
      </c>
      <c r="I331" s="192">
        <v>0</v>
      </c>
      <c r="J331" s="192">
        <v>0</v>
      </c>
      <c r="K331" s="192">
        <v>0</v>
      </c>
      <c r="L331" s="192">
        <v>3.2680000000000001E-2</v>
      </c>
      <c r="M331" s="192">
        <v>0.52876000000000001</v>
      </c>
      <c r="N331" s="192">
        <v>0</v>
      </c>
      <c r="O331" s="192">
        <v>8.5470000000000008E-3</v>
      </c>
      <c r="P331" s="192">
        <v>7.8549999999999991E-3</v>
      </c>
      <c r="Q331" s="192">
        <v>4.0054052777777773</v>
      </c>
      <c r="R331" s="192">
        <v>0.2391014963198875</v>
      </c>
      <c r="S331" s="192">
        <v>1.4117500000000001</v>
      </c>
      <c r="T331" s="192">
        <v>0.11030163687993126</v>
      </c>
      <c r="U331" s="192">
        <v>0</v>
      </c>
      <c r="V331" s="192">
        <v>0</v>
      </c>
      <c r="W331" s="192">
        <v>0</v>
      </c>
      <c r="X331" s="192">
        <v>0.13472799999999999</v>
      </c>
      <c r="Y331" s="192">
        <v>7.8911941285082863</v>
      </c>
      <c r="Z331" s="192"/>
      <c r="AA331" s="192">
        <v>2.7532930000000002</v>
      </c>
      <c r="AB331" s="188"/>
      <c r="AC331" s="193">
        <v>163.32982103597689</v>
      </c>
      <c r="AE331" s="192">
        <v>75.89934129797669</v>
      </c>
      <c r="AF331" s="188"/>
      <c r="AG331" s="192">
        <v>64.897839365863007</v>
      </c>
      <c r="AH331" s="192">
        <v>0.3052868244609982</v>
      </c>
      <c r="AI331" s="192">
        <v>-0.225106</v>
      </c>
      <c r="AJ331" s="192"/>
      <c r="AK331" s="192">
        <v>0</v>
      </c>
      <c r="AL331" s="192">
        <v>0</v>
      </c>
      <c r="AM331" s="192">
        <v>3.2680000000000001E-2</v>
      </c>
      <c r="AN331" s="192">
        <v>0.52106799999999998</v>
      </c>
      <c r="AO331" s="192">
        <v>0</v>
      </c>
      <c r="AP331" s="192">
        <v>8.5470000000000008E-3</v>
      </c>
      <c r="AQ331" s="192">
        <v>7.8549999999999991E-3</v>
      </c>
      <c r="AR331" s="192">
        <v>0.85345336923414483</v>
      </c>
      <c r="AS331" s="192">
        <v>5.0745243444444448</v>
      </c>
      <c r="AT331" s="192">
        <v>9.7174914357586198E-2</v>
      </c>
      <c r="AU331" s="192">
        <v>1.243126</v>
      </c>
      <c r="AV331" s="192">
        <v>0.11210138957224619</v>
      </c>
      <c r="AW331" s="192">
        <v>0</v>
      </c>
      <c r="AX331" s="192">
        <v>0</v>
      </c>
      <c r="AY331" s="192">
        <v>0</v>
      </c>
      <c r="AZ331" s="192">
        <v>0.138933</v>
      </c>
      <c r="BA331" s="192">
        <v>8.6803135413591157</v>
      </c>
      <c r="BB331" s="188"/>
      <c r="BC331" s="192">
        <v>3.5257540000000001</v>
      </c>
      <c r="BD331" s="188"/>
      <c r="BE331" s="192">
        <v>0</v>
      </c>
      <c r="BG331" s="187">
        <v>161.17289204726825</v>
      </c>
      <c r="BI331" s="159">
        <v>-1.3205971665355176E-2</v>
      </c>
      <c r="BN331" s="194"/>
    </row>
    <row r="332" spans="1:66" x14ac:dyDescent="0.2">
      <c r="A332" s="190" t="s">
        <v>682</v>
      </c>
      <c r="B332" s="190" t="s">
        <v>999</v>
      </c>
      <c r="C332" s="190" t="s">
        <v>335</v>
      </c>
      <c r="D332" s="190"/>
      <c r="E332" s="192">
        <v>67.264842000000002</v>
      </c>
      <c r="F332" s="192"/>
      <c r="G332" s="192">
        <v>123.107513772356</v>
      </c>
      <c r="H332" s="192">
        <v>-4.7660000000000003E-3</v>
      </c>
      <c r="I332" s="192">
        <v>0</v>
      </c>
      <c r="J332" s="192">
        <v>0</v>
      </c>
      <c r="K332" s="192">
        <v>0</v>
      </c>
      <c r="L332" s="192">
        <v>3.2657000000000005E-2</v>
      </c>
      <c r="M332" s="192">
        <v>1.090816</v>
      </c>
      <c r="N332" s="192">
        <v>0</v>
      </c>
      <c r="O332" s="192">
        <v>8.5470000000000008E-3</v>
      </c>
      <c r="P332" s="192">
        <v>7.8549999999999991E-3</v>
      </c>
      <c r="Q332" s="192">
        <v>2.3724214533333332</v>
      </c>
      <c r="R332" s="192">
        <v>0.41687047600520599</v>
      </c>
      <c r="S332" s="192">
        <v>2.0480100000000001</v>
      </c>
      <c r="T332" s="192">
        <v>0.16544863064779777</v>
      </c>
      <c r="U332" s="192">
        <v>0</v>
      </c>
      <c r="V332" s="192">
        <v>0</v>
      </c>
      <c r="W332" s="192">
        <v>0</v>
      </c>
      <c r="X332" s="192">
        <v>0.20211899999999999</v>
      </c>
      <c r="Y332" s="192">
        <v>11.454487039268431</v>
      </c>
      <c r="Z332" s="192"/>
      <c r="AA332" s="192">
        <v>4.1304879999999997</v>
      </c>
      <c r="AB332" s="188"/>
      <c r="AC332" s="193">
        <v>212.29730937161082</v>
      </c>
      <c r="AE332" s="192">
        <v>67.34956494712047</v>
      </c>
      <c r="AF332" s="188"/>
      <c r="AG332" s="192">
        <v>110.673289342568</v>
      </c>
      <c r="AH332" s="192">
        <v>0.53226376994800573</v>
      </c>
      <c r="AI332" s="192">
        <v>-4.7660000000000003E-3</v>
      </c>
      <c r="AJ332" s="192"/>
      <c r="AK332" s="192">
        <v>0</v>
      </c>
      <c r="AL332" s="192">
        <v>0</v>
      </c>
      <c r="AM332" s="192">
        <v>3.2657000000000005E-2</v>
      </c>
      <c r="AN332" s="192">
        <v>1.074948</v>
      </c>
      <c r="AO332" s="192">
        <v>0</v>
      </c>
      <c r="AP332" s="192">
        <v>8.5470000000000008E-3</v>
      </c>
      <c r="AQ332" s="192">
        <v>7.8549999999999991E-3</v>
      </c>
      <c r="AR332" s="192">
        <v>0.80238693604944156</v>
      </c>
      <c r="AS332" s="192">
        <v>3.0141399866666663</v>
      </c>
      <c r="AT332" s="192">
        <v>0.16742413896904693</v>
      </c>
      <c r="AU332" s="192">
        <v>1.9070549999999999</v>
      </c>
      <c r="AV332" s="192">
        <v>0.14850972163205048</v>
      </c>
      <c r="AW332" s="192">
        <v>0</v>
      </c>
      <c r="AX332" s="192">
        <v>0</v>
      </c>
      <c r="AY332" s="192">
        <v>0</v>
      </c>
      <c r="AZ332" s="192">
        <v>0.208428</v>
      </c>
      <c r="BA332" s="192">
        <v>12.599935743195275</v>
      </c>
      <c r="BB332" s="188"/>
      <c r="BC332" s="192">
        <v>5.2893319999999999</v>
      </c>
      <c r="BD332" s="188"/>
      <c r="BE332" s="192">
        <v>0</v>
      </c>
      <c r="BG332" s="187">
        <v>203.81157058614895</v>
      </c>
      <c r="BI332" s="159">
        <v>-3.9971014284539121E-2</v>
      </c>
      <c r="BN332" s="194"/>
    </row>
    <row r="333" spans="1:66" x14ac:dyDescent="0.2">
      <c r="A333" s="190" t="s">
        <v>660</v>
      </c>
      <c r="B333" s="190" t="s">
        <v>1000</v>
      </c>
      <c r="C333" s="190" t="s">
        <v>336</v>
      </c>
      <c r="D333" s="190"/>
      <c r="E333" s="192">
        <v>3.080349</v>
      </c>
      <c r="F333" s="192"/>
      <c r="G333" s="192">
        <v>5.1136254953489999</v>
      </c>
      <c r="H333" s="192">
        <v>0</v>
      </c>
      <c r="I333" s="192">
        <v>0</v>
      </c>
      <c r="J333" s="192">
        <v>0</v>
      </c>
      <c r="K333" s="192">
        <v>0</v>
      </c>
      <c r="L333" s="192">
        <v>0</v>
      </c>
      <c r="M333" s="192">
        <v>0</v>
      </c>
      <c r="N333" s="192">
        <v>0</v>
      </c>
      <c r="O333" s="192">
        <v>8.5470000000000008E-3</v>
      </c>
      <c r="P333" s="192">
        <v>7.8549999999999991E-3</v>
      </c>
      <c r="Q333" s="192">
        <v>0.38853733866666662</v>
      </c>
      <c r="R333" s="192">
        <v>1.7315917030867503E-2</v>
      </c>
      <c r="S333" s="192">
        <v>0.47360799999999997</v>
      </c>
      <c r="T333" s="192">
        <v>5.3705906561101906E-2</v>
      </c>
      <c r="U333" s="192">
        <v>0</v>
      </c>
      <c r="V333" s="192">
        <v>0</v>
      </c>
      <c r="W333" s="192">
        <v>0</v>
      </c>
      <c r="X333" s="192">
        <v>0</v>
      </c>
      <c r="Y333" s="192">
        <v>0</v>
      </c>
      <c r="Z333" s="192"/>
      <c r="AA333" s="192">
        <v>0</v>
      </c>
      <c r="AB333" s="188"/>
      <c r="AC333" s="193">
        <v>9.1435436576076352</v>
      </c>
      <c r="AE333" s="192">
        <v>3.0894647463036398</v>
      </c>
      <c r="AF333" s="188"/>
      <c r="AG333" s="192">
        <v>4.4224766357560004</v>
      </c>
      <c r="AH333" s="192">
        <v>2.2109110165999271E-2</v>
      </c>
      <c r="AI333" s="192">
        <v>0</v>
      </c>
      <c r="AJ333" s="192"/>
      <c r="AK333" s="192">
        <v>0</v>
      </c>
      <c r="AL333" s="192">
        <v>0</v>
      </c>
      <c r="AM333" s="192">
        <v>0</v>
      </c>
      <c r="AN333" s="192">
        <v>0</v>
      </c>
      <c r="AO333" s="192">
        <v>0</v>
      </c>
      <c r="AP333" s="192">
        <v>8.5470000000000008E-3</v>
      </c>
      <c r="AQ333" s="192">
        <v>7.8549999999999991E-3</v>
      </c>
      <c r="AR333" s="192">
        <v>3.5763140102701776E-2</v>
      </c>
      <c r="AS333" s="192">
        <v>0.52816272533333319</v>
      </c>
      <c r="AT333" s="192">
        <v>6.9544442847908538E-3</v>
      </c>
      <c r="AU333" s="192">
        <v>0.42421399999999998</v>
      </c>
      <c r="AV333" s="192">
        <v>7.371391389117822E-2</v>
      </c>
      <c r="AW333" s="192">
        <v>0</v>
      </c>
      <c r="AX333" s="192">
        <v>0</v>
      </c>
      <c r="AY333" s="192">
        <v>0</v>
      </c>
      <c r="AZ333" s="192">
        <v>0</v>
      </c>
      <c r="BA333" s="192">
        <v>0</v>
      </c>
      <c r="BB333" s="188"/>
      <c r="BC333" s="192">
        <v>0</v>
      </c>
      <c r="BD333" s="188"/>
      <c r="BE333" s="192">
        <v>0</v>
      </c>
      <c r="BG333" s="187">
        <v>8.6192607158376422</v>
      </c>
      <c r="BI333" s="159">
        <v>-5.7339141300405752E-2</v>
      </c>
      <c r="BN333" s="194"/>
    </row>
    <row r="334" spans="1:66" x14ac:dyDescent="0.2">
      <c r="A334" s="190" t="s">
        <v>660</v>
      </c>
      <c r="B334" s="190" t="s">
        <v>1001</v>
      </c>
      <c r="C334" s="190" t="s">
        <v>337</v>
      </c>
      <c r="D334" s="190"/>
      <c r="E334" s="192">
        <v>6.9420000000000002</v>
      </c>
      <c r="F334" s="192"/>
      <c r="G334" s="192">
        <v>3.265018176905</v>
      </c>
      <c r="H334" s="192">
        <v>-4.0537999999999998E-2</v>
      </c>
      <c r="I334" s="192">
        <v>0</v>
      </c>
      <c r="J334" s="192">
        <v>0</v>
      </c>
      <c r="K334" s="192">
        <v>0</v>
      </c>
      <c r="L334" s="192">
        <v>0</v>
      </c>
      <c r="M334" s="192">
        <v>0</v>
      </c>
      <c r="N334" s="192">
        <v>0</v>
      </c>
      <c r="O334" s="192">
        <v>8.5470000000000008E-3</v>
      </c>
      <c r="P334" s="192">
        <v>7.8549999999999991E-3</v>
      </c>
      <c r="Q334" s="192">
        <v>0.9260330062222224</v>
      </c>
      <c r="R334" s="192">
        <v>1.0804634003673185E-2</v>
      </c>
      <c r="S334" s="192">
        <v>0.36456</v>
      </c>
      <c r="T334" s="192">
        <v>3.8378518147108957E-2</v>
      </c>
      <c r="U334" s="192">
        <v>0</v>
      </c>
      <c r="V334" s="192">
        <v>0</v>
      </c>
      <c r="W334" s="192">
        <v>0</v>
      </c>
      <c r="X334" s="192">
        <v>0</v>
      </c>
      <c r="Y334" s="192">
        <v>0</v>
      </c>
      <c r="Z334" s="192"/>
      <c r="AA334" s="192">
        <v>0</v>
      </c>
      <c r="AB334" s="188"/>
      <c r="AC334" s="193">
        <v>11.522658335278006</v>
      </c>
      <c r="AE334" s="192">
        <v>6.9818648375098995</v>
      </c>
      <c r="AF334" s="188"/>
      <c r="AG334" s="192">
        <v>2.8450046501339998</v>
      </c>
      <c r="AH334" s="192">
        <v>1.3795448608000298E-2</v>
      </c>
      <c r="AI334" s="192">
        <v>-4.0537999999999998E-2</v>
      </c>
      <c r="AJ334" s="192"/>
      <c r="AK334" s="192">
        <v>0</v>
      </c>
      <c r="AL334" s="192">
        <v>0</v>
      </c>
      <c r="AM334" s="192">
        <v>0</v>
      </c>
      <c r="AN334" s="192">
        <v>0</v>
      </c>
      <c r="AO334" s="192">
        <v>0</v>
      </c>
      <c r="AP334" s="192">
        <v>8.5470000000000008E-3</v>
      </c>
      <c r="AQ334" s="192">
        <v>7.8549999999999991E-3</v>
      </c>
      <c r="AR334" s="192">
        <v>7.4689646901246687E-2</v>
      </c>
      <c r="AS334" s="192">
        <v>1.2422610595555557</v>
      </c>
      <c r="AT334" s="192">
        <v>4.4403695618240703E-3</v>
      </c>
      <c r="AU334" s="192">
        <v>0.33204600000000001</v>
      </c>
      <c r="AV334" s="192">
        <v>6.3815988878784438E-2</v>
      </c>
      <c r="AW334" s="192">
        <v>0</v>
      </c>
      <c r="AX334" s="192">
        <v>0</v>
      </c>
      <c r="AY334" s="192">
        <v>0</v>
      </c>
      <c r="AZ334" s="192">
        <v>0</v>
      </c>
      <c r="BA334" s="192">
        <v>0</v>
      </c>
      <c r="BB334" s="188"/>
      <c r="BC334" s="192">
        <v>0</v>
      </c>
      <c r="BD334" s="188"/>
      <c r="BE334" s="192">
        <v>0</v>
      </c>
      <c r="BG334" s="187">
        <v>11.53378200114931</v>
      </c>
      <c r="BI334" s="159">
        <v>9.6537322791632801E-4</v>
      </c>
      <c r="BN334" s="194"/>
    </row>
    <row r="335" spans="1:66" x14ac:dyDescent="0.2">
      <c r="A335" s="190" t="s">
        <v>660</v>
      </c>
      <c r="B335" s="190" t="s">
        <v>1002</v>
      </c>
      <c r="C335" s="190" t="s">
        <v>338</v>
      </c>
      <c r="D335" s="190"/>
      <c r="E335" s="192">
        <v>5.0811780000000004</v>
      </c>
      <c r="F335" s="192"/>
      <c r="G335" s="192">
        <v>5.9786289180610002</v>
      </c>
      <c r="H335" s="192">
        <v>-5.0439999999999999E-2</v>
      </c>
      <c r="I335" s="192">
        <v>0</v>
      </c>
      <c r="J335" s="192">
        <v>0</v>
      </c>
      <c r="K335" s="192">
        <v>0</v>
      </c>
      <c r="L335" s="192">
        <v>0</v>
      </c>
      <c r="M335" s="192">
        <v>0</v>
      </c>
      <c r="N335" s="192">
        <v>0</v>
      </c>
      <c r="O335" s="192">
        <v>8.5470000000000008E-3</v>
      </c>
      <c r="P335" s="192">
        <v>7.8549999999999991E-3</v>
      </c>
      <c r="Q335" s="192">
        <v>1.726671056888889</v>
      </c>
      <c r="R335" s="192">
        <v>2.0052859962663407E-2</v>
      </c>
      <c r="S335" s="192">
        <v>0.69182299999999997</v>
      </c>
      <c r="T335" s="192">
        <v>6.1359604560108708E-2</v>
      </c>
      <c r="U335" s="192">
        <v>0</v>
      </c>
      <c r="V335" s="192">
        <v>0</v>
      </c>
      <c r="W335" s="192">
        <v>0</v>
      </c>
      <c r="X335" s="192">
        <v>0</v>
      </c>
      <c r="Y335" s="192">
        <v>0</v>
      </c>
      <c r="Z335" s="192"/>
      <c r="AA335" s="192">
        <v>0</v>
      </c>
      <c r="AB335" s="188"/>
      <c r="AC335" s="193">
        <v>13.525675439472659</v>
      </c>
      <c r="AE335" s="192">
        <v>5.1191796880876943</v>
      </c>
      <c r="AF335" s="188"/>
      <c r="AG335" s="192">
        <v>5.1781776980360004</v>
      </c>
      <c r="AH335" s="192">
        <v>2.5603662184000016E-2</v>
      </c>
      <c r="AI335" s="192">
        <v>-5.0439999999999999E-2</v>
      </c>
      <c r="AJ335" s="192"/>
      <c r="AK335" s="192">
        <v>0</v>
      </c>
      <c r="AL335" s="192">
        <v>0</v>
      </c>
      <c r="AM335" s="192">
        <v>0</v>
      </c>
      <c r="AN335" s="192">
        <v>0</v>
      </c>
      <c r="AO335" s="192">
        <v>0</v>
      </c>
      <c r="AP335" s="192">
        <v>8.5470000000000008E-3</v>
      </c>
      <c r="AQ335" s="192">
        <v>7.8549999999999991E-3</v>
      </c>
      <c r="AR335" s="192">
        <v>5.7155087707929465E-2</v>
      </c>
      <c r="AS335" s="192">
        <v>2.3028510035555558</v>
      </c>
      <c r="AT335" s="192">
        <v>8.130834326430662E-3</v>
      </c>
      <c r="AU335" s="192">
        <v>0.63038400000000006</v>
      </c>
      <c r="AV335" s="192">
        <v>7.8865644828486223E-2</v>
      </c>
      <c r="AW335" s="192">
        <v>0</v>
      </c>
      <c r="AX335" s="192">
        <v>0</v>
      </c>
      <c r="AY335" s="192">
        <v>0</v>
      </c>
      <c r="AZ335" s="192">
        <v>0</v>
      </c>
      <c r="BA335" s="192">
        <v>0</v>
      </c>
      <c r="BB335" s="188"/>
      <c r="BC335" s="192">
        <v>0</v>
      </c>
      <c r="BD335" s="188"/>
      <c r="BE335" s="192">
        <v>0</v>
      </c>
      <c r="BG335" s="187">
        <v>13.366309618726097</v>
      </c>
      <c r="BI335" s="159">
        <v>-1.1782466721142538E-2</v>
      </c>
      <c r="BN335" s="194"/>
    </row>
    <row r="336" spans="1:66" x14ac:dyDescent="0.2">
      <c r="A336" s="190" t="s">
        <v>660</v>
      </c>
      <c r="B336" s="190" t="s">
        <v>1003</v>
      </c>
      <c r="C336" s="190" t="s">
        <v>339</v>
      </c>
      <c r="D336" s="190"/>
      <c r="E336" s="192">
        <v>6.5846539999999996</v>
      </c>
      <c r="F336" s="192"/>
      <c r="G336" s="192">
        <v>7.4989166474540001</v>
      </c>
      <c r="H336" s="192">
        <v>-0.26082699999999998</v>
      </c>
      <c r="I336" s="192">
        <v>0</v>
      </c>
      <c r="J336" s="192">
        <v>0</v>
      </c>
      <c r="K336" s="192">
        <v>0</v>
      </c>
      <c r="L336" s="192">
        <v>0</v>
      </c>
      <c r="M336" s="192">
        <v>0</v>
      </c>
      <c r="N336" s="192">
        <v>0</v>
      </c>
      <c r="O336" s="192">
        <v>8.5470000000000008E-3</v>
      </c>
      <c r="P336" s="192">
        <v>7.8549999999999991E-3</v>
      </c>
      <c r="Q336" s="192">
        <v>1.3844797724444444</v>
      </c>
      <c r="R336" s="192">
        <v>2.5130004453990863E-2</v>
      </c>
      <c r="S336" s="192">
        <v>0.797458</v>
      </c>
      <c r="T336" s="192">
        <v>6.6395231359657081E-2</v>
      </c>
      <c r="U336" s="192">
        <v>0</v>
      </c>
      <c r="V336" s="192">
        <v>0</v>
      </c>
      <c r="W336" s="192">
        <v>0</v>
      </c>
      <c r="X336" s="192">
        <v>0</v>
      </c>
      <c r="Y336" s="192">
        <v>0</v>
      </c>
      <c r="Z336" s="192"/>
      <c r="AA336" s="192">
        <v>0</v>
      </c>
      <c r="AB336" s="188"/>
      <c r="AC336" s="193">
        <v>16.112608655712091</v>
      </c>
      <c r="AE336" s="192">
        <v>6.6318104272780918</v>
      </c>
      <c r="AF336" s="188"/>
      <c r="AG336" s="192">
        <v>6.4916892575040004</v>
      </c>
      <c r="AH336" s="192">
        <v>3.2086203460000455E-2</v>
      </c>
      <c r="AI336" s="192">
        <v>-0.26082699999999998</v>
      </c>
      <c r="AJ336" s="192"/>
      <c r="AK336" s="192">
        <v>0</v>
      </c>
      <c r="AL336" s="192">
        <v>0</v>
      </c>
      <c r="AM336" s="192">
        <v>0</v>
      </c>
      <c r="AN336" s="192">
        <v>0</v>
      </c>
      <c r="AO336" s="192">
        <v>0</v>
      </c>
      <c r="AP336" s="192">
        <v>8.5470000000000008E-3</v>
      </c>
      <c r="AQ336" s="192">
        <v>7.8549999999999991E-3</v>
      </c>
      <c r="AR336" s="192">
        <v>7.5949587641953198E-2</v>
      </c>
      <c r="AS336" s="192">
        <v>2.0803575324444443</v>
      </c>
      <c r="AT336" s="192">
        <v>1.0198399954873937E-2</v>
      </c>
      <c r="AU336" s="192">
        <v>0.725603</v>
      </c>
      <c r="AV336" s="192">
        <v>8.1244646344308585E-2</v>
      </c>
      <c r="AW336" s="192">
        <v>0</v>
      </c>
      <c r="AX336" s="192">
        <v>0</v>
      </c>
      <c r="AY336" s="192">
        <v>0</v>
      </c>
      <c r="AZ336" s="192">
        <v>0</v>
      </c>
      <c r="BA336" s="192">
        <v>0</v>
      </c>
      <c r="BB336" s="188"/>
      <c r="BC336" s="192">
        <v>0</v>
      </c>
      <c r="BD336" s="188"/>
      <c r="BE336" s="192">
        <v>0</v>
      </c>
      <c r="BG336" s="187">
        <v>15.884514054627671</v>
      </c>
      <c r="BI336" s="159">
        <v>-1.4156280088361612E-2</v>
      </c>
      <c r="BN336" s="194"/>
    </row>
    <row r="337" spans="1:66" x14ac:dyDescent="0.2">
      <c r="A337" s="190" t="s">
        <v>688</v>
      </c>
      <c r="B337" s="190" t="s">
        <v>1004</v>
      </c>
      <c r="C337" s="190" t="s">
        <v>340</v>
      </c>
      <c r="D337" s="190"/>
      <c r="E337" s="192">
        <v>49.590836000000003</v>
      </c>
      <c r="F337" s="192"/>
      <c r="G337" s="192">
        <v>84.713979244450996</v>
      </c>
      <c r="H337" s="192">
        <v>-0.51637100000000002</v>
      </c>
      <c r="I337" s="192">
        <v>0</v>
      </c>
      <c r="J337" s="192">
        <v>0</v>
      </c>
      <c r="K337" s="192">
        <v>0</v>
      </c>
      <c r="L337" s="192">
        <v>2.5276000000000007E-2</v>
      </c>
      <c r="M337" s="192">
        <v>0.58957199999999998</v>
      </c>
      <c r="N337" s="192">
        <v>0</v>
      </c>
      <c r="O337" s="192">
        <v>8.5470000000000008E-3</v>
      </c>
      <c r="P337" s="192">
        <v>7.8549999999999991E-3</v>
      </c>
      <c r="Q337" s="192">
        <v>2.2550457144444445</v>
      </c>
      <c r="R337" s="192">
        <v>0.28686110026745915</v>
      </c>
      <c r="S337" s="192">
        <v>1.391999</v>
      </c>
      <c r="T337" s="192">
        <v>0.12116519453769212</v>
      </c>
      <c r="U337" s="192">
        <v>0</v>
      </c>
      <c r="V337" s="192">
        <v>0</v>
      </c>
      <c r="W337" s="192">
        <v>0</v>
      </c>
      <c r="X337" s="192">
        <v>0.13561000000000001</v>
      </c>
      <c r="Y337" s="192">
        <v>10.615678276741049</v>
      </c>
      <c r="Z337" s="192"/>
      <c r="AA337" s="192">
        <v>2.771315</v>
      </c>
      <c r="AB337" s="188"/>
      <c r="AC337" s="193">
        <v>151.99736853044163</v>
      </c>
      <c r="AE337" s="192">
        <v>49.869665802359393</v>
      </c>
      <c r="AF337" s="188"/>
      <c r="AG337" s="192">
        <v>76.573627520639008</v>
      </c>
      <c r="AH337" s="192">
        <v>0.36626669305700066</v>
      </c>
      <c r="AI337" s="192">
        <v>-0.51637100000000002</v>
      </c>
      <c r="AJ337" s="192"/>
      <c r="AK337" s="192">
        <v>0</v>
      </c>
      <c r="AL337" s="192">
        <v>0</v>
      </c>
      <c r="AM337" s="192">
        <v>2.5276000000000007E-2</v>
      </c>
      <c r="AN337" s="192">
        <v>0.58099599999999996</v>
      </c>
      <c r="AO337" s="192">
        <v>0</v>
      </c>
      <c r="AP337" s="192">
        <v>8.5470000000000008E-3</v>
      </c>
      <c r="AQ337" s="192">
        <v>7.8549999999999991E-3</v>
      </c>
      <c r="AR337" s="192">
        <v>0.59294839916480824</v>
      </c>
      <c r="AS337" s="192">
        <v>3.4369257144444445</v>
      </c>
      <c r="AT337" s="192">
        <v>0.11520958062617276</v>
      </c>
      <c r="AU337" s="192">
        <v>1.2969349999999999</v>
      </c>
      <c r="AV337" s="192">
        <v>0.11926780163280637</v>
      </c>
      <c r="AW337" s="192">
        <v>0</v>
      </c>
      <c r="AX337" s="192">
        <v>0</v>
      </c>
      <c r="AY337" s="192">
        <v>0</v>
      </c>
      <c r="AZ337" s="192">
        <v>0.139843</v>
      </c>
      <c r="BA337" s="192">
        <v>10.912917268489798</v>
      </c>
      <c r="BB337" s="188"/>
      <c r="BC337" s="192">
        <v>3.548832</v>
      </c>
      <c r="BD337" s="188"/>
      <c r="BE337" s="192">
        <v>0</v>
      </c>
      <c r="BG337" s="187">
        <v>147.07874178041345</v>
      </c>
      <c r="BI337" s="159">
        <v>-3.2359946738440358E-2</v>
      </c>
      <c r="BN337" s="194"/>
    </row>
    <row r="338" spans="1:66" x14ac:dyDescent="0.2">
      <c r="A338" s="190" t="s">
        <v>660</v>
      </c>
      <c r="B338" s="190" t="s">
        <v>1005</v>
      </c>
      <c r="C338" s="190" t="s">
        <v>341</v>
      </c>
      <c r="D338" s="190"/>
      <c r="E338" s="192">
        <v>6.2716849999999997</v>
      </c>
      <c r="F338" s="192"/>
      <c r="G338" s="192">
        <v>11.138698833634001</v>
      </c>
      <c r="H338" s="192">
        <v>-0.26891399999999999</v>
      </c>
      <c r="I338" s="192">
        <v>0</v>
      </c>
      <c r="J338" s="192">
        <v>0</v>
      </c>
      <c r="K338" s="192">
        <v>0</v>
      </c>
      <c r="L338" s="192">
        <v>0</v>
      </c>
      <c r="M338" s="192">
        <v>0</v>
      </c>
      <c r="N338" s="192">
        <v>0</v>
      </c>
      <c r="O338" s="192">
        <v>8.5470000000000008E-3</v>
      </c>
      <c r="P338" s="192">
        <v>7.8549999999999991E-3</v>
      </c>
      <c r="Q338" s="192">
        <v>1.0510483991111113</v>
      </c>
      <c r="R338" s="192">
        <v>3.7459779987644319E-2</v>
      </c>
      <c r="S338" s="192">
        <v>1.2928710000000001</v>
      </c>
      <c r="T338" s="192">
        <v>0.10729836821677768</v>
      </c>
      <c r="U338" s="192">
        <v>0</v>
      </c>
      <c r="V338" s="192">
        <v>0</v>
      </c>
      <c r="W338" s="192">
        <v>0</v>
      </c>
      <c r="X338" s="192">
        <v>0</v>
      </c>
      <c r="Y338" s="192">
        <v>0</v>
      </c>
      <c r="Z338" s="192"/>
      <c r="AA338" s="192">
        <v>0</v>
      </c>
      <c r="AB338" s="188"/>
      <c r="AC338" s="193">
        <v>19.646549380949534</v>
      </c>
      <c r="AE338" s="192">
        <v>6.2894701175228578</v>
      </c>
      <c r="AF338" s="188"/>
      <c r="AG338" s="192">
        <v>9.6100149783459994</v>
      </c>
      <c r="AH338" s="192">
        <v>4.7828965746000408E-2</v>
      </c>
      <c r="AI338" s="192">
        <v>-0.26891399999999999</v>
      </c>
      <c r="AJ338" s="192"/>
      <c r="AK338" s="192">
        <v>0</v>
      </c>
      <c r="AL338" s="192">
        <v>0</v>
      </c>
      <c r="AM338" s="192">
        <v>0</v>
      </c>
      <c r="AN338" s="192">
        <v>0</v>
      </c>
      <c r="AO338" s="192">
        <v>0</v>
      </c>
      <c r="AP338" s="192">
        <v>8.5470000000000008E-3</v>
      </c>
      <c r="AQ338" s="192">
        <v>7.8549999999999991E-3</v>
      </c>
      <c r="AR338" s="192">
        <v>7.6151763692973773E-2</v>
      </c>
      <c r="AS338" s="192">
        <v>1.3948044524444445</v>
      </c>
      <c r="AT338" s="192">
        <v>1.5148442238100525E-2</v>
      </c>
      <c r="AU338" s="192">
        <v>1.137726</v>
      </c>
      <c r="AV338" s="192">
        <v>0.10823904479426949</v>
      </c>
      <c r="AW338" s="192">
        <v>0</v>
      </c>
      <c r="AX338" s="192">
        <v>0</v>
      </c>
      <c r="AY338" s="192">
        <v>0</v>
      </c>
      <c r="AZ338" s="192">
        <v>0</v>
      </c>
      <c r="BA338" s="192">
        <v>0</v>
      </c>
      <c r="BB338" s="188"/>
      <c r="BC338" s="192">
        <v>0</v>
      </c>
      <c r="BD338" s="188"/>
      <c r="BE338" s="192">
        <v>0</v>
      </c>
      <c r="BG338" s="187">
        <v>18.426871764784647</v>
      </c>
      <c r="BI338" s="159">
        <v>-6.2081009367861775E-2</v>
      </c>
      <c r="BN338" s="194"/>
    </row>
    <row r="339" spans="1:66" x14ac:dyDescent="0.2">
      <c r="A339" s="190" t="s">
        <v>660</v>
      </c>
      <c r="B339" s="190" t="s">
        <v>1006</v>
      </c>
      <c r="C339" s="190" t="s">
        <v>342</v>
      </c>
      <c r="D339" s="190"/>
      <c r="E339" s="192">
        <v>5.7614049999999999</v>
      </c>
      <c r="F339" s="192"/>
      <c r="G339" s="192">
        <v>5.2071617594469997</v>
      </c>
      <c r="H339" s="192">
        <v>-8.3052000000000001E-2</v>
      </c>
      <c r="I339" s="192">
        <v>0</v>
      </c>
      <c r="J339" s="192">
        <v>0</v>
      </c>
      <c r="K339" s="192">
        <v>0</v>
      </c>
      <c r="L339" s="192">
        <v>0</v>
      </c>
      <c r="M339" s="192">
        <v>0</v>
      </c>
      <c r="N339" s="192">
        <v>0</v>
      </c>
      <c r="O339" s="192">
        <v>8.5470000000000008E-3</v>
      </c>
      <c r="P339" s="192">
        <v>7.8549999999999991E-3</v>
      </c>
      <c r="Q339" s="192">
        <v>1.6580347840000005</v>
      </c>
      <c r="R339" s="192">
        <v>1.7632652425348661E-2</v>
      </c>
      <c r="S339" s="192">
        <v>0.56278799999999995</v>
      </c>
      <c r="T339" s="192">
        <v>4.875233281166063E-2</v>
      </c>
      <c r="U339" s="192">
        <v>0</v>
      </c>
      <c r="V339" s="192">
        <v>0</v>
      </c>
      <c r="W339" s="192">
        <v>0</v>
      </c>
      <c r="X339" s="192">
        <v>0</v>
      </c>
      <c r="Y339" s="192">
        <v>0</v>
      </c>
      <c r="Z339" s="192"/>
      <c r="AA339" s="192">
        <v>0</v>
      </c>
      <c r="AB339" s="188"/>
      <c r="AC339" s="193">
        <v>13.189124528684008</v>
      </c>
      <c r="AE339" s="192">
        <v>5.8256104633767514</v>
      </c>
      <c r="AF339" s="188"/>
      <c r="AG339" s="192">
        <v>4.5016060167020004</v>
      </c>
      <c r="AH339" s="192">
        <v>2.2513520612000487E-2</v>
      </c>
      <c r="AI339" s="192">
        <v>-8.3052000000000001E-2</v>
      </c>
      <c r="AJ339" s="192"/>
      <c r="AK339" s="192">
        <v>0</v>
      </c>
      <c r="AL339" s="192">
        <v>0</v>
      </c>
      <c r="AM339" s="192">
        <v>0</v>
      </c>
      <c r="AN339" s="192">
        <v>0</v>
      </c>
      <c r="AO339" s="192">
        <v>0</v>
      </c>
      <c r="AP339" s="192">
        <v>8.5470000000000008E-3</v>
      </c>
      <c r="AQ339" s="192">
        <v>7.8549999999999991E-3</v>
      </c>
      <c r="AR339" s="192">
        <v>6.3681383604235184E-2</v>
      </c>
      <c r="AS339" s="192">
        <v>2.7231928640000005</v>
      </c>
      <c r="AT339" s="192">
        <v>7.0816520237753896E-3</v>
      </c>
      <c r="AU339" s="192">
        <v>0.52274299999999996</v>
      </c>
      <c r="AV339" s="192">
        <v>7.0402672728810026E-2</v>
      </c>
      <c r="AW339" s="192">
        <v>0</v>
      </c>
      <c r="AX339" s="192">
        <v>0</v>
      </c>
      <c r="AY339" s="192">
        <v>0</v>
      </c>
      <c r="AZ339" s="192">
        <v>0</v>
      </c>
      <c r="BA339" s="192">
        <v>0</v>
      </c>
      <c r="BB339" s="188"/>
      <c r="BC339" s="192">
        <v>0</v>
      </c>
      <c r="BD339" s="188"/>
      <c r="BE339" s="192">
        <v>0</v>
      </c>
      <c r="BG339" s="187">
        <v>13.670181573047572</v>
      </c>
      <c r="BI339" s="159">
        <v>3.6473766194060078E-2</v>
      </c>
      <c r="BN339" s="194"/>
    </row>
    <row r="340" spans="1:66" x14ac:dyDescent="0.2">
      <c r="A340" s="190" t="s">
        <v>660</v>
      </c>
      <c r="B340" s="190" t="s">
        <v>1007</v>
      </c>
      <c r="C340" s="190" t="s">
        <v>343</v>
      </c>
      <c r="D340" s="190"/>
      <c r="E340" s="192">
        <v>2.9522270000000002</v>
      </c>
      <c r="F340" s="192"/>
      <c r="G340" s="192">
        <v>4.0693218095149994</v>
      </c>
      <c r="H340" s="192">
        <v>-0.12217500000000001</v>
      </c>
      <c r="I340" s="192">
        <v>0</v>
      </c>
      <c r="J340" s="192">
        <v>0</v>
      </c>
      <c r="K340" s="192">
        <v>0</v>
      </c>
      <c r="L340" s="192">
        <v>0</v>
      </c>
      <c r="M340" s="192">
        <v>0</v>
      </c>
      <c r="N340" s="192">
        <v>0</v>
      </c>
      <c r="O340" s="192">
        <v>8.5470000000000008E-3</v>
      </c>
      <c r="P340" s="192">
        <v>7.8549999999999991E-3</v>
      </c>
      <c r="Q340" s="192">
        <v>1.2320345537777779</v>
      </c>
      <c r="R340" s="192">
        <v>1.367079283388758E-2</v>
      </c>
      <c r="S340" s="192">
        <v>0.41642200000000001</v>
      </c>
      <c r="T340" s="192">
        <v>4.184278716549561E-2</v>
      </c>
      <c r="U340" s="192">
        <v>0</v>
      </c>
      <c r="V340" s="192">
        <v>0</v>
      </c>
      <c r="W340" s="192">
        <v>0</v>
      </c>
      <c r="X340" s="192">
        <v>0</v>
      </c>
      <c r="Y340" s="192">
        <v>0</v>
      </c>
      <c r="Z340" s="192"/>
      <c r="AA340" s="192">
        <v>0</v>
      </c>
      <c r="AB340" s="188"/>
      <c r="AC340" s="193">
        <v>8.6197459432921608</v>
      </c>
      <c r="AE340" s="192">
        <v>2.976844238460878</v>
      </c>
      <c r="AF340" s="188"/>
      <c r="AG340" s="192">
        <v>3.516733981377</v>
      </c>
      <c r="AH340" s="192">
        <v>1.7454984584000428E-2</v>
      </c>
      <c r="AI340" s="192">
        <v>-0.12217500000000001</v>
      </c>
      <c r="AJ340" s="192"/>
      <c r="AK340" s="192">
        <v>0</v>
      </c>
      <c r="AL340" s="192">
        <v>0</v>
      </c>
      <c r="AM340" s="192">
        <v>0</v>
      </c>
      <c r="AN340" s="192">
        <v>0</v>
      </c>
      <c r="AO340" s="192">
        <v>0</v>
      </c>
      <c r="AP340" s="192">
        <v>8.5470000000000008E-3</v>
      </c>
      <c r="AQ340" s="192">
        <v>7.8549999999999991E-3</v>
      </c>
      <c r="AR340" s="192">
        <v>3.2419045507906002E-2</v>
      </c>
      <c r="AS340" s="192">
        <v>1.8702402071111111</v>
      </c>
      <c r="AT340" s="192">
        <v>5.5342089143790383E-3</v>
      </c>
      <c r="AU340" s="192">
        <v>0.37886900000000001</v>
      </c>
      <c r="AV340" s="192">
        <v>6.5765985959677351E-2</v>
      </c>
      <c r="AW340" s="192">
        <v>0</v>
      </c>
      <c r="AX340" s="192">
        <v>0</v>
      </c>
      <c r="AY340" s="192">
        <v>0</v>
      </c>
      <c r="AZ340" s="192">
        <v>0</v>
      </c>
      <c r="BA340" s="192">
        <v>0</v>
      </c>
      <c r="BB340" s="188"/>
      <c r="BC340" s="192">
        <v>0</v>
      </c>
      <c r="BD340" s="188"/>
      <c r="BE340" s="192">
        <v>0</v>
      </c>
      <c r="BG340" s="187">
        <v>8.7580886519149512</v>
      </c>
      <c r="BI340" s="159">
        <v>1.6049511149507596E-2</v>
      </c>
      <c r="BN340" s="194"/>
    </row>
    <row r="341" spans="1:66" x14ac:dyDescent="0.2">
      <c r="A341" s="190" t="s">
        <v>660</v>
      </c>
      <c r="B341" s="190" t="s">
        <v>1008</v>
      </c>
      <c r="C341" s="190" t="s">
        <v>344</v>
      </c>
      <c r="D341" s="190"/>
      <c r="E341" s="192">
        <v>7.9770000000000003</v>
      </c>
      <c r="F341" s="192"/>
      <c r="G341" s="192">
        <v>11.147067002013999</v>
      </c>
      <c r="H341" s="192">
        <v>-0.16097600000000001</v>
      </c>
      <c r="I341" s="192">
        <v>0</v>
      </c>
      <c r="J341" s="192">
        <v>0</v>
      </c>
      <c r="K341" s="192">
        <v>0</v>
      </c>
      <c r="L341" s="192">
        <v>0</v>
      </c>
      <c r="M341" s="192">
        <v>0</v>
      </c>
      <c r="N341" s="192">
        <v>0</v>
      </c>
      <c r="O341" s="192">
        <v>8.5470000000000008E-3</v>
      </c>
      <c r="P341" s="192">
        <v>7.8549999999999991E-3</v>
      </c>
      <c r="Q341" s="192">
        <v>1.4479264622222223</v>
      </c>
      <c r="R341" s="192">
        <v>3.7422240801263794E-2</v>
      </c>
      <c r="S341" s="192">
        <v>1.4452560000000001</v>
      </c>
      <c r="T341" s="192">
        <v>0.12184486952842609</v>
      </c>
      <c r="U341" s="192">
        <v>0</v>
      </c>
      <c r="V341" s="192">
        <v>0</v>
      </c>
      <c r="W341" s="192">
        <v>0</v>
      </c>
      <c r="X341" s="192">
        <v>0</v>
      </c>
      <c r="Y341" s="192">
        <v>0</v>
      </c>
      <c r="Z341" s="192"/>
      <c r="AA341" s="192">
        <v>0</v>
      </c>
      <c r="AB341" s="188"/>
      <c r="AC341" s="193">
        <v>22.031942574565914</v>
      </c>
      <c r="AE341" s="192">
        <v>7.9406643347412098</v>
      </c>
      <c r="AF341" s="188"/>
      <c r="AG341" s="192">
        <v>9.6328335347179994</v>
      </c>
      <c r="AH341" s="192">
        <v>4.7781035393999888E-2</v>
      </c>
      <c r="AI341" s="192">
        <v>-0.16097600000000001</v>
      </c>
      <c r="AJ341" s="192"/>
      <c r="AK341" s="192">
        <v>0</v>
      </c>
      <c r="AL341" s="192">
        <v>0</v>
      </c>
      <c r="AM341" s="192">
        <v>0</v>
      </c>
      <c r="AN341" s="192">
        <v>0</v>
      </c>
      <c r="AO341" s="192">
        <v>0</v>
      </c>
      <c r="AP341" s="192">
        <v>8.5470000000000008E-3</v>
      </c>
      <c r="AQ341" s="192">
        <v>7.8549999999999991E-3</v>
      </c>
      <c r="AR341" s="192">
        <v>9.533524898563632E-2</v>
      </c>
      <c r="AS341" s="192">
        <v>2.0095999555555553</v>
      </c>
      <c r="AT341" s="192">
        <v>1.5159822805726642E-2</v>
      </c>
      <c r="AU341" s="192">
        <v>1.3604350000000001</v>
      </c>
      <c r="AV341" s="192">
        <v>0.11950925553458745</v>
      </c>
      <c r="AW341" s="192">
        <v>0</v>
      </c>
      <c r="AX341" s="192">
        <v>0</v>
      </c>
      <c r="AY341" s="192">
        <v>0</v>
      </c>
      <c r="AZ341" s="192">
        <v>0</v>
      </c>
      <c r="BA341" s="192">
        <v>0</v>
      </c>
      <c r="BB341" s="188"/>
      <c r="BC341" s="192">
        <v>0</v>
      </c>
      <c r="BD341" s="188"/>
      <c r="BE341" s="192">
        <v>0</v>
      </c>
      <c r="BG341" s="187">
        <v>21.076744187734715</v>
      </c>
      <c r="BI341" s="159">
        <v>-4.3355159609661388E-2</v>
      </c>
      <c r="BN341" s="194"/>
    </row>
    <row r="342" spans="1:66" x14ac:dyDescent="0.2">
      <c r="A342" s="190" t="s">
        <v>660</v>
      </c>
      <c r="B342" s="190" t="s">
        <v>1009</v>
      </c>
      <c r="C342" s="190" t="s">
        <v>345</v>
      </c>
      <c r="D342" s="190"/>
      <c r="E342" s="192">
        <v>5.5603300000000004</v>
      </c>
      <c r="F342" s="192"/>
      <c r="G342" s="192">
        <v>4.422792754204</v>
      </c>
      <c r="H342" s="192">
        <v>-0.11747100000000001</v>
      </c>
      <c r="I342" s="192">
        <v>0</v>
      </c>
      <c r="J342" s="192">
        <v>0</v>
      </c>
      <c r="K342" s="192">
        <v>0</v>
      </c>
      <c r="L342" s="192">
        <v>0</v>
      </c>
      <c r="M342" s="192">
        <v>0</v>
      </c>
      <c r="N342" s="192">
        <v>0</v>
      </c>
      <c r="O342" s="192">
        <v>8.5470000000000008E-3</v>
      </c>
      <c r="P342" s="192">
        <v>7.8549999999999991E-3</v>
      </c>
      <c r="Q342" s="192">
        <v>0.72171906844444456</v>
      </c>
      <c r="R342" s="192">
        <v>1.4770874116190456E-2</v>
      </c>
      <c r="S342" s="192">
        <v>0.44527600000000001</v>
      </c>
      <c r="T342" s="192">
        <v>4.4182539823305472E-2</v>
      </c>
      <c r="U342" s="192">
        <v>0</v>
      </c>
      <c r="V342" s="192">
        <v>0</v>
      </c>
      <c r="W342" s="192">
        <v>0</v>
      </c>
      <c r="X342" s="192">
        <v>0</v>
      </c>
      <c r="Y342" s="192">
        <v>0</v>
      </c>
      <c r="Z342" s="192"/>
      <c r="AA342" s="192">
        <v>0</v>
      </c>
      <c r="AB342" s="188"/>
      <c r="AC342" s="193">
        <v>11.108002236587939</v>
      </c>
      <c r="AE342" s="192">
        <v>5.5982359714025431</v>
      </c>
      <c r="AF342" s="188"/>
      <c r="AG342" s="192">
        <v>3.8333051101439999</v>
      </c>
      <c r="AH342" s="192">
        <v>1.88595777230002E-2</v>
      </c>
      <c r="AI342" s="192">
        <v>-0.11747100000000001</v>
      </c>
      <c r="AJ342" s="192"/>
      <c r="AK342" s="192">
        <v>0</v>
      </c>
      <c r="AL342" s="192">
        <v>0</v>
      </c>
      <c r="AM342" s="192">
        <v>0</v>
      </c>
      <c r="AN342" s="192">
        <v>0</v>
      </c>
      <c r="AO342" s="192">
        <v>0</v>
      </c>
      <c r="AP342" s="192">
        <v>8.5470000000000008E-3</v>
      </c>
      <c r="AQ342" s="192">
        <v>7.8549999999999991E-3</v>
      </c>
      <c r="AR342" s="192">
        <v>6.1167189333938332E-2</v>
      </c>
      <c r="AS342" s="192">
        <v>0.90172418844444457</v>
      </c>
      <c r="AT342" s="192">
        <v>6.0149234276666947E-3</v>
      </c>
      <c r="AU342" s="192">
        <v>0.41680800000000001</v>
      </c>
      <c r="AV342" s="192">
        <v>6.7711909617339638E-2</v>
      </c>
      <c r="AW342" s="192">
        <v>0</v>
      </c>
      <c r="AX342" s="192">
        <v>0</v>
      </c>
      <c r="AY342" s="192">
        <v>0</v>
      </c>
      <c r="AZ342" s="192">
        <v>0</v>
      </c>
      <c r="BA342" s="192">
        <v>0</v>
      </c>
      <c r="BB342" s="188"/>
      <c r="BC342" s="192">
        <v>0</v>
      </c>
      <c r="BD342" s="188"/>
      <c r="BE342" s="192">
        <v>0</v>
      </c>
      <c r="BG342" s="187">
        <v>10.802757870092931</v>
      </c>
      <c r="BI342" s="159">
        <v>-2.7479681763979458E-2</v>
      </c>
      <c r="BN342" s="194"/>
    </row>
    <row r="343" spans="1:66" x14ac:dyDescent="0.2">
      <c r="A343" s="190" t="s">
        <v>688</v>
      </c>
      <c r="B343" s="190" t="s">
        <v>1010</v>
      </c>
      <c r="C343" s="190" t="s">
        <v>346</v>
      </c>
      <c r="D343" s="190"/>
      <c r="E343" s="192">
        <v>51.214979999999997</v>
      </c>
      <c r="F343" s="192"/>
      <c r="G343" s="192">
        <v>72.614108576443002</v>
      </c>
      <c r="H343" s="192">
        <v>0</v>
      </c>
      <c r="I343" s="192">
        <v>0</v>
      </c>
      <c r="J343" s="192">
        <v>0</v>
      </c>
      <c r="K343" s="192">
        <v>1.4943E-2</v>
      </c>
      <c r="L343" s="192">
        <v>6.7507000000000011E-2</v>
      </c>
      <c r="M343" s="192">
        <v>0.44667800000000002</v>
      </c>
      <c r="N343" s="192">
        <v>0</v>
      </c>
      <c r="O343" s="192">
        <v>8.5470000000000008E-3</v>
      </c>
      <c r="P343" s="192">
        <v>7.8549999999999991E-3</v>
      </c>
      <c r="Q343" s="192">
        <v>1.0676390633333335</v>
      </c>
      <c r="R343" s="192">
        <v>0.24588814345589388</v>
      </c>
      <c r="S343" s="192">
        <v>1.100338</v>
      </c>
      <c r="T343" s="192">
        <v>9.8418608403793212E-2</v>
      </c>
      <c r="U343" s="192">
        <v>0.1</v>
      </c>
      <c r="V343" s="192">
        <v>0</v>
      </c>
      <c r="W343" s="192">
        <v>0</v>
      </c>
      <c r="X343" s="192">
        <v>0.114578</v>
      </c>
      <c r="Y343" s="192">
        <v>7.416756600659995</v>
      </c>
      <c r="Z343" s="192"/>
      <c r="AA343" s="192">
        <v>2.3415059999999999</v>
      </c>
      <c r="AB343" s="188"/>
      <c r="AC343" s="193">
        <v>136.85974299229602</v>
      </c>
      <c r="AE343" s="192">
        <v>51.561053562451228</v>
      </c>
      <c r="AF343" s="188"/>
      <c r="AG343" s="192">
        <v>65.428791728359997</v>
      </c>
      <c r="AH343" s="192">
        <v>0.31395207325600089</v>
      </c>
      <c r="AI343" s="192">
        <v>0</v>
      </c>
      <c r="AJ343" s="192"/>
      <c r="AK343" s="192">
        <v>0</v>
      </c>
      <c r="AL343" s="192">
        <v>1.4943E-2</v>
      </c>
      <c r="AM343" s="192">
        <v>6.7507000000000011E-2</v>
      </c>
      <c r="AN343" s="192">
        <v>0.44018000000000002</v>
      </c>
      <c r="AO343" s="192">
        <v>0</v>
      </c>
      <c r="AP343" s="192">
        <v>8.5470000000000008E-3</v>
      </c>
      <c r="AQ343" s="192">
        <v>7.8549999999999991E-3</v>
      </c>
      <c r="AR343" s="192">
        <v>0.60069834361279095</v>
      </c>
      <c r="AS343" s="192">
        <v>1.9664175966666668</v>
      </c>
      <c r="AT343" s="192">
        <v>9.8753960931227999E-2</v>
      </c>
      <c r="AU343" s="192">
        <v>1.0363800000000001</v>
      </c>
      <c r="AV343" s="192">
        <v>0.10458659481506126</v>
      </c>
      <c r="AW343" s="192">
        <v>0.1</v>
      </c>
      <c r="AX343" s="192">
        <v>0</v>
      </c>
      <c r="AY343" s="192">
        <v>0</v>
      </c>
      <c r="AZ343" s="192">
        <v>0.118154</v>
      </c>
      <c r="BA343" s="192">
        <v>7.6244257854784747</v>
      </c>
      <c r="BB343" s="188"/>
      <c r="BC343" s="192">
        <v>2.9984359999999999</v>
      </c>
      <c r="BD343" s="188"/>
      <c r="BE343" s="192">
        <v>0</v>
      </c>
      <c r="BG343" s="187">
        <v>132.49068164557144</v>
      </c>
      <c r="BI343" s="159">
        <v>-3.1923641322127265E-2</v>
      </c>
      <c r="BN343" s="194"/>
    </row>
    <row r="344" spans="1:66" x14ac:dyDescent="0.2">
      <c r="A344" s="190" t="s">
        <v>660</v>
      </c>
      <c r="B344" s="190" t="s">
        <v>1011</v>
      </c>
      <c r="C344" s="190" t="s">
        <v>347</v>
      </c>
      <c r="D344" s="190"/>
      <c r="E344" s="192">
        <v>8.0979939999999999</v>
      </c>
      <c r="F344" s="192"/>
      <c r="G344" s="192">
        <v>5.0332541375690001</v>
      </c>
      <c r="H344" s="192">
        <v>-0.17311099999999999</v>
      </c>
      <c r="I344" s="192">
        <v>0</v>
      </c>
      <c r="J344" s="192">
        <v>0</v>
      </c>
      <c r="K344" s="192">
        <v>0</v>
      </c>
      <c r="L344" s="192">
        <v>0</v>
      </c>
      <c r="M344" s="192">
        <v>0</v>
      </c>
      <c r="N344" s="192">
        <v>0</v>
      </c>
      <c r="O344" s="192">
        <v>8.5470000000000008E-3</v>
      </c>
      <c r="P344" s="192">
        <v>7.8549999999999991E-3</v>
      </c>
      <c r="Q344" s="192">
        <v>1.6362165591111109</v>
      </c>
      <c r="R344" s="192">
        <v>1.7043761049902049E-2</v>
      </c>
      <c r="S344" s="192">
        <v>0.61150599999999999</v>
      </c>
      <c r="T344" s="192">
        <v>5.6533652167721653E-2</v>
      </c>
      <c r="U344" s="192">
        <v>0</v>
      </c>
      <c r="V344" s="192">
        <v>0</v>
      </c>
      <c r="W344" s="192">
        <v>0</v>
      </c>
      <c r="X344" s="192">
        <v>0</v>
      </c>
      <c r="Y344" s="192">
        <v>0</v>
      </c>
      <c r="Z344" s="192"/>
      <c r="AA344" s="192">
        <v>0</v>
      </c>
      <c r="AB344" s="188"/>
      <c r="AC344" s="193">
        <v>15.295839109897733</v>
      </c>
      <c r="AE344" s="192">
        <v>8.1143402623250651</v>
      </c>
      <c r="AF344" s="188"/>
      <c r="AG344" s="192">
        <v>4.357117850221</v>
      </c>
      <c r="AH344" s="192">
        <v>2.1761619094999508E-2</v>
      </c>
      <c r="AI344" s="192">
        <v>-0.17311099999999999</v>
      </c>
      <c r="AJ344" s="192"/>
      <c r="AK344" s="192">
        <v>0</v>
      </c>
      <c r="AL344" s="192">
        <v>0</v>
      </c>
      <c r="AM344" s="192">
        <v>0</v>
      </c>
      <c r="AN344" s="192">
        <v>0</v>
      </c>
      <c r="AO344" s="192">
        <v>0</v>
      </c>
      <c r="AP344" s="192">
        <v>8.5470000000000008E-3</v>
      </c>
      <c r="AQ344" s="192">
        <v>7.8549999999999991E-3</v>
      </c>
      <c r="AR344" s="192">
        <v>8.7313114705793171E-2</v>
      </c>
      <c r="AS344" s="192">
        <v>2.3958738391111112</v>
      </c>
      <c r="AT344" s="192">
        <v>6.8451405959926862E-3</v>
      </c>
      <c r="AU344" s="192">
        <v>0.55915499999999996</v>
      </c>
      <c r="AV344" s="192">
        <v>7.5660043205406979E-2</v>
      </c>
      <c r="AW344" s="192">
        <v>0</v>
      </c>
      <c r="AX344" s="192">
        <v>0</v>
      </c>
      <c r="AY344" s="192">
        <v>0</v>
      </c>
      <c r="AZ344" s="192">
        <v>0</v>
      </c>
      <c r="BA344" s="192">
        <v>0</v>
      </c>
      <c r="BB344" s="188"/>
      <c r="BC344" s="192">
        <v>0</v>
      </c>
      <c r="BD344" s="188"/>
      <c r="BE344" s="192">
        <v>0</v>
      </c>
      <c r="BG344" s="187">
        <v>15.461357869259366</v>
      </c>
      <c r="BI344" s="159">
        <v>1.0821162420211956E-2</v>
      </c>
      <c r="BN344" s="194"/>
    </row>
    <row r="345" spans="1:66" x14ac:dyDescent="0.2">
      <c r="A345" s="190" t="s">
        <v>688</v>
      </c>
      <c r="B345" s="190" t="s">
        <v>1012</v>
      </c>
      <c r="C345" s="190" t="s">
        <v>348</v>
      </c>
      <c r="D345" s="190"/>
      <c r="E345" s="192">
        <v>52.447747</v>
      </c>
      <c r="F345" s="192"/>
      <c r="G345" s="192">
        <v>71.791531647551992</v>
      </c>
      <c r="H345" s="192">
        <v>-3.7149000000000001E-2</v>
      </c>
      <c r="I345" s="192">
        <v>0</v>
      </c>
      <c r="J345" s="192">
        <v>0</v>
      </c>
      <c r="K345" s="192">
        <v>0</v>
      </c>
      <c r="L345" s="192">
        <v>3.4090999999999996E-2</v>
      </c>
      <c r="M345" s="192">
        <v>0.66982900000000001</v>
      </c>
      <c r="N345" s="192">
        <v>0</v>
      </c>
      <c r="O345" s="192">
        <v>8.5470000000000008E-3</v>
      </c>
      <c r="P345" s="192">
        <v>7.8549999999999991E-3</v>
      </c>
      <c r="Q345" s="192">
        <v>1.6232542522222222</v>
      </c>
      <c r="R345" s="192">
        <v>0.24095259015087764</v>
      </c>
      <c r="S345" s="192">
        <v>1.485838</v>
      </c>
      <c r="T345" s="192">
        <v>0.11418950482046755</v>
      </c>
      <c r="U345" s="192">
        <v>0</v>
      </c>
      <c r="V345" s="192">
        <v>0</v>
      </c>
      <c r="W345" s="192">
        <v>0</v>
      </c>
      <c r="X345" s="192">
        <v>0.145118</v>
      </c>
      <c r="Y345" s="192">
        <v>7.1504034988803848</v>
      </c>
      <c r="Z345" s="192"/>
      <c r="AA345" s="192">
        <v>2.9656250000000002</v>
      </c>
      <c r="AB345" s="188"/>
      <c r="AC345" s="193">
        <v>138.64783249362597</v>
      </c>
      <c r="AE345" s="192">
        <v>52.995003510316202</v>
      </c>
      <c r="AF345" s="188"/>
      <c r="AG345" s="192">
        <v>64.307447130414005</v>
      </c>
      <c r="AH345" s="192">
        <v>0.3076503168110028</v>
      </c>
      <c r="AI345" s="192">
        <v>-3.7149000000000001E-2</v>
      </c>
      <c r="AJ345" s="192"/>
      <c r="AK345" s="192">
        <v>0</v>
      </c>
      <c r="AL345" s="192">
        <v>0</v>
      </c>
      <c r="AM345" s="192">
        <v>3.4090999999999996E-2</v>
      </c>
      <c r="AN345" s="192">
        <v>0.66008500000000003</v>
      </c>
      <c r="AO345" s="192">
        <v>0</v>
      </c>
      <c r="AP345" s="192">
        <v>8.5470000000000008E-3</v>
      </c>
      <c r="AQ345" s="192">
        <v>7.8549999999999991E-3</v>
      </c>
      <c r="AR345" s="192">
        <v>0.64158471747541046</v>
      </c>
      <c r="AS345" s="192">
        <v>2.0993895855555555</v>
      </c>
      <c r="AT345" s="192">
        <v>9.7635270204437408E-2</v>
      </c>
      <c r="AU345" s="192">
        <v>1.3075369999999999</v>
      </c>
      <c r="AV345" s="192">
        <v>0.11380559835540505</v>
      </c>
      <c r="AW345" s="192">
        <v>0</v>
      </c>
      <c r="AX345" s="192">
        <v>0</v>
      </c>
      <c r="AY345" s="192">
        <v>0</v>
      </c>
      <c r="AZ345" s="192">
        <v>0.149647</v>
      </c>
      <c r="BA345" s="192">
        <v>7.3506147968490358</v>
      </c>
      <c r="BB345" s="188"/>
      <c r="BC345" s="192">
        <v>3.7976570000000001</v>
      </c>
      <c r="BD345" s="188"/>
      <c r="BE345" s="192">
        <v>0</v>
      </c>
      <c r="BG345" s="187">
        <v>133.84140092598102</v>
      </c>
      <c r="BI345" s="159">
        <v>-3.4666474630001262E-2</v>
      </c>
      <c r="BN345" s="194"/>
    </row>
    <row r="346" spans="1:66" x14ac:dyDescent="0.2">
      <c r="A346" s="190" t="s">
        <v>660</v>
      </c>
      <c r="B346" s="190" t="s">
        <v>1013</v>
      </c>
      <c r="C346" s="190" t="s">
        <v>349</v>
      </c>
      <c r="D346" s="190"/>
      <c r="E346" s="192">
        <v>3.0966999999999998</v>
      </c>
      <c r="F346" s="192"/>
      <c r="G346" s="192">
        <v>5.291938800934</v>
      </c>
      <c r="H346" s="192">
        <v>-0.119683</v>
      </c>
      <c r="I346" s="192">
        <v>0</v>
      </c>
      <c r="J346" s="192">
        <v>0</v>
      </c>
      <c r="K346" s="192">
        <v>0</v>
      </c>
      <c r="L346" s="192">
        <v>0</v>
      </c>
      <c r="M346" s="192">
        <v>0</v>
      </c>
      <c r="N346" s="192">
        <v>0</v>
      </c>
      <c r="O346" s="192">
        <v>8.5470000000000008E-3</v>
      </c>
      <c r="P346" s="192">
        <v>7.8549999999999991E-3</v>
      </c>
      <c r="Q346" s="192">
        <v>1.0481537342222222</v>
      </c>
      <c r="R346" s="192">
        <v>1.7627149940503947E-2</v>
      </c>
      <c r="S346" s="192">
        <v>0.45394000000000001</v>
      </c>
      <c r="T346" s="192">
        <v>4.6243390591333665E-2</v>
      </c>
      <c r="U346" s="192">
        <v>0</v>
      </c>
      <c r="V346" s="192">
        <v>0</v>
      </c>
      <c r="W346" s="192">
        <v>0</v>
      </c>
      <c r="X346" s="192">
        <v>0</v>
      </c>
      <c r="Y346" s="192">
        <v>0</v>
      </c>
      <c r="Z346" s="192"/>
      <c r="AA346" s="192">
        <v>0</v>
      </c>
      <c r="AB346" s="188"/>
      <c r="AC346" s="193">
        <v>9.8513220756880582</v>
      </c>
      <c r="AE346" s="192">
        <v>3.1383371101717321</v>
      </c>
      <c r="AF346" s="188"/>
      <c r="AG346" s="192">
        <v>4.5846948476689997</v>
      </c>
      <c r="AH346" s="192">
        <v>2.2506494993000292E-2</v>
      </c>
      <c r="AI346" s="192">
        <v>-0.119683</v>
      </c>
      <c r="AJ346" s="192"/>
      <c r="AK346" s="192">
        <v>0</v>
      </c>
      <c r="AL346" s="192">
        <v>0</v>
      </c>
      <c r="AM346" s="192">
        <v>0</v>
      </c>
      <c r="AN346" s="192">
        <v>0</v>
      </c>
      <c r="AO346" s="192">
        <v>0</v>
      </c>
      <c r="AP346" s="192">
        <v>8.5470000000000008E-3</v>
      </c>
      <c r="AQ346" s="192">
        <v>7.8549999999999991E-3</v>
      </c>
      <c r="AR346" s="192">
        <v>3.5653975292350766E-2</v>
      </c>
      <c r="AS346" s="192">
        <v>1.2614173075555557</v>
      </c>
      <c r="AT346" s="192">
        <v>7.1969473679860639E-3</v>
      </c>
      <c r="AU346" s="192">
        <v>0.39946700000000002</v>
      </c>
      <c r="AV346" s="192">
        <v>6.8637853326522516E-2</v>
      </c>
      <c r="AW346" s="192">
        <v>0</v>
      </c>
      <c r="AX346" s="192">
        <v>0</v>
      </c>
      <c r="AY346" s="192">
        <v>0</v>
      </c>
      <c r="AZ346" s="192">
        <v>0</v>
      </c>
      <c r="BA346" s="192">
        <v>0</v>
      </c>
      <c r="BB346" s="188"/>
      <c r="BC346" s="192">
        <v>0</v>
      </c>
      <c r="BD346" s="188"/>
      <c r="BE346" s="192">
        <v>0</v>
      </c>
      <c r="BG346" s="187">
        <v>9.414630536376146</v>
      </c>
      <c r="BI346" s="159">
        <v>-4.4328216655266726E-2</v>
      </c>
      <c r="BN346" s="194"/>
    </row>
    <row r="347" spans="1:66" x14ac:dyDescent="0.2">
      <c r="A347" s="190" t="s">
        <v>724</v>
      </c>
      <c r="B347" s="190" t="s">
        <v>1014</v>
      </c>
      <c r="C347" s="190" t="s">
        <v>350</v>
      </c>
      <c r="D347" s="190"/>
      <c r="E347" s="192">
        <v>63.342131000000002</v>
      </c>
      <c r="F347" s="192"/>
      <c r="G347" s="192">
        <v>244.71184609576301</v>
      </c>
      <c r="H347" s="192">
        <v>0</v>
      </c>
      <c r="I347" s="192">
        <v>0</v>
      </c>
      <c r="J347" s="192">
        <v>0</v>
      </c>
      <c r="K347" s="192">
        <v>0</v>
      </c>
      <c r="L347" s="192">
        <v>0.127939</v>
      </c>
      <c r="M347" s="192">
        <v>1.749946</v>
      </c>
      <c r="N347" s="192">
        <v>0</v>
      </c>
      <c r="O347" s="192">
        <v>8.5470000000000008E-3</v>
      </c>
      <c r="P347" s="192">
        <v>7.8549999999999991E-3</v>
      </c>
      <c r="Q347" s="192">
        <v>16.070851247777778</v>
      </c>
      <c r="R347" s="192">
        <v>0.82578482135152931</v>
      </c>
      <c r="S347" s="192">
        <v>4.2103320000000002</v>
      </c>
      <c r="T347" s="192">
        <v>0.2479532464930328</v>
      </c>
      <c r="U347" s="192">
        <v>0.1</v>
      </c>
      <c r="V347" s="192">
        <v>0</v>
      </c>
      <c r="W347" s="192">
        <v>0</v>
      </c>
      <c r="X347" s="192">
        <v>0.25657600000000003</v>
      </c>
      <c r="Y347" s="192">
        <v>31.382303821215977</v>
      </c>
      <c r="Z347" s="192"/>
      <c r="AA347" s="192">
        <v>5.2433519999999998</v>
      </c>
      <c r="AB347" s="188"/>
      <c r="AC347" s="193">
        <v>368.28541723260145</v>
      </c>
      <c r="AE347" s="192">
        <v>66.160764292517698</v>
      </c>
      <c r="AF347" s="188"/>
      <c r="AG347" s="192">
        <v>217.59206376954202</v>
      </c>
      <c r="AH347" s="192">
        <v>1.0543690845890046</v>
      </c>
      <c r="AI347" s="192">
        <v>0</v>
      </c>
      <c r="AJ347" s="192"/>
      <c r="AK347" s="192">
        <v>0</v>
      </c>
      <c r="AL347" s="192">
        <v>0</v>
      </c>
      <c r="AM347" s="192">
        <v>0.127939</v>
      </c>
      <c r="AN347" s="192">
        <v>1.7244889999999999</v>
      </c>
      <c r="AO347" s="192">
        <v>0</v>
      </c>
      <c r="AP347" s="192">
        <v>8.5470000000000008E-3</v>
      </c>
      <c r="AQ347" s="192">
        <v>7.8549999999999991E-3</v>
      </c>
      <c r="AR347" s="192">
        <v>0.88403480103755083</v>
      </c>
      <c r="AS347" s="192">
        <v>19.478008581111112</v>
      </c>
      <c r="AT347" s="192">
        <v>0.33280397656206329</v>
      </c>
      <c r="AU347" s="192">
        <v>4.2103320000000002</v>
      </c>
      <c r="AV347" s="192">
        <v>0.20892154634274665</v>
      </c>
      <c r="AW347" s="192">
        <v>0.1</v>
      </c>
      <c r="AX347" s="192">
        <v>0</v>
      </c>
      <c r="AY347" s="192">
        <v>0</v>
      </c>
      <c r="AZ347" s="192">
        <v>0.26458399999999999</v>
      </c>
      <c r="BA347" s="192">
        <v>32.261008328210025</v>
      </c>
      <c r="BB347" s="188"/>
      <c r="BC347" s="192">
        <v>6.7144209999999998</v>
      </c>
      <c r="BD347" s="188"/>
      <c r="BE347" s="192">
        <v>0</v>
      </c>
      <c r="BG347" s="187">
        <v>351.13014137991235</v>
      </c>
      <c r="BI347" s="159">
        <v>-4.6581469289766052E-2</v>
      </c>
      <c r="BN347" s="194"/>
    </row>
    <row r="348" spans="1:66" x14ac:dyDescent="0.2">
      <c r="A348" s="190" t="s">
        <v>682</v>
      </c>
      <c r="B348" s="190" t="s">
        <v>1015</v>
      </c>
      <c r="C348" s="190" t="s">
        <v>351</v>
      </c>
      <c r="D348" s="190"/>
      <c r="E348" s="192">
        <v>78.461382999999998</v>
      </c>
      <c r="F348" s="192"/>
      <c r="G348" s="192">
        <v>80.529328239186995</v>
      </c>
      <c r="H348" s="192">
        <v>-1.0007E-2</v>
      </c>
      <c r="I348" s="192">
        <v>0</v>
      </c>
      <c r="J348" s="192">
        <v>0</v>
      </c>
      <c r="K348" s="192">
        <v>0</v>
      </c>
      <c r="L348" s="192">
        <v>2.4910000000000002E-2</v>
      </c>
      <c r="M348" s="192">
        <v>0.56221900000000002</v>
      </c>
      <c r="N348" s="192">
        <v>0</v>
      </c>
      <c r="O348" s="192">
        <v>8.5470000000000008E-3</v>
      </c>
      <c r="P348" s="192">
        <v>7.8549999999999991E-3</v>
      </c>
      <c r="Q348" s="192">
        <v>1.3462994433333333</v>
      </c>
      <c r="R348" s="192">
        <v>0.26966504392761281</v>
      </c>
      <c r="S348" s="192">
        <v>1.4407099999999999</v>
      </c>
      <c r="T348" s="192">
        <v>0.11416867905001228</v>
      </c>
      <c r="U348" s="192">
        <v>0</v>
      </c>
      <c r="V348" s="192">
        <v>0</v>
      </c>
      <c r="W348" s="192">
        <v>0</v>
      </c>
      <c r="X348" s="192">
        <v>0.165633</v>
      </c>
      <c r="Y348" s="192">
        <v>10.171014658228346</v>
      </c>
      <c r="Z348" s="192"/>
      <c r="AA348" s="192">
        <v>3.3848349999999998</v>
      </c>
      <c r="AB348" s="188"/>
      <c r="AC348" s="193">
        <v>176.47656106372631</v>
      </c>
      <c r="AE348" s="192">
        <v>78.829086430273932</v>
      </c>
      <c r="AF348" s="188"/>
      <c r="AG348" s="192">
        <v>72.734675255067998</v>
      </c>
      <c r="AH348" s="192">
        <v>0.344310622040987</v>
      </c>
      <c r="AI348" s="192">
        <v>-1.0007E-2</v>
      </c>
      <c r="AJ348" s="192"/>
      <c r="AK348" s="192">
        <v>0</v>
      </c>
      <c r="AL348" s="192">
        <v>0</v>
      </c>
      <c r="AM348" s="192">
        <v>2.4910000000000002E-2</v>
      </c>
      <c r="AN348" s="192">
        <v>0.55403999999999998</v>
      </c>
      <c r="AO348" s="192">
        <v>0</v>
      </c>
      <c r="AP348" s="192">
        <v>8.5470000000000008E-3</v>
      </c>
      <c r="AQ348" s="192">
        <v>7.8549999999999991E-3</v>
      </c>
      <c r="AR348" s="192">
        <v>0.8977661252509137</v>
      </c>
      <c r="AS348" s="192">
        <v>1.77092011</v>
      </c>
      <c r="AT348" s="192">
        <v>0.10951852595393061</v>
      </c>
      <c r="AU348" s="192">
        <v>1.274543</v>
      </c>
      <c r="AV348" s="192">
        <v>0.11393517209669006</v>
      </c>
      <c r="AW348" s="192">
        <v>0</v>
      </c>
      <c r="AX348" s="192">
        <v>0</v>
      </c>
      <c r="AY348" s="192">
        <v>0</v>
      </c>
      <c r="AZ348" s="192">
        <v>0.17080200000000001</v>
      </c>
      <c r="BA348" s="192">
        <v>10.45580306865874</v>
      </c>
      <c r="BB348" s="188"/>
      <c r="BC348" s="192">
        <v>4.3344800000000001</v>
      </c>
      <c r="BD348" s="188"/>
      <c r="BE348" s="192">
        <v>0</v>
      </c>
      <c r="BG348" s="187">
        <v>171.62118530934319</v>
      </c>
      <c r="BI348" s="159">
        <v>-2.7512864740319963E-2</v>
      </c>
      <c r="BN348" s="194"/>
    </row>
    <row r="349" spans="1:66" x14ac:dyDescent="0.2">
      <c r="A349" s="190" t="s">
        <v>660</v>
      </c>
      <c r="B349" s="190" t="s">
        <v>1016</v>
      </c>
      <c r="C349" s="190" t="s">
        <v>352</v>
      </c>
      <c r="D349" s="190"/>
      <c r="E349" s="192">
        <v>6.3780700000000001</v>
      </c>
      <c r="F349" s="192"/>
      <c r="G349" s="192">
        <v>5.192735027626</v>
      </c>
      <c r="H349" s="192">
        <v>-0.140739</v>
      </c>
      <c r="I349" s="192">
        <v>0</v>
      </c>
      <c r="J349" s="192">
        <v>0</v>
      </c>
      <c r="K349" s="192">
        <v>0</v>
      </c>
      <c r="L349" s="192">
        <v>0</v>
      </c>
      <c r="M349" s="192">
        <v>0</v>
      </c>
      <c r="N349" s="192">
        <v>0</v>
      </c>
      <c r="O349" s="192">
        <v>8.5470000000000008E-3</v>
      </c>
      <c r="P349" s="192">
        <v>7.8549999999999991E-3</v>
      </c>
      <c r="Q349" s="192">
        <v>0.98764026400000016</v>
      </c>
      <c r="R349" s="192">
        <v>1.7583800179233607E-2</v>
      </c>
      <c r="S349" s="192">
        <v>0.56872</v>
      </c>
      <c r="T349" s="192">
        <v>5.4216892002004288E-2</v>
      </c>
      <c r="U349" s="192">
        <v>0</v>
      </c>
      <c r="V349" s="192">
        <v>0</v>
      </c>
      <c r="W349" s="192">
        <v>0</v>
      </c>
      <c r="X349" s="192">
        <v>0</v>
      </c>
      <c r="Y349" s="192">
        <v>0</v>
      </c>
      <c r="Z349" s="192"/>
      <c r="AA349" s="192">
        <v>0</v>
      </c>
      <c r="AB349" s="188"/>
      <c r="AC349" s="193">
        <v>13.074628983807239</v>
      </c>
      <c r="AE349" s="192">
        <v>6.4082277067419229</v>
      </c>
      <c r="AF349" s="188"/>
      <c r="AG349" s="192">
        <v>4.491499838787</v>
      </c>
      <c r="AH349" s="192">
        <v>2.2451145649000071E-2</v>
      </c>
      <c r="AI349" s="192">
        <v>-0.140739</v>
      </c>
      <c r="AJ349" s="192"/>
      <c r="AK349" s="192">
        <v>0</v>
      </c>
      <c r="AL349" s="192">
        <v>0</v>
      </c>
      <c r="AM349" s="192">
        <v>0</v>
      </c>
      <c r="AN349" s="192">
        <v>0</v>
      </c>
      <c r="AO349" s="192">
        <v>0</v>
      </c>
      <c r="AP349" s="192">
        <v>8.5470000000000008E-3</v>
      </c>
      <c r="AQ349" s="192">
        <v>7.8549999999999991E-3</v>
      </c>
      <c r="AR349" s="192">
        <v>7.0079564108787448E-2</v>
      </c>
      <c r="AS349" s="192">
        <v>1.0839938640000002</v>
      </c>
      <c r="AT349" s="192">
        <v>7.0620319122220469E-3</v>
      </c>
      <c r="AU349" s="192">
        <v>0.54155500000000001</v>
      </c>
      <c r="AV349" s="192">
        <v>7.430204992089641E-2</v>
      </c>
      <c r="AW349" s="192">
        <v>0</v>
      </c>
      <c r="AX349" s="192">
        <v>0</v>
      </c>
      <c r="AY349" s="192">
        <v>0</v>
      </c>
      <c r="AZ349" s="192">
        <v>0</v>
      </c>
      <c r="BA349" s="192">
        <v>0</v>
      </c>
      <c r="BB349" s="188"/>
      <c r="BC349" s="192">
        <v>0</v>
      </c>
      <c r="BD349" s="188"/>
      <c r="BE349" s="192">
        <v>0</v>
      </c>
      <c r="BG349" s="187">
        <v>12.574834201119829</v>
      </c>
      <c r="BI349" s="159">
        <v>-3.8226307094939294E-2</v>
      </c>
      <c r="BN349" s="194"/>
    </row>
    <row r="350" spans="1:66" x14ac:dyDescent="0.2">
      <c r="A350" s="190" t="s">
        <v>808</v>
      </c>
      <c r="B350" s="190" t="s">
        <v>1017</v>
      </c>
      <c r="C350" s="190" t="s">
        <v>353</v>
      </c>
      <c r="D350" s="190"/>
      <c r="E350" s="192">
        <v>19.009454999999999</v>
      </c>
      <c r="F350" s="192"/>
      <c r="G350" s="192">
        <v>34.233360438961</v>
      </c>
      <c r="H350" s="192">
        <v>0</v>
      </c>
      <c r="I350" s="192">
        <v>0</v>
      </c>
      <c r="J350" s="192">
        <v>0</v>
      </c>
      <c r="K350" s="192">
        <v>0</v>
      </c>
      <c r="L350" s="192">
        <v>0</v>
      </c>
      <c r="M350" s="192">
        <v>0</v>
      </c>
      <c r="N350" s="192">
        <v>1.1356334447245664</v>
      </c>
      <c r="O350" s="192">
        <v>0</v>
      </c>
      <c r="P350" s="192">
        <v>0</v>
      </c>
      <c r="Q350" s="192">
        <v>0</v>
      </c>
      <c r="R350" s="192">
        <v>0</v>
      </c>
      <c r="S350" s="192">
        <v>0</v>
      </c>
      <c r="T350" s="192">
        <v>0</v>
      </c>
      <c r="U350" s="192">
        <v>0</v>
      </c>
      <c r="V350" s="192">
        <v>0</v>
      </c>
      <c r="W350" s="192">
        <v>0</v>
      </c>
      <c r="X350" s="192">
        <v>0</v>
      </c>
      <c r="Y350" s="192">
        <v>0</v>
      </c>
      <c r="Z350" s="192"/>
      <c r="AA350" s="192">
        <v>0</v>
      </c>
      <c r="AB350" s="188"/>
      <c r="AC350" s="193">
        <v>54.378448883685572</v>
      </c>
      <c r="AE350" s="192">
        <v>19.088824673885128</v>
      </c>
      <c r="AF350" s="188"/>
      <c r="AG350" s="192">
        <v>31.660958216941999</v>
      </c>
      <c r="AH350" s="192">
        <v>0.14697051285700127</v>
      </c>
      <c r="AI350" s="192">
        <v>0</v>
      </c>
      <c r="AJ350" s="192"/>
      <c r="AK350" s="192">
        <v>0</v>
      </c>
      <c r="AL350" s="192">
        <v>0</v>
      </c>
      <c r="AM350" s="192">
        <v>0</v>
      </c>
      <c r="AN350" s="192">
        <v>0</v>
      </c>
      <c r="AO350" s="192">
        <v>1.1635492889496841</v>
      </c>
      <c r="AP350" s="192">
        <v>0</v>
      </c>
      <c r="AQ350" s="192">
        <v>0</v>
      </c>
      <c r="AR350" s="192">
        <v>0.24149234826533311</v>
      </c>
      <c r="AS350" s="192">
        <v>0</v>
      </c>
      <c r="AT350" s="192">
        <v>0</v>
      </c>
      <c r="AU350" s="192">
        <v>0</v>
      </c>
      <c r="AV350" s="192">
        <v>0</v>
      </c>
      <c r="AW350" s="192">
        <v>0</v>
      </c>
      <c r="AX350" s="192">
        <v>0</v>
      </c>
      <c r="AY350" s="192">
        <v>0</v>
      </c>
      <c r="AZ350" s="192">
        <v>0</v>
      </c>
      <c r="BA350" s="192">
        <v>0</v>
      </c>
      <c r="BB350" s="188"/>
      <c r="BC350" s="192">
        <v>0</v>
      </c>
      <c r="BD350" s="188"/>
      <c r="BE350" s="192">
        <v>0</v>
      </c>
      <c r="BG350" s="187">
        <v>52.301795040899144</v>
      </c>
      <c r="BI350" s="159">
        <v>-3.8188912803091335E-2</v>
      </c>
      <c r="BN350" s="194"/>
    </row>
    <row r="351" spans="1:66" x14ac:dyDescent="0.2">
      <c r="A351" s="190" t="s">
        <v>660</v>
      </c>
      <c r="B351" s="190" t="s">
        <v>1018</v>
      </c>
      <c r="C351" s="190" t="s">
        <v>354</v>
      </c>
      <c r="D351" s="190"/>
      <c r="E351" s="192">
        <v>4.64696</v>
      </c>
      <c r="F351" s="192"/>
      <c r="G351" s="192">
        <v>3.4757931096859997</v>
      </c>
      <c r="H351" s="192">
        <v>-0.162133</v>
      </c>
      <c r="I351" s="192">
        <v>0</v>
      </c>
      <c r="J351" s="192">
        <v>0</v>
      </c>
      <c r="K351" s="192">
        <v>0</v>
      </c>
      <c r="L351" s="192">
        <v>0</v>
      </c>
      <c r="M351" s="192">
        <v>0</v>
      </c>
      <c r="N351" s="192">
        <v>0</v>
      </c>
      <c r="O351" s="192">
        <v>8.5470000000000008E-3</v>
      </c>
      <c r="P351" s="192">
        <v>7.8549999999999991E-3</v>
      </c>
      <c r="Q351" s="192">
        <v>2.0424291955555556</v>
      </c>
      <c r="R351" s="192">
        <v>1.1494148285238119E-2</v>
      </c>
      <c r="S351" s="192">
        <v>0.29344599999999998</v>
      </c>
      <c r="T351" s="192">
        <v>3.5826507683262537E-2</v>
      </c>
      <c r="U351" s="192">
        <v>0</v>
      </c>
      <c r="V351" s="192">
        <v>0</v>
      </c>
      <c r="W351" s="192">
        <v>0</v>
      </c>
      <c r="X351" s="192">
        <v>0</v>
      </c>
      <c r="Y351" s="192">
        <v>0</v>
      </c>
      <c r="Z351" s="192"/>
      <c r="AA351" s="192">
        <v>0</v>
      </c>
      <c r="AB351" s="188"/>
      <c r="AC351" s="193">
        <v>10.360217961210056</v>
      </c>
      <c r="AE351" s="192">
        <v>4.7176754323730448</v>
      </c>
      <c r="AF351" s="188"/>
      <c r="AG351" s="192">
        <v>3.0251775086269999</v>
      </c>
      <c r="AH351" s="192">
        <v>1.4675826307000126E-2</v>
      </c>
      <c r="AI351" s="192">
        <v>-0.162133</v>
      </c>
      <c r="AJ351" s="192"/>
      <c r="AK351" s="192">
        <v>0</v>
      </c>
      <c r="AL351" s="192">
        <v>0</v>
      </c>
      <c r="AM351" s="192">
        <v>0</v>
      </c>
      <c r="AN351" s="192">
        <v>0</v>
      </c>
      <c r="AO351" s="192">
        <v>0</v>
      </c>
      <c r="AP351" s="192">
        <v>8.5470000000000008E-3</v>
      </c>
      <c r="AQ351" s="192">
        <v>7.8549999999999991E-3</v>
      </c>
      <c r="AR351" s="192">
        <v>5.0954514756800066E-2</v>
      </c>
      <c r="AS351" s="192">
        <v>2.8770640755555554</v>
      </c>
      <c r="AT351" s="192">
        <v>4.7270199096035876E-3</v>
      </c>
      <c r="AU351" s="192">
        <v>0.26481300000000002</v>
      </c>
      <c r="AV351" s="192">
        <v>6.1841179653473723E-2</v>
      </c>
      <c r="AW351" s="192">
        <v>0</v>
      </c>
      <c r="AX351" s="192">
        <v>0</v>
      </c>
      <c r="AY351" s="192">
        <v>0</v>
      </c>
      <c r="AZ351" s="192">
        <v>0</v>
      </c>
      <c r="BA351" s="192">
        <v>0</v>
      </c>
      <c r="BB351" s="188"/>
      <c r="BC351" s="192">
        <v>0</v>
      </c>
      <c r="BD351" s="188"/>
      <c r="BE351" s="192">
        <v>0</v>
      </c>
      <c r="BG351" s="187">
        <v>10.871197557182478</v>
      </c>
      <c r="BI351" s="159">
        <v>4.9321317165873679E-2</v>
      </c>
      <c r="BN351" s="194"/>
    </row>
    <row r="352" spans="1:66" x14ac:dyDescent="0.2">
      <c r="A352" s="190" t="s">
        <v>660</v>
      </c>
      <c r="B352" s="190" t="s">
        <v>1019</v>
      </c>
      <c r="C352" s="190" t="s">
        <v>355</v>
      </c>
      <c r="D352" s="190"/>
      <c r="E352" s="192">
        <v>5.3636439999999999</v>
      </c>
      <c r="F352" s="192"/>
      <c r="G352" s="192">
        <v>5.2432503291249999</v>
      </c>
      <c r="H352" s="192">
        <v>-0.20072499999999999</v>
      </c>
      <c r="I352" s="192">
        <v>0</v>
      </c>
      <c r="J352" s="192">
        <v>0</v>
      </c>
      <c r="K352" s="192">
        <v>0</v>
      </c>
      <c r="L352" s="192">
        <v>0</v>
      </c>
      <c r="M352" s="192">
        <v>0</v>
      </c>
      <c r="N352" s="192">
        <v>0</v>
      </c>
      <c r="O352" s="192">
        <v>8.5470000000000008E-3</v>
      </c>
      <c r="P352" s="192">
        <v>7.8549999999999991E-3</v>
      </c>
      <c r="Q352" s="192">
        <v>1.373953808888889</v>
      </c>
      <c r="R352" s="192">
        <v>1.7549464818124149E-2</v>
      </c>
      <c r="S352" s="192">
        <v>0.50612999999999997</v>
      </c>
      <c r="T352" s="192">
        <v>4.5691003615863562E-2</v>
      </c>
      <c r="U352" s="192">
        <v>0</v>
      </c>
      <c r="V352" s="192">
        <v>0</v>
      </c>
      <c r="W352" s="192">
        <v>0</v>
      </c>
      <c r="X352" s="192">
        <v>0</v>
      </c>
      <c r="Y352" s="192">
        <v>0</v>
      </c>
      <c r="Z352" s="192"/>
      <c r="AA352" s="192">
        <v>0</v>
      </c>
      <c r="AB352" s="188"/>
      <c r="AC352" s="193">
        <v>12.365895606447875</v>
      </c>
      <c r="AE352" s="192">
        <v>5.4180510854497035</v>
      </c>
      <c r="AF352" s="188"/>
      <c r="AG352" s="192">
        <v>4.5385051907690004</v>
      </c>
      <c r="AH352" s="192">
        <v>2.2407305968000554E-2</v>
      </c>
      <c r="AI352" s="192">
        <v>-0.20072499999999999</v>
      </c>
      <c r="AJ352" s="192"/>
      <c r="AK352" s="192">
        <v>0</v>
      </c>
      <c r="AL352" s="192">
        <v>0</v>
      </c>
      <c r="AM352" s="192">
        <v>0</v>
      </c>
      <c r="AN352" s="192">
        <v>0</v>
      </c>
      <c r="AO352" s="192">
        <v>0</v>
      </c>
      <c r="AP352" s="192">
        <v>8.5470000000000008E-3</v>
      </c>
      <c r="AQ352" s="192">
        <v>7.8549999999999991E-3</v>
      </c>
      <c r="AR352" s="192">
        <v>5.8745146822257163E-2</v>
      </c>
      <c r="AS352" s="192">
        <v>2.0869277822222219</v>
      </c>
      <c r="AT352" s="192">
        <v>7.130731868862151E-3</v>
      </c>
      <c r="AU352" s="192">
        <v>0.48015000000000002</v>
      </c>
      <c r="AV352" s="192">
        <v>6.8391653715655518E-2</v>
      </c>
      <c r="AW352" s="192">
        <v>0</v>
      </c>
      <c r="AX352" s="192">
        <v>0</v>
      </c>
      <c r="AY352" s="192">
        <v>0</v>
      </c>
      <c r="AZ352" s="192">
        <v>0</v>
      </c>
      <c r="BA352" s="192">
        <v>0</v>
      </c>
      <c r="BB352" s="188"/>
      <c r="BC352" s="192">
        <v>0</v>
      </c>
      <c r="BD352" s="188"/>
      <c r="BE352" s="192">
        <v>0</v>
      </c>
      <c r="BG352" s="187">
        <v>12.495985896815702</v>
      </c>
      <c r="BI352" s="159">
        <v>1.0520086414120665E-2</v>
      </c>
      <c r="BN352" s="194"/>
    </row>
    <row r="353" spans="1:66" x14ac:dyDescent="0.2">
      <c r="A353" s="190" t="s">
        <v>682</v>
      </c>
      <c r="B353" s="190" t="s">
        <v>1020</v>
      </c>
      <c r="C353" s="190" t="s">
        <v>356</v>
      </c>
      <c r="D353" s="190"/>
      <c r="E353" s="192">
        <v>99.703449000000006</v>
      </c>
      <c r="F353" s="192"/>
      <c r="G353" s="192">
        <v>157.73762575979902</v>
      </c>
      <c r="H353" s="192">
        <v>-0.37981700000000002</v>
      </c>
      <c r="I353" s="192">
        <v>0</v>
      </c>
      <c r="J353" s="192">
        <v>0</v>
      </c>
      <c r="K353" s="192">
        <v>0</v>
      </c>
      <c r="L353" s="192">
        <v>6.399100000000002E-2</v>
      </c>
      <c r="M353" s="192">
        <v>1.142315</v>
      </c>
      <c r="N353" s="192">
        <v>0</v>
      </c>
      <c r="O353" s="192">
        <v>8.5470000000000008E-3</v>
      </c>
      <c r="P353" s="192">
        <v>7.8549999999999991E-3</v>
      </c>
      <c r="Q353" s="192">
        <v>4.3719311788888886</v>
      </c>
      <c r="R353" s="192">
        <v>0.53413603377622676</v>
      </c>
      <c r="S353" s="192">
        <v>2.875321</v>
      </c>
      <c r="T353" s="192">
        <v>0.21041099172960909</v>
      </c>
      <c r="U353" s="192">
        <v>0</v>
      </c>
      <c r="V353" s="192">
        <v>0</v>
      </c>
      <c r="W353" s="192">
        <v>0</v>
      </c>
      <c r="X353" s="192">
        <v>0.28878599999999999</v>
      </c>
      <c r="Y353" s="192">
        <v>20.230298205923049</v>
      </c>
      <c r="Z353" s="192"/>
      <c r="AA353" s="192">
        <v>5.9016000000000002</v>
      </c>
      <c r="AB353" s="188"/>
      <c r="AC353" s="193">
        <v>292.69644917011675</v>
      </c>
      <c r="AE353" s="192">
        <v>100.59729347752058</v>
      </c>
      <c r="AF353" s="188"/>
      <c r="AG353" s="192">
        <v>142.06276052252099</v>
      </c>
      <c r="AH353" s="192">
        <v>0.68198943165001269</v>
      </c>
      <c r="AI353" s="192">
        <v>-0.37981700000000002</v>
      </c>
      <c r="AJ353" s="192"/>
      <c r="AK353" s="192">
        <v>0</v>
      </c>
      <c r="AL353" s="192">
        <v>0</v>
      </c>
      <c r="AM353" s="192">
        <v>6.399100000000002E-2</v>
      </c>
      <c r="AN353" s="192">
        <v>1.1256969999999999</v>
      </c>
      <c r="AO353" s="192">
        <v>0</v>
      </c>
      <c r="AP353" s="192">
        <v>8.5470000000000008E-3</v>
      </c>
      <c r="AQ353" s="192">
        <v>7.8549999999999991E-3</v>
      </c>
      <c r="AR353" s="192">
        <v>1.167971999251241</v>
      </c>
      <c r="AS353" s="192">
        <v>5.1969351788888893</v>
      </c>
      <c r="AT353" s="192">
        <v>0.2145205062356341</v>
      </c>
      <c r="AU353" s="192">
        <v>2.6648529999999999</v>
      </c>
      <c r="AV353" s="192">
        <v>0.17774472872423219</v>
      </c>
      <c r="AW353" s="192">
        <v>0</v>
      </c>
      <c r="AX353" s="192">
        <v>0</v>
      </c>
      <c r="AY353" s="192">
        <v>0</v>
      </c>
      <c r="AZ353" s="192">
        <v>0.29780000000000001</v>
      </c>
      <c r="BA353" s="192">
        <v>20.796746555688898</v>
      </c>
      <c r="BB353" s="188"/>
      <c r="BC353" s="192">
        <v>7.5573459999999999</v>
      </c>
      <c r="BD353" s="188"/>
      <c r="BE353" s="192">
        <v>0</v>
      </c>
      <c r="BG353" s="187">
        <v>282.24223440048041</v>
      </c>
      <c r="BI353" s="159">
        <v>-3.5716916960479732E-2</v>
      </c>
      <c r="BN353" s="194"/>
    </row>
    <row r="354" spans="1:66" x14ac:dyDescent="0.2">
      <c r="A354" s="190" t="s">
        <v>682</v>
      </c>
      <c r="B354" s="190" t="s">
        <v>1021</v>
      </c>
      <c r="C354" s="190" t="s">
        <v>357</v>
      </c>
      <c r="D354" s="190"/>
      <c r="E354" s="192">
        <v>85.551914999999994</v>
      </c>
      <c r="F354" s="192"/>
      <c r="G354" s="192">
        <v>163.48202259753199</v>
      </c>
      <c r="H354" s="192">
        <v>0</v>
      </c>
      <c r="I354" s="192">
        <v>0</v>
      </c>
      <c r="J354" s="192">
        <v>0</v>
      </c>
      <c r="K354" s="192">
        <v>0</v>
      </c>
      <c r="L354" s="192">
        <v>4.1049000000000002E-2</v>
      </c>
      <c r="M354" s="192">
        <v>1.330633</v>
      </c>
      <c r="N354" s="192">
        <v>0</v>
      </c>
      <c r="O354" s="192">
        <v>8.5470000000000008E-3</v>
      </c>
      <c r="P354" s="192">
        <v>7.8549999999999991E-3</v>
      </c>
      <c r="Q354" s="192">
        <v>2.583652158888889</v>
      </c>
      <c r="R354" s="192">
        <v>0.55358788826283967</v>
      </c>
      <c r="S354" s="192">
        <v>2.7905950000000002</v>
      </c>
      <c r="T354" s="192">
        <v>0.21168570526209474</v>
      </c>
      <c r="U354" s="192">
        <v>0</v>
      </c>
      <c r="V354" s="192">
        <v>0</v>
      </c>
      <c r="W354" s="192">
        <v>0</v>
      </c>
      <c r="X354" s="192">
        <v>0.25077199999999999</v>
      </c>
      <c r="Y354" s="192">
        <v>14.983698308012436</v>
      </c>
      <c r="Z354" s="192"/>
      <c r="AA354" s="192">
        <v>5.1247400000000001</v>
      </c>
      <c r="AB354" s="188"/>
      <c r="AC354" s="193">
        <v>276.92075265795819</v>
      </c>
      <c r="AE354" s="192">
        <v>85.91063850428435</v>
      </c>
      <c r="AF354" s="188"/>
      <c r="AG354" s="192">
        <v>146.92332809621999</v>
      </c>
      <c r="AH354" s="192">
        <v>0.70682572493001816</v>
      </c>
      <c r="AI354" s="192">
        <v>0</v>
      </c>
      <c r="AJ354" s="192"/>
      <c r="AK354" s="192">
        <v>0</v>
      </c>
      <c r="AL354" s="192">
        <v>0</v>
      </c>
      <c r="AM354" s="192">
        <v>4.1049000000000002E-2</v>
      </c>
      <c r="AN354" s="192">
        <v>1.3112760000000001</v>
      </c>
      <c r="AO354" s="192">
        <v>0</v>
      </c>
      <c r="AP354" s="192">
        <v>8.5470000000000008E-3</v>
      </c>
      <c r="AQ354" s="192">
        <v>7.8549999999999991E-3</v>
      </c>
      <c r="AR354" s="192">
        <v>1.1224408854039774</v>
      </c>
      <c r="AS354" s="192">
        <v>3.8455558922222224</v>
      </c>
      <c r="AT354" s="192">
        <v>0.22233278888990313</v>
      </c>
      <c r="AU354" s="192">
        <v>2.455724</v>
      </c>
      <c r="AV354" s="192">
        <v>0.17830439049943489</v>
      </c>
      <c r="AW354" s="192">
        <v>0</v>
      </c>
      <c r="AX354" s="192">
        <v>0</v>
      </c>
      <c r="AY354" s="192">
        <v>0</v>
      </c>
      <c r="AZ354" s="192">
        <v>0.25859900000000002</v>
      </c>
      <c r="BA354" s="192">
        <v>15.827335669437897</v>
      </c>
      <c r="BB354" s="188"/>
      <c r="BC354" s="192">
        <v>6.5625299999999998</v>
      </c>
      <c r="BD354" s="188"/>
      <c r="BE354" s="192">
        <v>0</v>
      </c>
      <c r="BG354" s="187">
        <v>265.38234195188778</v>
      </c>
      <c r="BI354" s="159">
        <v>-4.1666832822465305E-2</v>
      </c>
      <c r="BN354" s="194"/>
    </row>
    <row r="355" spans="1:66" x14ac:dyDescent="0.2">
      <c r="A355" s="190" t="s">
        <v>678</v>
      </c>
      <c r="B355" s="190" t="s">
        <v>1022</v>
      </c>
      <c r="C355" s="190" t="s">
        <v>358</v>
      </c>
      <c r="D355" s="190"/>
      <c r="E355" s="192">
        <v>71.353999999999999</v>
      </c>
      <c r="F355" s="192"/>
      <c r="G355" s="192">
        <v>154.32092354556201</v>
      </c>
      <c r="H355" s="192">
        <v>0</v>
      </c>
      <c r="I355" s="192">
        <v>0</v>
      </c>
      <c r="J355" s="192">
        <v>0</v>
      </c>
      <c r="K355" s="192">
        <v>0</v>
      </c>
      <c r="L355" s="192">
        <v>6.0382999999999992E-2</v>
      </c>
      <c r="M355" s="192">
        <v>0.93763700000000005</v>
      </c>
      <c r="N355" s="192">
        <v>0</v>
      </c>
      <c r="O355" s="192">
        <v>8.5470000000000008E-3</v>
      </c>
      <c r="P355" s="192">
        <v>7.8549999999999991E-3</v>
      </c>
      <c r="Q355" s="192">
        <v>2.4983633377777776</v>
      </c>
      <c r="R355" s="192">
        <v>0.5194842992527724</v>
      </c>
      <c r="S355" s="192">
        <v>2.4358580000000001</v>
      </c>
      <c r="T355" s="192">
        <v>0.1932877455090643</v>
      </c>
      <c r="U355" s="192">
        <v>0.1</v>
      </c>
      <c r="V355" s="192">
        <v>0</v>
      </c>
      <c r="W355" s="192">
        <v>0</v>
      </c>
      <c r="X355" s="192">
        <v>0.19067500000000001</v>
      </c>
      <c r="Y355" s="192">
        <v>11.160514481647938</v>
      </c>
      <c r="Z355" s="192"/>
      <c r="AA355" s="192">
        <v>3.8966099999999999</v>
      </c>
      <c r="AB355" s="188"/>
      <c r="AC355" s="193">
        <v>247.68413840974958</v>
      </c>
      <c r="AE355" s="192">
        <v>72.092807251901618</v>
      </c>
      <c r="AF355" s="188"/>
      <c r="AG355" s="192">
        <v>138.56076955796001</v>
      </c>
      <c r="AH355" s="192">
        <v>0.66328197237399222</v>
      </c>
      <c r="AI355" s="192">
        <v>0</v>
      </c>
      <c r="AJ355" s="192"/>
      <c r="AK355" s="192">
        <v>0</v>
      </c>
      <c r="AL355" s="192">
        <v>0</v>
      </c>
      <c r="AM355" s="192">
        <v>6.0382999999999992E-2</v>
      </c>
      <c r="AN355" s="192">
        <v>0.92399699999999996</v>
      </c>
      <c r="AO355" s="192">
        <v>0</v>
      </c>
      <c r="AP355" s="192">
        <v>8.5470000000000008E-3</v>
      </c>
      <c r="AQ355" s="192">
        <v>7.8549999999999991E-3</v>
      </c>
      <c r="AR355" s="192">
        <v>0.9195776142831642</v>
      </c>
      <c r="AS355" s="192">
        <v>3.5441850711111109</v>
      </c>
      <c r="AT355" s="192">
        <v>0.20987384894556771</v>
      </c>
      <c r="AU355" s="192">
        <v>2.4042110000000001</v>
      </c>
      <c r="AV355" s="192">
        <v>0.17036090759619874</v>
      </c>
      <c r="AW355" s="192">
        <v>0.1</v>
      </c>
      <c r="AX355" s="192">
        <v>0</v>
      </c>
      <c r="AY355" s="192">
        <v>0</v>
      </c>
      <c r="AZ355" s="192">
        <v>0.196626</v>
      </c>
      <c r="BA355" s="192">
        <v>12.276565929812733</v>
      </c>
      <c r="BB355" s="188"/>
      <c r="BC355" s="192">
        <v>4.9898379999999998</v>
      </c>
      <c r="BD355" s="188"/>
      <c r="BE355" s="192">
        <v>0</v>
      </c>
      <c r="BG355" s="187">
        <v>237.12887915398443</v>
      </c>
      <c r="BI355" s="159">
        <v>-4.2615806258466747E-2</v>
      </c>
      <c r="BN355" s="194"/>
    </row>
    <row r="356" spans="1:66" x14ac:dyDescent="0.2">
      <c r="A356" s="190" t="s">
        <v>724</v>
      </c>
      <c r="B356" s="190" t="s">
        <v>1023</v>
      </c>
      <c r="C356" s="190" t="s">
        <v>359</v>
      </c>
      <c r="D356" s="190"/>
      <c r="E356" s="192">
        <v>44.631866000000002</v>
      </c>
      <c r="F356" s="192"/>
      <c r="G356" s="192">
        <v>161.62155347274899</v>
      </c>
      <c r="H356" s="192">
        <v>0</v>
      </c>
      <c r="I356" s="192">
        <v>0</v>
      </c>
      <c r="J356" s="192">
        <v>0</v>
      </c>
      <c r="K356" s="192">
        <v>0</v>
      </c>
      <c r="L356" s="192">
        <v>0.15704400000000004</v>
      </c>
      <c r="M356" s="192">
        <v>1.127634</v>
      </c>
      <c r="N356" s="192">
        <v>0</v>
      </c>
      <c r="O356" s="192">
        <v>8.5470000000000008E-3</v>
      </c>
      <c r="P356" s="192">
        <v>7.8549999999999991E-3</v>
      </c>
      <c r="Q356" s="192">
        <v>5.2035944288888887</v>
      </c>
      <c r="R356" s="192">
        <v>0.54728791009030142</v>
      </c>
      <c r="S356" s="192">
        <v>2.6729590000000001</v>
      </c>
      <c r="T356" s="192">
        <v>0.15316541241884057</v>
      </c>
      <c r="U356" s="192">
        <v>7.4999999999999997E-2</v>
      </c>
      <c r="V356" s="192">
        <v>0</v>
      </c>
      <c r="W356" s="192">
        <v>0</v>
      </c>
      <c r="X356" s="192">
        <v>0.227238</v>
      </c>
      <c r="Y356" s="192">
        <v>24.738191184596388</v>
      </c>
      <c r="Z356" s="192"/>
      <c r="AA356" s="192">
        <v>4.6438110000000004</v>
      </c>
      <c r="AB356" s="188"/>
      <c r="AC356" s="193">
        <v>245.81574640874339</v>
      </c>
      <c r="AE356" s="192">
        <v>45.341376981032667</v>
      </c>
      <c r="AF356" s="188"/>
      <c r="AG356" s="192">
        <v>144.27638182724499</v>
      </c>
      <c r="AH356" s="192">
        <v>0.69878185920700431</v>
      </c>
      <c r="AI356" s="192">
        <v>0</v>
      </c>
      <c r="AJ356" s="192"/>
      <c r="AK356" s="192">
        <v>0</v>
      </c>
      <c r="AL356" s="192">
        <v>0</v>
      </c>
      <c r="AM356" s="192">
        <v>0.15704400000000004</v>
      </c>
      <c r="AN356" s="192">
        <v>1.1112299999999999</v>
      </c>
      <c r="AO356" s="192">
        <v>0</v>
      </c>
      <c r="AP356" s="192">
        <v>8.5470000000000008E-3</v>
      </c>
      <c r="AQ356" s="192">
        <v>7.8549999999999991E-3</v>
      </c>
      <c r="AR356" s="192">
        <v>0.51459739789425551</v>
      </c>
      <c r="AS356" s="192">
        <v>6.5224424288888887</v>
      </c>
      <c r="AT356" s="192">
        <v>0.21980258231070701</v>
      </c>
      <c r="AU356" s="192">
        <v>2.6444450000000002</v>
      </c>
      <c r="AV356" s="192">
        <v>0.14196662710621988</v>
      </c>
      <c r="AW356" s="192">
        <v>7.4999999999999997E-2</v>
      </c>
      <c r="AX356" s="192">
        <v>0</v>
      </c>
      <c r="AY356" s="192">
        <v>0</v>
      </c>
      <c r="AZ356" s="192">
        <v>0.23433000000000001</v>
      </c>
      <c r="BA356" s="192">
        <v>25.430860537765085</v>
      </c>
      <c r="BB356" s="188"/>
      <c r="BC356" s="192">
        <v>5.9466729999999997</v>
      </c>
      <c r="BD356" s="188"/>
      <c r="BE356" s="192">
        <v>0</v>
      </c>
      <c r="BG356" s="187">
        <v>233.33133424144981</v>
      </c>
      <c r="BI356" s="159">
        <v>-5.0787682846543336E-2</v>
      </c>
      <c r="BN356" s="194"/>
    </row>
    <row r="357" spans="1:66" x14ac:dyDescent="0.2">
      <c r="A357" s="190" t="s">
        <v>688</v>
      </c>
      <c r="B357" s="190" t="s">
        <v>1024</v>
      </c>
      <c r="C357" s="190" t="s">
        <v>360</v>
      </c>
      <c r="D357" s="190"/>
      <c r="E357" s="192">
        <v>71.378681999999998</v>
      </c>
      <c r="F357" s="192"/>
      <c r="G357" s="192">
        <v>68.509947991468991</v>
      </c>
      <c r="H357" s="192">
        <v>-0.18975</v>
      </c>
      <c r="I357" s="192">
        <v>0</v>
      </c>
      <c r="J357" s="192">
        <v>0</v>
      </c>
      <c r="K357" s="192">
        <v>0</v>
      </c>
      <c r="L357" s="192">
        <v>4.9486000000000002E-2</v>
      </c>
      <c r="M357" s="192">
        <v>0.66927599999999998</v>
      </c>
      <c r="N357" s="192">
        <v>0</v>
      </c>
      <c r="O357" s="192">
        <v>8.5470000000000008E-3</v>
      </c>
      <c r="P357" s="192">
        <v>7.8549999999999991E-3</v>
      </c>
      <c r="Q357" s="192">
        <v>2.5815270733333331</v>
      </c>
      <c r="R357" s="192">
        <v>0.23199050776954874</v>
      </c>
      <c r="S357" s="192">
        <v>1.3083020000000001</v>
      </c>
      <c r="T357" s="192">
        <v>0.10995917431796526</v>
      </c>
      <c r="U357" s="192">
        <v>0</v>
      </c>
      <c r="V357" s="192">
        <v>0</v>
      </c>
      <c r="W357" s="192">
        <v>0</v>
      </c>
      <c r="X357" s="192">
        <v>0.14427100000000001</v>
      </c>
      <c r="Y357" s="192">
        <v>10.051599116997094</v>
      </c>
      <c r="Z357" s="192"/>
      <c r="AA357" s="192">
        <v>2.9482930000000001</v>
      </c>
      <c r="AB357" s="188"/>
      <c r="AC357" s="193">
        <v>157.80998586388691</v>
      </c>
      <c r="AE357" s="192">
        <v>71.862975323134563</v>
      </c>
      <c r="AF357" s="188"/>
      <c r="AG357" s="192">
        <v>61.888603040367997</v>
      </c>
      <c r="AH357" s="192">
        <v>0.29620745378999414</v>
      </c>
      <c r="AI357" s="192">
        <v>-0.18975</v>
      </c>
      <c r="AJ357" s="192"/>
      <c r="AK357" s="192">
        <v>0</v>
      </c>
      <c r="AL357" s="192">
        <v>0</v>
      </c>
      <c r="AM357" s="192">
        <v>4.9486000000000002E-2</v>
      </c>
      <c r="AN357" s="192">
        <v>0.65954000000000002</v>
      </c>
      <c r="AO357" s="192">
        <v>0</v>
      </c>
      <c r="AP357" s="192">
        <v>8.5470000000000008E-3</v>
      </c>
      <c r="AQ357" s="192">
        <v>7.8549999999999991E-3</v>
      </c>
      <c r="AR357" s="192">
        <v>0.82872493144132231</v>
      </c>
      <c r="AS357" s="192">
        <v>3.8783438733333329</v>
      </c>
      <c r="AT357" s="192">
        <v>9.3172371870786169E-2</v>
      </c>
      <c r="AU357" s="192">
        <v>1.1771020000000001</v>
      </c>
      <c r="AV357" s="192">
        <v>0.11111137879040348</v>
      </c>
      <c r="AW357" s="192">
        <v>0</v>
      </c>
      <c r="AX357" s="192">
        <v>0</v>
      </c>
      <c r="AY357" s="192">
        <v>0</v>
      </c>
      <c r="AZ357" s="192">
        <v>0.14877299999999999</v>
      </c>
      <c r="BA357" s="192">
        <v>10.439494751767096</v>
      </c>
      <c r="BB357" s="188"/>
      <c r="BC357" s="192">
        <v>3.7754629999999998</v>
      </c>
      <c r="BD357" s="188"/>
      <c r="BE357" s="192">
        <v>0</v>
      </c>
      <c r="BG357" s="187">
        <v>155.03564912449551</v>
      </c>
      <c r="BI357" s="159">
        <v>-1.758023564988024E-2</v>
      </c>
      <c r="BN357" s="194"/>
    </row>
    <row r="358" spans="1:66" x14ac:dyDescent="0.2">
      <c r="A358" s="190" t="s">
        <v>660</v>
      </c>
      <c r="B358" s="190" t="s">
        <v>1025</v>
      </c>
      <c r="C358" s="190" t="s">
        <v>361</v>
      </c>
      <c r="D358" s="190"/>
      <c r="E358" s="192">
        <v>7.1271599999999999</v>
      </c>
      <c r="F358" s="192"/>
      <c r="G358" s="192">
        <v>7.6161537137630004</v>
      </c>
      <c r="H358" s="192">
        <v>-0.10474600000000001</v>
      </c>
      <c r="I358" s="192">
        <v>0</v>
      </c>
      <c r="J358" s="192">
        <v>0</v>
      </c>
      <c r="K358" s="192">
        <v>0</v>
      </c>
      <c r="L358" s="192">
        <v>0</v>
      </c>
      <c r="M358" s="192">
        <v>0</v>
      </c>
      <c r="N358" s="192">
        <v>0</v>
      </c>
      <c r="O358" s="192">
        <v>8.5470000000000008E-3</v>
      </c>
      <c r="P358" s="192">
        <v>7.8549999999999991E-3</v>
      </c>
      <c r="Q358" s="192">
        <v>1.0093341662222222</v>
      </c>
      <c r="R358" s="192">
        <v>2.5523003872661119E-2</v>
      </c>
      <c r="S358" s="192">
        <v>0.65315800000000002</v>
      </c>
      <c r="T358" s="192">
        <v>6.2719787896052495E-2</v>
      </c>
      <c r="U358" s="192">
        <v>0</v>
      </c>
      <c r="V358" s="192">
        <v>0</v>
      </c>
      <c r="W358" s="192">
        <v>0</v>
      </c>
      <c r="X358" s="192">
        <v>0</v>
      </c>
      <c r="Y358" s="192">
        <v>0</v>
      </c>
      <c r="Z358" s="192"/>
      <c r="AA358" s="192">
        <v>0</v>
      </c>
      <c r="AB358" s="188"/>
      <c r="AC358" s="193">
        <v>16.405704671753938</v>
      </c>
      <c r="AE358" s="192">
        <v>7.1745996482240475</v>
      </c>
      <c r="AF358" s="188"/>
      <c r="AG358" s="192">
        <v>6.5846369499259998</v>
      </c>
      <c r="AH358" s="192">
        <v>3.258798846099991E-2</v>
      </c>
      <c r="AI358" s="192">
        <v>-0.10474600000000001</v>
      </c>
      <c r="AJ358" s="192"/>
      <c r="AK358" s="192">
        <v>0</v>
      </c>
      <c r="AL358" s="192">
        <v>0</v>
      </c>
      <c r="AM358" s="192">
        <v>0</v>
      </c>
      <c r="AN358" s="192">
        <v>0</v>
      </c>
      <c r="AO358" s="192">
        <v>0</v>
      </c>
      <c r="AP358" s="192">
        <v>8.5470000000000008E-3</v>
      </c>
      <c r="AQ358" s="192">
        <v>7.8549999999999991E-3</v>
      </c>
      <c r="AR358" s="192">
        <v>7.9388855730395336E-2</v>
      </c>
      <c r="AS358" s="192">
        <v>1.2217647795555557</v>
      </c>
      <c r="AT358" s="192">
        <v>1.035784038446735E-2</v>
      </c>
      <c r="AU358" s="192">
        <v>0.57477900000000004</v>
      </c>
      <c r="AV358" s="192">
        <v>7.9624515752985597E-2</v>
      </c>
      <c r="AW358" s="192">
        <v>0</v>
      </c>
      <c r="AX358" s="192">
        <v>0</v>
      </c>
      <c r="AY358" s="192">
        <v>0</v>
      </c>
      <c r="AZ358" s="192">
        <v>0</v>
      </c>
      <c r="BA358" s="192">
        <v>0</v>
      </c>
      <c r="BB358" s="188"/>
      <c r="BC358" s="192">
        <v>0</v>
      </c>
      <c r="BD358" s="188"/>
      <c r="BE358" s="192">
        <v>0</v>
      </c>
      <c r="BG358" s="187">
        <v>15.669395578034448</v>
      </c>
      <c r="BI358" s="159">
        <v>-4.4881284190566278E-2</v>
      </c>
      <c r="BN358" s="194"/>
    </row>
    <row r="359" spans="1:66" x14ac:dyDescent="0.2">
      <c r="A359" s="190" t="s">
        <v>715</v>
      </c>
      <c r="B359" s="190" t="s">
        <v>1026</v>
      </c>
      <c r="C359" s="190" t="s">
        <v>362</v>
      </c>
      <c r="D359" s="190"/>
      <c r="E359" s="192">
        <v>209.86065300000001</v>
      </c>
      <c r="F359" s="192"/>
      <c r="G359" s="192">
        <v>142.507212730145</v>
      </c>
      <c r="H359" s="192">
        <v>0</v>
      </c>
      <c r="I359" s="192">
        <v>0</v>
      </c>
      <c r="J359" s="192">
        <v>0</v>
      </c>
      <c r="K359" s="192">
        <v>0</v>
      </c>
      <c r="L359" s="192">
        <v>0.11418300000000001</v>
      </c>
      <c r="M359" s="192">
        <v>1.14242</v>
      </c>
      <c r="N359" s="192">
        <v>4.6653E-2</v>
      </c>
      <c r="O359" s="192">
        <v>8.5470000000000008E-3</v>
      </c>
      <c r="P359" s="192">
        <v>0</v>
      </c>
      <c r="Q359" s="192">
        <v>1.1632150188888888</v>
      </c>
      <c r="R359" s="192">
        <v>0.47461116237819584</v>
      </c>
      <c r="S359" s="192">
        <v>0</v>
      </c>
      <c r="T359" s="192">
        <v>0</v>
      </c>
      <c r="U359" s="192">
        <v>0</v>
      </c>
      <c r="V359" s="192">
        <v>0</v>
      </c>
      <c r="W359" s="192">
        <v>0</v>
      </c>
      <c r="X359" s="192">
        <v>0.39136799999999999</v>
      </c>
      <c r="Y359" s="192">
        <v>21.216342751463241</v>
      </c>
      <c r="Z359" s="192"/>
      <c r="AA359" s="192">
        <v>7.9979490000000002</v>
      </c>
      <c r="AB359" s="188"/>
      <c r="AC359" s="193">
        <v>384.92315466287539</v>
      </c>
      <c r="AE359" s="192">
        <v>211.10218304332446</v>
      </c>
      <c r="AF359" s="188"/>
      <c r="AG359" s="192">
        <v>130.48502839187901</v>
      </c>
      <c r="AH359" s="192">
        <v>0.60598756949000065</v>
      </c>
      <c r="AI359" s="192">
        <v>0</v>
      </c>
      <c r="AJ359" s="192"/>
      <c r="AK359" s="192">
        <v>0</v>
      </c>
      <c r="AL359" s="192">
        <v>0</v>
      </c>
      <c r="AM359" s="192">
        <v>0.11418300000000001</v>
      </c>
      <c r="AN359" s="192">
        <v>1.1258010000000001</v>
      </c>
      <c r="AO359" s="192">
        <v>4.8000000000000001E-2</v>
      </c>
      <c r="AP359" s="192">
        <v>8.5470000000000008E-3</v>
      </c>
      <c r="AQ359" s="192">
        <v>0</v>
      </c>
      <c r="AR359" s="192">
        <v>2.3619816292599309</v>
      </c>
      <c r="AS359" s="192">
        <v>1.6046170455555555</v>
      </c>
      <c r="AT359" s="192">
        <v>0.19380740181580164</v>
      </c>
      <c r="AU359" s="192">
        <v>0</v>
      </c>
      <c r="AV359" s="192">
        <v>0</v>
      </c>
      <c r="AW359" s="192">
        <v>0</v>
      </c>
      <c r="AX359" s="192">
        <v>0</v>
      </c>
      <c r="AY359" s="192">
        <v>0</v>
      </c>
      <c r="AZ359" s="192">
        <v>0.40358300000000003</v>
      </c>
      <c r="BA359" s="192">
        <v>21.810400348504213</v>
      </c>
      <c r="BB359" s="188"/>
      <c r="BC359" s="192">
        <v>10.241844</v>
      </c>
      <c r="BD359" s="188"/>
      <c r="BE359" s="192">
        <v>0</v>
      </c>
      <c r="BG359" s="187">
        <v>380.1059634298291</v>
      </c>
      <c r="BI359" s="159">
        <v>-1.251468293006508E-2</v>
      </c>
      <c r="BN359" s="194"/>
    </row>
    <row r="360" spans="1:66" x14ac:dyDescent="0.2">
      <c r="A360" s="190" t="s">
        <v>660</v>
      </c>
      <c r="B360" s="190" t="s">
        <v>1027</v>
      </c>
      <c r="C360" s="190" t="s">
        <v>363</v>
      </c>
      <c r="D360" s="190"/>
      <c r="E360" s="192">
        <v>7.3497919999999999</v>
      </c>
      <c r="F360" s="192"/>
      <c r="G360" s="192">
        <v>6.2906791596379996</v>
      </c>
      <c r="H360" s="192">
        <v>0</v>
      </c>
      <c r="I360" s="192">
        <v>0</v>
      </c>
      <c r="J360" s="192">
        <v>0</v>
      </c>
      <c r="K360" s="192">
        <v>0</v>
      </c>
      <c r="L360" s="192">
        <v>0</v>
      </c>
      <c r="M360" s="192">
        <v>0</v>
      </c>
      <c r="N360" s="192">
        <v>0</v>
      </c>
      <c r="O360" s="192">
        <v>8.5470000000000008E-3</v>
      </c>
      <c r="P360" s="192">
        <v>7.8549999999999991E-3</v>
      </c>
      <c r="Q360" s="192">
        <v>2.048130250666667</v>
      </c>
      <c r="R360" s="192">
        <v>2.102283987012761E-2</v>
      </c>
      <c r="S360" s="192">
        <v>0.63264500000000001</v>
      </c>
      <c r="T360" s="192">
        <v>5.3963732674085593E-2</v>
      </c>
      <c r="U360" s="192">
        <v>0</v>
      </c>
      <c r="V360" s="192">
        <v>0</v>
      </c>
      <c r="W360" s="192">
        <v>0</v>
      </c>
      <c r="X360" s="192">
        <v>0</v>
      </c>
      <c r="Y360" s="192">
        <v>0</v>
      </c>
      <c r="Z360" s="192"/>
      <c r="AA360" s="192">
        <v>0</v>
      </c>
      <c r="AB360" s="188"/>
      <c r="AC360" s="193">
        <v>16.412634982848878</v>
      </c>
      <c r="AE360" s="192">
        <v>7.4135542376710202</v>
      </c>
      <c r="AF360" s="188"/>
      <c r="AG360" s="192">
        <v>5.4758297801540001</v>
      </c>
      <c r="AH360" s="192">
        <v>2.6842140781000258E-2</v>
      </c>
      <c r="AI360" s="192">
        <v>0</v>
      </c>
      <c r="AJ360" s="192"/>
      <c r="AK360" s="192">
        <v>0</v>
      </c>
      <c r="AL360" s="192">
        <v>0</v>
      </c>
      <c r="AM360" s="192">
        <v>0</v>
      </c>
      <c r="AN360" s="192">
        <v>0</v>
      </c>
      <c r="AO360" s="192">
        <v>0</v>
      </c>
      <c r="AP360" s="192">
        <v>8.5470000000000008E-3</v>
      </c>
      <c r="AQ360" s="192">
        <v>7.8549999999999991E-3</v>
      </c>
      <c r="AR360" s="192">
        <v>8.3063169842379034E-2</v>
      </c>
      <c r="AS360" s="192">
        <v>2.7314544106666667</v>
      </c>
      <c r="AT360" s="192">
        <v>8.5552173832416437E-3</v>
      </c>
      <c r="AU360" s="192">
        <v>0.61958999999999997</v>
      </c>
      <c r="AV360" s="192">
        <v>7.4780678644661466E-2</v>
      </c>
      <c r="AW360" s="192">
        <v>0</v>
      </c>
      <c r="AX360" s="192">
        <v>0</v>
      </c>
      <c r="AY360" s="192">
        <v>0</v>
      </c>
      <c r="AZ360" s="192">
        <v>0</v>
      </c>
      <c r="BA360" s="192">
        <v>0</v>
      </c>
      <c r="BB360" s="188"/>
      <c r="BC360" s="192">
        <v>0</v>
      </c>
      <c r="BD360" s="188"/>
      <c r="BE360" s="192">
        <v>0</v>
      </c>
      <c r="BG360" s="187">
        <v>16.450071635142965</v>
      </c>
      <c r="BI360" s="159">
        <v>2.2809653863141346E-3</v>
      </c>
      <c r="BN360" s="194"/>
    </row>
    <row r="361" spans="1:66" x14ac:dyDescent="0.2">
      <c r="A361" s="190" t="s">
        <v>660</v>
      </c>
      <c r="B361" s="190" t="s">
        <v>1028</v>
      </c>
      <c r="C361" s="190" t="s">
        <v>364</v>
      </c>
      <c r="D361" s="190"/>
      <c r="E361" s="192">
        <v>5.0331999999999999</v>
      </c>
      <c r="F361" s="192"/>
      <c r="G361" s="192">
        <v>8.9017953301709998</v>
      </c>
      <c r="H361" s="192">
        <v>-8.1624000000000002E-2</v>
      </c>
      <c r="I361" s="192">
        <v>0</v>
      </c>
      <c r="J361" s="192">
        <v>0</v>
      </c>
      <c r="K361" s="192">
        <v>0</v>
      </c>
      <c r="L361" s="192">
        <v>0</v>
      </c>
      <c r="M361" s="192">
        <v>0</v>
      </c>
      <c r="N361" s="192">
        <v>0</v>
      </c>
      <c r="O361" s="192">
        <v>8.5470000000000008E-3</v>
      </c>
      <c r="P361" s="192">
        <v>7.8549999999999991E-3</v>
      </c>
      <c r="Q361" s="192">
        <v>0.7692810773333334</v>
      </c>
      <c r="R361" s="192">
        <v>2.994508837235E-2</v>
      </c>
      <c r="S361" s="192">
        <v>0.91940500000000003</v>
      </c>
      <c r="T361" s="192">
        <v>8.3808463084512855E-2</v>
      </c>
      <c r="U361" s="192">
        <v>0</v>
      </c>
      <c r="V361" s="192">
        <v>0</v>
      </c>
      <c r="W361" s="192">
        <v>0</v>
      </c>
      <c r="X361" s="192">
        <v>0</v>
      </c>
      <c r="Y361" s="192">
        <v>0</v>
      </c>
      <c r="Z361" s="192"/>
      <c r="AA361" s="192">
        <v>0</v>
      </c>
      <c r="AB361" s="188"/>
      <c r="AC361" s="193">
        <v>15.672212958961195</v>
      </c>
      <c r="AE361" s="192">
        <v>5.0311586110937272</v>
      </c>
      <c r="AF361" s="188"/>
      <c r="AG361" s="192">
        <v>7.6829600578359996</v>
      </c>
      <c r="AH361" s="192">
        <v>3.8234143567999826E-2</v>
      </c>
      <c r="AI361" s="192">
        <v>-8.1624000000000002E-2</v>
      </c>
      <c r="AJ361" s="192"/>
      <c r="AK361" s="192">
        <v>0</v>
      </c>
      <c r="AL361" s="192">
        <v>0</v>
      </c>
      <c r="AM361" s="192">
        <v>0</v>
      </c>
      <c r="AN361" s="192">
        <v>0</v>
      </c>
      <c r="AO361" s="192">
        <v>0</v>
      </c>
      <c r="AP361" s="192">
        <v>8.5470000000000008E-3</v>
      </c>
      <c r="AQ361" s="192">
        <v>7.8549999999999991E-3</v>
      </c>
      <c r="AR361" s="192">
        <v>5.8579861650480528E-2</v>
      </c>
      <c r="AS361" s="192">
        <v>1.2044669973333333</v>
      </c>
      <c r="AT361" s="192">
        <v>1.2106291263330094E-2</v>
      </c>
      <c r="AU361" s="192">
        <v>0.82355</v>
      </c>
      <c r="AV361" s="192">
        <v>9.3318756929286248E-2</v>
      </c>
      <c r="AW361" s="192">
        <v>0</v>
      </c>
      <c r="AX361" s="192">
        <v>0</v>
      </c>
      <c r="AY361" s="192">
        <v>0</v>
      </c>
      <c r="AZ361" s="192">
        <v>0</v>
      </c>
      <c r="BA361" s="192">
        <v>0</v>
      </c>
      <c r="BB361" s="188"/>
      <c r="BC361" s="192">
        <v>0</v>
      </c>
      <c r="BD361" s="188"/>
      <c r="BE361" s="192">
        <v>0</v>
      </c>
      <c r="BG361" s="187">
        <v>14.879152719674156</v>
      </c>
      <c r="BI361" s="159">
        <v>-5.060295194837662E-2</v>
      </c>
      <c r="BN361" s="194"/>
    </row>
    <row r="362" spans="1:66" x14ac:dyDescent="0.2">
      <c r="A362" s="190" t="s">
        <v>660</v>
      </c>
      <c r="B362" s="190" t="s">
        <v>1029</v>
      </c>
      <c r="C362" s="190" t="s">
        <v>365</v>
      </c>
      <c r="D362" s="190"/>
      <c r="E362" s="192">
        <v>8.3440159999999999</v>
      </c>
      <c r="F362" s="192"/>
      <c r="G362" s="192">
        <v>4.4681689023829998</v>
      </c>
      <c r="H362" s="192">
        <v>-0.15343599999999999</v>
      </c>
      <c r="I362" s="192">
        <v>0</v>
      </c>
      <c r="J362" s="192">
        <v>0</v>
      </c>
      <c r="K362" s="192">
        <v>0</v>
      </c>
      <c r="L362" s="192">
        <v>0</v>
      </c>
      <c r="M362" s="192">
        <v>0</v>
      </c>
      <c r="N362" s="192">
        <v>0</v>
      </c>
      <c r="O362" s="192">
        <v>8.5470000000000008E-3</v>
      </c>
      <c r="P362" s="192">
        <v>7.8549999999999991E-3</v>
      </c>
      <c r="Q362" s="192">
        <v>1.0049827724444444</v>
      </c>
      <c r="R362" s="192">
        <v>1.482896202405014E-2</v>
      </c>
      <c r="S362" s="192">
        <v>0.48381600000000002</v>
      </c>
      <c r="T362" s="192">
        <v>4.5690670274073211E-2</v>
      </c>
      <c r="U362" s="192">
        <v>0</v>
      </c>
      <c r="V362" s="192">
        <v>0</v>
      </c>
      <c r="W362" s="192">
        <v>0</v>
      </c>
      <c r="X362" s="192">
        <v>0</v>
      </c>
      <c r="Y362" s="192">
        <v>0</v>
      </c>
      <c r="Z362" s="192"/>
      <c r="AA362" s="192">
        <v>0</v>
      </c>
      <c r="AB362" s="188"/>
      <c r="AC362" s="193">
        <v>14.224469307125567</v>
      </c>
      <c r="AE362" s="192">
        <v>8.3742944357100555</v>
      </c>
      <c r="AF362" s="188"/>
      <c r="AG362" s="192">
        <v>3.8851804699929997</v>
      </c>
      <c r="AH362" s="192">
        <v>1.8933744857000188E-2</v>
      </c>
      <c r="AI362" s="192">
        <v>-0.15343599999999999</v>
      </c>
      <c r="AJ362" s="192"/>
      <c r="AK362" s="192">
        <v>0</v>
      </c>
      <c r="AL362" s="192">
        <v>0</v>
      </c>
      <c r="AM362" s="192">
        <v>0</v>
      </c>
      <c r="AN362" s="192">
        <v>0</v>
      </c>
      <c r="AO362" s="192">
        <v>0</v>
      </c>
      <c r="AP362" s="192">
        <v>8.5470000000000008E-3</v>
      </c>
      <c r="AQ362" s="192">
        <v>7.8549999999999991E-3</v>
      </c>
      <c r="AR362" s="192">
        <v>8.928121271578382E-2</v>
      </c>
      <c r="AS362" s="192">
        <v>1.3829039457777779</v>
      </c>
      <c r="AT362" s="192">
        <v>6.076634222611745E-3</v>
      </c>
      <c r="AU362" s="192">
        <v>0.45455699999999999</v>
      </c>
      <c r="AV362" s="192">
        <v>6.8281268467280637E-2</v>
      </c>
      <c r="AW362" s="192">
        <v>0</v>
      </c>
      <c r="AX362" s="192">
        <v>0</v>
      </c>
      <c r="AY362" s="192">
        <v>0</v>
      </c>
      <c r="AZ362" s="192">
        <v>0</v>
      </c>
      <c r="BA362" s="192">
        <v>0</v>
      </c>
      <c r="BB362" s="188"/>
      <c r="BC362" s="192">
        <v>0</v>
      </c>
      <c r="BD362" s="188"/>
      <c r="BE362" s="192">
        <v>0</v>
      </c>
      <c r="BG362" s="187">
        <v>14.14247471174351</v>
      </c>
      <c r="BI362" s="159">
        <v>-5.764334233614065E-3</v>
      </c>
      <c r="BN362" s="194"/>
    </row>
    <row r="363" spans="1:66" x14ac:dyDescent="0.2">
      <c r="A363" s="190" t="s">
        <v>660</v>
      </c>
      <c r="B363" s="190" t="s">
        <v>1030</v>
      </c>
      <c r="C363" s="190" t="s">
        <v>366</v>
      </c>
      <c r="D363" s="190"/>
      <c r="E363" s="192">
        <v>10.29434</v>
      </c>
      <c r="F363" s="192"/>
      <c r="G363" s="192">
        <v>6.5918587518239997</v>
      </c>
      <c r="H363" s="192">
        <v>-0.43160199999999999</v>
      </c>
      <c r="I363" s="192">
        <v>0</v>
      </c>
      <c r="J363" s="192">
        <v>0</v>
      </c>
      <c r="K363" s="192">
        <v>0</v>
      </c>
      <c r="L363" s="192">
        <v>0</v>
      </c>
      <c r="M363" s="192">
        <v>0</v>
      </c>
      <c r="N363" s="192">
        <v>0</v>
      </c>
      <c r="O363" s="192">
        <v>8.5470000000000008E-3</v>
      </c>
      <c r="P363" s="192">
        <v>7.8549999999999991E-3</v>
      </c>
      <c r="Q363" s="192">
        <v>2.4900542337777782</v>
      </c>
      <c r="R363" s="192">
        <v>2.1865126194885853E-2</v>
      </c>
      <c r="S363" s="192">
        <v>0.65150200000000003</v>
      </c>
      <c r="T363" s="192">
        <v>6.2016370394197703E-2</v>
      </c>
      <c r="U363" s="192">
        <v>0</v>
      </c>
      <c r="V363" s="192">
        <v>0</v>
      </c>
      <c r="W363" s="192">
        <v>0</v>
      </c>
      <c r="X363" s="192">
        <v>0</v>
      </c>
      <c r="Y363" s="192">
        <v>0</v>
      </c>
      <c r="Z363" s="192"/>
      <c r="AA363" s="192">
        <v>0</v>
      </c>
      <c r="AB363" s="188"/>
      <c r="AC363" s="193">
        <v>19.696436482190858</v>
      </c>
      <c r="AE363" s="192">
        <v>10.413222465886944</v>
      </c>
      <c r="AF363" s="188"/>
      <c r="AG363" s="192">
        <v>5.7316593402850007</v>
      </c>
      <c r="AH363" s="192">
        <v>2.7917579126000406E-2</v>
      </c>
      <c r="AI363" s="192">
        <v>-0.43160199999999999</v>
      </c>
      <c r="AJ363" s="192"/>
      <c r="AK363" s="192">
        <v>0</v>
      </c>
      <c r="AL363" s="192">
        <v>0</v>
      </c>
      <c r="AM363" s="192">
        <v>0</v>
      </c>
      <c r="AN363" s="192">
        <v>0</v>
      </c>
      <c r="AO363" s="192">
        <v>0</v>
      </c>
      <c r="AP363" s="192">
        <v>8.5470000000000008E-3</v>
      </c>
      <c r="AQ363" s="192">
        <v>7.8549999999999991E-3</v>
      </c>
      <c r="AR363" s="192">
        <v>0.11450150167297921</v>
      </c>
      <c r="AS363" s="192">
        <v>3.2881989804444447</v>
      </c>
      <c r="AT363" s="192">
        <v>8.9648165405281123E-3</v>
      </c>
      <c r="AU363" s="192">
        <v>0.573322</v>
      </c>
      <c r="AV363" s="192">
        <v>7.8546764669209332E-2</v>
      </c>
      <c r="AW363" s="192">
        <v>0</v>
      </c>
      <c r="AX363" s="192">
        <v>0</v>
      </c>
      <c r="AY363" s="192">
        <v>0</v>
      </c>
      <c r="AZ363" s="192">
        <v>0</v>
      </c>
      <c r="BA363" s="192">
        <v>0</v>
      </c>
      <c r="BB363" s="188"/>
      <c r="BC363" s="192">
        <v>0</v>
      </c>
      <c r="BD363" s="188"/>
      <c r="BE363" s="192">
        <v>0</v>
      </c>
      <c r="BG363" s="187">
        <v>19.821133448625105</v>
      </c>
      <c r="BI363" s="159">
        <v>6.3309404494054124E-3</v>
      </c>
      <c r="BN363" s="194"/>
    </row>
    <row r="364" spans="1:66" x14ac:dyDescent="0.2">
      <c r="A364" s="190" t="s">
        <v>660</v>
      </c>
      <c r="B364" s="190" t="s">
        <v>1031</v>
      </c>
      <c r="C364" s="190" t="s">
        <v>367</v>
      </c>
      <c r="D364" s="190"/>
      <c r="E364" s="192">
        <v>2.7852610000000002</v>
      </c>
      <c r="F364" s="192"/>
      <c r="G364" s="192">
        <v>5.3247456457469999</v>
      </c>
      <c r="H364" s="192">
        <v>-5.8673999999999997E-2</v>
      </c>
      <c r="I364" s="192">
        <v>0</v>
      </c>
      <c r="J364" s="192">
        <v>0</v>
      </c>
      <c r="K364" s="192">
        <v>0</v>
      </c>
      <c r="L364" s="192">
        <v>0</v>
      </c>
      <c r="M364" s="192">
        <v>0</v>
      </c>
      <c r="N364" s="192">
        <v>0</v>
      </c>
      <c r="O364" s="192">
        <v>8.5470000000000008E-3</v>
      </c>
      <c r="P364" s="192">
        <v>7.8549999999999991E-3</v>
      </c>
      <c r="Q364" s="192">
        <v>0.61475839466666671</v>
      </c>
      <c r="R364" s="192">
        <v>1.7922767378848705E-2</v>
      </c>
      <c r="S364" s="192">
        <v>0.57114900000000002</v>
      </c>
      <c r="T364" s="192">
        <v>5.3026481576710707E-2</v>
      </c>
      <c r="U364" s="192">
        <v>0</v>
      </c>
      <c r="V364" s="192">
        <v>0</v>
      </c>
      <c r="W364" s="192">
        <v>0</v>
      </c>
      <c r="X364" s="192">
        <v>0</v>
      </c>
      <c r="Y364" s="192">
        <v>0</v>
      </c>
      <c r="Z364" s="192"/>
      <c r="AA364" s="192">
        <v>0</v>
      </c>
      <c r="AB364" s="188"/>
      <c r="AC364" s="193">
        <v>9.3245912893692253</v>
      </c>
      <c r="AE364" s="192">
        <v>2.7868014775682344</v>
      </c>
      <c r="AF364" s="188"/>
      <c r="AG364" s="192">
        <v>4.5937682466540002</v>
      </c>
      <c r="AH364" s="192">
        <v>2.2883941852000541E-2</v>
      </c>
      <c r="AI364" s="192">
        <v>-5.8673999999999997E-2</v>
      </c>
      <c r="AJ364" s="192"/>
      <c r="AK364" s="192">
        <v>0</v>
      </c>
      <c r="AL364" s="192">
        <v>0</v>
      </c>
      <c r="AM364" s="192">
        <v>0</v>
      </c>
      <c r="AN364" s="192">
        <v>0</v>
      </c>
      <c r="AO364" s="192">
        <v>0</v>
      </c>
      <c r="AP364" s="192">
        <v>8.5470000000000008E-3</v>
      </c>
      <c r="AQ364" s="192">
        <v>7.8549999999999991E-3</v>
      </c>
      <c r="AR364" s="192">
        <v>3.1609482958436921E-2</v>
      </c>
      <c r="AS364" s="192">
        <v>0.84818399466666672</v>
      </c>
      <c r="AT364" s="192">
        <v>7.2415641226974328E-3</v>
      </c>
      <c r="AU364" s="192">
        <v>0.50778400000000001</v>
      </c>
      <c r="AV364" s="192">
        <v>7.3555248925678302E-2</v>
      </c>
      <c r="AW364" s="192">
        <v>0</v>
      </c>
      <c r="AX364" s="192">
        <v>0</v>
      </c>
      <c r="AY364" s="192">
        <v>0</v>
      </c>
      <c r="AZ364" s="192">
        <v>0</v>
      </c>
      <c r="BA364" s="192">
        <v>0</v>
      </c>
      <c r="BB364" s="188"/>
      <c r="BC364" s="192">
        <v>0</v>
      </c>
      <c r="BD364" s="188"/>
      <c r="BE364" s="192">
        <v>0</v>
      </c>
      <c r="BG364" s="187">
        <v>8.8295559567477149</v>
      </c>
      <c r="BI364" s="159">
        <v>-5.3089225817960523E-2</v>
      </c>
      <c r="BN364" s="194"/>
    </row>
    <row r="365" spans="1:66" x14ac:dyDescent="0.2">
      <c r="A365" s="190" t="s">
        <v>660</v>
      </c>
      <c r="B365" s="190" t="s">
        <v>1032</v>
      </c>
      <c r="C365" s="190" t="s">
        <v>368</v>
      </c>
      <c r="D365" s="190"/>
      <c r="E365" s="192">
        <v>7.3970599999999997</v>
      </c>
      <c r="F365" s="192"/>
      <c r="G365" s="192">
        <v>6.4460438121130004</v>
      </c>
      <c r="H365" s="192">
        <v>-0.17147799999999999</v>
      </c>
      <c r="I365" s="192">
        <v>0</v>
      </c>
      <c r="J365" s="192">
        <v>0</v>
      </c>
      <c r="K365" s="192">
        <v>0</v>
      </c>
      <c r="L365" s="192">
        <v>0</v>
      </c>
      <c r="M365" s="192">
        <v>0</v>
      </c>
      <c r="N365" s="192">
        <v>0</v>
      </c>
      <c r="O365" s="192">
        <v>8.5470000000000008E-3</v>
      </c>
      <c r="P365" s="192">
        <v>7.8549999999999991E-3</v>
      </c>
      <c r="Q365" s="192">
        <v>1.0670910551111112</v>
      </c>
      <c r="R365" s="192">
        <v>2.1554436321138778E-2</v>
      </c>
      <c r="S365" s="192">
        <v>0.66536399999999996</v>
      </c>
      <c r="T365" s="192">
        <v>6.1488559284324319E-2</v>
      </c>
      <c r="U365" s="192">
        <v>0</v>
      </c>
      <c r="V365" s="192">
        <v>0</v>
      </c>
      <c r="W365" s="192">
        <v>0</v>
      </c>
      <c r="X365" s="192">
        <v>0</v>
      </c>
      <c r="Y365" s="192">
        <v>0</v>
      </c>
      <c r="Z365" s="192"/>
      <c r="AA365" s="192">
        <v>0</v>
      </c>
      <c r="AB365" s="188"/>
      <c r="AC365" s="193">
        <v>15.503525862829575</v>
      </c>
      <c r="AE365" s="192">
        <v>7.3647523632070788</v>
      </c>
      <c r="AF365" s="188"/>
      <c r="AG365" s="192">
        <v>5.5871818743319999</v>
      </c>
      <c r="AH365" s="192">
        <v>2.752088765199948E-2</v>
      </c>
      <c r="AI365" s="192">
        <v>-0.17147799999999999</v>
      </c>
      <c r="AJ365" s="192"/>
      <c r="AK365" s="192">
        <v>0</v>
      </c>
      <c r="AL365" s="192">
        <v>0</v>
      </c>
      <c r="AM365" s="192">
        <v>0</v>
      </c>
      <c r="AN365" s="192">
        <v>0</v>
      </c>
      <c r="AO365" s="192">
        <v>0</v>
      </c>
      <c r="AP365" s="192">
        <v>8.5470000000000008E-3</v>
      </c>
      <c r="AQ365" s="192">
        <v>7.8549999999999991E-3</v>
      </c>
      <c r="AR365" s="192">
        <v>8.0373472070522395E-2</v>
      </c>
      <c r="AS365" s="192">
        <v>1.3607674284444444</v>
      </c>
      <c r="AT365" s="192">
        <v>8.7665106858986347E-3</v>
      </c>
      <c r="AU365" s="192">
        <v>0.65345699999999995</v>
      </c>
      <c r="AV365" s="192">
        <v>7.9412825361274711E-2</v>
      </c>
      <c r="AW365" s="192">
        <v>0</v>
      </c>
      <c r="AX365" s="192">
        <v>0</v>
      </c>
      <c r="AY365" s="192">
        <v>0</v>
      </c>
      <c r="AZ365" s="192">
        <v>0</v>
      </c>
      <c r="BA365" s="192">
        <v>0</v>
      </c>
      <c r="BB365" s="188"/>
      <c r="BC365" s="192">
        <v>0</v>
      </c>
      <c r="BD365" s="188"/>
      <c r="BE365" s="192">
        <v>0</v>
      </c>
      <c r="BG365" s="187">
        <v>15.007156361753214</v>
      </c>
      <c r="BI365" s="159">
        <v>-3.2016555812405839E-2</v>
      </c>
      <c r="BN365" s="194"/>
    </row>
    <row r="366" spans="1:66" x14ac:dyDescent="0.2">
      <c r="A366" s="190" t="s">
        <v>688</v>
      </c>
      <c r="B366" s="190" t="s">
        <v>1033</v>
      </c>
      <c r="C366" s="190" t="s">
        <v>369</v>
      </c>
      <c r="D366" s="190"/>
      <c r="E366" s="192">
        <v>75.660208999999995</v>
      </c>
      <c r="F366" s="192"/>
      <c r="G366" s="192">
        <v>39.601737549081001</v>
      </c>
      <c r="H366" s="192">
        <v>-0.262013</v>
      </c>
      <c r="I366" s="192">
        <v>0</v>
      </c>
      <c r="J366" s="192">
        <v>0</v>
      </c>
      <c r="K366" s="192">
        <v>0</v>
      </c>
      <c r="L366" s="192">
        <v>5.9652000000000011E-2</v>
      </c>
      <c r="M366" s="192">
        <v>0.201346</v>
      </c>
      <c r="N366" s="192">
        <v>0</v>
      </c>
      <c r="O366" s="192">
        <v>8.5470000000000008E-3</v>
      </c>
      <c r="P366" s="192">
        <v>7.8549999999999991E-3</v>
      </c>
      <c r="Q366" s="192">
        <v>1.4977471933333333</v>
      </c>
      <c r="R366" s="192">
        <v>0.13403115492750364</v>
      </c>
      <c r="S366" s="192">
        <v>0.75865499999999997</v>
      </c>
      <c r="T366" s="192">
        <v>6.1423748580426152E-2</v>
      </c>
      <c r="U366" s="192">
        <v>0</v>
      </c>
      <c r="V366" s="192">
        <v>0</v>
      </c>
      <c r="W366" s="192">
        <v>0</v>
      </c>
      <c r="X366" s="192">
        <v>8.7728E-2</v>
      </c>
      <c r="Y366" s="192">
        <v>4.3810123391052063</v>
      </c>
      <c r="Z366" s="192"/>
      <c r="AA366" s="192">
        <v>1.7927960000000001</v>
      </c>
      <c r="AB366" s="188"/>
      <c r="AC366" s="193">
        <v>123.99072698502746</v>
      </c>
      <c r="AE366" s="192">
        <v>76.233792597455235</v>
      </c>
      <c r="AF366" s="188"/>
      <c r="AG366" s="192">
        <v>35.816395673954005</v>
      </c>
      <c r="AH366" s="192">
        <v>0.17113211877099424</v>
      </c>
      <c r="AI366" s="192">
        <v>-0.262013</v>
      </c>
      <c r="AJ366" s="192"/>
      <c r="AK366" s="192">
        <v>0</v>
      </c>
      <c r="AL366" s="192">
        <v>0</v>
      </c>
      <c r="AM366" s="192">
        <v>5.9652000000000011E-2</v>
      </c>
      <c r="AN366" s="192">
        <v>0.19841700000000001</v>
      </c>
      <c r="AO366" s="192">
        <v>0</v>
      </c>
      <c r="AP366" s="192">
        <v>8.5470000000000008E-3</v>
      </c>
      <c r="AQ366" s="192">
        <v>7.8549999999999991E-3</v>
      </c>
      <c r="AR366" s="192">
        <v>0.82289551240536662</v>
      </c>
      <c r="AS366" s="192">
        <v>2.2616022599999996</v>
      </c>
      <c r="AT366" s="192">
        <v>5.3857694040458343E-2</v>
      </c>
      <c r="AU366" s="192">
        <v>0.70243500000000003</v>
      </c>
      <c r="AV366" s="192">
        <v>7.9028849846505586E-2</v>
      </c>
      <c r="AW366" s="192">
        <v>0</v>
      </c>
      <c r="AX366" s="192">
        <v>0</v>
      </c>
      <c r="AY366" s="192">
        <v>0</v>
      </c>
      <c r="AZ366" s="192">
        <v>9.0466000000000005E-2</v>
      </c>
      <c r="BA366" s="192">
        <v>4.819113573015728</v>
      </c>
      <c r="BB366" s="188"/>
      <c r="BC366" s="192">
        <v>2.2957809999999998</v>
      </c>
      <c r="BD366" s="188"/>
      <c r="BE366" s="192">
        <v>0</v>
      </c>
      <c r="BG366" s="187">
        <v>123.35895827948832</v>
      </c>
      <c r="BI366" s="159">
        <v>-5.0952899535417189E-3</v>
      </c>
      <c r="BN366" s="194"/>
    </row>
    <row r="367" spans="1:66" x14ac:dyDescent="0.2">
      <c r="A367" s="190" t="s">
        <v>660</v>
      </c>
      <c r="B367" s="190" t="s">
        <v>1034</v>
      </c>
      <c r="C367" s="190" t="s">
        <v>370</v>
      </c>
      <c r="D367" s="190"/>
      <c r="E367" s="192">
        <v>3.7972130000000002</v>
      </c>
      <c r="F367" s="192"/>
      <c r="G367" s="192">
        <v>3.6491539916010001</v>
      </c>
      <c r="H367" s="192">
        <v>-0.11944299999999999</v>
      </c>
      <c r="I367" s="192">
        <v>0</v>
      </c>
      <c r="J367" s="192">
        <v>0</v>
      </c>
      <c r="K367" s="192">
        <v>0</v>
      </c>
      <c r="L367" s="192">
        <v>0</v>
      </c>
      <c r="M367" s="192">
        <v>0</v>
      </c>
      <c r="N367" s="192">
        <v>0</v>
      </c>
      <c r="O367" s="192">
        <v>8.5470000000000008E-3</v>
      </c>
      <c r="P367" s="192">
        <v>7.8549999999999991E-3</v>
      </c>
      <c r="Q367" s="192">
        <v>1.0257968435555556</v>
      </c>
      <c r="R367" s="192">
        <v>1.2202604970615642E-2</v>
      </c>
      <c r="S367" s="192">
        <v>0.31829099999999999</v>
      </c>
      <c r="T367" s="192">
        <v>3.6953357436371792E-2</v>
      </c>
      <c r="U367" s="192">
        <v>0</v>
      </c>
      <c r="V367" s="192">
        <v>0</v>
      </c>
      <c r="W367" s="192">
        <v>0</v>
      </c>
      <c r="X367" s="192">
        <v>0</v>
      </c>
      <c r="Y367" s="192">
        <v>0</v>
      </c>
      <c r="Z367" s="192"/>
      <c r="AA367" s="192">
        <v>0</v>
      </c>
      <c r="AB367" s="188"/>
      <c r="AC367" s="193">
        <v>8.7365697975635435</v>
      </c>
      <c r="AE367" s="192">
        <v>3.838669841376968</v>
      </c>
      <c r="AF367" s="188"/>
      <c r="AG367" s="192">
        <v>3.168131193172</v>
      </c>
      <c r="AH367" s="192">
        <v>1.5580389830000234E-2</v>
      </c>
      <c r="AI367" s="192">
        <v>-0.11944299999999999</v>
      </c>
      <c r="AJ367" s="192"/>
      <c r="AK367" s="192">
        <v>0</v>
      </c>
      <c r="AL367" s="192">
        <v>0</v>
      </c>
      <c r="AM367" s="192">
        <v>0</v>
      </c>
      <c r="AN367" s="192">
        <v>0</v>
      </c>
      <c r="AO367" s="192">
        <v>0</v>
      </c>
      <c r="AP367" s="192">
        <v>8.5470000000000008E-3</v>
      </c>
      <c r="AQ367" s="192">
        <v>7.8549999999999991E-3</v>
      </c>
      <c r="AR367" s="192">
        <v>4.2813293852416126E-2</v>
      </c>
      <c r="AS367" s="192">
        <v>1.2487937502222222</v>
      </c>
      <c r="AT367" s="192">
        <v>4.9627877802731601E-3</v>
      </c>
      <c r="AU367" s="192">
        <v>0.28009600000000001</v>
      </c>
      <c r="AV367" s="192">
        <v>6.2617949815328505E-2</v>
      </c>
      <c r="AW367" s="192">
        <v>0</v>
      </c>
      <c r="AX367" s="192">
        <v>0</v>
      </c>
      <c r="AY367" s="192">
        <v>0</v>
      </c>
      <c r="AZ367" s="192">
        <v>0</v>
      </c>
      <c r="BA367" s="192">
        <v>0</v>
      </c>
      <c r="BB367" s="188"/>
      <c r="BC367" s="192">
        <v>0</v>
      </c>
      <c r="BD367" s="188"/>
      <c r="BE367" s="192">
        <v>0</v>
      </c>
      <c r="BG367" s="187">
        <v>8.5586242060492079</v>
      </c>
      <c r="BI367" s="159">
        <v>-2.0367901320259701E-2</v>
      </c>
      <c r="BN367" s="194"/>
    </row>
    <row r="368" spans="1:66" x14ac:dyDescent="0.2">
      <c r="A368" s="190" t="s">
        <v>660</v>
      </c>
      <c r="B368" s="190" t="s">
        <v>1035</v>
      </c>
      <c r="C368" s="190" t="s">
        <v>371</v>
      </c>
      <c r="D368" s="190"/>
      <c r="E368" s="192">
        <v>4.9876820000000004</v>
      </c>
      <c r="F368" s="192"/>
      <c r="G368" s="192">
        <v>6.4981043030640002</v>
      </c>
      <c r="H368" s="192">
        <v>-0.282804</v>
      </c>
      <c r="I368" s="192">
        <v>0</v>
      </c>
      <c r="J368" s="192">
        <v>0</v>
      </c>
      <c r="K368" s="192">
        <v>0</v>
      </c>
      <c r="L368" s="192">
        <v>0</v>
      </c>
      <c r="M368" s="192">
        <v>0</v>
      </c>
      <c r="N368" s="192">
        <v>0</v>
      </c>
      <c r="O368" s="192">
        <v>8.5470000000000008E-3</v>
      </c>
      <c r="P368" s="192">
        <v>7.8549999999999991E-3</v>
      </c>
      <c r="Q368" s="192">
        <v>0.95681468622222232</v>
      </c>
      <c r="R368" s="192">
        <v>2.1648666632866336E-2</v>
      </c>
      <c r="S368" s="192">
        <v>0.55523500000000003</v>
      </c>
      <c r="T368" s="192">
        <v>5.2258753383643254E-2</v>
      </c>
      <c r="U368" s="192">
        <v>0</v>
      </c>
      <c r="V368" s="192">
        <v>0</v>
      </c>
      <c r="W368" s="192">
        <v>0</v>
      </c>
      <c r="X368" s="192">
        <v>0</v>
      </c>
      <c r="Y368" s="192">
        <v>0</v>
      </c>
      <c r="Z368" s="192"/>
      <c r="AA368" s="192">
        <v>0</v>
      </c>
      <c r="AB368" s="188"/>
      <c r="AC368" s="193">
        <v>12.805341409302731</v>
      </c>
      <c r="AE368" s="192">
        <v>5.0032768711108027</v>
      </c>
      <c r="AF368" s="188"/>
      <c r="AG368" s="192">
        <v>5.6296837572229999</v>
      </c>
      <c r="AH368" s="192">
        <v>2.7641201714999973E-2</v>
      </c>
      <c r="AI368" s="192">
        <v>-0.282804</v>
      </c>
      <c r="AJ368" s="192"/>
      <c r="AK368" s="192">
        <v>0</v>
      </c>
      <c r="AL368" s="192">
        <v>0</v>
      </c>
      <c r="AM368" s="192">
        <v>0</v>
      </c>
      <c r="AN368" s="192">
        <v>0</v>
      </c>
      <c r="AO368" s="192">
        <v>0</v>
      </c>
      <c r="AP368" s="192">
        <v>8.5470000000000008E-3</v>
      </c>
      <c r="AQ368" s="192">
        <v>7.8549999999999991E-3</v>
      </c>
      <c r="AR368" s="192">
        <v>5.4146049974906123E-2</v>
      </c>
      <c r="AS368" s="192">
        <v>1.4849659395555557</v>
      </c>
      <c r="AT368" s="192">
        <v>8.8373120740892416E-3</v>
      </c>
      <c r="AU368" s="192">
        <v>0.50356500000000004</v>
      </c>
      <c r="AV368" s="192">
        <v>7.2259100199695225E-2</v>
      </c>
      <c r="AW368" s="192">
        <v>0</v>
      </c>
      <c r="AX368" s="192">
        <v>0</v>
      </c>
      <c r="AY368" s="192">
        <v>0</v>
      </c>
      <c r="AZ368" s="192">
        <v>0</v>
      </c>
      <c r="BA368" s="192">
        <v>0</v>
      </c>
      <c r="BB368" s="188"/>
      <c r="BC368" s="192">
        <v>0</v>
      </c>
      <c r="BD368" s="188"/>
      <c r="BE368" s="192">
        <v>0</v>
      </c>
      <c r="BG368" s="187">
        <v>12.517973231853045</v>
      </c>
      <c r="BI368" s="159">
        <v>-2.2441274173363373E-2</v>
      </c>
      <c r="BN368" s="194"/>
    </row>
    <row r="369" spans="1:66" x14ac:dyDescent="0.2">
      <c r="A369" s="190" t="s">
        <v>660</v>
      </c>
      <c r="B369" s="190" t="s">
        <v>1036</v>
      </c>
      <c r="C369" s="190" t="s">
        <v>372</v>
      </c>
      <c r="D369" s="190"/>
      <c r="E369" s="192">
        <v>6.0422209999999996</v>
      </c>
      <c r="F369" s="192"/>
      <c r="G369" s="192">
        <v>7.3184209886800007</v>
      </c>
      <c r="H369" s="192">
        <v>-7.0485000000000006E-2</v>
      </c>
      <c r="I369" s="192">
        <v>0</v>
      </c>
      <c r="J369" s="192">
        <v>0</v>
      </c>
      <c r="K369" s="192">
        <v>0</v>
      </c>
      <c r="L369" s="192">
        <v>0</v>
      </c>
      <c r="M369" s="192">
        <v>0</v>
      </c>
      <c r="N369" s="192">
        <v>0</v>
      </c>
      <c r="O369" s="192">
        <v>8.5470000000000008E-3</v>
      </c>
      <c r="P369" s="192">
        <v>7.8549999999999991E-3</v>
      </c>
      <c r="Q369" s="192">
        <v>0.61212879377777785</v>
      </c>
      <c r="R369" s="192">
        <v>2.4544583840352036E-2</v>
      </c>
      <c r="S369" s="192">
        <v>0.70093399999999995</v>
      </c>
      <c r="T369" s="192">
        <v>6.8798878031441621E-2</v>
      </c>
      <c r="U369" s="192">
        <v>0</v>
      </c>
      <c r="V369" s="192">
        <v>0</v>
      </c>
      <c r="W369" s="192">
        <v>0</v>
      </c>
      <c r="X369" s="192">
        <v>0</v>
      </c>
      <c r="Y369" s="192">
        <v>0</v>
      </c>
      <c r="Z369" s="192"/>
      <c r="AA369" s="192">
        <v>0</v>
      </c>
      <c r="AB369" s="188"/>
      <c r="AC369" s="193">
        <v>14.712965244329574</v>
      </c>
      <c r="AE369" s="192">
        <v>6.0602440908362283</v>
      </c>
      <c r="AF369" s="188"/>
      <c r="AG369" s="192">
        <v>6.3225843888939997</v>
      </c>
      <c r="AH369" s="192">
        <v>3.1338733440000564E-2</v>
      </c>
      <c r="AI369" s="192">
        <v>-7.0485000000000006E-2</v>
      </c>
      <c r="AJ369" s="192"/>
      <c r="AK369" s="192">
        <v>0</v>
      </c>
      <c r="AL369" s="192">
        <v>0</v>
      </c>
      <c r="AM369" s="192">
        <v>0</v>
      </c>
      <c r="AN369" s="192">
        <v>0</v>
      </c>
      <c r="AO369" s="192">
        <v>0</v>
      </c>
      <c r="AP369" s="192">
        <v>8.5470000000000008E-3</v>
      </c>
      <c r="AQ369" s="192">
        <v>7.8549999999999991E-3</v>
      </c>
      <c r="AR369" s="192">
        <v>7.0281468982385686E-2</v>
      </c>
      <c r="AS369" s="192">
        <v>1.0494930604444443</v>
      </c>
      <c r="AT369" s="192">
        <v>9.9529289082100608E-3</v>
      </c>
      <c r="AU369" s="192">
        <v>0.61682199999999998</v>
      </c>
      <c r="AV369" s="192">
        <v>8.3270986083709073E-2</v>
      </c>
      <c r="AW369" s="192">
        <v>0</v>
      </c>
      <c r="AX369" s="192">
        <v>0</v>
      </c>
      <c r="AY369" s="192">
        <v>0</v>
      </c>
      <c r="AZ369" s="192">
        <v>0</v>
      </c>
      <c r="BA369" s="192">
        <v>0</v>
      </c>
      <c r="BB369" s="188"/>
      <c r="BC369" s="192">
        <v>0</v>
      </c>
      <c r="BD369" s="188"/>
      <c r="BE369" s="192">
        <v>0</v>
      </c>
      <c r="BG369" s="187">
        <v>14.189904657588977</v>
      </c>
      <c r="BI369" s="159">
        <v>-3.5550997236412689E-2</v>
      </c>
      <c r="BN369" s="194"/>
    </row>
    <row r="370" spans="1:66" x14ac:dyDescent="0.2">
      <c r="A370" s="190" t="s">
        <v>660</v>
      </c>
      <c r="B370" s="190" t="s">
        <v>1037</v>
      </c>
      <c r="C370" s="190" t="s">
        <v>373</v>
      </c>
      <c r="D370" s="190"/>
      <c r="E370" s="192">
        <v>5.2917680000000002</v>
      </c>
      <c r="F370" s="192"/>
      <c r="G370" s="192">
        <v>6.6577482484799999</v>
      </c>
      <c r="H370" s="192">
        <v>-0.18762200000000001</v>
      </c>
      <c r="I370" s="192">
        <v>0</v>
      </c>
      <c r="J370" s="192">
        <v>0</v>
      </c>
      <c r="K370" s="192">
        <v>0</v>
      </c>
      <c r="L370" s="192">
        <v>0</v>
      </c>
      <c r="M370" s="192">
        <v>0</v>
      </c>
      <c r="N370" s="192">
        <v>0</v>
      </c>
      <c r="O370" s="192">
        <v>8.5470000000000008E-3</v>
      </c>
      <c r="P370" s="192">
        <v>7.8549999999999991E-3</v>
      </c>
      <c r="Q370" s="192">
        <v>1.0828529502222222</v>
      </c>
      <c r="R370" s="192">
        <v>2.2382117304076243E-2</v>
      </c>
      <c r="S370" s="192">
        <v>0.584283</v>
      </c>
      <c r="T370" s="192">
        <v>5.7766464152953993E-2</v>
      </c>
      <c r="U370" s="192">
        <v>0</v>
      </c>
      <c r="V370" s="192">
        <v>0</v>
      </c>
      <c r="W370" s="192">
        <v>0</v>
      </c>
      <c r="X370" s="192">
        <v>0</v>
      </c>
      <c r="Y370" s="192">
        <v>0</v>
      </c>
      <c r="Z370" s="192"/>
      <c r="AA370" s="192">
        <v>0</v>
      </c>
      <c r="AB370" s="188"/>
      <c r="AC370" s="193">
        <v>13.525580780159251</v>
      </c>
      <c r="AE370" s="192">
        <v>5.323942865545912</v>
      </c>
      <c r="AF370" s="188"/>
      <c r="AG370" s="192">
        <v>5.7577226229020004</v>
      </c>
      <c r="AH370" s="192">
        <v>2.8577677771999502E-2</v>
      </c>
      <c r="AI370" s="192">
        <v>-0.18762200000000001</v>
      </c>
      <c r="AJ370" s="192"/>
      <c r="AK370" s="192">
        <v>0</v>
      </c>
      <c r="AL370" s="192">
        <v>0</v>
      </c>
      <c r="AM370" s="192">
        <v>0</v>
      </c>
      <c r="AN370" s="192">
        <v>0</v>
      </c>
      <c r="AO370" s="192">
        <v>0</v>
      </c>
      <c r="AP370" s="192">
        <v>8.5470000000000008E-3</v>
      </c>
      <c r="AQ370" s="192">
        <v>7.8549999999999991E-3</v>
      </c>
      <c r="AR370" s="192">
        <v>5.9562876703360607E-2</v>
      </c>
      <c r="AS370" s="192">
        <v>1.5487965235555554</v>
      </c>
      <c r="AT370" s="192">
        <v>9.0544251428522054E-3</v>
      </c>
      <c r="AU370" s="192">
        <v>0.52259599999999995</v>
      </c>
      <c r="AV370" s="192">
        <v>7.6396063526898553E-2</v>
      </c>
      <c r="AW370" s="192">
        <v>0</v>
      </c>
      <c r="AX370" s="192">
        <v>0</v>
      </c>
      <c r="AY370" s="192">
        <v>0</v>
      </c>
      <c r="AZ370" s="192">
        <v>0</v>
      </c>
      <c r="BA370" s="192">
        <v>0</v>
      </c>
      <c r="BB370" s="188"/>
      <c r="BC370" s="192">
        <v>0</v>
      </c>
      <c r="BD370" s="188"/>
      <c r="BE370" s="192">
        <v>0</v>
      </c>
      <c r="BG370" s="187">
        <v>13.155429055148577</v>
      </c>
      <c r="BI370" s="159">
        <v>-2.7366789716982153E-2</v>
      </c>
      <c r="BN370" s="194"/>
    </row>
    <row r="371" spans="1:66" x14ac:dyDescent="0.2">
      <c r="A371" s="190" t="s">
        <v>808</v>
      </c>
      <c r="B371" s="190" t="s">
        <v>1038</v>
      </c>
      <c r="C371" s="190" t="s">
        <v>374</v>
      </c>
      <c r="D371" s="190"/>
      <c r="E371" s="192">
        <v>33.520291999999998</v>
      </c>
      <c r="F371" s="192"/>
      <c r="G371" s="192">
        <v>73.761911760952998</v>
      </c>
      <c r="H371" s="192">
        <v>0</v>
      </c>
      <c r="I371" s="192">
        <v>0</v>
      </c>
      <c r="J371" s="192">
        <v>0</v>
      </c>
      <c r="K371" s="192">
        <v>0</v>
      </c>
      <c r="L371" s="192">
        <v>0</v>
      </c>
      <c r="M371" s="192">
        <v>0</v>
      </c>
      <c r="N371" s="192">
        <v>1.2077003964019652</v>
      </c>
      <c r="O371" s="192">
        <v>0</v>
      </c>
      <c r="P371" s="192">
        <v>0</v>
      </c>
      <c r="Q371" s="192">
        <v>0</v>
      </c>
      <c r="R371" s="192">
        <v>0</v>
      </c>
      <c r="S371" s="192">
        <v>0</v>
      </c>
      <c r="T371" s="192">
        <v>0</v>
      </c>
      <c r="U371" s="192">
        <v>0</v>
      </c>
      <c r="V371" s="192">
        <v>0</v>
      </c>
      <c r="W371" s="192">
        <v>0</v>
      </c>
      <c r="X371" s="192">
        <v>0</v>
      </c>
      <c r="Y371" s="192">
        <v>0</v>
      </c>
      <c r="Z371" s="192"/>
      <c r="AA371" s="192">
        <v>0</v>
      </c>
      <c r="AB371" s="188"/>
      <c r="AC371" s="193">
        <v>108.48990415735496</v>
      </c>
      <c r="AE371" s="192">
        <v>33.709476293937264</v>
      </c>
      <c r="AF371" s="188"/>
      <c r="AG371" s="192">
        <v>68.155017255849998</v>
      </c>
      <c r="AH371" s="192">
        <v>0.31891467896100878</v>
      </c>
      <c r="AI371" s="192">
        <v>0</v>
      </c>
      <c r="AJ371" s="192"/>
      <c r="AK371" s="192">
        <v>0</v>
      </c>
      <c r="AL371" s="192">
        <v>0</v>
      </c>
      <c r="AM371" s="192">
        <v>0</v>
      </c>
      <c r="AN371" s="192">
        <v>0</v>
      </c>
      <c r="AO371" s="192">
        <v>1.2404730174379373</v>
      </c>
      <c r="AP371" s="192">
        <v>0</v>
      </c>
      <c r="AQ371" s="192">
        <v>0</v>
      </c>
      <c r="AR371" s="192">
        <v>0.43195530117669878</v>
      </c>
      <c r="AS371" s="192">
        <v>0</v>
      </c>
      <c r="AT371" s="192">
        <v>0</v>
      </c>
      <c r="AU371" s="192">
        <v>0</v>
      </c>
      <c r="AV371" s="192">
        <v>0</v>
      </c>
      <c r="AW371" s="192">
        <v>0</v>
      </c>
      <c r="AX371" s="192">
        <v>0</v>
      </c>
      <c r="AY371" s="192">
        <v>0</v>
      </c>
      <c r="AZ371" s="192">
        <v>0</v>
      </c>
      <c r="BA371" s="192">
        <v>0</v>
      </c>
      <c r="BB371" s="188"/>
      <c r="BC371" s="192">
        <v>0</v>
      </c>
      <c r="BD371" s="188"/>
      <c r="BE371" s="192">
        <v>0</v>
      </c>
      <c r="BG371" s="187">
        <v>103.8558365473629</v>
      </c>
      <c r="BI371" s="159">
        <v>-4.271427508379725E-2</v>
      </c>
      <c r="BN371" s="194"/>
    </row>
    <row r="372" spans="1:66" x14ac:dyDescent="0.2">
      <c r="A372" s="190" t="s">
        <v>660</v>
      </c>
      <c r="B372" s="190" t="s">
        <v>1039</v>
      </c>
      <c r="C372" s="190" t="s">
        <v>375</v>
      </c>
      <c r="D372" s="190"/>
      <c r="E372" s="192">
        <v>3.2682220000000002</v>
      </c>
      <c r="F372" s="192"/>
      <c r="G372" s="192">
        <v>4.7451230990760003</v>
      </c>
      <c r="H372" s="192">
        <v>-0.174266</v>
      </c>
      <c r="I372" s="192">
        <v>0</v>
      </c>
      <c r="J372" s="192">
        <v>0</v>
      </c>
      <c r="K372" s="192">
        <v>0</v>
      </c>
      <c r="L372" s="192">
        <v>0</v>
      </c>
      <c r="M372" s="192">
        <v>0</v>
      </c>
      <c r="N372" s="192">
        <v>0</v>
      </c>
      <c r="O372" s="192">
        <v>8.5470000000000008E-3</v>
      </c>
      <c r="P372" s="192">
        <v>7.8549999999999991E-3</v>
      </c>
      <c r="Q372" s="192">
        <v>1.1072168515555556</v>
      </c>
      <c r="R372" s="192">
        <v>1.5890979537342035E-2</v>
      </c>
      <c r="S372" s="192">
        <v>0.492039</v>
      </c>
      <c r="T372" s="192">
        <v>4.2374515041405658E-2</v>
      </c>
      <c r="U372" s="192">
        <v>0</v>
      </c>
      <c r="V372" s="192">
        <v>0</v>
      </c>
      <c r="W372" s="192">
        <v>0</v>
      </c>
      <c r="X372" s="192">
        <v>0</v>
      </c>
      <c r="Y372" s="192">
        <v>0</v>
      </c>
      <c r="Z372" s="192"/>
      <c r="AA372" s="192">
        <v>0</v>
      </c>
      <c r="AB372" s="188"/>
      <c r="AC372" s="193">
        <v>9.5130024452103044</v>
      </c>
      <c r="AE372" s="192">
        <v>3.2932618170066328</v>
      </c>
      <c r="AF372" s="188"/>
      <c r="AG372" s="192">
        <v>4.1076604906489997</v>
      </c>
      <c r="AH372" s="192">
        <v>2.028973785299994E-2</v>
      </c>
      <c r="AI372" s="192">
        <v>-0.174266</v>
      </c>
      <c r="AJ372" s="192"/>
      <c r="AK372" s="192">
        <v>0</v>
      </c>
      <c r="AL372" s="192">
        <v>0</v>
      </c>
      <c r="AM372" s="192">
        <v>0</v>
      </c>
      <c r="AN372" s="192">
        <v>0</v>
      </c>
      <c r="AO372" s="192">
        <v>0</v>
      </c>
      <c r="AP372" s="192">
        <v>8.5470000000000008E-3</v>
      </c>
      <c r="AQ372" s="192">
        <v>7.8549999999999991E-3</v>
      </c>
      <c r="AR372" s="192">
        <v>3.5587470386046795E-2</v>
      </c>
      <c r="AS372" s="192">
        <v>1.5097963715555556</v>
      </c>
      <c r="AT372" s="192">
        <v>6.4532872512882275E-3</v>
      </c>
      <c r="AU372" s="192">
        <v>0.43832399999999999</v>
      </c>
      <c r="AV372" s="192">
        <v>6.6196951936016796E-2</v>
      </c>
      <c r="AW372" s="192">
        <v>0</v>
      </c>
      <c r="AX372" s="192">
        <v>0</v>
      </c>
      <c r="AY372" s="192">
        <v>0</v>
      </c>
      <c r="AZ372" s="192">
        <v>0</v>
      </c>
      <c r="BA372" s="192">
        <v>0</v>
      </c>
      <c r="BB372" s="188"/>
      <c r="BC372" s="192">
        <v>0</v>
      </c>
      <c r="BD372" s="188"/>
      <c r="BE372" s="192">
        <v>0</v>
      </c>
      <c r="BG372" s="187">
        <v>9.3197061266375378</v>
      </c>
      <c r="BI372" s="159">
        <v>-2.03191704917609E-2</v>
      </c>
      <c r="BN372" s="194"/>
    </row>
    <row r="373" spans="1:66" x14ac:dyDescent="0.2">
      <c r="A373" s="190" t="s">
        <v>660</v>
      </c>
      <c r="B373" s="190" t="s">
        <v>1040</v>
      </c>
      <c r="C373" s="190" t="s">
        <v>376</v>
      </c>
      <c r="D373" s="190"/>
      <c r="E373" s="192">
        <v>1.772613</v>
      </c>
      <c r="F373" s="192"/>
      <c r="G373" s="192">
        <v>2.6531153749010001</v>
      </c>
      <c r="H373" s="192">
        <v>-0.110253</v>
      </c>
      <c r="I373" s="192">
        <v>0</v>
      </c>
      <c r="J373" s="192">
        <v>0</v>
      </c>
      <c r="K373" s="192">
        <v>0</v>
      </c>
      <c r="L373" s="192">
        <v>0</v>
      </c>
      <c r="M373" s="192">
        <v>0</v>
      </c>
      <c r="N373" s="192">
        <v>0</v>
      </c>
      <c r="O373" s="192">
        <v>8.5470000000000008E-3</v>
      </c>
      <c r="P373" s="192">
        <v>7.8549999999999991E-3</v>
      </c>
      <c r="Q373" s="192">
        <v>0.38395637333333343</v>
      </c>
      <c r="R373" s="192">
        <v>8.9056498900355625E-3</v>
      </c>
      <c r="S373" s="192">
        <v>0.27284999999999998</v>
      </c>
      <c r="T373" s="192">
        <v>3.2679792019454833E-2</v>
      </c>
      <c r="U373" s="192">
        <v>0</v>
      </c>
      <c r="V373" s="192">
        <v>0</v>
      </c>
      <c r="W373" s="192">
        <v>0</v>
      </c>
      <c r="X373" s="192">
        <v>0</v>
      </c>
      <c r="Y373" s="192">
        <v>0</v>
      </c>
      <c r="Z373" s="192"/>
      <c r="AA373" s="192">
        <v>0</v>
      </c>
      <c r="AB373" s="188"/>
      <c r="AC373" s="193">
        <v>5.0302691901438248</v>
      </c>
      <c r="AE373" s="192">
        <v>1.7791467292784255</v>
      </c>
      <c r="AF373" s="188"/>
      <c r="AG373" s="192">
        <v>2.295868671954</v>
      </c>
      <c r="AH373" s="192">
        <v>1.1370809537000023E-2</v>
      </c>
      <c r="AI373" s="192">
        <v>-0.110253</v>
      </c>
      <c r="AJ373" s="192"/>
      <c r="AK373" s="192">
        <v>0</v>
      </c>
      <c r="AL373" s="192">
        <v>0</v>
      </c>
      <c r="AM373" s="192">
        <v>0</v>
      </c>
      <c r="AN373" s="192">
        <v>0</v>
      </c>
      <c r="AO373" s="192">
        <v>0</v>
      </c>
      <c r="AP373" s="192">
        <v>8.5470000000000008E-3</v>
      </c>
      <c r="AQ373" s="192">
        <v>7.8549999999999991E-3</v>
      </c>
      <c r="AR373" s="192">
        <v>2.0547099976749614E-2</v>
      </c>
      <c r="AS373" s="192">
        <v>0.4436440533333334</v>
      </c>
      <c r="AT373" s="192">
        <v>3.6081920885001656E-3</v>
      </c>
      <c r="AU373" s="192">
        <v>0.24831800000000001</v>
      </c>
      <c r="AV373" s="192">
        <v>5.9658547803116267E-2</v>
      </c>
      <c r="AW373" s="192">
        <v>0</v>
      </c>
      <c r="AX373" s="192">
        <v>0</v>
      </c>
      <c r="AY373" s="192">
        <v>0</v>
      </c>
      <c r="AZ373" s="192">
        <v>0</v>
      </c>
      <c r="BA373" s="192">
        <v>0</v>
      </c>
      <c r="BB373" s="188"/>
      <c r="BC373" s="192">
        <v>0</v>
      </c>
      <c r="BD373" s="188"/>
      <c r="BE373" s="192">
        <v>0</v>
      </c>
      <c r="BG373" s="187">
        <v>4.7683111039711257</v>
      </c>
      <c r="BI373" s="159">
        <v>-5.2076355413736661E-2</v>
      </c>
      <c r="BN373" s="194"/>
    </row>
    <row r="374" spans="1:66" x14ac:dyDescent="0.2">
      <c r="A374" s="190" t="s">
        <v>715</v>
      </c>
      <c r="B374" s="190" t="s">
        <v>1041</v>
      </c>
      <c r="C374" s="190" t="s">
        <v>377</v>
      </c>
      <c r="D374" s="190"/>
      <c r="E374" s="192">
        <v>349.34125460000001</v>
      </c>
      <c r="F374" s="192"/>
      <c r="G374" s="192">
        <v>177.20531963455701</v>
      </c>
      <c r="H374" s="192">
        <v>0</v>
      </c>
      <c r="I374" s="192">
        <v>0</v>
      </c>
      <c r="J374" s="192">
        <v>0</v>
      </c>
      <c r="K374" s="192">
        <v>0.14812700000000001</v>
      </c>
      <c r="L374" s="192">
        <v>0.23394800000000002</v>
      </c>
      <c r="M374" s="192">
        <v>1.2485710000000001</v>
      </c>
      <c r="N374" s="192">
        <v>0.78953719845354031</v>
      </c>
      <c r="O374" s="192">
        <v>8.5470000000000008E-3</v>
      </c>
      <c r="P374" s="192">
        <v>0</v>
      </c>
      <c r="Q374" s="192">
        <v>2.1150443642222219</v>
      </c>
      <c r="R374" s="192">
        <v>0.58687243599221084</v>
      </c>
      <c r="S374" s="192">
        <v>0</v>
      </c>
      <c r="T374" s="192">
        <v>0</v>
      </c>
      <c r="U374" s="192">
        <v>0</v>
      </c>
      <c r="V374" s="192">
        <v>0</v>
      </c>
      <c r="W374" s="192">
        <v>0</v>
      </c>
      <c r="X374" s="192">
        <v>0.57857099999999995</v>
      </c>
      <c r="Y374" s="192">
        <v>26.697790288679258</v>
      </c>
      <c r="Z374" s="192"/>
      <c r="AA374" s="192">
        <v>11.823605000000001</v>
      </c>
      <c r="AB374" s="188"/>
      <c r="AC374" s="193">
        <v>570.77718752190435</v>
      </c>
      <c r="AE374" s="192">
        <v>352.35807015355226</v>
      </c>
      <c r="AF374" s="188"/>
      <c r="AG374" s="192">
        <v>163.203604125607</v>
      </c>
      <c r="AH374" s="192">
        <v>0.749323718611002</v>
      </c>
      <c r="AI374" s="192">
        <v>0</v>
      </c>
      <c r="AJ374" s="192"/>
      <c r="AK374" s="192">
        <v>0</v>
      </c>
      <c r="AL374" s="192">
        <v>0.14812700000000001</v>
      </c>
      <c r="AM374" s="192">
        <v>0.23394800000000002</v>
      </c>
      <c r="AN374" s="192">
        <v>1.2304079999999999</v>
      </c>
      <c r="AO374" s="192">
        <v>0.82775147203203603</v>
      </c>
      <c r="AP374" s="192">
        <v>8.5470000000000008E-3</v>
      </c>
      <c r="AQ374" s="192">
        <v>0</v>
      </c>
      <c r="AR374" s="192">
        <v>3.9275452188209607</v>
      </c>
      <c r="AS374" s="192">
        <v>2.9541160175555552</v>
      </c>
      <c r="AT374" s="192">
        <v>0.24099624102076989</v>
      </c>
      <c r="AU374" s="192">
        <v>0</v>
      </c>
      <c r="AV374" s="192">
        <v>0</v>
      </c>
      <c r="AW374" s="192">
        <v>0</v>
      </c>
      <c r="AX374" s="192">
        <v>0</v>
      </c>
      <c r="AY374" s="192">
        <v>0</v>
      </c>
      <c r="AZ374" s="192">
        <v>0.59662999999999999</v>
      </c>
      <c r="BA374" s="192">
        <v>27.445328416762276</v>
      </c>
      <c r="BB374" s="188"/>
      <c r="BC374" s="192">
        <v>15.140821000000001</v>
      </c>
      <c r="BD374" s="188"/>
      <c r="BE374" s="192">
        <v>0</v>
      </c>
      <c r="BG374" s="187">
        <v>569.06521636396178</v>
      </c>
      <c r="BI374" s="159">
        <v>-2.9993685721310856E-3</v>
      </c>
      <c r="BN374" s="194"/>
    </row>
    <row r="375" spans="1:66" x14ac:dyDescent="0.2">
      <c r="A375" s="190" t="s">
        <v>808</v>
      </c>
      <c r="B375" s="190" t="s">
        <v>1042</v>
      </c>
      <c r="C375" s="190" t="s">
        <v>378</v>
      </c>
      <c r="D375" s="190"/>
      <c r="E375" s="192">
        <v>33.709912000000003</v>
      </c>
      <c r="F375" s="192"/>
      <c r="G375" s="192">
        <v>54.090098227934</v>
      </c>
      <c r="H375" s="192">
        <v>0</v>
      </c>
      <c r="I375" s="192">
        <v>0</v>
      </c>
      <c r="J375" s="192">
        <v>0</v>
      </c>
      <c r="K375" s="192">
        <v>0</v>
      </c>
      <c r="L375" s="192">
        <v>0</v>
      </c>
      <c r="M375" s="192">
        <v>0</v>
      </c>
      <c r="N375" s="192">
        <v>1.450829374861291</v>
      </c>
      <c r="O375" s="192">
        <v>0</v>
      </c>
      <c r="P375" s="192">
        <v>0</v>
      </c>
      <c r="Q375" s="192">
        <v>0</v>
      </c>
      <c r="R375" s="192">
        <v>0</v>
      </c>
      <c r="S375" s="192">
        <v>0</v>
      </c>
      <c r="T375" s="192">
        <v>0</v>
      </c>
      <c r="U375" s="192">
        <v>0</v>
      </c>
      <c r="V375" s="192">
        <v>0</v>
      </c>
      <c r="W375" s="192">
        <v>0</v>
      </c>
      <c r="X375" s="192">
        <v>0</v>
      </c>
      <c r="Y375" s="192">
        <v>0</v>
      </c>
      <c r="Z375" s="192"/>
      <c r="AA375" s="192">
        <v>0</v>
      </c>
      <c r="AB375" s="188"/>
      <c r="AC375" s="193">
        <v>89.250839602795281</v>
      </c>
      <c r="AE375" s="192">
        <v>34.014662276256445</v>
      </c>
      <c r="AF375" s="188"/>
      <c r="AG375" s="192">
        <v>49.992645312156</v>
      </c>
      <c r="AH375" s="192">
        <v>0.23386224542599918</v>
      </c>
      <c r="AI375" s="192">
        <v>0</v>
      </c>
      <c r="AJ375" s="192"/>
      <c r="AK375" s="192">
        <v>0</v>
      </c>
      <c r="AL375" s="192">
        <v>0</v>
      </c>
      <c r="AM375" s="192">
        <v>0</v>
      </c>
      <c r="AN375" s="192">
        <v>0</v>
      </c>
      <c r="AO375" s="192">
        <v>1.5046452997947146</v>
      </c>
      <c r="AP375" s="192">
        <v>0</v>
      </c>
      <c r="AQ375" s="192">
        <v>0</v>
      </c>
      <c r="AR375" s="192">
        <v>0.40335217229940373</v>
      </c>
      <c r="AS375" s="192">
        <v>0</v>
      </c>
      <c r="AT375" s="192">
        <v>0</v>
      </c>
      <c r="AU375" s="192">
        <v>0</v>
      </c>
      <c r="AV375" s="192">
        <v>0</v>
      </c>
      <c r="AW375" s="192">
        <v>0</v>
      </c>
      <c r="AX375" s="192">
        <v>0</v>
      </c>
      <c r="AY375" s="192">
        <v>0</v>
      </c>
      <c r="AZ375" s="192">
        <v>0</v>
      </c>
      <c r="BA375" s="192">
        <v>0</v>
      </c>
      <c r="BB375" s="188"/>
      <c r="BC375" s="192">
        <v>0</v>
      </c>
      <c r="BD375" s="188"/>
      <c r="BE375" s="192">
        <v>0</v>
      </c>
      <c r="BG375" s="187">
        <v>86.149167305932565</v>
      </c>
      <c r="BI375" s="159">
        <v>-3.475230385133065E-2</v>
      </c>
      <c r="BN375" s="194"/>
    </row>
    <row r="376" spans="1:66" x14ac:dyDescent="0.2">
      <c r="A376" s="190" t="s">
        <v>724</v>
      </c>
      <c r="B376" s="190" t="s">
        <v>1043</v>
      </c>
      <c r="C376" s="190" t="s">
        <v>379</v>
      </c>
      <c r="D376" s="190"/>
      <c r="E376" s="192">
        <v>44.680160000000001</v>
      </c>
      <c r="F376" s="192"/>
      <c r="G376" s="192">
        <v>198.13240927760199</v>
      </c>
      <c r="H376" s="192">
        <v>0</v>
      </c>
      <c r="I376" s="192">
        <v>0</v>
      </c>
      <c r="J376" s="192">
        <v>0</v>
      </c>
      <c r="K376" s="192">
        <v>0</v>
      </c>
      <c r="L376" s="192">
        <v>0.16989399999999996</v>
      </c>
      <c r="M376" s="192">
        <v>1.07236</v>
      </c>
      <c r="N376" s="192">
        <v>0</v>
      </c>
      <c r="O376" s="192">
        <v>8.5470000000000008E-3</v>
      </c>
      <c r="P376" s="192">
        <v>7.8549999999999991E-3</v>
      </c>
      <c r="Q376" s="192">
        <v>6.3504021477777775</v>
      </c>
      <c r="R376" s="192">
        <v>0.66925362355659801</v>
      </c>
      <c r="S376" s="192">
        <v>2.542967</v>
      </c>
      <c r="T376" s="192">
        <v>0.16124620942879572</v>
      </c>
      <c r="U376" s="192">
        <v>0.1</v>
      </c>
      <c r="V376" s="192">
        <v>0</v>
      </c>
      <c r="W376" s="192">
        <v>0</v>
      </c>
      <c r="X376" s="192">
        <v>0.23174</v>
      </c>
      <c r="Y376" s="192">
        <v>30.384168630132837</v>
      </c>
      <c r="Z376" s="192"/>
      <c r="AA376" s="192">
        <v>4.7358070000000003</v>
      </c>
      <c r="AB376" s="188"/>
      <c r="AC376" s="193">
        <v>289.24680988849798</v>
      </c>
      <c r="AE376" s="192">
        <v>44.795954753795542</v>
      </c>
      <c r="AF376" s="188"/>
      <c r="AG376" s="192">
        <v>176.77743163825602</v>
      </c>
      <c r="AH376" s="192">
        <v>0.85450871968397502</v>
      </c>
      <c r="AI376" s="192">
        <v>0</v>
      </c>
      <c r="AJ376" s="192"/>
      <c r="AK376" s="192">
        <v>0</v>
      </c>
      <c r="AL376" s="192">
        <v>0</v>
      </c>
      <c r="AM376" s="192">
        <v>0.16989399999999996</v>
      </c>
      <c r="AN376" s="192">
        <v>1.0567599999999999</v>
      </c>
      <c r="AO376" s="192">
        <v>0</v>
      </c>
      <c r="AP376" s="192">
        <v>8.5470000000000008E-3</v>
      </c>
      <c r="AQ376" s="192">
        <v>7.8549999999999991E-3</v>
      </c>
      <c r="AR376" s="192">
        <v>0.49400065769453694</v>
      </c>
      <c r="AS376" s="192">
        <v>8.2498716144444444</v>
      </c>
      <c r="AT376" s="192">
        <v>0.26945672939594517</v>
      </c>
      <c r="AU376" s="192">
        <v>2.542967</v>
      </c>
      <c r="AV376" s="192">
        <v>0.14803161485373006</v>
      </c>
      <c r="AW376" s="192">
        <v>0.1</v>
      </c>
      <c r="AX376" s="192">
        <v>0</v>
      </c>
      <c r="AY376" s="192">
        <v>0</v>
      </c>
      <c r="AZ376" s="192">
        <v>0.23897299999999999</v>
      </c>
      <c r="BA376" s="192">
        <v>31.234925351776557</v>
      </c>
      <c r="BB376" s="188"/>
      <c r="BC376" s="192">
        <v>6.0644790000000004</v>
      </c>
      <c r="BD376" s="188"/>
      <c r="BE376" s="192">
        <v>0</v>
      </c>
      <c r="BG376" s="187">
        <v>273.01365607990073</v>
      </c>
      <c r="BI376" s="159">
        <v>-5.6122153308639719E-2</v>
      </c>
      <c r="BN376" s="194"/>
    </row>
    <row r="377" spans="1:66" x14ac:dyDescent="0.2">
      <c r="A377" s="190" t="s">
        <v>660</v>
      </c>
      <c r="B377" s="190" t="s">
        <v>1044</v>
      </c>
      <c r="C377" s="190" t="s">
        <v>380</v>
      </c>
      <c r="D377" s="190"/>
      <c r="E377" s="192">
        <v>5.4650319999999999</v>
      </c>
      <c r="F377" s="192"/>
      <c r="G377" s="192">
        <v>4.459165553779</v>
      </c>
      <c r="H377" s="192">
        <v>-4.7260000000000002E-3</v>
      </c>
      <c r="I377" s="192">
        <v>0</v>
      </c>
      <c r="J377" s="192">
        <v>0</v>
      </c>
      <c r="K377" s="192">
        <v>0</v>
      </c>
      <c r="L377" s="192">
        <v>0</v>
      </c>
      <c r="M377" s="192">
        <v>0</v>
      </c>
      <c r="N377" s="192">
        <v>0</v>
      </c>
      <c r="O377" s="192">
        <v>8.5470000000000008E-3</v>
      </c>
      <c r="P377" s="192">
        <v>7.8549999999999991E-3</v>
      </c>
      <c r="Q377" s="192">
        <v>0.48906989333333339</v>
      </c>
      <c r="R377" s="192">
        <v>1.509976450687844E-2</v>
      </c>
      <c r="S377" s="192">
        <v>0.55237700000000001</v>
      </c>
      <c r="T377" s="192">
        <v>5.3771050606790403E-2</v>
      </c>
      <c r="U377" s="192">
        <v>0</v>
      </c>
      <c r="V377" s="192">
        <v>0</v>
      </c>
      <c r="W377" s="192">
        <v>0</v>
      </c>
      <c r="X377" s="192">
        <v>0</v>
      </c>
      <c r="Y377" s="192">
        <v>0</v>
      </c>
      <c r="Z377" s="192"/>
      <c r="AA377" s="192">
        <v>0</v>
      </c>
      <c r="AB377" s="188"/>
      <c r="AC377" s="193">
        <v>11.046191262226001</v>
      </c>
      <c r="AE377" s="192">
        <v>5.4519819099641582</v>
      </c>
      <c r="AF377" s="188"/>
      <c r="AG377" s="192">
        <v>3.8674442120019998</v>
      </c>
      <c r="AH377" s="192">
        <v>1.9279507772000042E-2</v>
      </c>
      <c r="AI377" s="192">
        <v>-4.7260000000000002E-3</v>
      </c>
      <c r="AJ377" s="192"/>
      <c r="AK377" s="192">
        <v>0</v>
      </c>
      <c r="AL377" s="192">
        <v>0</v>
      </c>
      <c r="AM377" s="192">
        <v>0</v>
      </c>
      <c r="AN377" s="192">
        <v>0</v>
      </c>
      <c r="AO377" s="192">
        <v>0</v>
      </c>
      <c r="AP377" s="192">
        <v>8.5470000000000008E-3</v>
      </c>
      <c r="AQ377" s="192">
        <v>7.8549999999999991E-3</v>
      </c>
      <c r="AR377" s="192">
        <v>6.1479588606673692E-2</v>
      </c>
      <c r="AS377" s="192">
        <v>0.81812439999999997</v>
      </c>
      <c r="AT377" s="192">
        <v>6.0643898206116358E-3</v>
      </c>
      <c r="AU377" s="192">
        <v>0.50974799999999998</v>
      </c>
      <c r="AV377" s="192">
        <v>7.4208274654322226E-2</v>
      </c>
      <c r="AW377" s="192">
        <v>0</v>
      </c>
      <c r="AX377" s="192">
        <v>0</v>
      </c>
      <c r="AY377" s="192">
        <v>0</v>
      </c>
      <c r="AZ377" s="192">
        <v>0</v>
      </c>
      <c r="BA377" s="192">
        <v>0</v>
      </c>
      <c r="BB377" s="188"/>
      <c r="BC377" s="192">
        <v>0</v>
      </c>
      <c r="BD377" s="188"/>
      <c r="BE377" s="192">
        <v>0</v>
      </c>
      <c r="BG377" s="187">
        <v>10.820006282819765</v>
      </c>
      <c r="BI377" s="159">
        <v>-2.0476286716101619E-2</v>
      </c>
      <c r="BN377" s="194"/>
    </row>
    <row r="378" spans="1:66" x14ac:dyDescent="0.2">
      <c r="A378" s="190" t="s">
        <v>682</v>
      </c>
      <c r="B378" s="190" t="s">
        <v>1045</v>
      </c>
      <c r="C378" s="190" t="s">
        <v>381</v>
      </c>
      <c r="D378" s="190"/>
      <c r="E378" s="192">
        <v>98.315724000000003</v>
      </c>
      <c r="F378" s="192"/>
      <c r="G378" s="192">
        <v>154.36688464379998</v>
      </c>
      <c r="H378" s="192">
        <v>-1.2186000000000001E-2</v>
      </c>
      <c r="I378" s="192">
        <v>0</v>
      </c>
      <c r="J378" s="192">
        <v>0</v>
      </c>
      <c r="K378" s="192">
        <v>0</v>
      </c>
      <c r="L378" s="192">
        <v>6.4448999999999979E-2</v>
      </c>
      <c r="M378" s="192">
        <v>1.200742</v>
      </c>
      <c r="N378" s="192">
        <v>0</v>
      </c>
      <c r="O378" s="192">
        <v>8.5470000000000008E-3</v>
      </c>
      <c r="P378" s="192">
        <v>7.8549999999999991E-3</v>
      </c>
      <c r="Q378" s="192">
        <v>2.0374308733333333</v>
      </c>
      <c r="R378" s="192">
        <v>0.52272192581109334</v>
      </c>
      <c r="S378" s="192">
        <v>2.373043</v>
      </c>
      <c r="T378" s="192">
        <v>0.20496709163882548</v>
      </c>
      <c r="U378" s="192">
        <v>0</v>
      </c>
      <c r="V378" s="192">
        <v>0</v>
      </c>
      <c r="W378" s="192">
        <v>0</v>
      </c>
      <c r="X378" s="192">
        <v>0.278864</v>
      </c>
      <c r="Y378" s="192">
        <v>23.020453195117437</v>
      </c>
      <c r="Z378" s="192"/>
      <c r="AA378" s="192">
        <v>5.6988310000000002</v>
      </c>
      <c r="AB378" s="188"/>
      <c r="AC378" s="193">
        <v>288.08832672970067</v>
      </c>
      <c r="AE378" s="192">
        <v>99.08499751075621</v>
      </c>
      <c r="AF378" s="188"/>
      <c r="AG378" s="192">
        <v>138.756922853681</v>
      </c>
      <c r="AH378" s="192">
        <v>0.66741580150499935</v>
      </c>
      <c r="AI378" s="192">
        <v>-1.2186000000000001E-2</v>
      </c>
      <c r="AJ378" s="192"/>
      <c r="AK378" s="192">
        <v>0</v>
      </c>
      <c r="AL378" s="192">
        <v>0</v>
      </c>
      <c r="AM378" s="192">
        <v>6.4448999999999979E-2</v>
      </c>
      <c r="AN378" s="192">
        <v>1.1832750000000001</v>
      </c>
      <c r="AO378" s="192">
        <v>0</v>
      </c>
      <c r="AP378" s="192">
        <v>8.5470000000000008E-3</v>
      </c>
      <c r="AQ378" s="192">
        <v>7.8549999999999991E-3</v>
      </c>
      <c r="AR378" s="192">
        <v>1.1901032643141198</v>
      </c>
      <c r="AS378" s="192">
        <v>2.9729456733333333</v>
      </c>
      <c r="AT378" s="192">
        <v>0.20993635526271093</v>
      </c>
      <c r="AU378" s="192">
        <v>2.2222490000000001</v>
      </c>
      <c r="AV378" s="192">
        <v>0.17366058516667335</v>
      </c>
      <c r="AW378" s="192">
        <v>0</v>
      </c>
      <c r="AX378" s="192">
        <v>0</v>
      </c>
      <c r="AY378" s="192">
        <v>0</v>
      </c>
      <c r="AZ378" s="192">
        <v>0.28756799999999999</v>
      </c>
      <c r="BA378" s="192">
        <v>23.665025884580725</v>
      </c>
      <c r="BB378" s="188"/>
      <c r="BC378" s="192">
        <v>7.297688</v>
      </c>
      <c r="BD378" s="188"/>
      <c r="BE378" s="192">
        <v>0</v>
      </c>
      <c r="BG378" s="187">
        <v>277.78045292859974</v>
      </c>
      <c r="BI378" s="159">
        <v>-3.578025502842503E-2</v>
      </c>
      <c r="BN378" s="194"/>
    </row>
    <row r="379" spans="1:66" x14ac:dyDescent="0.2">
      <c r="A379" s="190" t="s">
        <v>688</v>
      </c>
      <c r="B379" s="190" t="s">
        <v>1046</v>
      </c>
      <c r="C379" s="190" t="s">
        <v>382</v>
      </c>
      <c r="D379" s="190"/>
      <c r="E379" s="192">
        <v>201.18213847999999</v>
      </c>
      <c r="F379" s="192"/>
      <c r="G379" s="192">
        <v>129.168218408939</v>
      </c>
      <c r="H379" s="192">
        <v>-1.149224</v>
      </c>
      <c r="I379" s="192">
        <v>0</v>
      </c>
      <c r="J379" s="192">
        <v>0</v>
      </c>
      <c r="K379" s="192">
        <v>0</v>
      </c>
      <c r="L379" s="192">
        <v>0.150807</v>
      </c>
      <c r="M379" s="192">
        <v>0.74986799999999998</v>
      </c>
      <c r="N379" s="192">
        <v>0</v>
      </c>
      <c r="O379" s="192">
        <v>8.5470000000000008E-3</v>
      </c>
      <c r="P379" s="192">
        <v>7.8549999999999991E-3</v>
      </c>
      <c r="Q379" s="192">
        <v>7.5928536466666667</v>
      </c>
      <c r="R379" s="192">
        <v>0.42865509019494358</v>
      </c>
      <c r="S379" s="192">
        <v>2.392817</v>
      </c>
      <c r="T379" s="192">
        <v>0.17720078768442565</v>
      </c>
      <c r="U379" s="192">
        <v>0</v>
      </c>
      <c r="V379" s="192">
        <v>0</v>
      </c>
      <c r="W379" s="192">
        <v>0</v>
      </c>
      <c r="X379" s="192">
        <v>0.31929299999999999</v>
      </c>
      <c r="Y379" s="192">
        <v>13.260506260904037</v>
      </c>
      <c r="Z379" s="192"/>
      <c r="AA379" s="192">
        <v>6.5250490000000001</v>
      </c>
      <c r="AB379" s="188"/>
      <c r="AC379" s="193">
        <v>360.81458467438904</v>
      </c>
      <c r="AE379" s="192">
        <v>202.40134267051391</v>
      </c>
      <c r="AF379" s="188"/>
      <c r="AG379" s="192">
        <v>117.028204854257</v>
      </c>
      <c r="AH379" s="192">
        <v>0.54731046559299523</v>
      </c>
      <c r="AI379" s="192">
        <v>-1.149224</v>
      </c>
      <c r="AJ379" s="192"/>
      <c r="AK379" s="192">
        <v>0</v>
      </c>
      <c r="AL379" s="192">
        <v>0</v>
      </c>
      <c r="AM379" s="192">
        <v>0.150807</v>
      </c>
      <c r="AN379" s="192">
        <v>0.73895999999999995</v>
      </c>
      <c r="AO379" s="192">
        <v>0</v>
      </c>
      <c r="AP379" s="192">
        <v>8.5470000000000008E-3</v>
      </c>
      <c r="AQ379" s="192">
        <v>7.8549999999999991E-3</v>
      </c>
      <c r="AR379" s="192">
        <v>2.2311426430632935</v>
      </c>
      <c r="AS379" s="192">
        <v>10.898980446666666</v>
      </c>
      <c r="AT379" s="192">
        <v>0.17566659488609165</v>
      </c>
      <c r="AU379" s="192">
        <v>2.247506</v>
      </c>
      <c r="AV379" s="192">
        <v>0.15484262067829135</v>
      </c>
      <c r="AW379" s="192">
        <v>0</v>
      </c>
      <c r="AX379" s="192">
        <v>0</v>
      </c>
      <c r="AY379" s="192">
        <v>0</v>
      </c>
      <c r="AZ379" s="192">
        <v>0.32926</v>
      </c>
      <c r="BA379" s="192">
        <v>14.586556886994444</v>
      </c>
      <c r="BB379" s="188"/>
      <c r="BC379" s="192">
        <v>8.3557089999999992</v>
      </c>
      <c r="BD379" s="188"/>
      <c r="BE379" s="192">
        <v>0</v>
      </c>
      <c r="BG379" s="187">
        <v>358.71346718265261</v>
      </c>
      <c r="BI379" s="159">
        <v>-5.823260979410101E-3</v>
      </c>
      <c r="BN379" s="194"/>
    </row>
    <row r="380" spans="1:66" x14ac:dyDescent="0.2">
      <c r="A380" s="190" t="s">
        <v>672</v>
      </c>
      <c r="B380" s="190" t="s">
        <v>1047</v>
      </c>
      <c r="C380" s="190" t="s">
        <v>383</v>
      </c>
      <c r="D380" s="190"/>
      <c r="E380" s="192">
        <v>14.347200000000001</v>
      </c>
      <c r="F380" s="192"/>
      <c r="G380" s="192">
        <v>10.515873404482999</v>
      </c>
      <c r="H380" s="192">
        <v>0</v>
      </c>
      <c r="I380" s="192">
        <v>0</v>
      </c>
      <c r="J380" s="192">
        <v>0</v>
      </c>
      <c r="K380" s="192">
        <v>0</v>
      </c>
      <c r="L380" s="192">
        <v>0</v>
      </c>
      <c r="M380" s="192">
        <v>0</v>
      </c>
      <c r="N380" s="192">
        <v>0.25028285136021888</v>
      </c>
      <c r="O380" s="192">
        <v>0</v>
      </c>
      <c r="P380" s="192">
        <v>0</v>
      </c>
      <c r="Q380" s="192">
        <v>0</v>
      </c>
      <c r="R380" s="192">
        <v>0</v>
      </c>
      <c r="S380" s="192">
        <v>0</v>
      </c>
      <c r="T380" s="192">
        <v>0</v>
      </c>
      <c r="U380" s="192">
        <v>0</v>
      </c>
      <c r="V380" s="192">
        <v>0</v>
      </c>
      <c r="W380" s="192">
        <v>0</v>
      </c>
      <c r="X380" s="192">
        <v>0</v>
      </c>
      <c r="Y380" s="192">
        <v>0</v>
      </c>
      <c r="Z380" s="192"/>
      <c r="AA380" s="192">
        <v>0</v>
      </c>
      <c r="AB380" s="188"/>
      <c r="AC380" s="193">
        <v>25.113356255843218</v>
      </c>
      <c r="AE380" s="192">
        <v>14.459628577319341</v>
      </c>
      <c r="AF380" s="188"/>
      <c r="AG380" s="192">
        <v>9.7446648789310011</v>
      </c>
      <c r="AH380" s="192">
        <v>4.4737811290999872E-2</v>
      </c>
      <c r="AI380" s="192">
        <v>0</v>
      </c>
      <c r="AJ380" s="192"/>
      <c r="AK380" s="192">
        <v>0</v>
      </c>
      <c r="AL380" s="192">
        <v>0</v>
      </c>
      <c r="AM380" s="192">
        <v>0</v>
      </c>
      <c r="AN380" s="192">
        <v>0</v>
      </c>
      <c r="AO380" s="192">
        <v>0.28084501166568493</v>
      </c>
      <c r="AP380" s="192">
        <v>0</v>
      </c>
      <c r="AQ380" s="192">
        <v>0</v>
      </c>
      <c r="AR380" s="192">
        <v>0.1603032044123264</v>
      </c>
      <c r="AS380" s="192">
        <v>0</v>
      </c>
      <c r="AT380" s="192">
        <v>0</v>
      </c>
      <c r="AU380" s="192">
        <v>0</v>
      </c>
      <c r="AV380" s="192">
        <v>0</v>
      </c>
      <c r="AW380" s="192">
        <v>0</v>
      </c>
      <c r="AX380" s="192">
        <v>0</v>
      </c>
      <c r="AY380" s="192">
        <v>0</v>
      </c>
      <c r="AZ380" s="192">
        <v>0</v>
      </c>
      <c r="BA380" s="192">
        <v>0</v>
      </c>
      <c r="BB380" s="188"/>
      <c r="BC380" s="192">
        <v>0</v>
      </c>
      <c r="BD380" s="188"/>
      <c r="BE380" s="192">
        <v>0</v>
      </c>
      <c r="BG380" s="187">
        <v>24.690179483619353</v>
      </c>
      <c r="BI380" s="159">
        <v>-1.6850665753821853E-2</v>
      </c>
      <c r="BN380" s="194"/>
    </row>
    <row r="381" spans="1:66" x14ac:dyDescent="0.2">
      <c r="A381" s="190" t="s">
        <v>660</v>
      </c>
      <c r="B381" s="190" t="s">
        <v>1048</v>
      </c>
      <c r="C381" s="190" t="s">
        <v>384</v>
      </c>
      <c r="D381" s="190"/>
      <c r="E381" s="192">
        <v>6.5241470000000001</v>
      </c>
      <c r="F381" s="192"/>
      <c r="G381" s="192">
        <v>4.9556484957800002</v>
      </c>
      <c r="H381" s="192">
        <v>-0.15478900000000001</v>
      </c>
      <c r="I381" s="192">
        <v>0</v>
      </c>
      <c r="J381" s="192">
        <v>0</v>
      </c>
      <c r="K381" s="192">
        <v>0</v>
      </c>
      <c r="L381" s="192">
        <v>0</v>
      </c>
      <c r="M381" s="192">
        <v>0</v>
      </c>
      <c r="N381" s="192">
        <v>0</v>
      </c>
      <c r="O381" s="192">
        <v>8.5470000000000008E-3</v>
      </c>
      <c r="P381" s="192">
        <v>7.8549999999999991E-3</v>
      </c>
      <c r="Q381" s="192">
        <v>1.5985676968888891</v>
      </c>
      <c r="R381" s="192">
        <v>1.6512787701574973E-2</v>
      </c>
      <c r="S381" s="192">
        <v>0.48951</v>
      </c>
      <c r="T381" s="192">
        <v>4.560545047695775E-2</v>
      </c>
      <c r="U381" s="192">
        <v>0</v>
      </c>
      <c r="V381" s="192">
        <v>0</v>
      </c>
      <c r="W381" s="192">
        <v>0</v>
      </c>
      <c r="X381" s="192">
        <v>0</v>
      </c>
      <c r="Y381" s="192">
        <v>0</v>
      </c>
      <c r="Z381" s="192"/>
      <c r="AA381" s="192">
        <v>0</v>
      </c>
      <c r="AB381" s="188"/>
      <c r="AC381" s="193">
        <v>13.491604430847421</v>
      </c>
      <c r="AE381" s="192">
        <v>6.5869277962679345</v>
      </c>
      <c r="AF381" s="188"/>
      <c r="AG381" s="192">
        <v>4.3156590710399998</v>
      </c>
      <c r="AH381" s="192">
        <v>2.1083667806999759E-2</v>
      </c>
      <c r="AI381" s="192">
        <v>-0.15478900000000001</v>
      </c>
      <c r="AJ381" s="192"/>
      <c r="AK381" s="192">
        <v>0</v>
      </c>
      <c r="AL381" s="192">
        <v>0</v>
      </c>
      <c r="AM381" s="192">
        <v>0</v>
      </c>
      <c r="AN381" s="192">
        <v>0</v>
      </c>
      <c r="AO381" s="192">
        <v>0</v>
      </c>
      <c r="AP381" s="192">
        <v>8.5470000000000008E-3</v>
      </c>
      <c r="AQ381" s="192">
        <v>7.8549999999999991E-3</v>
      </c>
      <c r="AR381" s="192">
        <v>7.1291870215916847E-2</v>
      </c>
      <c r="AS381" s="192">
        <v>2.0978930302222225</v>
      </c>
      <c r="AT381" s="192">
        <v>6.7395982342186543E-3</v>
      </c>
      <c r="AU381" s="192">
        <v>0.44910800000000001</v>
      </c>
      <c r="AV381" s="192">
        <v>6.8164848254265137E-2</v>
      </c>
      <c r="AW381" s="192">
        <v>0</v>
      </c>
      <c r="AX381" s="192">
        <v>0</v>
      </c>
      <c r="AY381" s="192">
        <v>0</v>
      </c>
      <c r="AZ381" s="192">
        <v>0</v>
      </c>
      <c r="BA381" s="192">
        <v>0</v>
      </c>
      <c r="BB381" s="188"/>
      <c r="BC381" s="192">
        <v>0</v>
      </c>
      <c r="BD381" s="188"/>
      <c r="BE381" s="192">
        <v>0</v>
      </c>
      <c r="BG381" s="187">
        <v>13.478480882041559</v>
      </c>
      <c r="BI381" s="159">
        <v>-9.7271965488815589E-4</v>
      </c>
      <c r="BN381" s="194"/>
    </row>
    <row r="382" spans="1:66" x14ac:dyDescent="0.2">
      <c r="A382" s="190" t="s">
        <v>688</v>
      </c>
      <c r="B382" s="190" t="s">
        <v>1049</v>
      </c>
      <c r="C382" s="190" t="s">
        <v>385</v>
      </c>
      <c r="D382" s="190"/>
      <c r="E382" s="192">
        <v>58.482109000000001</v>
      </c>
      <c r="F382" s="192"/>
      <c r="G382" s="192">
        <v>28.465713130513002</v>
      </c>
      <c r="H382" s="192">
        <v>-7.4664999999999995E-2</v>
      </c>
      <c r="I382" s="192">
        <v>0</v>
      </c>
      <c r="J382" s="192">
        <v>0</v>
      </c>
      <c r="K382" s="192">
        <v>0</v>
      </c>
      <c r="L382" s="192">
        <v>7.0550000000000002E-2</v>
      </c>
      <c r="M382" s="192">
        <v>0.122489</v>
      </c>
      <c r="N382" s="192">
        <v>0</v>
      </c>
      <c r="O382" s="192">
        <v>8.5470000000000008E-3</v>
      </c>
      <c r="P382" s="192">
        <v>7.8549999999999991E-3</v>
      </c>
      <c r="Q382" s="192">
        <v>1.4937939488888887</v>
      </c>
      <c r="R382" s="192">
        <v>9.4244263607036069E-2</v>
      </c>
      <c r="S382" s="192">
        <v>0.633683</v>
      </c>
      <c r="T382" s="192">
        <v>5.0283039077282939E-2</v>
      </c>
      <c r="U382" s="192">
        <v>0</v>
      </c>
      <c r="V382" s="192">
        <v>0</v>
      </c>
      <c r="W382" s="192">
        <v>0</v>
      </c>
      <c r="X382" s="192">
        <v>8.3446999999999993E-2</v>
      </c>
      <c r="Y382" s="192">
        <v>3.1915597387764114</v>
      </c>
      <c r="Z382" s="192"/>
      <c r="AA382" s="192">
        <v>1.705319</v>
      </c>
      <c r="AB382" s="188"/>
      <c r="AC382" s="193">
        <v>94.334928120862642</v>
      </c>
      <c r="AE382" s="192">
        <v>58.542859453409307</v>
      </c>
      <c r="AF382" s="188"/>
      <c r="AG382" s="192">
        <v>25.975189668567001</v>
      </c>
      <c r="AH382" s="192">
        <v>0.12033187748000025</v>
      </c>
      <c r="AI382" s="192">
        <v>-7.4664999999999995E-2</v>
      </c>
      <c r="AJ382" s="192"/>
      <c r="AK382" s="192">
        <v>0</v>
      </c>
      <c r="AL382" s="192">
        <v>0</v>
      </c>
      <c r="AM382" s="192">
        <v>7.0550000000000002E-2</v>
      </c>
      <c r="AN382" s="192">
        <v>0.12070699999999999</v>
      </c>
      <c r="AO382" s="192">
        <v>0</v>
      </c>
      <c r="AP382" s="192">
        <v>8.5470000000000008E-3</v>
      </c>
      <c r="AQ382" s="192">
        <v>7.8549999999999991E-3</v>
      </c>
      <c r="AR382" s="192">
        <v>0.61571869467285434</v>
      </c>
      <c r="AS382" s="192">
        <v>2.1519651488888889</v>
      </c>
      <c r="AT382" s="192">
        <v>3.8712888961666379E-2</v>
      </c>
      <c r="AU382" s="192">
        <v>0.58812900000000001</v>
      </c>
      <c r="AV382" s="192">
        <v>7.1421980391434131E-2</v>
      </c>
      <c r="AW382" s="192">
        <v>0</v>
      </c>
      <c r="AX382" s="192">
        <v>0</v>
      </c>
      <c r="AY382" s="192">
        <v>0</v>
      </c>
      <c r="AZ382" s="192">
        <v>8.6051000000000002E-2</v>
      </c>
      <c r="BA382" s="192">
        <v>3.5107157126540529</v>
      </c>
      <c r="BB382" s="188"/>
      <c r="BC382" s="192">
        <v>2.1837620000000002</v>
      </c>
      <c r="BD382" s="188"/>
      <c r="BE382" s="192">
        <v>0</v>
      </c>
      <c r="BG382" s="187">
        <v>94.017851425025185</v>
      </c>
      <c r="BI382" s="159">
        <v>-3.3611802346551426E-3</v>
      </c>
      <c r="BN382" s="194"/>
    </row>
    <row r="383" spans="1:66" x14ac:dyDescent="0.2">
      <c r="A383" s="190" t="s">
        <v>682</v>
      </c>
      <c r="B383" s="190" t="s">
        <v>1050</v>
      </c>
      <c r="C383" s="190" t="s">
        <v>386</v>
      </c>
      <c r="D383" s="190"/>
      <c r="E383" s="192">
        <v>111.3578</v>
      </c>
      <c r="F383" s="192"/>
      <c r="G383" s="192">
        <v>178.12936364563097</v>
      </c>
      <c r="H383" s="192">
        <v>0</v>
      </c>
      <c r="I383" s="192">
        <v>0</v>
      </c>
      <c r="J383" s="192">
        <v>0</v>
      </c>
      <c r="K383" s="192">
        <v>1.7259E-2</v>
      </c>
      <c r="L383" s="192">
        <v>4.5093999999999995E-2</v>
      </c>
      <c r="M383" s="192">
        <v>1.6303289999999999</v>
      </c>
      <c r="N383" s="192">
        <v>0</v>
      </c>
      <c r="O383" s="192">
        <v>8.5470000000000008E-3</v>
      </c>
      <c r="P383" s="192">
        <v>7.8549999999999991E-3</v>
      </c>
      <c r="Q383" s="192">
        <v>1.5162834944444445</v>
      </c>
      <c r="R383" s="192">
        <v>0.60318716817537688</v>
      </c>
      <c r="S383" s="192">
        <v>2.8241879999999999</v>
      </c>
      <c r="T383" s="192">
        <v>0.2406228439030467</v>
      </c>
      <c r="U383" s="192">
        <v>0</v>
      </c>
      <c r="V383" s="192">
        <v>0</v>
      </c>
      <c r="W383" s="192">
        <v>0</v>
      </c>
      <c r="X383" s="192">
        <v>0.31531799999999999</v>
      </c>
      <c r="Y383" s="192">
        <v>25.719947218044023</v>
      </c>
      <c r="Z383" s="192"/>
      <c r="AA383" s="192">
        <v>6.4438240000000002</v>
      </c>
      <c r="AB383" s="188"/>
      <c r="AC383" s="193">
        <v>328.85961837019795</v>
      </c>
      <c r="AE383" s="192">
        <v>111.37216114803752</v>
      </c>
      <c r="AF383" s="188"/>
      <c r="AG383" s="192">
        <v>160.04106576580901</v>
      </c>
      <c r="AH383" s="192">
        <v>0.77015450744700431</v>
      </c>
      <c r="AI383" s="192">
        <v>0</v>
      </c>
      <c r="AJ383" s="192"/>
      <c r="AK383" s="192">
        <v>0</v>
      </c>
      <c r="AL383" s="192">
        <v>1.7259E-2</v>
      </c>
      <c r="AM383" s="192">
        <v>4.5093999999999995E-2</v>
      </c>
      <c r="AN383" s="192">
        <v>1.6066119999999999</v>
      </c>
      <c r="AO383" s="192">
        <v>0</v>
      </c>
      <c r="AP383" s="192">
        <v>8.5470000000000008E-3</v>
      </c>
      <c r="AQ383" s="192">
        <v>7.8549999999999991E-3</v>
      </c>
      <c r="AR383" s="192">
        <v>1.3337704372931494</v>
      </c>
      <c r="AS383" s="192">
        <v>1.7682094944444446</v>
      </c>
      <c r="AT383" s="192">
        <v>0.2422529252651584</v>
      </c>
      <c r="AU383" s="192">
        <v>2.6064449999999999</v>
      </c>
      <c r="AV383" s="192">
        <v>0.1984126744057258</v>
      </c>
      <c r="AW383" s="192">
        <v>0</v>
      </c>
      <c r="AX383" s="192">
        <v>0</v>
      </c>
      <c r="AY383" s="192">
        <v>0</v>
      </c>
      <c r="AZ383" s="192">
        <v>0.32516</v>
      </c>
      <c r="BA383" s="192">
        <v>26.440105740149257</v>
      </c>
      <c r="BB383" s="188"/>
      <c r="BC383" s="192">
        <v>8.2516949999999998</v>
      </c>
      <c r="BD383" s="188"/>
      <c r="BE383" s="192">
        <v>0</v>
      </c>
      <c r="BG383" s="187">
        <v>315.03479969285127</v>
      </c>
      <c r="BI383" s="159">
        <v>-4.2038663019380071E-2</v>
      </c>
      <c r="BN383" s="194"/>
    </row>
    <row r="384" spans="1:66" x14ac:dyDescent="0.2">
      <c r="A384" s="190" t="s">
        <v>660</v>
      </c>
      <c r="B384" s="190" t="s">
        <v>1051</v>
      </c>
      <c r="C384" s="190" t="s">
        <v>387</v>
      </c>
      <c r="D384" s="190"/>
      <c r="E384" s="192">
        <v>8.0835919999999994</v>
      </c>
      <c r="F384" s="192"/>
      <c r="G384" s="192">
        <v>4.6677979076450002</v>
      </c>
      <c r="H384" s="192">
        <v>0</v>
      </c>
      <c r="I384" s="192">
        <v>0</v>
      </c>
      <c r="J384" s="192">
        <v>0</v>
      </c>
      <c r="K384" s="192">
        <v>0</v>
      </c>
      <c r="L384" s="192">
        <v>0</v>
      </c>
      <c r="M384" s="192">
        <v>0</v>
      </c>
      <c r="N384" s="192">
        <v>0</v>
      </c>
      <c r="O384" s="192">
        <v>8.5470000000000008E-3</v>
      </c>
      <c r="P384" s="192">
        <v>7.8549999999999991E-3</v>
      </c>
      <c r="Q384" s="192">
        <v>0.8683321546666668</v>
      </c>
      <c r="R384" s="192">
        <v>1.5806241845272514E-2</v>
      </c>
      <c r="S384" s="192">
        <v>0.47006199999999998</v>
      </c>
      <c r="T384" s="192">
        <v>4.3162318985900013E-2</v>
      </c>
      <c r="U384" s="192">
        <v>0</v>
      </c>
      <c r="V384" s="192">
        <v>0</v>
      </c>
      <c r="W384" s="192">
        <v>0</v>
      </c>
      <c r="X384" s="192">
        <v>0</v>
      </c>
      <c r="Y384" s="192">
        <v>0</v>
      </c>
      <c r="Z384" s="192"/>
      <c r="AA384" s="192">
        <v>0</v>
      </c>
      <c r="AB384" s="188"/>
      <c r="AC384" s="193">
        <v>14.165154623142838</v>
      </c>
      <c r="AE384" s="192">
        <v>8.1075541867734557</v>
      </c>
      <c r="AF384" s="188"/>
      <c r="AG384" s="192">
        <v>4.0449020914279998</v>
      </c>
      <c r="AH384" s="192">
        <v>2.0181544047000351E-2</v>
      </c>
      <c r="AI384" s="192">
        <v>0</v>
      </c>
      <c r="AJ384" s="192"/>
      <c r="AK384" s="192">
        <v>0</v>
      </c>
      <c r="AL384" s="192">
        <v>0</v>
      </c>
      <c r="AM384" s="192">
        <v>0</v>
      </c>
      <c r="AN384" s="192">
        <v>0</v>
      </c>
      <c r="AO384" s="192">
        <v>0</v>
      </c>
      <c r="AP384" s="192">
        <v>8.5470000000000008E-3</v>
      </c>
      <c r="AQ384" s="192">
        <v>7.8549999999999991E-3</v>
      </c>
      <c r="AR384" s="192">
        <v>8.5438953881221136E-2</v>
      </c>
      <c r="AS384" s="192">
        <v>1.3094941813333332</v>
      </c>
      <c r="AT384" s="192">
        <v>6.3481262972631862E-3</v>
      </c>
      <c r="AU384" s="192">
        <v>0.44628499999999999</v>
      </c>
      <c r="AV384" s="192">
        <v>6.7115160111871394E-2</v>
      </c>
      <c r="AW384" s="192">
        <v>0</v>
      </c>
      <c r="AX384" s="192">
        <v>0</v>
      </c>
      <c r="AY384" s="192">
        <v>0</v>
      </c>
      <c r="AZ384" s="192">
        <v>0</v>
      </c>
      <c r="BA384" s="192">
        <v>0</v>
      </c>
      <c r="BB384" s="188"/>
      <c r="BC384" s="192">
        <v>0</v>
      </c>
      <c r="BD384" s="188"/>
      <c r="BE384" s="192">
        <v>0</v>
      </c>
      <c r="BG384" s="187">
        <v>14.103721243872144</v>
      </c>
      <c r="BI384" s="159">
        <v>-4.3369367229020581E-3</v>
      </c>
      <c r="BN384" s="194"/>
    </row>
    <row r="385" spans="1:66" x14ac:dyDescent="0.2">
      <c r="A385" s="190" t="s">
        <v>688</v>
      </c>
      <c r="B385" s="190" t="s">
        <v>1052</v>
      </c>
      <c r="C385" s="190" t="s">
        <v>388</v>
      </c>
      <c r="D385" s="190"/>
      <c r="E385" s="192">
        <v>77.550998950000007</v>
      </c>
      <c r="F385" s="192"/>
      <c r="G385" s="192">
        <v>30.879269902920001</v>
      </c>
      <c r="H385" s="192">
        <v>-0.163853</v>
      </c>
      <c r="I385" s="192">
        <v>0</v>
      </c>
      <c r="J385" s="192">
        <v>0</v>
      </c>
      <c r="K385" s="192">
        <v>0</v>
      </c>
      <c r="L385" s="192">
        <v>3.3442E-2</v>
      </c>
      <c r="M385" s="192">
        <v>9.3529000000000001E-2</v>
      </c>
      <c r="N385" s="192">
        <v>0</v>
      </c>
      <c r="O385" s="192">
        <v>8.5470000000000008E-3</v>
      </c>
      <c r="P385" s="192">
        <v>7.8549999999999991E-3</v>
      </c>
      <c r="Q385" s="192">
        <v>1.7497784277777777</v>
      </c>
      <c r="R385" s="192">
        <v>0.10456434013383566</v>
      </c>
      <c r="S385" s="192">
        <v>0.44840099999999999</v>
      </c>
      <c r="T385" s="192">
        <v>4.2353439264607648E-2</v>
      </c>
      <c r="U385" s="192">
        <v>0</v>
      </c>
      <c r="V385" s="192">
        <v>0</v>
      </c>
      <c r="W385" s="192">
        <v>0</v>
      </c>
      <c r="X385" s="192">
        <v>7.0334999999999995E-2</v>
      </c>
      <c r="Y385" s="192">
        <v>3.8389054933299929</v>
      </c>
      <c r="Z385" s="192"/>
      <c r="AA385" s="192">
        <v>1.437354</v>
      </c>
      <c r="AB385" s="188"/>
      <c r="AC385" s="193">
        <v>116.10148055342621</v>
      </c>
      <c r="AE385" s="192">
        <v>77.916501776790696</v>
      </c>
      <c r="AF385" s="188"/>
      <c r="AG385" s="192">
        <v>28.227779664242</v>
      </c>
      <c r="AH385" s="192">
        <v>0.13350863897800072</v>
      </c>
      <c r="AI385" s="192">
        <v>-0.163853</v>
      </c>
      <c r="AJ385" s="192"/>
      <c r="AK385" s="192">
        <v>0</v>
      </c>
      <c r="AL385" s="192">
        <v>0</v>
      </c>
      <c r="AM385" s="192">
        <v>3.3442E-2</v>
      </c>
      <c r="AN385" s="192">
        <v>9.2168E-2</v>
      </c>
      <c r="AO385" s="192">
        <v>0</v>
      </c>
      <c r="AP385" s="192">
        <v>8.5470000000000008E-3</v>
      </c>
      <c r="AQ385" s="192">
        <v>7.8549999999999991E-3</v>
      </c>
      <c r="AR385" s="192">
        <v>0.80868932253677439</v>
      </c>
      <c r="AS385" s="192">
        <v>2.7302209611111108</v>
      </c>
      <c r="AT385" s="192">
        <v>4.1995285397844695E-2</v>
      </c>
      <c r="AU385" s="192">
        <v>0.39459300000000003</v>
      </c>
      <c r="AV385" s="192">
        <v>6.6243736741020645E-2</v>
      </c>
      <c r="AW385" s="192">
        <v>0</v>
      </c>
      <c r="AX385" s="192">
        <v>0</v>
      </c>
      <c r="AY385" s="192">
        <v>0</v>
      </c>
      <c r="AZ385" s="192">
        <v>7.2529999999999997E-2</v>
      </c>
      <c r="BA385" s="192">
        <v>4.2227960426629929</v>
      </c>
      <c r="BB385" s="188"/>
      <c r="BC385" s="192">
        <v>1.8406169999999999</v>
      </c>
      <c r="BD385" s="188"/>
      <c r="BE385" s="192">
        <v>0</v>
      </c>
      <c r="BG385" s="187">
        <v>116.43363442846042</v>
      </c>
      <c r="BI385" s="159">
        <v>2.8608926729522793E-3</v>
      </c>
      <c r="BN385" s="194"/>
    </row>
    <row r="386" spans="1:66" x14ac:dyDescent="0.2">
      <c r="A386" s="190" t="s">
        <v>682</v>
      </c>
      <c r="B386" s="190" t="s">
        <v>1053</v>
      </c>
      <c r="C386" s="190" t="s">
        <v>389</v>
      </c>
      <c r="D386" s="190"/>
      <c r="E386" s="192">
        <v>73.296999999999997</v>
      </c>
      <c r="F386" s="192"/>
      <c r="G386" s="192">
        <v>175.17606412712402</v>
      </c>
      <c r="H386" s="192">
        <v>0</v>
      </c>
      <c r="I386" s="192">
        <v>0</v>
      </c>
      <c r="J386" s="192">
        <v>0</v>
      </c>
      <c r="K386" s="192">
        <v>0</v>
      </c>
      <c r="L386" s="192">
        <v>4.7411999999999982E-2</v>
      </c>
      <c r="M386" s="192">
        <v>1.6106050000000001</v>
      </c>
      <c r="N386" s="192">
        <v>0</v>
      </c>
      <c r="O386" s="192">
        <v>8.5470000000000008E-3</v>
      </c>
      <c r="P386" s="192">
        <v>7.8549999999999991E-3</v>
      </c>
      <c r="Q386" s="192">
        <v>1.5826317133333334</v>
      </c>
      <c r="R386" s="192">
        <v>0.58996415119324319</v>
      </c>
      <c r="S386" s="192">
        <v>2.6016339999999998</v>
      </c>
      <c r="T386" s="192">
        <v>0.21719599943028065</v>
      </c>
      <c r="U386" s="192">
        <v>0.10299999999999999</v>
      </c>
      <c r="V386" s="192">
        <v>0</v>
      </c>
      <c r="W386" s="192">
        <v>0</v>
      </c>
      <c r="X386" s="192">
        <v>0.24107799999999999</v>
      </c>
      <c r="Y386" s="192">
        <v>18.770424817839256</v>
      </c>
      <c r="Z386" s="192"/>
      <c r="AA386" s="192">
        <v>4.9266420000000002</v>
      </c>
      <c r="AB386" s="188"/>
      <c r="AC386" s="193">
        <v>279.18005380892015</v>
      </c>
      <c r="AE386" s="192">
        <v>73.702447733471317</v>
      </c>
      <c r="AF386" s="188"/>
      <c r="AG386" s="192">
        <v>157.91479308317102</v>
      </c>
      <c r="AH386" s="192">
        <v>0.75327124687999492</v>
      </c>
      <c r="AI386" s="192">
        <v>0</v>
      </c>
      <c r="AJ386" s="192"/>
      <c r="AK386" s="192">
        <v>0</v>
      </c>
      <c r="AL386" s="192">
        <v>0</v>
      </c>
      <c r="AM386" s="192">
        <v>4.7411999999999982E-2</v>
      </c>
      <c r="AN386" s="192">
        <v>1.587175</v>
      </c>
      <c r="AO386" s="192">
        <v>0</v>
      </c>
      <c r="AP386" s="192">
        <v>8.5470000000000008E-3</v>
      </c>
      <c r="AQ386" s="192">
        <v>7.8549999999999991E-3</v>
      </c>
      <c r="AR386" s="192">
        <v>0.95690061453031527</v>
      </c>
      <c r="AS386" s="192">
        <v>2.3275765133333337</v>
      </c>
      <c r="AT386" s="192">
        <v>0.23823648781262363</v>
      </c>
      <c r="AU386" s="192">
        <v>2.2975720000000002</v>
      </c>
      <c r="AV386" s="192">
        <v>0.18329683950154355</v>
      </c>
      <c r="AW386" s="192">
        <v>9.7000000000000003E-2</v>
      </c>
      <c r="AX386" s="192">
        <v>0</v>
      </c>
      <c r="AY386" s="192">
        <v>0</v>
      </c>
      <c r="AZ386" s="192">
        <v>0.24860199999999999</v>
      </c>
      <c r="BA386" s="192">
        <v>19.295996712738752</v>
      </c>
      <c r="BB386" s="188"/>
      <c r="BC386" s="192">
        <v>6.3088540000000002</v>
      </c>
      <c r="BD386" s="188"/>
      <c r="BE386" s="192">
        <v>0</v>
      </c>
      <c r="BG386" s="187">
        <v>265.97553623143892</v>
      </c>
      <c r="BI386" s="159">
        <v>-4.7297496355233261E-2</v>
      </c>
      <c r="BL386" s="194"/>
      <c r="BM386" s="194"/>
      <c r="BN386" s="199"/>
    </row>
    <row r="387" spans="1:66" x14ac:dyDescent="0.2">
      <c r="A387" s="190" t="s">
        <v>660</v>
      </c>
      <c r="B387" s="190" t="s">
        <v>1054</v>
      </c>
      <c r="C387" s="190" t="s">
        <v>390</v>
      </c>
      <c r="D387" s="190"/>
      <c r="E387" s="192">
        <v>4.6979819999999997</v>
      </c>
      <c r="F387" s="192"/>
      <c r="G387" s="192">
        <v>5.7724237909469993</v>
      </c>
      <c r="H387" s="192">
        <v>-1.4456999999999999E-2</v>
      </c>
      <c r="I387" s="192">
        <v>0</v>
      </c>
      <c r="J387" s="192">
        <v>0</v>
      </c>
      <c r="K387" s="192">
        <v>0</v>
      </c>
      <c r="L387" s="192">
        <v>0</v>
      </c>
      <c r="M387" s="192">
        <v>0</v>
      </c>
      <c r="N387" s="192">
        <v>0</v>
      </c>
      <c r="O387" s="192">
        <v>8.5470000000000008E-3</v>
      </c>
      <c r="P387" s="192">
        <v>7.8549999999999991E-3</v>
      </c>
      <c r="Q387" s="192">
        <v>1.0457486026666667</v>
      </c>
      <c r="R387" s="192">
        <v>1.9364550521268026E-2</v>
      </c>
      <c r="S387" s="192">
        <v>0.68899699999999997</v>
      </c>
      <c r="T387" s="192">
        <v>6.3465523622398462E-2</v>
      </c>
      <c r="U387" s="192">
        <v>0</v>
      </c>
      <c r="V387" s="192">
        <v>0</v>
      </c>
      <c r="W387" s="192">
        <v>0</v>
      </c>
      <c r="X387" s="192">
        <v>0</v>
      </c>
      <c r="Y387" s="192">
        <v>0</v>
      </c>
      <c r="Z387" s="192"/>
      <c r="AA387" s="192">
        <v>0</v>
      </c>
      <c r="AB387" s="188"/>
      <c r="AC387" s="193">
        <v>12.289926467757329</v>
      </c>
      <c r="AE387" s="192">
        <v>4.7282421077193231</v>
      </c>
      <c r="AF387" s="188"/>
      <c r="AG387" s="192">
        <v>5.0019636449539995</v>
      </c>
      <c r="AH387" s="192">
        <v>2.4724822833999991E-2</v>
      </c>
      <c r="AI387" s="192">
        <v>-1.4456999999999999E-2</v>
      </c>
      <c r="AJ387" s="192"/>
      <c r="AK387" s="192">
        <v>0</v>
      </c>
      <c r="AL387" s="192">
        <v>0</v>
      </c>
      <c r="AM387" s="192">
        <v>0</v>
      </c>
      <c r="AN387" s="192">
        <v>0</v>
      </c>
      <c r="AO387" s="192">
        <v>0</v>
      </c>
      <c r="AP387" s="192">
        <v>8.5470000000000008E-3</v>
      </c>
      <c r="AQ387" s="192">
        <v>7.8549999999999991E-3</v>
      </c>
      <c r="AR387" s="192">
        <v>5.4155936900511757E-2</v>
      </c>
      <c r="AS387" s="192">
        <v>1.4813387893333332</v>
      </c>
      <c r="AT387" s="192">
        <v>7.8503988371565955E-3</v>
      </c>
      <c r="AU387" s="192">
        <v>0.63142299999999996</v>
      </c>
      <c r="AV387" s="192">
        <v>8.0663889850941597E-2</v>
      </c>
      <c r="AW387" s="192">
        <v>0</v>
      </c>
      <c r="AX387" s="192">
        <v>0</v>
      </c>
      <c r="AY387" s="192">
        <v>0</v>
      </c>
      <c r="AZ387" s="192">
        <v>0</v>
      </c>
      <c r="BA387" s="192">
        <v>0</v>
      </c>
      <c r="BB387" s="188"/>
      <c r="BC387" s="192">
        <v>0</v>
      </c>
      <c r="BD387" s="188"/>
      <c r="BE387" s="192">
        <v>0</v>
      </c>
      <c r="BG387" s="187">
        <v>12.012307590429264</v>
      </c>
      <c r="BI387" s="159">
        <v>-2.2589140631264069E-2</v>
      </c>
      <c r="BK387" s="194"/>
      <c r="BL387" s="194"/>
      <c r="BM387" s="194"/>
      <c r="BN387" s="199"/>
    </row>
    <row r="388" spans="1:66" x14ac:dyDescent="0.2">
      <c r="A388" s="190" t="s">
        <v>715</v>
      </c>
      <c r="B388" s="190" t="s">
        <v>1055</v>
      </c>
      <c r="C388" s="190" t="s">
        <v>391</v>
      </c>
      <c r="D388" s="190"/>
      <c r="E388" s="192">
        <v>195.38981999999999</v>
      </c>
      <c r="F388" s="192"/>
      <c r="G388" s="192">
        <v>141.03498974467399</v>
      </c>
      <c r="H388" s="192">
        <v>0</v>
      </c>
      <c r="I388" s="192">
        <v>0</v>
      </c>
      <c r="J388" s="192">
        <v>0</v>
      </c>
      <c r="K388" s="192">
        <v>0</v>
      </c>
      <c r="L388" s="192">
        <v>0.11690500000000001</v>
      </c>
      <c r="M388" s="192">
        <v>1.147559</v>
      </c>
      <c r="N388" s="192">
        <v>0</v>
      </c>
      <c r="O388" s="192">
        <v>8.5470000000000008E-3</v>
      </c>
      <c r="P388" s="192">
        <v>0</v>
      </c>
      <c r="Q388" s="192">
        <v>1.3044972488888888</v>
      </c>
      <c r="R388" s="192">
        <v>0.47011275098266847</v>
      </c>
      <c r="S388" s="192">
        <v>0</v>
      </c>
      <c r="T388" s="192">
        <v>0</v>
      </c>
      <c r="U388" s="192">
        <v>0</v>
      </c>
      <c r="V388" s="192">
        <v>0</v>
      </c>
      <c r="W388" s="192">
        <v>0</v>
      </c>
      <c r="X388" s="192">
        <v>0.41764600000000002</v>
      </c>
      <c r="Y388" s="192">
        <v>25.805724969656559</v>
      </c>
      <c r="Z388" s="192"/>
      <c r="AA388" s="192">
        <v>8.5349699999999995</v>
      </c>
      <c r="AB388" s="188"/>
      <c r="AC388" s="193">
        <v>374.23077171420209</v>
      </c>
      <c r="AE388" s="192">
        <v>196.42875257148975</v>
      </c>
      <c r="AF388" s="188"/>
      <c r="AG388" s="192">
        <v>128.64071431144299</v>
      </c>
      <c r="AH388" s="192">
        <v>0.60024395955398679</v>
      </c>
      <c r="AI388" s="192">
        <v>0</v>
      </c>
      <c r="AJ388" s="192"/>
      <c r="AK388" s="192">
        <v>0</v>
      </c>
      <c r="AL388" s="192">
        <v>0</v>
      </c>
      <c r="AM388" s="192">
        <v>0.11690500000000001</v>
      </c>
      <c r="AN388" s="192">
        <v>1.130865</v>
      </c>
      <c r="AO388" s="192">
        <v>0</v>
      </c>
      <c r="AP388" s="192">
        <v>8.5470000000000008E-3</v>
      </c>
      <c r="AQ388" s="192">
        <v>0</v>
      </c>
      <c r="AR388" s="192">
        <v>2.2160298489944781</v>
      </c>
      <c r="AS388" s="192">
        <v>1.9190135422222223</v>
      </c>
      <c r="AT388" s="192">
        <v>0.19180520342709309</v>
      </c>
      <c r="AU388" s="192">
        <v>0</v>
      </c>
      <c r="AV388" s="192">
        <v>0</v>
      </c>
      <c r="AW388" s="192">
        <v>0</v>
      </c>
      <c r="AX388" s="192">
        <v>0</v>
      </c>
      <c r="AY388" s="192">
        <v>0</v>
      </c>
      <c r="AZ388" s="192">
        <v>0.43068099999999998</v>
      </c>
      <c r="BA388" s="192">
        <v>26.528285268806943</v>
      </c>
      <c r="BB388" s="188"/>
      <c r="BC388" s="192">
        <v>10.929532</v>
      </c>
      <c r="BD388" s="188"/>
      <c r="BE388" s="192">
        <v>0</v>
      </c>
      <c r="BG388" s="187">
        <v>369.14137470593744</v>
      </c>
      <c r="BI388" s="159">
        <v>-1.3599621925669433E-2</v>
      </c>
      <c r="BN388" s="194"/>
    </row>
    <row r="389" spans="1:66" x14ac:dyDescent="0.2">
      <c r="A389" s="190" t="s">
        <v>660</v>
      </c>
      <c r="B389" s="190" t="s">
        <v>1056</v>
      </c>
      <c r="C389" s="190" t="s">
        <v>392</v>
      </c>
      <c r="D389" s="190"/>
      <c r="E389" s="192">
        <v>7.6212099999999996</v>
      </c>
      <c r="F389" s="192"/>
      <c r="G389" s="192">
        <v>5.9745979976579999</v>
      </c>
      <c r="H389" s="192">
        <v>0</v>
      </c>
      <c r="I389" s="192">
        <v>0</v>
      </c>
      <c r="J389" s="192">
        <v>0</v>
      </c>
      <c r="K389" s="192">
        <v>0</v>
      </c>
      <c r="L389" s="192">
        <v>0</v>
      </c>
      <c r="M389" s="192">
        <v>0</v>
      </c>
      <c r="N389" s="192">
        <v>0</v>
      </c>
      <c r="O389" s="192">
        <v>8.5470000000000008E-3</v>
      </c>
      <c r="P389" s="192">
        <v>7.8549999999999991E-3</v>
      </c>
      <c r="Q389" s="192">
        <v>0.66533913866666672</v>
      </c>
      <c r="R389" s="192">
        <v>1.9937521819064545E-2</v>
      </c>
      <c r="S389" s="192">
        <v>0.71822799999999998</v>
      </c>
      <c r="T389" s="192">
        <v>6.2337923850260907E-2</v>
      </c>
      <c r="U389" s="192">
        <v>0</v>
      </c>
      <c r="V389" s="192">
        <v>0</v>
      </c>
      <c r="W389" s="192">
        <v>0</v>
      </c>
      <c r="X389" s="192">
        <v>0</v>
      </c>
      <c r="Y389" s="192">
        <v>0</v>
      </c>
      <c r="Z389" s="192"/>
      <c r="AA389" s="192">
        <v>0</v>
      </c>
      <c r="AB389" s="188"/>
      <c r="AC389" s="193">
        <v>15.078052581993992</v>
      </c>
      <c r="AE389" s="192">
        <v>7.705556681643813</v>
      </c>
      <c r="AF389" s="188"/>
      <c r="AG389" s="192">
        <v>5.1891017727060005</v>
      </c>
      <c r="AH389" s="192">
        <v>2.54563974609999E-2</v>
      </c>
      <c r="AI389" s="192">
        <v>0</v>
      </c>
      <c r="AJ389" s="192"/>
      <c r="AK389" s="192">
        <v>0</v>
      </c>
      <c r="AL389" s="192">
        <v>0</v>
      </c>
      <c r="AM389" s="192">
        <v>0</v>
      </c>
      <c r="AN389" s="192">
        <v>0</v>
      </c>
      <c r="AO389" s="192">
        <v>0</v>
      </c>
      <c r="AP389" s="192">
        <v>8.5470000000000008E-3</v>
      </c>
      <c r="AQ389" s="192">
        <v>7.8549999999999991E-3</v>
      </c>
      <c r="AR389" s="192">
        <v>8.7737455084117941E-2</v>
      </c>
      <c r="AS389" s="192">
        <v>0.83507620533333338</v>
      </c>
      <c r="AT389" s="192">
        <v>8.125352342780395E-3</v>
      </c>
      <c r="AU389" s="192">
        <v>0.63204099999999996</v>
      </c>
      <c r="AV389" s="192">
        <v>7.9638752880243344E-2</v>
      </c>
      <c r="AW389" s="192">
        <v>0</v>
      </c>
      <c r="AX389" s="192">
        <v>0</v>
      </c>
      <c r="AY389" s="192">
        <v>0</v>
      </c>
      <c r="AZ389" s="192">
        <v>0</v>
      </c>
      <c r="BA389" s="192">
        <v>0</v>
      </c>
      <c r="BB389" s="188"/>
      <c r="BC389" s="192">
        <v>0</v>
      </c>
      <c r="BD389" s="188"/>
      <c r="BE389" s="192">
        <v>0</v>
      </c>
      <c r="BG389" s="187">
        <v>14.579135617451286</v>
      </c>
      <c r="BI389" s="159">
        <v>-3.308895242469883E-2</v>
      </c>
      <c r="BL389" s="194"/>
      <c r="BM389" s="194"/>
      <c r="BN389" s="194"/>
    </row>
    <row r="390" spans="1:66" x14ac:dyDescent="0.2">
      <c r="A390" s="190" t="s">
        <v>660</v>
      </c>
      <c r="B390" s="190" t="s">
        <v>1057</v>
      </c>
      <c r="C390" s="190" t="s">
        <v>393</v>
      </c>
      <c r="D390" s="190"/>
      <c r="E390" s="192">
        <v>4.7753589999999999</v>
      </c>
      <c r="F390" s="192"/>
      <c r="G390" s="192">
        <v>5.8566558539979994</v>
      </c>
      <c r="H390" s="192">
        <v>-0.171545</v>
      </c>
      <c r="I390" s="192">
        <v>0</v>
      </c>
      <c r="J390" s="192">
        <v>0</v>
      </c>
      <c r="K390" s="192">
        <v>0</v>
      </c>
      <c r="L390" s="192">
        <v>0</v>
      </c>
      <c r="M390" s="192">
        <v>0</v>
      </c>
      <c r="N390" s="192">
        <v>0</v>
      </c>
      <c r="O390" s="192">
        <v>8.5470000000000008E-3</v>
      </c>
      <c r="P390" s="192">
        <v>7.8549999999999991E-3</v>
      </c>
      <c r="Q390" s="192">
        <v>1.2607499964444444</v>
      </c>
      <c r="R390" s="192">
        <v>1.9639123273126918E-2</v>
      </c>
      <c r="S390" s="192">
        <v>0.59503799999999996</v>
      </c>
      <c r="T390" s="192">
        <v>5.5702863315155379E-2</v>
      </c>
      <c r="U390" s="192">
        <v>0</v>
      </c>
      <c r="V390" s="192">
        <v>0</v>
      </c>
      <c r="W390" s="192">
        <v>0</v>
      </c>
      <c r="X390" s="192">
        <v>0</v>
      </c>
      <c r="Y390" s="192">
        <v>0</v>
      </c>
      <c r="Z390" s="192"/>
      <c r="AA390" s="192">
        <v>0</v>
      </c>
      <c r="AB390" s="188"/>
      <c r="AC390" s="193">
        <v>12.408001837030724</v>
      </c>
      <c r="AE390" s="192">
        <v>4.8100699258711588</v>
      </c>
      <c r="AF390" s="188"/>
      <c r="AG390" s="192">
        <v>5.0674568119519998</v>
      </c>
      <c r="AH390" s="192">
        <v>2.5075399658999405E-2</v>
      </c>
      <c r="AI390" s="192">
        <v>-0.171545</v>
      </c>
      <c r="AJ390" s="192"/>
      <c r="AK390" s="192">
        <v>0</v>
      </c>
      <c r="AL390" s="192">
        <v>0</v>
      </c>
      <c r="AM390" s="192">
        <v>0</v>
      </c>
      <c r="AN390" s="192">
        <v>0</v>
      </c>
      <c r="AO390" s="192">
        <v>0</v>
      </c>
      <c r="AP390" s="192">
        <v>8.5470000000000008E-3</v>
      </c>
      <c r="AQ390" s="192">
        <v>7.8549999999999991E-3</v>
      </c>
      <c r="AR390" s="192">
        <v>5.3402798943802579E-2</v>
      </c>
      <c r="AS390" s="192">
        <v>1.9377342097777779</v>
      </c>
      <c r="AT390" s="192">
        <v>7.9649530199011019E-3</v>
      </c>
      <c r="AU390" s="192">
        <v>0.53164299999999998</v>
      </c>
      <c r="AV390" s="192">
        <v>7.4559441518622899E-2</v>
      </c>
      <c r="AW390" s="192">
        <v>0</v>
      </c>
      <c r="AX390" s="192">
        <v>0</v>
      </c>
      <c r="AY390" s="192">
        <v>0</v>
      </c>
      <c r="AZ390" s="192">
        <v>0</v>
      </c>
      <c r="BA390" s="192">
        <v>0</v>
      </c>
      <c r="BB390" s="188"/>
      <c r="BC390" s="192">
        <v>0</v>
      </c>
      <c r="BD390" s="188"/>
      <c r="BE390" s="192">
        <v>0</v>
      </c>
      <c r="BG390" s="187">
        <v>12.352763540742261</v>
      </c>
      <c r="BI390" s="159">
        <v>-4.4518285066342256E-3</v>
      </c>
      <c r="BL390" s="200"/>
      <c r="BM390" s="200"/>
      <c r="BN390" s="194"/>
    </row>
    <row r="391" spans="1:66" x14ac:dyDescent="0.2">
      <c r="A391" s="190" t="s">
        <v>660</v>
      </c>
      <c r="B391" s="190" t="s">
        <v>1058</v>
      </c>
      <c r="C391" s="190" t="s">
        <v>394</v>
      </c>
      <c r="D391" s="190"/>
      <c r="E391" s="192">
        <v>8.4613499999999995</v>
      </c>
      <c r="F391" s="192"/>
      <c r="G391" s="192">
        <v>7.4099130330160001</v>
      </c>
      <c r="H391" s="192">
        <v>-0.19453500000000001</v>
      </c>
      <c r="I391" s="192">
        <v>0</v>
      </c>
      <c r="J391" s="192">
        <v>0</v>
      </c>
      <c r="K391" s="192">
        <v>0</v>
      </c>
      <c r="L391" s="192">
        <v>0</v>
      </c>
      <c r="M391" s="192">
        <v>0</v>
      </c>
      <c r="N391" s="192">
        <v>0</v>
      </c>
      <c r="O391" s="192">
        <v>8.5470000000000008E-3</v>
      </c>
      <c r="P391" s="192">
        <v>7.8549999999999991E-3</v>
      </c>
      <c r="Q391" s="192">
        <v>2.2226454560000004</v>
      </c>
      <c r="R391" s="192">
        <v>2.4777732765358797E-2</v>
      </c>
      <c r="S391" s="192">
        <v>0.89646400000000004</v>
      </c>
      <c r="T391" s="192">
        <v>7.0119576548112295E-2</v>
      </c>
      <c r="U391" s="192">
        <v>0</v>
      </c>
      <c r="V391" s="192">
        <v>0</v>
      </c>
      <c r="W391" s="192">
        <v>0</v>
      </c>
      <c r="X391" s="192">
        <v>0</v>
      </c>
      <c r="Y391" s="192">
        <v>0</v>
      </c>
      <c r="Z391" s="192"/>
      <c r="AA391" s="192">
        <v>0</v>
      </c>
      <c r="AB391" s="188"/>
      <c r="AC391" s="193">
        <v>18.907136798329471</v>
      </c>
      <c r="AE391" s="192">
        <v>8.5190035180792325</v>
      </c>
      <c r="AF391" s="188"/>
      <c r="AG391" s="192">
        <v>6.4160670180580004</v>
      </c>
      <c r="AH391" s="192">
        <v>3.1636419970999474E-2</v>
      </c>
      <c r="AI391" s="192">
        <v>-0.19453500000000001</v>
      </c>
      <c r="AJ391" s="192"/>
      <c r="AK391" s="192">
        <v>0</v>
      </c>
      <c r="AL391" s="192">
        <v>0</v>
      </c>
      <c r="AM391" s="192">
        <v>0</v>
      </c>
      <c r="AN391" s="192">
        <v>0</v>
      </c>
      <c r="AO391" s="192">
        <v>0</v>
      </c>
      <c r="AP391" s="192">
        <v>8.5470000000000008E-3</v>
      </c>
      <c r="AQ391" s="192">
        <v>7.8549999999999991E-3</v>
      </c>
      <c r="AR391" s="192">
        <v>9.3530416520922852E-2</v>
      </c>
      <c r="AS391" s="192">
        <v>2.8069353760000002</v>
      </c>
      <c r="AT391" s="192">
        <v>1.0077356542853043E-2</v>
      </c>
      <c r="AU391" s="192">
        <v>0.80812799999999996</v>
      </c>
      <c r="AV391" s="192">
        <v>8.5006508605215192E-2</v>
      </c>
      <c r="AW391" s="192">
        <v>0</v>
      </c>
      <c r="AX391" s="192">
        <v>0</v>
      </c>
      <c r="AY391" s="192">
        <v>0</v>
      </c>
      <c r="AZ391" s="192">
        <v>0</v>
      </c>
      <c r="BA391" s="192">
        <v>0</v>
      </c>
      <c r="BB391" s="188"/>
      <c r="BC391" s="192">
        <v>0</v>
      </c>
      <c r="BD391" s="188"/>
      <c r="BE391" s="192">
        <v>0</v>
      </c>
      <c r="BG391" s="187">
        <v>18.592251613777222</v>
      </c>
      <c r="BI391" s="159">
        <v>-1.6654302970932691E-2</v>
      </c>
      <c r="BL391" s="194"/>
      <c r="BM391" s="194"/>
      <c r="BN391" s="194"/>
    </row>
    <row r="392" spans="1:66" x14ac:dyDescent="0.2">
      <c r="A392" s="190" t="s">
        <v>660</v>
      </c>
      <c r="B392" s="190" t="s">
        <v>1059</v>
      </c>
      <c r="C392" s="190" t="s">
        <v>395</v>
      </c>
      <c r="D392" s="190"/>
      <c r="E392" s="192">
        <v>6.0794180000000004</v>
      </c>
      <c r="F392" s="192"/>
      <c r="G392" s="192">
        <v>7.5263077714510001</v>
      </c>
      <c r="H392" s="192">
        <v>-4.8696999999999997E-2</v>
      </c>
      <c r="I392" s="192">
        <v>0</v>
      </c>
      <c r="J392" s="192">
        <v>0</v>
      </c>
      <c r="K392" s="192">
        <v>0</v>
      </c>
      <c r="L392" s="192">
        <v>0</v>
      </c>
      <c r="M392" s="192">
        <v>0</v>
      </c>
      <c r="N392" s="192">
        <v>0</v>
      </c>
      <c r="O392" s="192">
        <v>8.5470000000000008E-3</v>
      </c>
      <c r="P392" s="192">
        <v>7.8549999999999991E-3</v>
      </c>
      <c r="Q392" s="192">
        <v>0.76015800622222218</v>
      </c>
      <c r="R392" s="192">
        <v>2.5244547522727642E-2</v>
      </c>
      <c r="S392" s="192">
        <v>0.82039499999999999</v>
      </c>
      <c r="T392" s="192">
        <v>6.7522664460899426E-2</v>
      </c>
      <c r="U392" s="192">
        <v>0</v>
      </c>
      <c r="V392" s="192">
        <v>0</v>
      </c>
      <c r="W392" s="192">
        <v>0</v>
      </c>
      <c r="X392" s="192">
        <v>0</v>
      </c>
      <c r="Y392" s="192">
        <v>0</v>
      </c>
      <c r="Z392" s="192"/>
      <c r="AA392" s="192">
        <v>0</v>
      </c>
      <c r="AB392" s="188"/>
      <c r="AC392" s="193">
        <v>15.246750989656848</v>
      </c>
      <c r="AE392" s="192">
        <v>6.1052319747801231</v>
      </c>
      <c r="AF392" s="188"/>
      <c r="AG392" s="192">
        <v>6.5040409197500004</v>
      </c>
      <c r="AH392" s="192">
        <v>3.2232453023999928E-2</v>
      </c>
      <c r="AI392" s="192">
        <v>-4.8696999999999997E-2</v>
      </c>
      <c r="AJ392" s="192"/>
      <c r="AK392" s="192">
        <v>0</v>
      </c>
      <c r="AL392" s="192">
        <v>0</v>
      </c>
      <c r="AM392" s="192">
        <v>0</v>
      </c>
      <c r="AN392" s="192">
        <v>0</v>
      </c>
      <c r="AO392" s="192">
        <v>0</v>
      </c>
      <c r="AP392" s="192">
        <v>8.5470000000000008E-3</v>
      </c>
      <c r="AQ392" s="192">
        <v>7.8549999999999991E-3</v>
      </c>
      <c r="AR392" s="192">
        <v>7.1552456515088542E-2</v>
      </c>
      <c r="AS392" s="192">
        <v>1.1932282995555556</v>
      </c>
      <c r="AT392" s="192">
        <v>1.0235651420767987E-2</v>
      </c>
      <c r="AU392" s="192">
        <v>0.72194800000000003</v>
      </c>
      <c r="AV392" s="192">
        <v>8.2214590690819406E-2</v>
      </c>
      <c r="AW392" s="192">
        <v>0</v>
      </c>
      <c r="AX392" s="192">
        <v>0</v>
      </c>
      <c r="AY392" s="192">
        <v>0</v>
      </c>
      <c r="AZ392" s="192">
        <v>0</v>
      </c>
      <c r="BA392" s="192">
        <v>0</v>
      </c>
      <c r="BB392" s="188"/>
      <c r="BC392" s="192">
        <v>0</v>
      </c>
      <c r="BD392" s="188"/>
      <c r="BE392" s="192">
        <v>0</v>
      </c>
      <c r="BG392" s="187">
        <v>14.688389345736352</v>
      </c>
      <c r="BI392" s="159">
        <v>-3.6621680533726754E-2</v>
      </c>
      <c r="BL392" s="194"/>
      <c r="BM392" s="194"/>
      <c r="BN392" s="199"/>
    </row>
    <row r="393" spans="1:66" x14ac:dyDescent="0.2">
      <c r="A393" s="190" t="s">
        <v>660</v>
      </c>
      <c r="B393" s="190" t="s">
        <v>1060</v>
      </c>
      <c r="C393" s="190" t="s">
        <v>396</v>
      </c>
      <c r="D393" s="190"/>
      <c r="E393" s="192">
        <v>5.9521199999999999</v>
      </c>
      <c r="F393" s="192"/>
      <c r="G393" s="192">
        <v>6.2866952342990006</v>
      </c>
      <c r="H393" s="192">
        <v>-6.5270999999999996E-2</v>
      </c>
      <c r="I393" s="192">
        <v>0</v>
      </c>
      <c r="J393" s="192">
        <v>0</v>
      </c>
      <c r="K393" s="192">
        <v>0</v>
      </c>
      <c r="L393" s="192">
        <v>0</v>
      </c>
      <c r="M393" s="192">
        <v>0</v>
      </c>
      <c r="N393" s="192">
        <v>0</v>
      </c>
      <c r="O393" s="192">
        <v>8.5470000000000008E-3</v>
      </c>
      <c r="P393" s="192">
        <v>7.8549999999999991E-3</v>
      </c>
      <c r="Q393" s="192">
        <v>0.75340856977777793</v>
      </c>
      <c r="R393" s="192">
        <v>2.1053102869142557E-2</v>
      </c>
      <c r="S393" s="192">
        <v>0.72307900000000003</v>
      </c>
      <c r="T393" s="192">
        <v>6.7438611360050207E-2</v>
      </c>
      <c r="U393" s="192">
        <v>0</v>
      </c>
      <c r="V393" s="192">
        <v>0</v>
      </c>
      <c r="W393" s="192">
        <v>0</v>
      </c>
      <c r="X393" s="192">
        <v>0</v>
      </c>
      <c r="Y393" s="192">
        <v>0</v>
      </c>
      <c r="Z393" s="192"/>
      <c r="AA393" s="192">
        <v>0</v>
      </c>
      <c r="AB393" s="188"/>
      <c r="AC393" s="193">
        <v>13.754925518305971</v>
      </c>
      <c r="AE393" s="192">
        <v>5.9656112002338579</v>
      </c>
      <c r="AF393" s="188"/>
      <c r="AG393" s="192">
        <v>5.4443747208869997</v>
      </c>
      <c r="AH393" s="192">
        <v>2.6880780834999868E-2</v>
      </c>
      <c r="AI393" s="192">
        <v>-6.5270999999999996E-2</v>
      </c>
      <c r="AJ393" s="192"/>
      <c r="AK393" s="192">
        <v>0</v>
      </c>
      <c r="AL393" s="192">
        <v>0</v>
      </c>
      <c r="AM393" s="192">
        <v>0</v>
      </c>
      <c r="AN393" s="192">
        <v>0</v>
      </c>
      <c r="AO393" s="192">
        <v>0</v>
      </c>
      <c r="AP393" s="192">
        <v>8.5470000000000008E-3</v>
      </c>
      <c r="AQ393" s="192">
        <v>7.8549999999999991E-3</v>
      </c>
      <c r="AR393" s="192">
        <v>6.9585678617945526E-2</v>
      </c>
      <c r="AS393" s="192">
        <v>1.2546171031111111</v>
      </c>
      <c r="AT393" s="192">
        <v>8.549799312084487E-3</v>
      </c>
      <c r="AU393" s="192">
        <v>0.64768700000000001</v>
      </c>
      <c r="AV393" s="192">
        <v>8.2484518847115981E-2</v>
      </c>
      <c r="AW393" s="192">
        <v>0</v>
      </c>
      <c r="AX393" s="192">
        <v>0</v>
      </c>
      <c r="AY393" s="192">
        <v>0</v>
      </c>
      <c r="AZ393" s="192">
        <v>0</v>
      </c>
      <c r="BA393" s="192">
        <v>0</v>
      </c>
      <c r="BB393" s="188"/>
      <c r="BC393" s="192">
        <v>0</v>
      </c>
      <c r="BD393" s="188"/>
      <c r="BE393" s="192">
        <v>0</v>
      </c>
      <c r="BG393" s="187">
        <v>13.450921801844114</v>
      </c>
      <c r="BI393" s="159">
        <v>-2.2101444028705817E-2</v>
      </c>
      <c r="BL393" s="194"/>
      <c r="BM393" s="194"/>
      <c r="BN393" s="194"/>
    </row>
    <row r="394" spans="1:66" x14ac:dyDescent="0.2">
      <c r="A394" s="190" t="s">
        <v>688</v>
      </c>
      <c r="B394" s="190" t="s">
        <v>1061</v>
      </c>
      <c r="C394" s="190" t="s">
        <v>397</v>
      </c>
      <c r="D394" s="190"/>
      <c r="E394" s="192">
        <v>69.710059999999999</v>
      </c>
      <c r="F394" s="192"/>
      <c r="G394" s="192">
        <v>58.068028881509996</v>
      </c>
      <c r="H394" s="192">
        <v>-5.9757999999999999E-2</v>
      </c>
      <c r="I394" s="192">
        <v>0</v>
      </c>
      <c r="J394" s="192">
        <v>0</v>
      </c>
      <c r="K394" s="192">
        <v>0</v>
      </c>
      <c r="L394" s="192">
        <v>3.5348000000000018E-2</v>
      </c>
      <c r="M394" s="192">
        <v>0.38173299999999999</v>
      </c>
      <c r="N394" s="192">
        <v>0</v>
      </c>
      <c r="O394" s="192">
        <v>8.5470000000000008E-3</v>
      </c>
      <c r="P394" s="192">
        <v>7.8549999999999991E-3</v>
      </c>
      <c r="Q394" s="192">
        <v>2.4332483455555551</v>
      </c>
      <c r="R394" s="192">
        <v>0.19663175787370024</v>
      </c>
      <c r="S394" s="192">
        <v>1.035612</v>
      </c>
      <c r="T394" s="192">
        <v>8.4850593053192161E-2</v>
      </c>
      <c r="U394" s="192">
        <v>0</v>
      </c>
      <c r="V394" s="192">
        <v>0</v>
      </c>
      <c r="W394" s="192">
        <v>0</v>
      </c>
      <c r="X394" s="192">
        <v>0.12816900000000001</v>
      </c>
      <c r="Y394" s="192">
        <v>6.6406840372287768</v>
      </c>
      <c r="Z394" s="192"/>
      <c r="AA394" s="192">
        <v>2.6192359999999999</v>
      </c>
      <c r="AB394" s="188"/>
      <c r="AC394" s="193">
        <v>141.29024561522124</v>
      </c>
      <c r="AE394" s="192">
        <v>70.018947237180114</v>
      </c>
      <c r="AF394" s="188"/>
      <c r="AG394" s="192">
        <v>52.417468421499997</v>
      </c>
      <c r="AH394" s="192">
        <v>0.25106110113699737</v>
      </c>
      <c r="AI394" s="192">
        <v>-5.9757999999999999E-2</v>
      </c>
      <c r="AJ394" s="192"/>
      <c r="AK394" s="192">
        <v>0</v>
      </c>
      <c r="AL394" s="192">
        <v>0</v>
      </c>
      <c r="AM394" s="192">
        <v>3.5348000000000018E-2</v>
      </c>
      <c r="AN394" s="192">
        <v>0.37618000000000001</v>
      </c>
      <c r="AO394" s="192">
        <v>0</v>
      </c>
      <c r="AP394" s="192">
        <v>8.5470000000000008E-3</v>
      </c>
      <c r="AQ394" s="192">
        <v>7.8549999999999991E-3</v>
      </c>
      <c r="AR394" s="192">
        <v>0.76866531184433973</v>
      </c>
      <c r="AS394" s="192">
        <v>2.9919016788888881</v>
      </c>
      <c r="AT394" s="192">
        <v>7.8971538285583093E-2</v>
      </c>
      <c r="AU394" s="192">
        <v>0.91133900000000001</v>
      </c>
      <c r="AV394" s="192">
        <v>9.4144684750687838E-2</v>
      </c>
      <c r="AW394" s="192">
        <v>0</v>
      </c>
      <c r="AX394" s="192">
        <v>0</v>
      </c>
      <c r="AY394" s="192">
        <v>0</v>
      </c>
      <c r="AZ394" s="192">
        <v>0.13216900000000001</v>
      </c>
      <c r="BA394" s="192">
        <v>7.3047524409516553</v>
      </c>
      <c r="BB394" s="188"/>
      <c r="BC394" s="192">
        <v>3.3540860000000001</v>
      </c>
      <c r="BD394" s="188"/>
      <c r="BE394" s="192">
        <v>0</v>
      </c>
      <c r="BG394" s="187">
        <v>138.69167841453827</v>
      </c>
      <c r="BI394" s="159">
        <v>-1.8391695685487718E-2</v>
      </c>
      <c r="BK394" s="194"/>
      <c r="BL394" s="194"/>
      <c r="BM394" s="194"/>
      <c r="BN394" s="199"/>
    </row>
    <row r="395" spans="1:66" x14ac:dyDescent="0.2">
      <c r="M395" s="157"/>
      <c r="AC395" s="201"/>
    </row>
    <row r="396" spans="1:66" x14ac:dyDescent="0.2">
      <c r="C396" s="202">
        <v>1</v>
      </c>
      <c r="E396" s="250" t="s">
        <v>1116</v>
      </c>
      <c r="F396" s="251"/>
      <c r="G396" s="251"/>
      <c r="H396" s="251"/>
      <c r="I396" s="251"/>
      <c r="J396" s="251"/>
      <c r="K396" s="251"/>
      <c r="L396" s="251"/>
      <c r="M396" s="251"/>
      <c r="N396" s="251"/>
      <c r="O396" s="251"/>
      <c r="P396" s="251"/>
      <c r="Q396" s="251"/>
      <c r="R396" s="251"/>
      <c r="S396" s="251"/>
      <c r="T396" s="251"/>
      <c r="U396" s="251"/>
      <c r="V396" s="251"/>
      <c r="W396" s="251"/>
      <c r="X396" s="251"/>
      <c r="Y396" s="251"/>
      <c r="Z396" s="251"/>
      <c r="AA396" s="251"/>
      <c r="AB396" s="251"/>
      <c r="AC396" s="251"/>
      <c r="AD396" s="251"/>
      <c r="AE396" s="251"/>
    </row>
    <row r="397" spans="1:66" x14ac:dyDescent="0.2">
      <c r="C397" s="203">
        <v>2</v>
      </c>
      <c r="E397" s="155" t="s">
        <v>1117</v>
      </c>
      <c r="J397" s="155"/>
      <c r="K397" s="155"/>
      <c r="L397" s="155"/>
      <c r="N397" s="155"/>
      <c r="O397" s="155"/>
      <c r="P397" s="155"/>
      <c r="Q397" s="155"/>
      <c r="R397" s="155"/>
      <c r="S397" s="155"/>
      <c r="T397" s="155"/>
      <c r="U397" s="155"/>
      <c r="V397" s="155"/>
      <c r="W397" s="155"/>
      <c r="X397" s="155"/>
      <c r="Y397" s="155"/>
      <c r="Z397" s="155"/>
      <c r="AA397" s="155"/>
      <c r="AC397" s="155"/>
      <c r="AD397" s="155"/>
      <c r="AE397" s="155"/>
      <c r="AF397" s="155"/>
      <c r="AG397" s="155"/>
      <c r="AH397" s="155"/>
      <c r="AI397" s="155"/>
      <c r="AJ397" s="155"/>
      <c r="AK397" s="155"/>
      <c r="AL397" s="155"/>
      <c r="AM397" s="155"/>
      <c r="AP397" s="155"/>
      <c r="BB397" s="155"/>
      <c r="BC397" s="155"/>
      <c r="BD397" s="155"/>
      <c r="BE397" s="155"/>
      <c r="BF397" s="155"/>
      <c r="BG397" s="155"/>
      <c r="BH397" s="155"/>
      <c r="BI397" s="155"/>
      <c r="BJ397" s="155"/>
    </row>
    <row r="398" spans="1:66" x14ac:dyDescent="0.2">
      <c r="C398" s="203">
        <v>3</v>
      </c>
      <c r="E398" s="252" t="s">
        <v>1118</v>
      </c>
      <c r="F398" s="251"/>
      <c r="G398" s="251"/>
      <c r="H398" s="251"/>
      <c r="I398" s="251"/>
      <c r="J398" s="251"/>
      <c r="K398" s="251"/>
      <c r="L398" s="251"/>
      <c r="M398" s="251"/>
      <c r="N398" s="251"/>
      <c r="O398" s="251"/>
      <c r="P398" s="251"/>
      <c r="Q398" s="251"/>
      <c r="R398" s="251"/>
      <c r="S398" s="251"/>
      <c r="T398" s="251"/>
      <c r="U398" s="251"/>
      <c r="V398" s="251"/>
      <c r="W398" s="251"/>
      <c r="X398" s="251"/>
      <c r="Y398" s="251"/>
      <c r="Z398" s="251"/>
      <c r="AA398" s="251"/>
      <c r="AB398" s="251"/>
      <c r="AC398" s="251"/>
      <c r="AD398" s="251"/>
      <c r="AE398" s="251"/>
    </row>
    <row r="399" spans="1:66" x14ac:dyDescent="0.2">
      <c r="C399" s="203">
        <v>4</v>
      </c>
      <c r="E399" s="252" t="s">
        <v>1119</v>
      </c>
      <c r="F399" s="251"/>
      <c r="G399" s="251"/>
      <c r="H399" s="251"/>
      <c r="I399" s="251"/>
      <c r="J399" s="251"/>
      <c r="K399" s="251"/>
      <c r="L399" s="251"/>
      <c r="M399" s="251"/>
      <c r="N399" s="251"/>
      <c r="O399" s="251"/>
      <c r="P399" s="251"/>
      <c r="Q399" s="251"/>
      <c r="R399" s="251"/>
      <c r="S399" s="251"/>
      <c r="T399" s="251"/>
      <c r="U399" s="251"/>
      <c r="V399" s="251"/>
      <c r="W399" s="251"/>
      <c r="X399" s="251"/>
      <c r="Y399" s="251"/>
      <c r="Z399" s="251"/>
      <c r="AA399" s="251"/>
      <c r="AB399" s="251"/>
      <c r="AC399" s="251"/>
      <c r="AD399" s="251"/>
      <c r="AE399" s="251"/>
    </row>
    <row r="400" spans="1:66" x14ac:dyDescent="0.2">
      <c r="C400" s="203">
        <v>5</v>
      </c>
      <c r="E400" s="252" t="s">
        <v>1120</v>
      </c>
      <c r="F400" s="251"/>
      <c r="G400" s="251"/>
      <c r="H400" s="251"/>
      <c r="I400" s="251"/>
      <c r="J400" s="251"/>
      <c r="K400" s="251"/>
      <c r="L400" s="251"/>
      <c r="M400" s="251"/>
      <c r="N400" s="251"/>
      <c r="O400" s="251"/>
      <c r="P400" s="251"/>
      <c r="Q400" s="251"/>
      <c r="R400" s="251"/>
      <c r="S400" s="251"/>
      <c r="T400" s="251"/>
      <c r="U400" s="251"/>
      <c r="V400" s="251"/>
      <c r="W400" s="251"/>
      <c r="X400" s="251"/>
      <c r="Y400" s="251"/>
      <c r="Z400" s="251"/>
      <c r="AA400" s="251"/>
      <c r="AB400" s="251"/>
      <c r="AC400" s="251"/>
      <c r="AD400" s="251"/>
      <c r="AE400" s="251"/>
    </row>
    <row r="401" spans="3:31" x14ac:dyDescent="0.2">
      <c r="C401" s="204">
        <v>6</v>
      </c>
      <c r="E401" s="250" t="s">
        <v>1121</v>
      </c>
      <c r="F401" s="251"/>
      <c r="G401" s="251"/>
      <c r="H401" s="251"/>
      <c r="I401" s="251"/>
      <c r="J401" s="251"/>
      <c r="K401" s="251"/>
      <c r="L401" s="251"/>
      <c r="M401" s="251"/>
      <c r="N401" s="251"/>
      <c r="O401" s="251"/>
      <c r="P401" s="251"/>
      <c r="Q401" s="251"/>
      <c r="R401" s="251"/>
      <c r="S401" s="251"/>
      <c r="T401" s="251"/>
      <c r="U401" s="251"/>
      <c r="V401" s="251"/>
      <c r="W401" s="251"/>
      <c r="X401" s="251"/>
      <c r="Y401" s="251"/>
      <c r="Z401" s="251"/>
      <c r="AA401" s="251"/>
      <c r="AB401" s="251"/>
      <c r="AC401" s="251"/>
      <c r="AD401" s="251"/>
      <c r="AE401" s="251"/>
    </row>
    <row r="402" spans="3:31" x14ac:dyDescent="0.2">
      <c r="C402" s="203">
        <v>7</v>
      </c>
      <c r="E402" s="252" t="s">
        <v>1122</v>
      </c>
      <c r="F402" s="251"/>
      <c r="G402" s="251"/>
      <c r="H402" s="251"/>
      <c r="I402" s="251"/>
      <c r="J402" s="251"/>
      <c r="K402" s="251"/>
      <c r="L402" s="251"/>
      <c r="M402" s="251"/>
      <c r="N402" s="251"/>
      <c r="O402" s="251"/>
      <c r="P402" s="251"/>
      <c r="Q402" s="251"/>
      <c r="R402" s="251"/>
      <c r="S402" s="251"/>
      <c r="T402" s="251"/>
      <c r="U402" s="251"/>
      <c r="V402" s="251"/>
      <c r="W402" s="251"/>
      <c r="X402" s="251"/>
      <c r="Y402" s="251"/>
      <c r="Z402" s="251"/>
      <c r="AA402" s="251"/>
      <c r="AB402" s="251"/>
      <c r="AC402" s="251"/>
      <c r="AD402" s="251"/>
      <c r="AE402" s="251"/>
    </row>
    <row r="404" spans="3:31" x14ac:dyDescent="0.2">
      <c r="AC404" s="201"/>
    </row>
    <row r="405" spans="3:31" x14ac:dyDescent="0.2">
      <c r="AC405" s="201"/>
    </row>
    <row r="406" spans="3:31" x14ac:dyDescent="0.2">
      <c r="AC406" s="201"/>
    </row>
    <row r="407" spans="3:31" x14ac:dyDescent="0.2">
      <c r="AC407" s="201"/>
    </row>
    <row r="408" spans="3:31" x14ac:dyDescent="0.2">
      <c r="AC408" s="201"/>
    </row>
    <row r="416" spans="3:31" x14ac:dyDescent="0.2">
      <c r="AC416" s="201"/>
    </row>
    <row r="417" spans="29:29" x14ac:dyDescent="0.2">
      <c r="AC417" s="201"/>
    </row>
    <row r="418" spans="29:29" x14ac:dyDescent="0.2">
      <c r="AC418" s="201"/>
    </row>
    <row r="419" spans="29:29" x14ac:dyDescent="0.2">
      <c r="AC419" s="201"/>
    </row>
    <row r="420" spans="29:29" x14ac:dyDescent="0.2">
      <c r="AC420" s="201"/>
    </row>
    <row r="421" spans="29:29" x14ac:dyDescent="0.2">
      <c r="AC421" s="201"/>
    </row>
    <row r="422" spans="29:29" x14ac:dyDescent="0.2">
      <c r="AC422" s="201"/>
    </row>
    <row r="423" spans="29:29" x14ac:dyDescent="0.2">
      <c r="AC423" s="201"/>
    </row>
    <row r="424" spans="29:29" x14ac:dyDescent="0.2">
      <c r="AC424" s="201"/>
    </row>
    <row r="425" spans="29:29" x14ac:dyDescent="0.2">
      <c r="AC425" s="201"/>
    </row>
    <row r="426" spans="29:29" x14ac:dyDescent="0.2">
      <c r="AC426" s="201"/>
    </row>
    <row r="427" spans="29:29" x14ac:dyDescent="0.2">
      <c r="AC427" s="201"/>
    </row>
    <row r="428" spans="29:29" x14ac:dyDescent="0.2">
      <c r="AC428" s="201"/>
    </row>
    <row r="429" spans="29:29" x14ac:dyDescent="0.2">
      <c r="AC429" s="201"/>
    </row>
    <row r="430" spans="29:29" x14ac:dyDescent="0.2">
      <c r="AC430" s="201"/>
    </row>
    <row r="431" spans="29:29" x14ac:dyDescent="0.2">
      <c r="AC431" s="201"/>
    </row>
    <row r="432" spans="29:29" x14ac:dyDescent="0.2">
      <c r="AC432" s="201"/>
    </row>
    <row r="433" spans="29:29" x14ac:dyDescent="0.2">
      <c r="AC433" s="201"/>
    </row>
    <row r="434" spans="29:29" x14ac:dyDescent="0.2">
      <c r="AC434" s="201"/>
    </row>
    <row r="435" spans="29:29" x14ac:dyDescent="0.2">
      <c r="AC435" s="201"/>
    </row>
    <row r="436" spans="29:29" x14ac:dyDescent="0.2">
      <c r="AC436" s="201"/>
    </row>
    <row r="437" spans="29:29" x14ac:dyDescent="0.2">
      <c r="AC437" s="201"/>
    </row>
    <row r="438" spans="29:29" x14ac:dyDescent="0.2">
      <c r="AC438" s="201"/>
    </row>
    <row r="439" spans="29:29" x14ac:dyDescent="0.2">
      <c r="AC439" s="201"/>
    </row>
    <row r="440" spans="29:29" x14ac:dyDescent="0.2">
      <c r="AC440" s="201"/>
    </row>
    <row r="441" spans="29:29" x14ac:dyDescent="0.2">
      <c r="AC441" s="201"/>
    </row>
    <row r="442" spans="29:29" x14ac:dyDescent="0.2">
      <c r="AC442" s="201"/>
    </row>
    <row r="443" spans="29:29" x14ac:dyDescent="0.2">
      <c r="AC443" s="201"/>
    </row>
    <row r="444" spans="29:29" x14ac:dyDescent="0.2">
      <c r="AC444" s="201"/>
    </row>
    <row r="445" spans="29:29" x14ac:dyDescent="0.2">
      <c r="AC445" s="201"/>
    </row>
    <row r="446" spans="29:29" x14ac:dyDescent="0.2">
      <c r="AC446" s="201"/>
    </row>
    <row r="447" spans="29:29" x14ac:dyDescent="0.2">
      <c r="AC447" s="201"/>
    </row>
    <row r="448" spans="29:29" x14ac:dyDescent="0.2">
      <c r="AC448" s="201"/>
    </row>
    <row r="449" spans="29:29" x14ac:dyDescent="0.2">
      <c r="AC449" s="201"/>
    </row>
    <row r="450" spans="29:29" x14ac:dyDescent="0.2">
      <c r="AC450" s="201"/>
    </row>
    <row r="451" spans="29:29" x14ac:dyDescent="0.2">
      <c r="AC451" s="201"/>
    </row>
    <row r="452" spans="29:29" x14ac:dyDescent="0.2">
      <c r="AC452" s="201"/>
    </row>
    <row r="453" spans="29:29" x14ac:dyDescent="0.2">
      <c r="AC453" s="201"/>
    </row>
    <row r="454" spans="29:29" x14ac:dyDescent="0.2">
      <c r="AC454" s="201"/>
    </row>
    <row r="455" spans="29:29" x14ac:dyDescent="0.2">
      <c r="AC455" s="201"/>
    </row>
    <row r="456" spans="29:29" x14ac:dyDescent="0.2">
      <c r="AC456" s="201"/>
    </row>
    <row r="457" spans="29:29" x14ac:dyDescent="0.2">
      <c r="AC457" s="201"/>
    </row>
    <row r="458" spans="29:29" x14ac:dyDescent="0.2">
      <c r="AC458" s="201"/>
    </row>
    <row r="459" spans="29:29" x14ac:dyDescent="0.2">
      <c r="AC459" s="201"/>
    </row>
    <row r="460" spans="29:29" x14ac:dyDescent="0.2">
      <c r="AC460" s="201"/>
    </row>
    <row r="461" spans="29:29" x14ac:dyDescent="0.2">
      <c r="AC461" s="201"/>
    </row>
    <row r="462" spans="29:29" x14ac:dyDescent="0.2">
      <c r="AC462" s="201"/>
    </row>
    <row r="463" spans="29:29" x14ac:dyDescent="0.2">
      <c r="AC463" s="201"/>
    </row>
    <row r="464" spans="29:29" x14ac:dyDescent="0.2">
      <c r="AC464" s="201"/>
    </row>
    <row r="465" spans="29:29" x14ac:dyDescent="0.2">
      <c r="AC465" s="201"/>
    </row>
    <row r="466" spans="29:29" x14ac:dyDescent="0.2">
      <c r="AC466" s="201"/>
    </row>
    <row r="467" spans="29:29" x14ac:dyDescent="0.2">
      <c r="AC467" s="201"/>
    </row>
    <row r="468" spans="29:29" x14ac:dyDescent="0.2">
      <c r="AC468" s="201"/>
    </row>
    <row r="469" spans="29:29" x14ac:dyDescent="0.2">
      <c r="AC469" s="201"/>
    </row>
    <row r="470" spans="29:29" x14ac:dyDescent="0.2">
      <c r="AC470" s="201"/>
    </row>
    <row r="471" spans="29:29" x14ac:dyDescent="0.2">
      <c r="AC471" s="201"/>
    </row>
    <row r="472" spans="29:29" x14ac:dyDescent="0.2">
      <c r="AC472" s="201"/>
    </row>
    <row r="473" spans="29:29" x14ac:dyDescent="0.2">
      <c r="AC473" s="201"/>
    </row>
    <row r="474" spans="29:29" x14ac:dyDescent="0.2">
      <c r="AC474" s="201"/>
    </row>
    <row r="475" spans="29:29" x14ac:dyDescent="0.2">
      <c r="AC475" s="201"/>
    </row>
    <row r="476" spans="29:29" x14ac:dyDescent="0.2">
      <c r="AC476" s="201"/>
    </row>
    <row r="477" spans="29:29" x14ac:dyDescent="0.2">
      <c r="AC477" s="201"/>
    </row>
    <row r="478" spans="29:29" x14ac:dyDescent="0.2">
      <c r="AC478" s="201"/>
    </row>
    <row r="479" spans="29:29" x14ac:dyDescent="0.2">
      <c r="AC479" s="201"/>
    </row>
    <row r="480" spans="29:29" x14ac:dyDescent="0.2">
      <c r="AC480" s="201"/>
    </row>
    <row r="481" spans="29:29" x14ac:dyDescent="0.2">
      <c r="AC481" s="201"/>
    </row>
    <row r="482" spans="29:29" x14ac:dyDescent="0.2">
      <c r="AC482" s="201"/>
    </row>
    <row r="483" spans="29:29" x14ac:dyDescent="0.2">
      <c r="AC483" s="201"/>
    </row>
    <row r="484" spans="29:29" x14ac:dyDescent="0.2">
      <c r="AC484" s="201"/>
    </row>
    <row r="485" spans="29:29" x14ac:dyDescent="0.2">
      <c r="AC485" s="201"/>
    </row>
    <row r="486" spans="29:29" x14ac:dyDescent="0.2">
      <c r="AC486" s="201"/>
    </row>
    <row r="487" spans="29:29" x14ac:dyDescent="0.2">
      <c r="AC487" s="201"/>
    </row>
    <row r="488" spans="29:29" x14ac:dyDescent="0.2">
      <c r="AC488" s="201"/>
    </row>
    <row r="489" spans="29:29" x14ac:dyDescent="0.2">
      <c r="AC489" s="201"/>
    </row>
    <row r="490" spans="29:29" x14ac:dyDescent="0.2">
      <c r="AC490" s="201"/>
    </row>
    <row r="491" spans="29:29" x14ac:dyDescent="0.2">
      <c r="AC491" s="201"/>
    </row>
    <row r="492" spans="29:29" x14ac:dyDescent="0.2">
      <c r="AC492" s="201"/>
    </row>
    <row r="493" spans="29:29" x14ac:dyDescent="0.2">
      <c r="AC493" s="201"/>
    </row>
    <row r="494" spans="29:29" x14ac:dyDescent="0.2">
      <c r="AC494" s="201"/>
    </row>
    <row r="495" spans="29:29" x14ac:dyDescent="0.2">
      <c r="AC495" s="201"/>
    </row>
    <row r="496" spans="29:29" x14ac:dyDescent="0.2">
      <c r="AC496" s="201"/>
    </row>
    <row r="497" spans="29:29" x14ac:dyDescent="0.2">
      <c r="AC497" s="201"/>
    </row>
    <row r="498" spans="29:29" x14ac:dyDescent="0.2">
      <c r="AC498" s="201"/>
    </row>
    <row r="499" spans="29:29" x14ac:dyDescent="0.2">
      <c r="AC499" s="201"/>
    </row>
    <row r="500" spans="29:29" x14ac:dyDescent="0.2">
      <c r="AC500" s="201"/>
    </row>
    <row r="501" spans="29:29" x14ac:dyDescent="0.2">
      <c r="AC501" s="201"/>
    </row>
    <row r="502" spans="29:29" x14ac:dyDescent="0.2">
      <c r="AC502" s="201"/>
    </row>
    <row r="503" spans="29:29" x14ac:dyDescent="0.2">
      <c r="AC503" s="201"/>
    </row>
    <row r="504" spans="29:29" x14ac:dyDescent="0.2">
      <c r="AC504" s="201"/>
    </row>
    <row r="505" spans="29:29" x14ac:dyDescent="0.2">
      <c r="AC505" s="201"/>
    </row>
    <row r="506" spans="29:29" x14ac:dyDescent="0.2">
      <c r="AC506" s="201"/>
    </row>
    <row r="507" spans="29:29" x14ac:dyDescent="0.2">
      <c r="AC507" s="201"/>
    </row>
    <row r="508" spans="29:29" x14ac:dyDescent="0.2">
      <c r="AC508" s="201"/>
    </row>
    <row r="509" spans="29:29" x14ac:dyDescent="0.2">
      <c r="AC509" s="201"/>
    </row>
    <row r="510" spans="29:29" x14ac:dyDescent="0.2">
      <c r="AC510" s="201"/>
    </row>
    <row r="511" spans="29:29" x14ac:dyDescent="0.2">
      <c r="AC511" s="201"/>
    </row>
    <row r="512" spans="29:29" x14ac:dyDescent="0.2">
      <c r="AC512" s="201"/>
    </row>
    <row r="513" spans="29:29" x14ac:dyDescent="0.2">
      <c r="AC513" s="201"/>
    </row>
    <row r="514" spans="29:29" x14ac:dyDescent="0.2">
      <c r="AC514" s="201"/>
    </row>
    <row r="515" spans="29:29" x14ac:dyDescent="0.2">
      <c r="AC515" s="201"/>
    </row>
    <row r="516" spans="29:29" x14ac:dyDescent="0.2">
      <c r="AC516" s="201"/>
    </row>
    <row r="517" spans="29:29" x14ac:dyDescent="0.2">
      <c r="AC517" s="201"/>
    </row>
    <row r="518" spans="29:29" x14ac:dyDescent="0.2">
      <c r="AC518" s="201"/>
    </row>
    <row r="519" spans="29:29" x14ac:dyDescent="0.2">
      <c r="AC519" s="201"/>
    </row>
    <row r="520" spans="29:29" x14ac:dyDescent="0.2">
      <c r="AC520" s="201"/>
    </row>
    <row r="521" spans="29:29" x14ac:dyDescent="0.2">
      <c r="AC521" s="201"/>
    </row>
    <row r="522" spans="29:29" x14ac:dyDescent="0.2">
      <c r="AC522" s="201"/>
    </row>
    <row r="523" spans="29:29" x14ac:dyDescent="0.2">
      <c r="AC523" s="201"/>
    </row>
    <row r="524" spans="29:29" x14ac:dyDescent="0.2">
      <c r="AC524" s="201"/>
    </row>
    <row r="525" spans="29:29" x14ac:dyDescent="0.2">
      <c r="AC525" s="201"/>
    </row>
    <row r="526" spans="29:29" x14ac:dyDescent="0.2">
      <c r="AC526" s="201"/>
    </row>
    <row r="527" spans="29:29" x14ac:dyDescent="0.2">
      <c r="AC527" s="201"/>
    </row>
    <row r="528" spans="29:29" x14ac:dyDescent="0.2">
      <c r="AC528" s="201"/>
    </row>
    <row r="529" spans="29:29" x14ac:dyDescent="0.2">
      <c r="AC529" s="201"/>
    </row>
    <row r="530" spans="29:29" x14ac:dyDescent="0.2">
      <c r="AC530" s="201"/>
    </row>
    <row r="531" spans="29:29" x14ac:dyDescent="0.2">
      <c r="AC531" s="201"/>
    </row>
    <row r="532" spans="29:29" x14ac:dyDescent="0.2">
      <c r="AC532" s="201"/>
    </row>
    <row r="533" spans="29:29" x14ac:dyDescent="0.2">
      <c r="AC533" s="201"/>
    </row>
    <row r="534" spans="29:29" x14ac:dyDescent="0.2">
      <c r="AC534" s="201"/>
    </row>
    <row r="535" spans="29:29" x14ac:dyDescent="0.2">
      <c r="AC535" s="201"/>
    </row>
    <row r="536" spans="29:29" x14ac:dyDescent="0.2">
      <c r="AC536" s="201"/>
    </row>
    <row r="537" spans="29:29" x14ac:dyDescent="0.2">
      <c r="AC537" s="201"/>
    </row>
    <row r="538" spans="29:29" x14ac:dyDescent="0.2">
      <c r="AC538" s="201"/>
    </row>
    <row r="539" spans="29:29" x14ac:dyDescent="0.2">
      <c r="AC539" s="201"/>
    </row>
    <row r="540" spans="29:29" x14ac:dyDescent="0.2">
      <c r="AC540" s="201"/>
    </row>
    <row r="541" spans="29:29" x14ac:dyDescent="0.2">
      <c r="AC541" s="201"/>
    </row>
    <row r="542" spans="29:29" x14ac:dyDescent="0.2">
      <c r="AC542" s="201"/>
    </row>
    <row r="543" spans="29:29" x14ac:dyDescent="0.2">
      <c r="AC543" s="201"/>
    </row>
    <row r="544" spans="29:29" x14ac:dyDescent="0.2">
      <c r="AC544" s="201"/>
    </row>
    <row r="545" spans="29:29" x14ac:dyDescent="0.2">
      <c r="AC545" s="201"/>
    </row>
    <row r="546" spans="29:29" x14ac:dyDescent="0.2">
      <c r="AC546" s="201"/>
    </row>
    <row r="547" spans="29:29" x14ac:dyDescent="0.2">
      <c r="AC547" s="201"/>
    </row>
    <row r="548" spans="29:29" x14ac:dyDescent="0.2">
      <c r="AC548" s="201"/>
    </row>
    <row r="549" spans="29:29" x14ac:dyDescent="0.2">
      <c r="AC549" s="201"/>
    </row>
    <row r="550" spans="29:29" x14ac:dyDescent="0.2">
      <c r="AC550" s="201"/>
    </row>
    <row r="551" spans="29:29" x14ac:dyDescent="0.2">
      <c r="AC551" s="201"/>
    </row>
    <row r="552" spans="29:29" x14ac:dyDescent="0.2">
      <c r="AC552" s="201"/>
    </row>
    <row r="553" spans="29:29" x14ac:dyDescent="0.2">
      <c r="AC553" s="201"/>
    </row>
    <row r="554" spans="29:29" x14ac:dyDescent="0.2">
      <c r="AC554" s="201"/>
    </row>
    <row r="555" spans="29:29" x14ac:dyDescent="0.2">
      <c r="AC555" s="201"/>
    </row>
    <row r="556" spans="29:29" x14ac:dyDescent="0.2">
      <c r="AC556" s="201"/>
    </row>
    <row r="557" spans="29:29" x14ac:dyDescent="0.2">
      <c r="AC557" s="201"/>
    </row>
    <row r="558" spans="29:29" x14ac:dyDescent="0.2">
      <c r="AC558" s="201"/>
    </row>
    <row r="559" spans="29:29" x14ac:dyDescent="0.2">
      <c r="AC559" s="201"/>
    </row>
    <row r="560" spans="29:29" x14ac:dyDescent="0.2">
      <c r="AC560" s="201"/>
    </row>
    <row r="561" spans="29:29" x14ac:dyDescent="0.2">
      <c r="AC561" s="201"/>
    </row>
    <row r="562" spans="29:29" x14ac:dyDescent="0.2">
      <c r="AC562" s="201"/>
    </row>
    <row r="563" spans="29:29" x14ac:dyDescent="0.2">
      <c r="AC563" s="201"/>
    </row>
    <row r="564" spans="29:29" x14ac:dyDescent="0.2">
      <c r="AC564" s="201"/>
    </row>
    <row r="565" spans="29:29" x14ac:dyDescent="0.2">
      <c r="AC565" s="201"/>
    </row>
    <row r="566" spans="29:29" x14ac:dyDescent="0.2">
      <c r="AC566" s="201"/>
    </row>
    <row r="567" spans="29:29" x14ac:dyDescent="0.2">
      <c r="AC567" s="201"/>
    </row>
    <row r="568" spans="29:29" x14ac:dyDescent="0.2">
      <c r="AC568" s="201"/>
    </row>
    <row r="569" spans="29:29" x14ac:dyDescent="0.2">
      <c r="AC569" s="201"/>
    </row>
    <row r="570" spans="29:29" x14ac:dyDescent="0.2">
      <c r="AC570" s="201"/>
    </row>
    <row r="571" spans="29:29" x14ac:dyDescent="0.2">
      <c r="AC571" s="201"/>
    </row>
    <row r="572" spans="29:29" x14ac:dyDescent="0.2">
      <c r="AC572" s="201"/>
    </row>
    <row r="573" spans="29:29" x14ac:dyDescent="0.2">
      <c r="AC573" s="201"/>
    </row>
    <row r="574" spans="29:29" x14ac:dyDescent="0.2">
      <c r="AC574" s="201"/>
    </row>
    <row r="575" spans="29:29" x14ac:dyDescent="0.2">
      <c r="AC575" s="201"/>
    </row>
    <row r="576" spans="29:29" x14ac:dyDescent="0.2">
      <c r="AC576" s="201"/>
    </row>
    <row r="577" spans="29:29" x14ac:dyDescent="0.2">
      <c r="AC577" s="201"/>
    </row>
    <row r="578" spans="29:29" x14ac:dyDescent="0.2">
      <c r="AC578" s="201"/>
    </row>
    <row r="579" spans="29:29" x14ac:dyDescent="0.2">
      <c r="AC579" s="201"/>
    </row>
    <row r="580" spans="29:29" x14ac:dyDescent="0.2">
      <c r="AC580" s="201"/>
    </row>
    <row r="581" spans="29:29" x14ac:dyDescent="0.2">
      <c r="AC581" s="201"/>
    </row>
    <row r="582" spans="29:29" x14ac:dyDescent="0.2">
      <c r="AC582" s="201"/>
    </row>
    <row r="583" spans="29:29" x14ac:dyDescent="0.2">
      <c r="AC583" s="201"/>
    </row>
    <row r="584" spans="29:29" x14ac:dyDescent="0.2">
      <c r="AC584" s="201"/>
    </row>
    <row r="585" spans="29:29" x14ac:dyDescent="0.2">
      <c r="AC585" s="201"/>
    </row>
    <row r="586" spans="29:29" x14ac:dyDescent="0.2">
      <c r="AC586" s="201"/>
    </row>
    <row r="587" spans="29:29" x14ac:dyDescent="0.2">
      <c r="AC587" s="201"/>
    </row>
    <row r="588" spans="29:29" x14ac:dyDescent="0.2">
      <c r="AC588" s="201"/>
    </row>
    <row r="589" spans="29:29" x14ac:dyDescent="0.2">
      <c r="AC589" s="201"/>
    </row>
    <row r="590" spans="29:29" x14ac:dyDescent="0.2">
      <c r="AC590" s="201"/>
    </row>
    <row r="591" spans="29:29" x14ac:dyDescent="0.2">
      <c r="AC591" s="201"/>
    </row>
    <row r="592" spans="29:29" x14ac:dyDescent="0.2">
      <c r="AC592" s="201"/>
    </row>
    <row r="593" spans="1:66" x14ac:dyDescent="0.2">
      <c r="AC593" s="201"/>
    </row>
    <row r="594" spans="1:66" x14ac:dyDescent="0.2">
      <c r="AC594" s="201"/>
    </row>
    <row r="595" spans="1:66" x14ac:dyDescent="0.2">
      <c r="AC595" s="201"/>
    </row>
    <row r="596" spans="1:66" x14ac:dyDescent="0.2">
      <c r="AC596" s="201"/>
    </row>
    <row r="597" spans="1:66" x14ac:dyDescent="0.2">
      <c r="AC597" s="201"/>
    </row>
    <row r="598" spans="1:66" x14ac:dyDescent="0.2">
      <c r="AC598" s="201"/>
    </row>
    <row r="599" spans="1:66" x14ac:dyDescent="0.2">
      <c r="AC599" s="201"/>
    </row>
    <row r="600" spans="1:66" x14ac:dyDescent="0.2">
      <c r="AC600" s="201"/>
    </row>
    <row r="601" spans="1:66" x14ac:dyDescent="0.2">
      <c r="AC601" s="201"/>
    </row>
    <row r="602" spans="1:66" x14ac:dyDescent="0.2">
      <c r="A602" s="190"/>
      <c r="B602" s="190"/>
      <c r="C602" s="190"/>
      <c r="D602" s="190"/>
      <c r="E602" s="190"/>
      <c r="F602" s="190"/>
      <c r="G602" s="190"/>
      <c r="H602" s="190"/>
      <c r="AC602" s="201"/>
      <c r="AG602" s="205"/>
      <c r="AH602" s="205"/>
      <c r="AI602" s="205"/>
    </row>
    <row r="603" spans="1:66" x14ac:dyDescent="0.2">
      <c r="A603" s="190"/>
      <c r="B603" s="190"/>
      <c r="C603" s="190"/>
      <c r="D603" s="190"/>
      <c r="E603" s="190"/>
      <c r="F603" s="190"/>
      <c r="G603" s="190"/>
      <c r="H603" s="190"/>
      <c r="AC603" s="201"/>
      <c r="AG603" s="205"/>
      <c r="AH603" s="205"/>
      <c r="AI603" s="205"/>
    </row>
    <row r="604" spans="1:66" x14ac:dyDescent="0.2">
      <c r="A604" s="190"/>
      <c r="B604" s="190"/>
      <c r="C604" s="190"/>
      <c r="D604" s="190"/>
      <c r="E604" s="190"/>
      <c r="F604" s="190"/>
      <c r="G604" s="190"/>
      <c r="H604" s="190"/>
      <c r="AC604" s="201"/>
      <c r="AG604" s="205"/>
      <c r="AH604" s="205"/>
      <c r="AI604" s="205"/>
    </row>
    <row r="605" spans="1:66" x14ac:dyDescent="0.2">
      <c r="A605" s="190"/>
      <c r="B605" s="190"/>
      <c r="C605" s="190"/>
      <c r="D605" s="190"/>
      <c r="E605" s="190"/>
      <c r="F605" s="190"/>
      <c r="G605" s="190"/>
      <c r="H605" s="190"/>
      <c r="AC605" s="201"/>
      <c r="AG605" s="205"/>
      <c r="AH605" s="205"/>
      <c r="AI605" s="205"/>
    </row>
    <row r="606" spans="1:66" x14ac:dyDescent="0.2">
      <c r="A606" s="190"/>
      <c r="B606" s="190"/>
      <c r="C606" s="190"/>
      <c r="D606" s="190"/>
      <c r="E606" s="190"/>
      <c r="F606" s="190"/>
      <c r="G606" s="190"/>
      <c r="H606" s="190"/>
      <c r="AC606" s="201"/>
      <c r="AG606" s="205"/>
      <c r="AH606" s="205"/>
      <c r="AI606" s="205"/>
    </row>
    <row r="607" spans="1:66" x14ac:dyDescent="0.2">
      <c r="A607" s="190"/>
      <c r="B607" s="190"/>
      <c r="C607" s="190"/>
      <c r="D607" s="190"/>
      <c r="E607" s="190"/>
      <c r="F607" s="190"/>
      <c r="G607" s="190"/>
      <c r="H607" s="190"/>
      <c r="AG607" s="205"/>
      <c r="AH607" s="205"/>
      <c r="AI607" s="205"/>
    </row>
    <row r="608" spans="1:66" x14ac:dyDescent="0.2">
      <c r="A608" s="190"/>
      <c r="B608" s="190"/>
      <c r="C608" s="190"/>
      <c r="D608" s="190"/>
      <c r="E608" s="190"/>
      <c r="F608" s="190"/>
      <c r="G608" s="190"/>
      <c r="H608" s="190"/>
      <c r="AC608" s="201"/>
      <c r="AG608" s="205"/>
      <c r="AH608" s="205"/>
      <c r="AI608" s="205"/>
      <c r="BK608" s="194"/>
      <c r="BL608" s="194"/>
      <c r="BM608" s="194"/>
      <c r="BN608" s="194"/>
    </row>
    <row r="609" spans="1:66" x14ac:dyDescent="0.2">
      <c r="A609" s="190"/>
      <c r="B609" s="190"/>
      <c r="C609" s="190"/>
      <c r="D609" s="190"/>
      <c r="E609" s="190"/>
      <c r="F609" s="190"/>
      <c r="G609" s="190"/>
      <c r="H609" s="190"/>
      <c r="AC609" s="201"/>
      <c r="AG609" s="205"/>
      <c r="AH609" s="205"/>
      <c r="AI609" s="205"/>
      <c r="BK609" s="194"/>
      <c r="BL609" s="194"/>
      <c r="BM609" s="194"/>
      <c r="BN609" s="194"/>
    </row>
    <row r="610" spans="1:66" x14ac:dyDescent="0.2">
      <c r="A610" s="190"/>
      <c r="B610" s="190"/>
      <c r="C610" s="190"/>
      <c r="D610" s="190"/>
      <c r="E610" s="190"/>
      <c r="F610" s="190"/>
      <c r="G610" s="190"/>
      <c r="H610" s="190"/>
      <c r="AC610" s="201"/>
      <c r="AG610" s="205"/>
      <c r="AH610" s="205"/>
      <c r="AI610" s="205"/>
      <c r="BK610" s="194"/>
      <c r="BL610" s="194"/>
      <c r="BM610" s="194"/>
      <c r="BN610" s="194"/>
    </row>
    <row r="611" spans="1:66" x14ac:dyDescent="0.2">
      <c r="A611" s="190"/>
      <c r="B611" s="190"/>
      <c r="C611" s="190"/>
      <c r="D611" s="190"/>
      <c r="E611" s="190"/>
      <c r="F611" s="190"/>
      <c r="G611" s="190"/>
      <c r="H611" s="190"/>
      <c r="AC611" s="201"/>
      <c r="AG611" s="205"/>
      <c r="AH611" s="205"/>
      <c r="AI611" s="205"/>
      <c r="BK611" s="194"/>
      <c r="BL611" s="194"/>
      <c r="BM611" s="194"/>
      <c r="BN611" s="194"/>
    </row>
    <row r="612" spans="1:66" x14ac:dyDescent="0.2">
      <c r="A612" s="190"/>
      <c r="B612" s="190"/>
      <c r="C612" s="190"/>
      <c r="D612" s="190"/>
      <c r="E612" s="190"/>
      <c r="F612" s="190"/>
      <c r="G612" s="190"/>
      <c r="H612" s="190"/>
      <c r="AC612" s="201"/>
      <c r="AG612" s="205"/>
      <c r="AH612" s="205"/>
      <c r="AI612" s="205"/>
      <c r="BK612" s="194"/>
      <c r="BL612" s="194"/>
      <c r="BM612" s="194"/>
      <c r="BN612" s="194"/>
    </row>
    <row r="613" spans="1:66" x14ac:dyDescent="0.2">
      <c r="AC613" s="201"/>
      <c r="BK613" s="194"/>
      <c r="BL613" s="194"/>
      <c r="BM613" s="194"/>
      <c r="BN613" s="194"/>
    </row>
  </sheetData>
  <mergeCells count="8">
    <mergeCell ref="E401:AE401"/>
    <mergeCell ref="E402:AE402"/>
    <mergeCell ref="E3:AC3"/>
    <mergeCell ref="AE3:BJ3"/>
    <mergeCell ref="E396:AE396"/>
    <mergeCell ref="E398:AE398"/>
    <mergeCell ref="E399:AE399"/>
    <mergeCell ref="E400:AE400"/>
  </mergeCells>
  <conditionalFormatting sqref="BL12:BL394 BL10 BI7:BI10 BI12:BI394">
    <cfRule type="cellIs" dxfId="0" priority="1" stopIfTrue="1" operator="lessThan">
      <formula>-0.088</formula>
    </cfRule>
  </conditionalFormatting>
  <pageMargins left="0.74803149606299213" right="0.74803149606299213" top="0.98425196850393704" bottom="0.98425196850393704" header="0.51181102362204722" footer="0.51181102362204722"/>
  <pageSetup paperSize="8" scale="58" fitToWidth="2" fitToHeight="0" orientation="landscape" r:id="rId1"/>
  <headerFooter alignWithMargins="0"/>
  <rowBreaks count="1" manualBreakCount="1">
    <brk id="322" min="2" max="62" man="1"/>
  </rowBreaks>
  <colBreaks count="1" manualBreakCount="1">
    <brk id="30" max="40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Graph</vt:lpstr>
      <vt:lpstr>Graph!Print_Area</vt:lpstr>
      <vt:lpstr>'Summary LA - 14-15'!Print_Area</vt:lpstr>
      <vt:lpstr>'Summary LA - 14-15'!Print_Titles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danbates</dc:creator>
  <cp:lastModifiedBy>Ricky</cp:lastModifiedBy>
  <cp:lastPrinted>2014-07-25T14:13:38Z</cp:lastPrinted>
  <dcterms:created xsi:type="dcterms:W3CDTF">2014-01-12T20:14:47Z</dcterms:created>
  <dcterms:modified xsi:type="dcterms:W3CDTF">2014-09-02T13:24:33Z</dcterms:modified>
</cp:coreProperties>
</file>