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13_ncr:1_{64ADF998-A78E-41F6-869B-FB58FF4CC191}" xr6:coauthVersionLast="47" xr6:coauthVersionMax="47" xr10:uidLastSave="{00000000-0000-0000-0000-000000000000}"/>
  <workbookProtection workbookAlgorithmName="SHA-512" workbookHashValue="2KXpIgp3vxSBqPnIyEeRoyuXDtzlfr6jiUzibTb1u+rSyUem8hFd4VI321q9nD1DRaEVVN+0P60dzuW5uNZAbw==" workbookSaltValue="KckAWxpsnTi3CdoHNonN4A==" workbookSpinCount="100000" lockStructure="1"/>
  <bookViews>
    <workbookView xWindow="-108" yWindow="-108" windowWidth="23256" windowHeight="12456" xr2:uid="{7D60C2FB-39F2-4379-A63E-711ACAA75A97}"/>
  </bookViews>
  <sheets>
    <sheet name="front page" sheetId="1" r:id="rId1"/>
    <sheet name="members" sheetId="2" state="veryHidden" r:id="rId2"/>
    <sheet name="class" sheetId="3" state="veryHidden" r:id="rId3"/>
    <sheet name="classifications" sheetId="4" state="veryHidden" r:id="rId4"/>
    <sheet name="counties" sheetId="6" state="veryHidden" r:id="rId5"/>
    <sheet name="calculations" sheetId="5" state="veryHidden" r:id="rId6"/>
    <sheet name="2015" sheetId="7" state="veryHidden" r:id="rId7"/>
    <sheet name="2016" sheetId="8" state="veryHidden" r:id="rId8"/>
    <sheet name="2017" sheetId="9" state="veryHidden" r:id="rId9"/>
    <sheet name="2018" sheetId="10" state="veryHidden" r:id="rId10"/>
    <sheet name="2019" sheetId="11" state="veryHidden" r:id="rId11"/>
    <sheet name="2020" sheetId="12" state="veryHidden" r:id="rId12"/>
    <sheet name="2021" sheetId="13" state="veryHidden" r:id="rId13"/>
    <sheet name="2022" sheetId="14" state="veryHidden" r:id="rId14"/>
  </sheets>
  <externalReferences>
    <externalReference r:id="rId15"/>
  </externalReferences>
  <definedNames>
    <definedName name="members">members!$A$1:$A$109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P27" i="1"/>
  <c r="P12" i="1"/>
  <c r="P11" i="1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11" i="5"/>
  <c r="AI306" i="5" l="1"/>
  <c r="AH306" i="5"/>
  <c r="AG306" i="5"/>
  <c r="AI305" i="5"/>
  <c r="AH305" i="5"/>
  <c r="AG305" i="5"/>
  <c r="AI304" i="5"/>
  <c r="AH304" i="5"/>
  <c r="AG304" i="5"/>
  <c r="AI303" i="5"/>
  <c r="AH303" i="5"/>
  <c r="AG303" i="5"/>
  <c r="AI302" i="5"/>
  <c r="AH302" i="5"/>
  <c r="AG302" i="5"/>
  <c r="AI301" i="5"/>
  <c r="AH301" i="5"/>
  <c r="AG301" i="5"/>
  <c r="AI300" i="5"/>
  <c r="AH300" i="5"/>
  <c r="AG300" i="5"/>
  <c r="AI299" i="5"/>
  <c r="AH299" i="5"/>
  <c r="AG299" i="5"/>
  <c r="AI298" i="5"/>
  <c r="AH298" i="5"/>
  <c r="AG298" i="5"/>
  <c r="AI297" i="5"/>
  <c r="AH297" i="5"/>
  <c r="AG297" i="5"/>
  <c r="AI296" i="5"/>
  <c r="AH296" i="5"/>
  <c r="AG296" i="5"/>
  <c r="AI295" i="5"/>
  <c r="AH295" i="5"/>
  <c r="AG295" i="5"/>
  <c r="AI294" i="5"/>
  <c r="AH294" i="5"/>
  <c r="AG294" i="5"/>
  <c r="AI293" i="5"/>
  <c r="AH293" i="5"/>
  <c r="AG293" i="5"/>
  <c r="AI292" i="5"/>
  <c r="AH292" i="5"/>
  <c r="AG292" i="5"/>
  <c r="AI291" i="5"/>
  <c r="AH291" i="5"/>
  <c r="AG291" i="5"/>
  <c r="AI290" i="5"/>
  <c r="AH290" i="5"/>
  <c r="AG290" i="5"/>
  <c r="AI289" i="5"/>
  <c r="AH289" i="5"/>
  <c r="AG289" i="5"/>
  <c r="AI288" i="5"/>
  <c r="AH288" i="5"/>
  <c r="AG288" i="5"/>
  <c r="AI287" i="5"/>
  <c r="AH287" i="5"/>
  <c r="AG287" i="5"/>
  <c r="AI286" i="5"/>
  <c r="AH286" i="5"/>
  <c r="AG286" i="5"/>
  <c r="AI285" i="5"/>
  <c r="AH285" i="5"/>
  <c r="AG285" i="5"/>
  <c r="AI284" i="5"/>
  <c r="AH284" i="5"/>
  <c r="AG284" i="5"/>
  <c r="AI283" i="5"/>
  <c r="AH283" i="5"/>
  <c r="AG283" i="5"/>
  <c r="AI282" i="5"/>
  <c r="AH282" i="5"/>
  <c r="AG282" i="5"/>
  <c r="AI281" i="5"/>
  <c r="AH281" i="5"/>
  <c r="AG281" i="5"/>
  <c r="AI280" i="5"/>
  <c r="AH280" i="5"/>
  <c r="AG280" i="5"/>
  <c r="AI279" i="5"/>
  <c r="AH279" i="5"/>
  <c r="AG279" i="5"/>
  <c r="AI278" i="5"/>
  <c r="AH278" i="5"/>
  <c r="AG278" i="5"/>
  <c r="AI277" i="5"/>
  <c r="AH277" i="5"/>
  <c r="AG277" i="5"/>
  <c r="AI276" i="5"/>
  <c r="AH276" i="5"/>
  <c r="AG276" i="5"/>
  <c r="AI275" i="5"/>
  <c r="AH275" i="5"/>
  <c r="AG275" i="5"/>
  <c r="AI274" i="5"/>
  <c r="AH274" i="5"/>
  <c r="AG274" i="5"/>
  <c r="AI273" i="5"/>
  <c r="AH273" i="5"/>
  <c r="AG273" i="5"/>
  <c r="AI272" i="5"/>
  <c r="AH272" i="5"/>
  <c r="AG272" i="5"/>
  <c r="AI271" i="5"/>
  <c r="AH271" i="5"/>
  <c r="AG271" i="5"/>
  <c r="AI270" i="5"/>
  <c r="AH270" i="5"/>
  <c r="AG270" i="5"/>
  <c r="AI269" i="5"/>
  <c r="AH269" i="5"/>
  <c r="AG269" i="5"/>
  <c r="AI268" i="5"/>
  <c r="AH268" i="5"/>
  <c r="AG268" i="5"/>
  <c r="AI267" i="5"/>
  <c r="AH267" i="5"/>
  <c r="AG267" i="5"/>
  <c r="AI266" i="5"/>
  <c r="AH266" i="5"/>
  <c r="AG266" i="5"/>
  <c r="AI265" i="5"/>
  <c r="AH265" i="5"/>
  <c r="AG265" i="5"/>
  <c r="AI264" i="5"/>
  <c r="AH264" i="5"/>
  <c r="AG264" i="5"/>
  <c r="AI263" i="5"/>
  <c r="AH263" i="5"/>
  <c r="AG263" i="5"/>
  <c r="AI262" i="5"/>
  <c r="AH262" i="5"/>
  <c r="AG262" i="5"/>
  <c r="AI261" i="5"/>
  <c r="AH261" i="5"/>
  <c r="AG261" i="5"/>
  <c r="AI260" i="5"/>
  <c r="AH260" i="5"/>
  <c r="AG260" i="5"/>
  <c r="AI259" i="5"/>
  <c r="AH259" i="5"/>
  <c r="AG259" i="5"/>
  <c r="AI258" i="5"/>
  <c r="AH258" i="5"/>
  <c r="AG258" i="5"/>
  <c r="AI257" i="5"/>
  <c r="AH257" i="5"/>
  <c r="AG257" i="5"/>
  <c r="AI256" i="5"/>
  <c r="AH256" i="5"/>
  <c r="AG256" i="5"/>
  <c r="AI255" i="5"/>
  <c r="AH255" i="5"/>
  <c r="AG255" i="5"/>
  <c r="AI254" i="5"/>
  <c r="AH254" i="5"/>
  <c r="AG254" i="5"/>
  <c r="AI253" i="5"/>
  <c r="AH253" i="5"/>
  <c r="AG253" i="5"/>
  <c r="AI252" i="5"/>
  <c r="AH252" i="5"/>
  <c r="AG252" i="5"/>
  <c r="AI251" i="5"/>
  <c r="AH251" i="5"/>
  <c r="AG251" i="5"/>
  <c r="AI250" i="5"/>
  <c r="AH250" i="5"/>
  <c r="AG250" i="5"/>
  <c r="AI249" i="5"/>
  <c r="AH249" i="5"/>
  <c r="AG249" i="5"/>
  <c r="AI248" i="5"/>
  <c r="AH248" i="5"/>
  <c r="AG248" i="5"/>
  <c r="AI247" i="5"/>
  <c r="AH247" i="5"/>
  <c r="AG247" i="5"/>
  <c r="AI246" i="5"/>
  <c r="AH246" i="5"/>
  <c r="AG246" i="5"/>
  <c r="AI245" i="5"/>
  <c r="AH245" i="5"/>
  <c r="AG245" i="5"/>
  <c r="AI244" i="5"/>
  <c r="AH244" i="5"/>
  <c r="AG244" i="5"/>
  <c r="AI243" i="5"/>
  <c r="AH243" i="5"/>
  <c r="AG243" i="5"/>
  <c r="AI242" i="5"/>
  <c r="AH242" i="5"/>
  <c r="AG242" i="5"/>
  <c r="AI241" i="5"/>
  <c r="AH241" i="5"/>
  <c r="AG241" i="5"/>
  <c r="AI240" i="5"/>
  <c r="AH240" i="5"/>
  <c r="AG240" i="5"/>
  <c r="AI239" i="5"/>
  <c r="AH239" i="5"/>
  <c r="AG239" i="5"/>
  <c r="AI238" i="5"/>
  <c r="AH238" i="5"/>
  <c r="AG238" i="5"/>
  <c r="AI237" i="5"/>
  <c r="AH237" i="5"/>
  <c r="AG237" i="5"/>
  <c r="AI236" i="5"/>
  <c r="AH236" i="5"/>
  <c r="AG236" i="5"/>
  <c r="AI235" i="5"/>
  <c r="AH235" i="5"/>
  <c r="AG235" i="5"/>
  <c r="AI234" i="5"/>
  <c r="AH234" i="5"/>
  <c r="AG234" i="5"/>
  <c r="AI233" i="5"/>
  <c r="AH233" i="5"/>
  <c r="AG233" i="5"/>
  <c r="AI232" i="5"/>
  <c r="AH232" i="5"/>
  <c r="AG232" i="5"/>
  <c r="AI231" i="5"/>
  <c r="AH231" i="5"/>
  <c r="AG231" i="5"/>
  <c r="AI230" i="5"/>
  <c r="AH230" i="5"/>
  <c r="AG230" i="5"/>
  <c r="AI229" i="5"/>
  <c r="AH229" i="5"/>
  <c r="AG229" i="5"/>
  <c r="AI228" i="5"/>
  <c r="AH228" i="5"/>
  <c r="AG228" i="5"/>
  <c r="AI227" i="5"/>
  <c r="AH227" i="5"/>
  <c r="AG227" i="5"/>
  <c r="AI226" i="5"/>
  <c r="AH226" i="5"/>
  <c r="AG226" i="5"/>
  <c r="AI225" i="5"/>
  <c r="AH225" i="5"/>
  <c r="AG225" i="5"/>
  <c r="AI224" i="5"/>
  <c r="AH224" i="5"/>
  <c r="AG224" i="5"/>
  <c r="AI223" i="5"/>
  <c r="AH223" i="5"/>
  <c r="AG223" i="5"/>
  <c r="AI222" i="5"/>
  <c r="AH222" i="5"/>
  <c r="AG222" i="5"/>
  <c r="AI221" i="5"/>
  <c r="AH221" i="5"/>
  <c r="AG221" i="5"/>
  <c r="AI220" i="5"/>
  <c r="AH220" i="5"/>
  <c r="AG220" i="5"/>
  <c r="AI219" i="5"/>
  <c r="AH219" i="5"/>
  <c r="AG219" i="5"/>
  <c r="AI218" i="5"/>
  <c r="AH218" i="5"/>
  <c r="AG218" i="5"/>
  <c r="AI217" i="5"/>
  <c r="AH217" i="5"/>
  <c r="AG217" i="5"/>
  <c r="AI216" i="5"/>
  <c r="AH216" i="5"/>
  <c r="AG216" i="5"/>
  <c r="AI215" i="5"/>
  <c r="AH215" i="5"/>
  <c r="AG215" i="5"/>
  <c r="AI214" i="5"/>
  <c r="AH214" i="5"/>
  <c r="AG214" i="5"/>
  <c r="AI213" i="5"/>
  <c r="AH213" i="5"/>
  <c r="AG213" i="5"/>
  <c r="AI212" i="5"/>
  <c r="AH212" i="5"/>
  <c r="AG212" i="5"/>
  <c r="AI211" i="5"/>
  <c r="AH211" i="5"/>
  <c r="AG211" i="5"/>
  <c r="AI210" i="5"/>
  <c r="AH210" i="5"/>
  <c r="AG210" i="5"/>
  <c r="AI209" i="5"/>
  <c r="AH209" i="5"/>
  <c r="AG209" i="5"/>
  <c r="AI208" i="5"/>
  <c r="AH208" i="5"/>
  <c r="AG208" i="5"/>
  <c r="AI207" i="5"/>
  <c r="AH207" i="5"/>
  <c r="AG207" i="5"/>
  <c r="AI206" i="5"/>
  <c r="AH206" i="5"/>
  <c r="AG206" i="5"/>
  <c r="AI205" i="5"/>
  <c r="AH205" i="5"/>
  <c r="AG205" i="5"/>
  <c r="AI204" i="5"/>
  <c r="AH204" i="5"/>
  <c r="AG204" i="5"/>
  <c r="AI203" i="5"/>
  <c r="AH203" i="5"/>
  <c r="AG203" i="5"/>
  <c r="AI202" i="5"/>
  <c r="AH202" i="5"/>
  <c r="AG202" i="5"/>
  <c r="AI201" i="5"/>
  <c r="AH201" i="5"/>
  <c r="AG201" i="5"/>
  <c r="AI200" i="5"/>
  <c r="AH200" i="5"/>
  <c r="AG200" i="5"/>
  <c r="AI199" i="5"/>
  <c r="AH199" i="5"/>
  <c r="AG199" i="5"/>
  <c r="AI198" i="5"/>
  <c r="AH198" i="5"/>
  <c r="AG198" i="5"/>
  <c r="AI197" i="5"/>
  <c r="AH197" i="5"/>
  <c r="AG197" i="5"/>
  <c r="AI196" i="5"/>
  <c r="AH196" i="5"/>
  <c r="AG196" i="5"/>
  <c r="AI195" i="5"/>
  <c r="AH195" i="5"/>
  <c r="AG195" i="5"/>
  <c r="AI194" i="5"/>
  <c r="AH194" i="5"/>
  <c r="AG194" i="5"/>
  <c r="AI193" i="5"/>
  <c r="AH193" i="5"/>
  <c r="AG193" i="5"/>
  <c r="AI192" i="5"/>
  <c r="AH192" i="5"/>
  <c r="AG192" i="5"/>
  <c r="AI191" i="5"/>
  <c r="AH191" i="5"/>
  <c r="AG191" i="5"/>
  <c r="AI190" i="5"/>
  <c r="AH190" i="5"/>
  <c r="AG190" i="5"/>
  <c r="AI189" i="5"/>
  <c r="AH189" i="5"/>
  <c r="AG189" i="5"/>
  <c r="AI188" i="5"/>
  <c r="AH188" i="5"/>
  <c r="AG188" i="5"/>
  <c r="AI187" i="5"/>
  <c r="AH187" i="5"/>
  <c r="AG187" i="5"/>
  <c r="AI186" i="5"/>
  <c r="AH186" i="5"/>
  <c r="AG186" i="5"/>
  <c r="AI185" i="5"/>
  <c r="AH185" i="5"/>
  <c r="AG185" i="5"/>
  <c r="AI184" i="5"/>
  <c r="AH184" i="5"/>
  <c r="AG184" i="5"/>
  <c r="AI183" i="5"/>
  <c r="AH183" i="5"/>
  <c r="AG183" i="5"/>
  <c r="AI182" i="5"/>
  <c r="AH182" i="5"/>
  <c r="AG182" i="5"/>
  <c r="AI181" i="5"/>
  <c r="AH181" i="5"/>
  <c r="AG181" i="5"/>
  <c r="AI180" i="5"/>
  <c r="AH180" i="5"/>
  <c r="AG180" i="5"/>
  <c r="AI179" i="5"/>
  <c r="AH179" i="5"/>
  <c r="AG179" i="5"/>
  <c r="AI178" i="5"/>
  <c r="AH178" i="5"/>
  <c r="AG178" i="5"/>
  <c r="AI177" i="5"/>
  <c r="AH177" i="5"/>
  <c r="AG177" i="5"/>
  <c r="AI176" i="5"/>
  <c r="AH176" i="5"/>
  <c r="AG176" i="5"/>
  <c r="AI175" i="5"/>
  <c r="AH175" i="5"/>
  <c r="AG175" i="5"/>
  <c r="AI174" i="5"/>
  <c r="AH174" i="5"/>
  <c r="AG174" i="5"/>
  <c r="AI173" i="5"/>
  <c r="AH173" i="5"/>
  <c r="AG173" i="5"/>
  <c r="AI172" i="5"/>
  <c r="AH172" i="5"/>
  <c r="AG172" i="5"/>
  <c r="AI171" i="5"/>
  <c r="AH171" i="5"/>
  <c r="AG171" i="5"/>
  <c r="AI170" i="5"/>
  <c r="AH170" i="5"/>
  <c r="AG170" i="5"/>
  <c r="AI169" i="5"/>
  <c r="AH169" i="5"/>
  <c r="AG169" i="5"/>
  <c r="AI168" i="5"/>
  <c r="AH168" i="5"/>
  <c r="AG168" i="5"/>
  <c r="AI167" i="5"/>
  <c r="AH167" i="5"/>
  <c r="AG167" i="5"/>
  <c r="AI166" i="5"/>
  <c r="AH166" i="5"/>
  <c r="AG166" i="5"/>
  <c r="AI165" i="5"/>
  <c r="AH165" i="5"/>
  <c r="AG165" i="5"/>
  <c r="AI164" i="5"/>
  <c r="AH164" i="5"/>
  <c r="AG164" i="5"/>
  <c r="AI163" i="5"/>
  <c r="AH163" i="5"/>
  <c r="AG163" i="5"/>
  <c r="AI162" i="5"/>
  <c r="AH162" i="5"/>
  <c r="AG162" i="5"/>
  <c r="AI161" i="5"/>
  <c r="AH161" i="5"/>
  <c r="AG161" i="5"/>
  <c r="AI160" i="5"/>
  <c r="AH160" i="5"/>
  <c r="AG160" i="5"/>
  <c r="AI159" i="5"/>
  <c r="AH159" i="5"/>
  <c r="AG159" i="5"/>
  <c r="AI158" i="5"/>
  <c r="AH158" i="5"/>
  <c r="AG158" i="5"/>
  <c r="AI157" i="5"/>
  <c r="AH157" i="5"/>
  <c r="AG157" i="5"/>
  <c r="AI156" i="5"/>
  <c r="AH156" i="5"/>
  <c r="AG156" i="5"/>
  <c r="AI155" i="5"/>
  <c r="AH155" i="5"/>
  <c r="AG155" i="5"/>
  <c r="AI154" i="5"/>
  <c r="AH154" i="5"/>
  <c r="AG154" i="5"/>
  <c r="AI153" i="5"/>
  <c r="AH153" i="5"/>
  <c r="AG153" i="5"/>
  <c r="AI152" i="5"/>
  <c r="AH152" i="5"/>
  <c r="AG152" i="5"/>
  <c r="AI151" i="5"/>
  <c r="AH151" i="5"/>
  <c r="AG151" i="5"/>
  <c r="AI150" i="5"/>
  <c r="AH150" i="5"/>
  <c r="AG150" i="5"/>
  <c r="AI149" i="5"/>
  <c r="AH149" i="5"/>
  <c r="AG149" i="5"/>
  <c r="AI148" i="5"/>
  <c r="AH148" i="5"/>
  <c r="AG148" i="5"/>
  <c r="AI147" i="5"/>
  <c r="AH147" i="5"/>
  <c r="AG147" i="5"/>
  <c r="AI146" i="5"/>
  <c r="AH146" i="5"/>
  <c r="AG146" i="5"/>
  <c r="AI145" i="5"/>
  <c r="AH145" i="5"/>
  <c r="AG145" i="5"/>
  <c r="AI144" i="5"/>
  <c r="AH144" i="5"/>
  <c r="AG144" i="5"/>
  <c r="AI143" i="5"/>
  <c r="AH143" i="5"/>
  <c r="AG143" i="5"/>
  <c r="AI142" i="5"/>
  <c r="AH142" i="5"/>
  <c r="AG142" i="5"/>
  <c r="AI141" i="5"/>
  <c r="AH141" i="5"/>
  <c r="AG141" i="5"/>
  <c r="AI140" i="5"/>
  <c r="AH140" i="5"/>
  <c r="AG140" i="5"/>
  <c r="AI139" i="5"/>
  <c r="AH139" i="5"/>
  <c r="AG139" i="5"/>
  <c r="AI138" i="5"/>
  <c r="AH138" i="5"/>
  <c r="AG138" i="5"/>
  <c r="AI137" i="5"/>
  <c r="AH137" i="5"/>
  <c r="AG137" i="5"/>
  <c r="AI136" i="5"/>
  <c r="AH136" i="5"/>
  <c r="AG136" i="5"/>
  <c r="AI135" i="5"/>
  <c r="AH135" i="5"/>
  <c r="AG135" i="5"/>
  <c r="AI134" i="5"/>
  <c r="AH134" i="5"/>
  <c r="AG134" i="5"/>
  <c r="AI133" i="5"/>
  <c r="AH133" i="5"/>
  <c r="AG133" i="5"/>
  <c r="AI132" i="5"/>
  <c r="AH132" i="5"/>
  <c r="AG132" i="5"/>
  <c r="AI131" i="5"/>
  <c r="AH131" i="5"/>
  <c r="AG131" i="5"/>
  <c r="AI130" i="5"/>
  <c r="AH130" i="5"/>
  <c r="AG130" i="5"/>
  <c r="AI129" i="5"/>
  <c r="AH129" i="5"/>
  <c r="AG129" i="5"/>
  <c r="AI128" i="5"/>
  <c r="AH128" i="5"/>
  <c r="AG128" i="5"/>
  <c r="AI127" i="5"/>
  <c r="AH127" i="5"/>
  <c r="AG127" i="5"/>
  <c r="AI126" i="5"/>
  <c r="AH126" i="5"/>
  <c r="AG126" i="5"/>
  <c r="AI125" i="5"/>
  <c r="AH125" i="5"/>
  <c r="AG125" i="5"/>
  <c r="AI124" i="5"/>
  <c r="AH124" i="5"/>
  <c r="AG124" i="5"/>
  <c r="AI123" i="5"/>
  <c r="AH123" i="5"/>
  <c r="AG123" i="5"/>
  <c r="AI122" i="5"/>
  <c r="AH122" i="5"/>
  <c r="AG122" i="5"/>
  <c r="AI121" i="5"/>
  <c r="AH121" i="5"/>
  <c r="AG121" i="5"/>
  <c r="AI120" i="5"/>
  <c r="AH120" i="5"/>
  <c r="AG120" i="5"/>
  <c r="AI119" i="5"/>
  <c r="AH119" i="5"/>
  <c r="AG119" i="5"/>
  <c r="AI118" i="5"/>
  <c r="AH118" i="5"/>
  <c r="AG118" i="5"/>
  <c r="AI117" i="5"/>
  <c r="AH117" i="5"/>
  <c r="AG117" i="5"/>
  <c r="AI116" i="5"/>
  <c r="AH116" i="5"/>
  <c r="AG116" i="5"/>
  <c r="AI115" i="5"/>
  <c r="AH115" i="5"/>
  <c r="AG115" i="5"/>
  <c r="AI114" i="5"/>
  <c r="AH114" i="5"/>
  <c r="AG114" i="5"/>
  <c r="AI113" i="5"/>
  <c r="AH113" i="5"/>
  <c r="AG113" i="5"/>
  <c r="AI112" i="5"/>
  <c r="AH112" i="5"/>
  <c r="AG112" i="5"/>
  <c r="AI111" i="5"/>
  <c r="AH111" i="5"/>
  <c r="AG111" i="5"/>
  <c r="AI110" i="5"/>
  <c r="AH110" i="5"/>
  <c r="AG110" i="5"/>
  <c r="AI109" i="5"/>
  <c r="AH109" i="5"/>
  <c r="AG109" i="5"/>
  <c r="AI108" i="5"/>
  <c r="AH108" i="5"/>
  <c r="AG108" i="5"/>
  <c r="AI107" i="5"/>
  <c r="AH107" i="5"/>
  <c r="AG107" i="5"/>
  <c r="AI106" i="5"/>
  <c r="AH106" i="5"/>
  <c r="AG106" i="5"/>
  <c r="AI105" i="5"/>
  <c r="AH105" i="5"/>
  <c r="AG105" i="5"/>
  <c r="AI104" i="5"/>
  <c r="AH104" i="5"/>
  <c r="AG104" i="5"/>
  <c r="AI103" i="5"/>
  <c r="AH103" i="5"/>
  <c r="AG103" i="5"/>
  <c r="AI102" i="5"/>
  <c r="AH102" i="5"/>
  <c r="AG102" i="5"/>
  <c r="AI101" i="5"/>
  <c r="AH101" i="5"/>
  <c r="AG101" i="5"/>
  <c r="AI100" i="5"/>
  <c r="AH100" i="5"/>
  <c r="AG100" i="5"/>
  <c r="AI99" i="5"/>
  <c r="AH99" i="5"/>
  <c r="AG99" i="5"/>
  <c r="AI98" i="5"/>
  <c r="AH98" i="5"/>
  <c r="AG98" i="5"/>
  <c r="AI97" i="5"/>
  <c r="AH97" i="5"/>
  <c r="AG97" i="5"/>
  <c r="AI96" i="5"/>
  <c r="AH96" i="5"/>
  <c r="AG96" i="5"/>
  <c r="AI95" i="5"/>
  <c r="AH95" i="5"/>
  <c r="AG95" i="5"/>
  <c r="AI94" i="5"/>
  <c r="AH94" i="5"/>
  <c r="AG94" i="5"/>
  <c r="AI93" i="5"/>
  <c r="AH93" i="5"/>
  <c r="AG93" i="5"/>
  <c r="AI92" i="5"/>
  <c r="AH92" i="5"/>
  <c r="AG92" i="5"/>
  <c r="AI91" i="5"/>
  <c r="AH91" i="5"/>
  <c r="AG91" i="5"/>
  <c r="AI90" i="5"/>
  <c r="AH90" i="5"/>
  <c r="AG90" i="5"/>
  <c r="AI89" i="5"/>
  <c r="AH89" i="5"/>
  <c r="AG89" i="5"/>
  <c r="AI88" i="5"/>
  <c r="AH88" i="5"/>
  <c r="AG88" i="5"/>
  <c r="AI87" i="5"/>
  <c r="AH87" i="5"/>
  <c r="AG87" i="5"/>
  <c r="AI86" i="5"/>
  <c r="AH86" i="5"/>
  <c r="AG86" i="5"/>
  <c r="AI85" i="5"/>
  <c r="AH85" i="5"/>
  <c r="AG85" i="5"/>
  <c r="AI84" i="5"/>
  <c r="AH84" i="5"/>
  <c r="AG84" i="5"/>
  <c r="AI83" i="5"/>
  <c r="AH83" i="5"/>
  <c r="AG83" i="5"/>
  <c r="AI82" i="5"/>
  <c r="AH82" i="5"/>
  <c r="AG82" i="5"/>
  <c r="AI81" i="5"/>
  <c r="AH81" i="5"/>
  <c r="AG81" i="5"/>
  <c r="AI80" i="5"/>
  <c r="AH80" i="5"/>
  <c r="AG80" i="5"/>
  <c r="AI79" i="5"/>
  <c r="AH79" i="5"/>
  <c r="AG79" i="5"/>
  <c r="AI78" i="5"/>
  <c r="AH78" i="5"/>
  <c r="AG78" i="5"/>
  <c r="AI77" i="5"/>
  <c r="AH77" i="5"/>
  <c r="AG77" i="5"/>
  <c r="AI76" i="5"/>
  <c r="AH76" i="5"/>
  <c r="AG76" i="5"/>
  <c r="AI75" i="5"/>
  <c r="AH75" i="5"/>
  <c r="AG75" i="5"/>
  <c r="AI74" i="5"/>
  <c r="AH74" i="5"/>
  <c r="AG74" i="5"/>
  <c r="AI73" i="5"/>
  <c r="AH73" i="5"/>
  <c r="AG73" i="5"/>
  <c r="AI72" i="5"/>
  <c r="AH72" i="5"/>
  <c r="AG72" i="5"/>
  <c r="AI71" i="5"/>
  <c r="AH71" i="5"/>
  <c r="AG71" i="5"/>
  <c r="AI70" i="5"/>
  <c r="AH70" i="5"/>
  <c r="AG70" i="5"/>
  <c r="AI69" i="5"/>
  <c r="AH69" i="5"/>
  <c r="AG69" i="5"/>
  <c r="AI68" i="5"/>
  <c r="AH68" i="5"/>
  <c r="AG68" i="5"/>
  <c r="AI67" i="5"/>
  <c r="AH67" i="5"/>
  <c r="AG67" i="5"/>
  <c r="AI66" i="5"/>
  <c r="AH66" i="5"/>
  <c r="AG66" i="5"/>
  <c r="AI65" i="5"/>
  <c r="AH65" i="5"/>
  <c r="AG65" i="5"/>
  <c r="AI64" i="5"/>
  <c r="AH64" i="5"/>
  <c r="AG64" i="5"/>
  <c r="AI63" i="5"/>
  <c r="AH63" i="5"/>
  <c r="AG63" i="5"/>
  <c r="AI62" i="5"/>
  <c r="AH62" i="5"/>
  <c r="AG62" i="5"/>
  <c r="AI61" i="5"/>
  <c r="AH61" i="5"/>
  <c r="AG61" i="5"/>
  <c r="AI60" i="5"/>
  <c r="AH60" i="5"/>
  <c r="AG60" i="5"/>
  <c r="AI59" i="5"/>
  <c r="AH59" i="5"/>
  <c r="AG59" i="5"/>
  <c r="AI58" i="5"/>
  <c r="AH58" i="5"/>
  <c r="AG58" i="5"/>
  <c r="AI57" i="5"/>
  <c r="AH57" i="5"/>
  <c r="AG57" i="5"/>
  <c r="AI56" i="5"/>
  <c r="AH56" i="5"/>
  <c r="AG56" i="5"/>
  <c r="AI55" i="5"/>
  <c r="AH55" i="5"/>
  <c r="AG55" i="5"/>
  <c r="AI54" i="5"/>
  <c r="AH54" i="5"/>
  <c r="AG54" i="5"/>
  <c r="AI53" i="5"/>
  <c r="AH53" i="5"/>
  <c r="AG53" i="5"/>
  <c r="AI52" i="5"/>
  <c r="AH52" i="5"/>
  <c r="AG52" i="5"/>
  <c r="AI51" i="5"/>
  <c r="AH51" i="5"/>
  <c r="AG51" i="5"/>
  <c r="AI50" i="5"/>
  <c r="AH50" i="5"/>
  <c r="AG50" i="5"/>
  <c r="AI49" i="5"/>
  <c r="AH49" i="5"/>
  <c r="AG49" i="5"/>
  <c r="AI48" i="5"/>
  <c r="AH48" i="5"/>
  <c r="AG48" i="5"/>
  <c r="AI47" i="5"/>
  <c r="AH47" i="5"/>
  <c r="AG47" i="5"/>
  <c r="AI46" i="5"/>
  <c r="AH46" i="5"/>
  <c r="AG46" i="5"/>
  <c r="AI45" i="5"/>
  <c r="AH45" i="5"/>
  <c r="AG45" i="5"/>
  <c r="AI44" i="5"/>
  <c r="AH44" i="5"/>
  <c r="AG44" i="5"/>
  <c r="AI43" i="5"/>
  <c r="AH43" i="5"/>
  <c r="AG43" i="5"/>
  <c r="AI42" i="5"/>
  <c r="AH42" i="5"/>
  <c r="AG42" i="5"/>
  <c r="AI41" i="5"/>
  <c r="AH41" i="5"/>
  <c r="AG41" i="5"/>
  <c r="AI40" i="5"/>
  <c r="AH40" i="5"/>
  <c r="AG40" i="5"/>
  <c r="AI39" i="5"/>
  <c r="AH39" i="5"/>
  <c r="AG39" i="5"/>
  <c r="AI38" i="5"/>
  <c r="AH38" i="5"/>
  <c r="AG38" i="5"/>
  <c r="AI37" i="5"/>
  <c r="AH37" i="5"/>
  <c r="AG37" i="5"/>
  <c r="AI36" i="5"/>
  <c r="AH36" i="5"/>
  <c r="AG36" i="5"/>
  <c r="AI35" i="5"/>
  <c r="AH35" i="5"/>
  <c r="AG35" i="5"/>
  <c r="AI34" i="5"/>
  <c r="AH34" i="5"/>
  <c r="AG34" i="5"/>
  <c r="AI33" i="5"/>
  <c r="AH33" i="5"/>
  <c r="AG33" i="5"/>
  <c r="AI32" i="5"/>
  <c r="AH32" i="5"/>
  <c r="AG32" i="5"/>
  <c r="AI31" i="5"/>
  <c r="AH31" i="5"/>
  <c r="AG31" i="5"/>
  <c r="AI30" i="5"/>
  <c r="AH30" i="5"/>
  <c r="AG30" i="5"/>
  <c r="AI29" i="5"/>
  <c r="AH29" i="5"/>
  <c r="AG29" i="5"/>
  <c r="AI28" i="5"/>
  <c r="AH28" i="5"/>
  <c r="AG28" i="5"/>
  <c r="AI27" i="5"/>
  <c r="AH27" i="5"/>
  <c r="AG27" i="5"/>
  <c r="AI26" i="5"/>
  <c r="AH26" i="5"/>
  <c r="AG26" i="5"/>
  <c r="AI25" i="5"/>
  <c r="AH25" i="5"/>
  <c r="AG25" i="5"/>
  <c r="AI24" i="5"/>
  <c r="AH24" i="5"/>
  <c r="AG24" i="5"/>
  <c r="AI23" i="5"/>
  <c r="AH23" i="5"/>
  <c r="AG23" i="5"/>
  <c r="AI22" i="5"/>
  <c r="AH22" i="5"/>
  <c r="AG22" i="5"/>
  <c r="AI21" i="5"/>
  <c r="AH21" i="5"/>
  <c r="AG21" i="5"/>
  <c r="AI20" i="5"/>
  <c r="AH20" i="5"/>
  <c r="AG20" i="5"/>
  <c r="AI19" i="5"/>
  <c r="AH19" i="5"/>
  <c r="AG19" i="5"/>
  <c r="AI18" i="5"/>
  <c r="AH18" i="5"/>
  <c r="AG18" i="5"/>
  <c r="AI17" i="5"/>
  <c r="AH17" i="5"/>
  <c r="AG17" i="5"/>
  <c r="AI16" i="5"/>
  <c r="AH16" i="5"/>
  <c r="AG16" i="5"/>
  <c r="AI15" i="5"/>
  <c r="AH15" i="5"/>
  <c r="AG15" i="5"/>
  <c r="AI14" i="5"/>
  <c r="AH14" i="5"/>
  <c r="AG14" i="5"/>
  <c r="AI13" i="5"/>
  <c r="AH13" i="5"/>
  <c r="AG13" i="5"/>
  <c r="AI12" i="5"/>
  <c r="AH12" i="5"/>
  <c r="AG12" i="5"/>
  <c r="AI11" i="5"/>
  <c r="AH11" i="5"/>
  <c r="AG11" i="5"/>
  <c r="H6" i="14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E217" i="5"/>
  <c r="AE218" i="5"/>
  <c r="AE219" i="5"/>
  <c r="AE220" i="5"/>
  <c r="AE221" i="5"/>
  <c r="AE222" i="5"/>
  <c r="AE223" i="5"/>
  <c r="AE224" i="5"/>
  <c r="AE225" i="5"/>
  <c r="AE226" i="5"/>
  <c r="AE227" i="5"/>
  <c r="AE228" i="5"/>
  <c r="AE229" i="5"/>
  <c r="AE230" i="5"/>
  <c r="AE231" i="5"/>
  <c r="AE232" i="5"/>
  <c r="AE233" i="5"/>
  <c r="AE234" i="5"/>
  <c r="AE235" i="5"/>
  <c r="AE236" i="5"/>
  <c r="AE237" i="5"/>
  <c r="AE238" i="5"/>
  <c r="AE239" i="5"/>
  <c r="AE240" i="5"/>
  <c r="AE241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60" i="5"/>
  <c r="AE261" i="5"/>
  <c r="AE262" i="5"/>
  <c r="AE263" i="5"/>
  <c r="AE264" i="5"/>
  <c r="AE265" i="5"/>
  <c r="AE266" i="5"/>
  <c r="AE267" i="5"/>
  <c r="AE268" i="5"/>
  <c r="AE269" i="5"/>
  <c r="AE270" i="5"/>
  <c r="AE271" i="5"/>
  <c r="AE272" i="5"/>
  <c r="AE273" i="5"/>
  <c r="AE274" i="5"/>
  <c r="AE275" i="5"/>
  <c r="AE276" i="5"/>
  <c r="AE277" i="5"/>
  <c r="AE278" i="5"/>
  <c r="AE279" i="5"/>
  <c r="AE280" i="5"/>
  <c r="AE281" i="5"/>
  <c r="AE282" i="5"/>
  <c r="AE283" i="5"/>
  <c r="AE284" i="5"/>
  <c r="AE285" i="5"/>
  <c r="AE286" i="5"/>
  <c r="AE287" i="5"/>
  <c r="AE288" i="5"/>
  <c r="AE289" i="5"/>
  <c r="AE290" i="5"/>
  <c r="AE291" i="5"/>
  <c r="AE292" i="5"/>
  <c r="AE293" i="5"/>
  <c r="AE294" i="5"/>
  <c r="AE295" i="5"/>
  <c r="AE296" i="5"/>
  <c r="AE297" i="5"/>
  <c r="AE298" i="5"/>
  <c r="AE299" i="5"/>
  <c r="AE300" i="5"/>
  <c r="AE301" i="5"/>
  <c r="AE302" i="5"/>
  <c r="AE303" i="5"/>
  <c r="AE304" i="5"/>
  <c r="AE305" i="5"/>
  <c r="AE306" i="5"/>
  <c r="AE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0" i="5"/>
  <c r="AA111" i="5"/>
  <c r="AA112" i="5"/>
  <c r="AA113" i="5"/>
  <c r="AA114" i="5"/>
  <c r="AA115" i="5"/>
  <c r="AA116" i="5"/>
  <c r="AA117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11" i="5"/>
  <c r="AC12" i="5" l="1"/>
  <c r="AD12" i="5"/>
  <c r="AC13" i="5"/>
  <c r="AD13" i="5"/>
  <c r="AC14" i="5"/>
  <c r="AD14" i="5"/>
  <c r="AC15" i="5"/>
  <c r="AD15" i="5"/>
  <c r="AC16" i="5"/>
  <c r="AD16" i="5"/>
  <c r="AC17" i="5"/>
  <c r="AD17" i="5"/>
  <c r="AC18" i="5"/>
  <c r="AD18" i="5"/>
  <c r="AC19" i="5"/>
  <c r="AD19" i="5"/>
  <c r="AC20" i="5"/>
  <c r="AD20" i="5"/>
  <c r="AC21" i="5"/>
  <c r="AD21" i="5"/>
  <c r="AC22" i="5"/>
  <c r="AD22" i="5"/>
  <c r="AC23" i="5"/>
  <c r="AD23" i="5"/>
  <c r="AC24" i="5"/>
  <c r="AD24" i="5"/>
  <c r="AC25" i="5"/>
  <c r="AD25" i="5"/>
  <c r="AC26" i="5"/>
  <c r="AD26" i="5"/>
  <c r="AC27" i="5"/>
  <c r="AD27" i="5"/>
  <c r="AC28" i="5"/>
  <c r="AD28" i="5"/>
  <c r="AC29" i="5"/>
  <c r="AD29" i="5"/>
  <c r="AC30" i="5"/>
  <c r="AD30" i="5"/>
  <c r="AC31" i="5"/>
  <c r="AD31" i="5"/>
  <c r="AC32" i="5"/>
  <c r="AD32" i="5"/>
  <c r="AC33" i="5"/>
  <c r="AD33" i="5"/>
  <c r="AC34" i="5"/>
  <c r="AD34" i="5"/>
  <c r="AC35" i="5"/>
  <c r="AD35" i="5"/>
  <c r="AC36" i="5"/>
  <c r="AD36" i="5"/>
  <c r="AC37" i="5"/>
  <c r="AD37" i="5"/>
  <c r="AC38" i="5"/>
  <c r="AD38" i="5"/>
  <c r="AC39" i="5"/>
  <c r="AD39" i="5"/>
  <c r="AC40" i="5"/>
  <c r="AD40" i="5"/>
  <c r="AC41" i="5"/>
  <c r="AD41" i="5"/>
  <c r="AC42" i="5"/>
  <c r="AD42" i="5"/>
  <c r="AC43" i="5"/>
  <c r="AD43" i="5"/>
  <c r="AC44" i="5"/>
  <c r="AD44" i="5"/>
  <c r="AC45" i="5"/>
  <c r="AD45" i="5"/>
  <c r="AC46" i="5"/>
  <c r="AD46" i="5"/>
  <c r="AC47" i="5"/>
  <c r="AD47" i="5"/>
  <c r="AC48" i="5"/>
  <c r="AD48" i="5"/>
  <c r="AC49" i="5"/>
  <c r="AD49" i="5"/>
  <c r="AC50" i="5"/>
  <c r="AD50" i="5"/>
  <c r="AC51" i="5"/>
  <c r="AD51" i="5"/>
  <c r="AC52" i="5"/>
  <c r="AD52" i="5"/>
  <c r="AC53" i="5"/>
  <c r="AD53" i="5"/>
  <c r="AC54" i="5"/>
  <c r="AD54" i="5"/>
  <c r="AC55" i="5"/>
  <c r="AD55" i="5"/>
  <c r="AC56" i="5"/>
  <c r="AD56" i="5"/>
  <c r="AC57" i="5"/>
  <c r="AD57" i="5"/>
  <c r="AC58" i="5"/>
  <c r="AD58" i="5"/>
  <c r="AC59" i="5"/>
  <c r="AD59" i="5"/>
  <c r="AC60" i="5"/>
  <c r="AD60" i="5"/>
  <c r="AC61" i="5"/>
  <c r="AD61" i="5"/>
  <c r="AC62" i="5"/>
  <c r="AD62" i="5"/>
  <c r="AC63" i="5"/>
  <c r="AD63" i="5"/>
  <c r="AC64" i="5"/>
  <c r="AD64" i="5"/>
  <c r="AC65" i="5"/>
  <c r="AD65" i="5"/>
  <c r="AC66" i="5"/>
  <c r="AD66" i="5"/>
  <c r="AC67" i="5"/>
  <c r="AD67" i="5"/>
  <c r="AC68" i="5"/>
  <c r="AD68" i="5"/>
  <c r="AC69" i="5"/>
  <c r="AD69" i="5"/>
  <c r="AC70" i="5"/>
  <c r="AD70" i="5"/>
  <c r="AC71" i="5"/>
  <c r="AD71" i="5"/>
  <c r="AC72" i="5"/>
  <c r="AD72" i="5"/>
  <c r="AC73" i="5"/>
  <c r="AD73" i="5"/>
  <c r="AC74" i="5"/>
  <c r="AD74" i="5"/>
  <c r="AC75" i="5"/>
  <c r="AD75" i="5"/>
  <c r="AC76" i="5"/>
  <c r="AD76" i="5"/>
  <c r="AC77" i="5"/>
  <c r="AD77" i="5"/>
  <c r="AC78" i="5"/>
  <c r="AD78" i="5"/>
  <c r="AC79" i="5"/>
  <c r="AD79" i="5"/>
  <c r="AC80" i="5"/>
  <c r="AD80" i="5"/>
  <c r="AC81" i="5"/>
  <c r="AD81" i="5"/>
  <c r="AC82" i="5"/>
  <c r="AD82" i="5"/>
  <c r="AC83" i="5"/>
  <c r="AD83" i="5"/>
  <c r="AC84" i="5"/>
  <c r="AD84" i="5"/>
  <c r="AC85" i="5"/>
  <c r="AD85" i="5"/>
  <c r="AC86" i="5"/>
  <c r="AD86" i="5"/>
  <c r="AC87" i="5"/>
  <c r="AD87" i="5"/>
  <c r="AC88" i="5"/>
  <c r="AD88" i="5"/>
  <c r="AC89" i="5"/>
  <c r="AD89" i="5"/>
  <c r="AC90" i="5"/>
  <c r="AD90" i="5"/>
  <c r="AC91" i="5"/>
  <c r="AD91" i="5"/>
  <c r="AC92" i="5"/>
  <c r="AD92" i="5"/>
  <c r="AC93" i="5"/>
  <c r="AD93" i="5"/>
  <c r="AC94" i="5"/>
  <c r="AD94" i="5"/>
  <c r="AC95" i="5"/>
  <c r="AD95" i="5"/>
  <c r="AC96" i="5"/>
  <c r="AD96" i="5"/>
  <c r="AC97" i="5"/>
  <c r="AD97" i="5"/>
  <c r="AC98" i="5"/>
  <c r="AD98" i="5"/>
  <c r="AC99" i="5"/>
  <c r="AD99" i="5"/>
  <c r="AC100" i="5"/>
  <c r="AD100" i="5"/>
  <c r="AC101" i="5"/>
  <c r="AD101" i="5"/>
  <c r="AC102" i="5"/>
  <c r="AD102" i="5"/>
  <c r="AC103" i="5"/>
  <c r="AD103" i="5"/>
  <c r="AC104" i="5"/>
  <c r="AD104" i="5"/>
  <c r="AC105" i="5"/>
  <c r="AD105" i="5"/>
  <c r="AC106" i="5"/>
  <c r="AD106" i="5"/>
  <c r="AC107" i="5"/>
  <c r="AD107" i="5"/>
  <c r="AC108" i="5"/>
  <c r="AD108" i="5"/>
  <c r="AC109" i="5"/>
  <c r="AD109" i="5"/>
  <c r="AC110" i="5"/>
  <c r="AD110" i="5"/>
  <c r="AC111" i="5"/>
  <c r="AD111" i="5"/>
  <c r="AC112" i="5"/>
  <c r="AD112" i="5"/>
  <c r="AC113" i="5"/>
  <c r="AD113" i="5"/>
  <c r="AC114" i="5"/>
  <c r="AD114" i="5"/>
  <c r="AC115" i="5"/>
  <c r="AD115" i="5"/>
  <c r="AC116" i="5"/>
  <c r="AD116" i="5"/>
  <c r="AC117" i="5"/>
  <c r="AD117" i="5"/>
  <c r="AC118" i="5"/>
  <c r="AD118" i="5"/>
  <c r="AC119" i="5"/>
  <c r="AD119" i="5"/>
  <c r="AC120" i="5"/>
  <c r="AD120" i="5"/>
  <c r="AC121" i="5"/>
  <c r="AD121" i="5"/>
  <c r="AC122" i="5"/>
  <c r="AD122" i="5"/>
  <c r="AC123" i="5"/>
  <c r="AD123" i="5"/>
  <c r="AC124" i="5"/>
  <c r="AD124" i="5"/>
  <c r="AC125" i="5"/>
  <c r="AD125" i="5"/>
  <c r="AC126" i="5"/>
  <c r="AD126" i="5"/>
  <c r="AC127" i="5"/>
  <c r="AD127" i="5"/>
  <c r="AC128" i="5"/>
  <c r="AD128" i="5"/>
  <c r="AC129" i="5"/>
  <c r="AD129" i="5"/>
  <c r="AC130" i="5"/>
  <c r="AD130" i="5"/>
  <c r="AC131" i="5"/>
  <c r="AD131" i="5"/>
  <c r="AC132" i="5"/>
  <c r="AD132" i="5"/>
  <c r="AC133" i="5"/>
  <c r="AD133" i="5"/>
  <c r="AC134" i="5"/>
  <c r="AD134" i="5"/>
  <c r="AC135" i="5"/>
  <c r="AD135" i="5"/>
  <c r="AC136" i="5"/>
  <c r="AD136" i="5"/>
  <c r="AC137" i="5"/>
  <c r="AD137" i="5"/>
  <c r="AC138" i="5"/>
  <c r="AD138" i="5"/>
  <c r="AC139" i="5"/>
  <c r="AD139" i="5"/>
  <c r="AC140" i="5"/>
  <c r="AD140" i="5"/>
  <c r="AC141" i="5"/>
  <c r="AD141" i="5"/>
  <c r="AC142" i="5"/>
  <c r="AD142" i="5"/>
  <c r="AC143" i="5"/>
  <c r="AD143" i="5"/>
  <c r="AC144" i="5"/>
  <c r="AD144" i="5"/>
  <c r="AC145" i="5"/>
  <c r="AD145" i="5"/>
  <c r="AC146" i="5"/>
  <c r="AD146" i="5"/>
  <c r="AC147" i="5"/>
  <c r="AD147" i="5"/>
  <c r="AC148" i="5"/>
  <c r="AD148" i="5"/>
  <c r="AC149" i="5"/>
  <c r="AD149" i="5"/>
  <c r="AC150" i="5"/>
  <c r="AD150" i="5"/>
  <c r="AC151" i="5"/>
  <c r="AD151" i="5"/>
  <c r="AC152" i="5"/>
  <c r="AD152" i="5"/>
  <c r="AC153" i="5"/>
  <c r="AD153" i="5"/>
  <c r="AC154" i="5"/>
  <c r="AD154" i="5"/>
  <c r="AC155" i="5"/>
  <c r="AD155" i="5"/>
  <c r="AC156" i="5"/>
  <c r="AD156" i="5"/>
  <c r="AC157" i="5"/>
  <c r="AD157" i="5"/>
  <c r="AC158" i="5"/>
  <c r="AD158" i="5"/>
  <c r="AC159" i="5"/>
  <c r="AD159" i="5"/>
  <c r="AC160" i="5"/>
  <c r="AD160" i="5"/>
  <c r="AC161" i="5"/>
  <c r="AD161" i="5"/>
  <c r="AC162" i="5"/>
  <c r="AD162" i="5"/>
  <c r="AC163" i="5"/>
  <c r="AD163" i="5"/>
  <c r="AC164" i="5"/>
  <c r="AD164" i="5"/>
  <c r="AC165" i="5"/>
  <c r="AD165" i="5"/>
  <c r="AC166" i="5"/>
  <c r="AD166" i="5"/>
  <c r="AC167" i="5"/>
  <c r="AD167" i="5"/>
  <c r="AC168" i="5"/>
  <c r="AD168" i="5"/>
  <c r="AC169" i="5"/>
  <c r="AD169" i="5"/>
  <c r="AC170" i="5"/>
  <c r="AD170" i="5"/>
  <c r="AC171" i="5"/>
  <c r="AD171" i="5"/>
  <c r="AC172" i="5"/>
  <c r="AD172" i="5"/>
  <c r="AC173" i="5"/>
  <c r="AD173" i="5"/>
  <c r="AC174" i="5"/>
  <c r="AD174" i="5"/>
  <c r="AC175" i="5"/>
  <c r="AD175" i="5"/>
  <c r="AC176" i="5"/>
  <c r="AD176" i="5"/>
  <c r="AC177" i="5"/>
  <c r="AD177" i="5"/>
  <c r="AC178" i="5"/>
  <c r="AD178" i="5"/>
  <c r="AC179" i="5"/>
  <c r="AD179" i="5"/>
  <c r="AC180" i="5"/>
  <c r="AD180" i="5"/>
  <c r="AC181" i="5"/>
  <c r="AD181" i="5"/>
  <c r="AC182" i="5"/>
  <c r="AD182" i="5"/>
  <c r="AC183" i="5"/>
  <c r="AD183" i="5"/>
  <c r="AC184" i="5"/>
  <c r="AD184" i="5"/>
  <c r="AC185" i="5"/>
  <c r="AD185" i="5"/>
  <c r="AC186" i="5"/>
  <c r="AD186" i="5"/>
  <c r="AC187" i="5"/>
  <c r="AD187" i="5"/>
  <c r="AC188" i="5"/>
  <c r="AD188" i="5"/>
  <c r="AC189" i="5"/>
  <c r="AD189" i="5"/>
  <c r="AC190" i="5"/>
  <c r="AD190" i="5"/>
  <c r="AC191" i="5"/>
  <c r="AD191" i="5"/>
  <c r="AC192" i="5"/>
  <c r="AD192" i="5"/>
  <c r="AC193" i="5"/>
  <c r="AD193" i="5"/>
  <c r="AC194" i="5"/>
  <c r="AD194" i="5"/>
  <c r="AC195" i="5"/>
  <c r="AD195" i="5"/>
  <c r="AC196" i="5"/>
  <c r="AD196" i="5"/>
  <c r="AC197" i="5"/>
  <c r="AD197" i="5"/>
  <c r="AC198" i="5"/>
  <c r="AD198" i="5"/>
  <c r="AC199" i="5"/>
  <c r="AD199" i="5"/>
  <c r="AC200" i="5"/>
  <c r="AD200" i="5"/>
  <c r="AC201" i="5"/>
  <c r="AD201" i="5"/>
  <c r="AC202" i="5"/>
  <c r="AD202" i="5"/>
  <c r="AC203" i="5"/>
  <c r="AD203" i="5"/>
  <c r="AC204" i="5"/>
  <c r="AD204" i="5"/>
  <c r="AC205" i="5"/>
  <c r="AD205" i="5"/>
  <c r="AC206" i="5"/>
  <c r="AD206" i="5"/>
  <c r="AC207" i="5"/>
  <c r="AD207" i="5"/>
  <c r="AC208" i="5"/>
  <c r="AD208" i="5"/>
  <c r="AC209" i="5"/>
  <c r="AD209" i="5"/>
  <c r="AC210" i="5"/>
  <c r="AD210" i="5"/>
  <c r="AC211" i="5"/>
  <c r="AD211" i="5"/>
  <c r="AC212" i="5"/>
  <c r="AD212" i="5"/>
  <c r="AC213" i="5"/>
  <c r="AD213" i="5"/>
  <c r="AC214" i="5"/>
  <c r="AD214" i="5"/>
  <c r="AC215" i="5"/>
  <c r="AD215" i="5"/>
  <c r="AC216" i="5"/>
  <c r="AD216" i="5"/>
  <c r="AC217" i="5"/>
  <c r="AD217" i="5"/>
  <c r="AC218" i="5"/>
  <c r="AD218" i="5"/>
  <c r="AC219" i="5"/>
  <c r="AD219" i="5"/>
  <c r="AC220" i="5"/>
  <c r="AD220" i="5"/>
  <c r="AC221" i="5"/>
  <c r="AD221" i="5"/>
  <c r="AC222" i="5"/>
  <c r="AD222" i="5"/>
  <c r="AC223" i="5"/>
  <c r="AD223" i="5"/>
  <c r="AC224" i="5"/>
  <c r="AD224" i="5"/>
  <c r="AC225" i="5"/>
  <c r="AD225" i="5"/>
  <c r="AC226" i="5"/>
  <c r="AD226" i="5"/>
  <c r="AC227" i="5"/>
  <c r="AD227" i="5"/>
  <c r="AC228" i="5"/>
  <c r="AD228" i="5"/>
  <c r="AC229" i="5"/>
  <c r="AD229" i="5"/>
  <c r="AC230" i="5"/>
  <c r="AD230" i="5"/>
  <c r="AC231" i="5"/>
  <c r="AD231" i="5"/>
  <c r="AC232" i="5"/>
  <c r="AD232" i="5"/>
  <c r="AC233" i="5"/>
  <c r="AD233" i="5"/>
  <c r="AC234" i="5"/>
  <c r="AD234" i="5"/>
  <c r="AC235" i="5"/>
  <c r="AD235" i="5"/>
  <c r="AC236" i="5"/>
  <c r="AD236" i="5"/>
  <c r="AC237" i="5"/>
  <c r="AD237" i="5"/>
  <c r="AC238" i="5"/>
  <c r="AD238" i="5"/>
  <c r="AC239" i="5"/>
  <c r="AD239" i="5"/>
  <c r="AC240" i="5"/>
  <c r="AD240" i="5"/>
  <c r="AC241" i="5"/>
  <c r="AD241" i="5"/>
  <c r="AC242" i="5"/>
  <c r="AD242" i="5"/>
  <c r="AC243" i="5"/>
  <c r="AD243" i="5"/>
  <c r="AC244" i="5"/>
  <c r="AD244" i="5"/>
  <c r="AC245" i="5"/>
  <c r="AD245" i="5"/>
  <c r="AC246" i="5"/>
  <c r="AD246" i="5"/>
  <c r="AC247" i="5"/>
  <c r="AD247" i="5"/>
  <c r="AC248" i="5"/>
  <c r="AD248" i="5"/>
  <c r="AC249" i="5"/>
  <c r="AD249" i="5"/>
  <c r="AC250" i="5"/>
  <c r="AD250" i="5"/>
  <c r="AC251" i="5"/>
  <c r="AD251" i="5"/>
  <c r="AC252" i="5"/>
  <c r="AD252" i="5"/>
  <c r="AC253" i="5"/>
  <c r="AD253" i="5"/>
  <c r="AC254" i="5"/>
  <c r="AD254" i="5"/>
  <c r="AC255" i="5"/>
  <c r="AD255" i="5"/>
  <c r="AC256" i="5"/>
  <c r="AD256" i="5"/>
  <c r="AC257" i="5"/>
  <c r="AD257" i="5"/>
  <c r="AC258" i="5"/>
  <c r="AD258" i="5"/>
  <c r="AC259" i="5"/>
  <c r="AD259" i="5"/>
  <c r="AC260" i="5"/>
  <c r="AD260" i="5"/>
  <c r="AC261" i="5"/>
  <c r="AD261" i="5"/>
  <c r="AC262" i="5"/>
  <c r="AD262" i="5"/>
  <c r="AC263" i="5"/>
  <c r="AD263" i="5"/>
  <c r="AC264" i="5"/>
  <c r="AD264" i="5"/>
  <c r="AC265" i="5"/>
  <c r="AD265" i="5"/>
  <c r="AC266" i="5"/>
  <c r="AD266" i="5"/>
  <c r="AC267" i="5"/>
  <c r="AD267" i="5"/>
  <c r="AC268" i="5"/>
  <c r="AD268" i="5"/>
  <c r="AC269" i="5"/>
  <c r="AD269" i="5"/>
  <c r="AC270" i="5"/>
  <c r="AD270" i="5"/>
  <c r="AC271" i="5"/>
  <c r="AD271" i="5"/>
  <c r="AC272" i="5"/>
  <c r="AD272" i="5"/>
  <c r="AC273" i="5"/>
  <c r="AD273" i="5"/>
  <c r="AC274" i="5"/>
  <c r="AD274" i="5"/>
  <c r="AC275" i="5"/>
  <c r="AD275" i="5"/>
  <c r="AC276" i="5"/>
  <c r="AD276" i="5"/>
  <c r="AC277" i="5"/>
  <c r="AD277" i="5"/>
  <c r="AC278" i="5"/>
  <c r="AD278" i="5"/>
  <c r="AC279" i="5"/>
  <c r="AD279" i="5"/>
  <c r="AC280" i="5"/>
  <c r="AD280" i="5"/>
  <c r="AC281" i="5"/>
  <c r="AD281" i="5"/>
  <c r="AC282" i="5"/>
  <c r="AD282" i="5"/>
  <c r="AC283" i="5"/>
  <c r="AD283" i="5"/>
  <c r="AC284" i="5"/>
  <c r="AD284" i="5"/>
  <c r="AC285" i="5"/>
  <c r="AD285" i="5"/>
  <c r="AC286" i="5"/>
  <c r="AD286" i="5"/>
  <c r="AC287" i="5"/>
  <c r="AD287" i="5"/>
  <c r="AC288" i="5"/>
  <c r="AD288" i="5"/>
  <c r="AC289" i="5"/>
  <c r="AD289" i="5"/>
  <c r="AC290" i="5"/>
  <c r="AD290" i="5"/>
  <c r="AC291" i="5"/>
  <c r="AD291" i="5"/>
  <c r="AC292" i="5"/>
  <c r="AD292" i="5"/>
  <c r="AC293" i="5"/>
  <c r="AD293" i="5"/>
  <c r="AC294" i="5"/>
  <c r="AD294" i="5"/>
  <c r="AC295" i="5"/>
  <c r="AD295" i="5"/>
  <c r="AC296" i="5"/>
  <c r="AD296" i="5"/>
  <c r="AC297" i="5"/>
  <c r="AD297" i="5"/>
  <c r="AC298" i="5"/>
  <c r="AD298" i="5"/>
  <c r="AC299" i="5"/>
  <c r="AD299" i="5"/>
  <c r="AC300" i="5"/>
  <c r="AD300" i="5"/>
  <c r="AC301" i="5"/>
  <c r="AD301" i="5"/>
  <c r="AC302" i="5"/>
  <c r="AD302" i="5"/>
  <c r="AC303" i="5"/>
  <c r="AD303" i="5"/>
  <c r="AC304" i="5"/>
  <c r="AD304" i="5"/>
  <c r="AC305" i="5"/>
  <c r="AD305" i="5"/>
  <c r="AC306" i="5"/>
  <c r="AD306" i="5"/>
  <c r="AD11" i="5"/>
  <c r="AC11" i="5"/>
  <c r="Y12" i="5"/>
  <c r="Z12" i="5"/>
  <c r="Y13" i="5"/>
  <c r="Z13" i="5"/>
  <c r="Y14" i="5"/>
  <c r="Z14" i="5"/>
  <c r="Y15" i="5"/>
  <c r="Z15" i="5"/>
  <c r="Y16" i="5"/>
  <c r="Z16" i="5"/>
  <c r="Y17" i="5"/>
  <c r="Z17" i="5"/>
  <c r="Y18" i="5"/>
  <c r="Z18" i="5"/>
  <c r="Y19" i="5"/>
  <c r="Z19" i="5"/>
  <c r="Y20" i="5"/>
  <c r="Z20" i="5"/>
  <c r="Y21" i="5"/>
  <c r="Z21" i="5"/>
  <c r="Y22" i="5"/>
  <c r="Z22" i="5"/>
  <c r="Y23" i="5"/>
  <c r="Z23" i="5"/>
  <c r="Y24" i="5"/>
  <c r="Z24" i="5"/>
  <c r="Y25" i="5"/>
  <c r="Z25" i="5"/>
  <c r="Y26" i="5"/>
  <c r="Z26" i="5"/>
  <c r="Y27" i="5"/>
  <c r="Z27" i="5"/>
  <c r="Y28" i="5"/>
  <c r="Z28" i="5"/>
  <c r="Y29" i="5"/>
  <c r="Z29" i="5"/>
  <c r="Y30" i="5"/>
  <c r="Z30" i="5"/>
  <c r="Y31" i="5"/>
  <c r="Z31" i="5"/>
  <c r="Y32" i="5"/>
  <c r="Z32" i="5"/>
  <c r="Y33" i="5"/>
  <c r="Z33" i="5"/>
  <c r="Y34" i="5"/>
  <c r="Z34" i="5"/>
  <c r="Y35" i="5"/>
  <c r="Z35" i="5"/>
  <c r="Y36" i="5"/>
  <c r="Z36" i="5"/>
  <c r="Y37" i="5"/>
  <c r="Z37" i="5"/>
  <c r="Y38" i="5"/>
  <c r="Z38" i="5"/>
  <c r="Y39" i="5"/>
  <c r="Z39" i="5"/>
  <c r="Y40" i="5"/>
  <c r="Z40" i="5"/>
  <c r="Y41" i="5"/>
  <c r="Z41" i="5"/>
  <c r="Y42" i="5"/>
  <c r="Z42" i="5"/>
  <c r="Y43" i="5"/>
  <c r="Z43" i="5"/>
  <c r="Y44" i="5"/>
  <c r="Z44" i="5"/>
  <c r="Y45" i="5"/>
  <c r="Z45" i="5"/>
  <c r="Y46" i="5"/>
  <c r="Z46" i="5"/>
  <c r="Y47" i="5"/>
  <c r="Z47" i="5"/>
  <c r="Y48" i="5"/>
  <c r="Z48" i="5"/>
  <c r="Y49" i="5"/>
  <c r="Z49" i="5"/>
  <c r="Y50" i="5"/>
  <c r="Z50" i="5"/>
  <c r="Y51" i="5"/>
  <c r="Z51" i="5"/>
  <c r="Y52" i="5"/>
  <c r="Z52" i="5"/>
  <c r="Y53" i="5"/>
  <c r="Z53" i="5"/>
  <c r="Y54" i="5"/>
  <c r="Z54" i="5"/>
  <c r="Y55" i="5"/>
  <c r="Z55" i="5"/>
  <c r="Y56" i="5"/>
  <c r="Z56" i="5"/>
  <c r="Y57" i="5"/>
  <c r="Z57" i="5"/>
  <c r="Y58" i="5"/>
  <c r="Z58" i="5"/>
  <c r="Y59" i="5"/>
  <c r="Z59" i="5"/>
  <c r="Y60" i="5"/>
  <c r="Z60" i="5"/>
  <c r="Y61" i="5"/>
  <c r="Z61" i="5"/>
  <c r="Y62" i="5"/>
  <c r="Z62" i="5"/>
  <c r="Y63" i="5"/>
  <c r="Z63" i="5"/>
  <c r="Y64" i="5"/>
  <c r="Z64" i="5"/>
  <c r="Y65" i="5"/>
  <c r="Z65" i="5"/>
  <c r="Y66" i="5"/>
  <c r="Z66" i="5"/>
  <c r="Y67" i="5"/>
  <c r="Z67" i="5"/>
  <c r="Y68" i="5"/>
  <c r="Z68" i="5"/>
  <c r="Y69" i="5"/>
  <c r="Z69" i="5"/>
  <c r="Y70" i="5"/>
  <c r="Z70" i="5"/>
  <c r="Y71" i="5"/>
  <c r="Z71" i="5"/>
  <c r="Y72" i="5"/>
  <c r="Z72" i="5"/>
  <c r="Y73" i="5"/>
  <c r="Z73" i="5"/>
  <c r="Y74" i="5"/>
  <c r="Z74" i="5"/>
  <c r="Y75" i="5"/>
  <c r="Z75" i="5"/>
  <c r="Y76" i="5"/>
  <c r="Z76" i="5"/>
  <c r="Y77" i="5"/>
  <c r="Z77" i="5"/>
  <c r="Y78" i="5"/>
  <c r="Z78" i="5"/>
  <c r="Y79" i="5"/>
  <c r="Z79" i="5"/>
  <c r="Y80" i="5"/>
  <c r="Z80" i="5"/>
  <c r="Y81" i="5"/>
  <c r="Z81" i="5"/>
  <c r="Y82" i="5"/>
  <c r="Z82" i="5"/>
  <c r="Y83" i="5"/>
  <c r="Z83" i="5"/>
  <c r="Y84" i="5"/>
  <c r="Z84" i="5"/>
  <c r="Y85" i="5"/>
  <c r="Z85" i="5"/>
  <c r="Y86" i="5"/>
  <c r="Z86" i="5"/>
  <c r="Y87" i="5"/>
  <c r="Z87" i="5"/>
  <c r="Y88" i="5"/>
  <c r="Z88" i="5"/>
  <c r="Y89" i="5"/>
  <c r="Z89" i="5"/>
  <c r="Y90" i="5"/>
  <c r="Z90" i="5"/>
  <c r="Y91" i="5"/>
  <c r="Z91" i="5"/>
  <c r="Y92" i="5"/>
  <c r="Z92" i="5"/>
  <c r="Y93" i="5"/>
  <c r="Z93" i="5"/>
  <c r="Y94" i="5"/>
  <c r="Z94" i="5"/>
  <c r="Y95" i="5"/>
  <c r="Z95" i="5"/>
  <c r="Y96" i="5"/>
  <c r="Z96" i="5"/>
  <c r="Y97" i="5"/>
  <c r="Z97" i="5"/>
  <c r="Y98" i="5"/>
  <c r="Z98" i="5"/>
  <c r="Y99" i="5"/>
  <c r="Z99" i="5"/>
  <c r="Y100" i="5"/>
  <c r="Z100" i="5"/>
  <c r="Y101" i="5"/>
  <c r="Z101" i="5"/>
  <c r="Y102" i="5"/>
  <c r="Z102" i="5"/>
  <c r="Y103" i="5"/>
  <c r="Z103" i="5"/>
  <c r="Y104" i="5"/>
  <c r="Z104" i="5"/>
  <c r="Y105" i="5"/>
  <c r="Z105" i="5"/>
  <c r="Y106" i="5"/>
  <c r="Z106" i="5"/>
  <c r="Y107" i="5"/>
  <c r="Z107" i="5"/>
  <c r="Y108" i="5"/>
  <c r="Z108" i="5"/>
  <c r="Y109" i="5"/>
  <c r="Z109" i="5"/>
  <c r="Y110" i="5"/>
  <c r="Z110" i="5"/>
  <c r="Y111" i="5"/>
  <c r="Z111" i="5"/>
  <c r="Y112" i="5"/>
  <c r="Z112" i="5"/>
  <c r="Y113" i="5"/>
  <c r="Z113" i="5"/>
  <c r="Y114" i="5"/>
  <c r="Z114" i="5"/>
  <c r="Y115" i="5"/>
  <c r="Z115" i="5"/>
  <c r="Y116" i="5"/>
  <c r="Z116" i="5"/>
  <c r="Y117" i="5"/>
  <c r="Z117" i="5"/>
  <c r="Y118" i="5"/>
  <c r="Z118" i="5"/>
  <c r="Y119" i="5"/>
  <c r="Z119" i="5"/>
  <c r="Y120" i="5"/>
  <c r="Z120" i="5"/>
  <c r="Y121" i="5"/>
  <c r="Z121" i="5"/>
  <c r="Y122" i="5"/>
  <c r="Z122" i="5"/>
  <c r="Y123" i="5"/>
  <c r="Z123" i="5"/>
  <c r="Y124" i="5"/>
  <c r="Z124" i="5"/>
  <c r="Y125" i="5"/>
  <c r="Z125" i="5"/>
  <c r="Y126" i="5"/>
  <c r="Z126" i="5"/>
  <c r="Y127" i="5"/>
  <c r="Z127" i="5"/>
  <c r="Y128" i="5"/>
  <c r="Z128" i="5"/>
  <c r="Y129" i="5"/>
  <c r="Z129" i="5"/>
  <c r="Y130" i="5"/>
  <c r="Z130" i="5"/>
  <c r="Y131" i="5"/>
  <c r="Z131" i="5"/>
  <c r="Y132" i="5"/>
  <c r="Z132" i="5"/>
  <c r="Y133" i="5"/>
  <c r="Z133" i="5"/>
  <c r="Y134" i="5"/>
  <c r="Z134" i="5"/>
  <c r="Y135" i="5"/>
  <c r="Z135" i="5"/>
  <c r="Y136" i="5"/>
  <c r="Z136" i="5"/>
  <c r="Y137" i="5"/>
  <c r="Z137" i="5"/>
  <c r="Y138" i="5"/>
  <c r="Z138" i="5"/>
  <c r="Y139" i="5"/>
  <c r="Z139" i="5"/>
  <c r="Y140" i="5"/>
  <c r="Z140" i="5"/>
  <c r="Y141" i="5"/>
  <c r="Z141" i="5"/>
  <c r="Y142" i="5"/>
  <c r="Z142" i="5"/>
  <c r="Y143" i="5"/>
  <c r="Z143" i="5"/>
  <c r="Y144" i="5"/>
  <c r="Z144" i="5"/>
  <c r="Y145" i="5"/>
  <c r="Z145" i="5"/>
  <c r="Y146" i="5"/>
  <c r="Z146" i="5"/>
  <c r="Y147" i="5"/>
  <c r="Z147" i="5"/>
  <c r="Y148" i="5"/>
  <c r="Z148" i="5"/>
  <c r="Y149" i="5"/>
  <c r="Z149" i="5"/>
  <c r="Y150" i="5"/>
  <c r="Z150" i="5"/>
  <c r="Y151" i="5"/>
  <c r="Z151" i="5"/>
  <c r="Y152" i="5"/>
  <c r="Z152" i="5"/>
  <c r="Y153" i="5"/>
  <c r="Z153" i="5"/>
  <c r="Y154" i="5"/>
  <c r="Z154" i="5"/>
  <c r="Y155" i="5"/>
  <c r="Z155" i="5"/>
  <c r="Y156" i="5"/>
  <c r="Z156" i="5"/>
  <c r="Y157" i="5"/>
  <c r="Z157" i="5"/>
  <c r="Y158" i="5"/>
  <c r="Z158" i="5"/>
  <c r="Y159" i="5"/>
  <c r="Z159" i="5"/>
  <c r="Y160" i="5"/>
  <c r="Z160" i="5"/>
  <c r="Y161" i="5"/>
  <c r="Z161" i="5"/>
  <c r="Y162" i="5"/>
  <c r="Z162" i="5"/>
  <c r="Y163" i="5"/>
  <c r="Z163" i="5"/>
  <c r="Y164" i="5"/>
  <c r="Z164" i="5"/>
  <c r="Y165" i="5"/>
  <c r="Z165" i="5"/>
  <c r="Y166" i="5"/>
  <c r="Z166" i="5"/>
  <c r="Y167" i="5"/>
  <c r="Z167" i="5"/>
  <c r="Y168" i="5"/>
  <c r="Z168" i="5"/>
  <c r="Y169" i="5"/>
  <c r="Z169" i="5"/>
  <c r="Y170" i="5"/>
  <c r="Z170" i="5"/>
  <c r="Y171" i="5"/>
  <c r="Z171" i="5"/>
  <c r="Y172" i="5"/>
  <c r="Z172" i="5"/>
  <c r="Y173" i="5"/>
  <c r="Z173" i="5"/>
  <c r="Y174" i="5"/>
  <c r="Z174" i="5"/>
  <c r="Y175" i="5"/>
  <c r="Z175" i="5"/>
  <c r="Y176" i="5"/>
  <c r="Z176" i="5"/>
  <c r="Y177" i="5"/>
  <c r="Z177" i="5"/>
  <c r="Y178" i="5"/>
  <c r="Z178" i="5"/>
  <c r="Y179" i="5"/>
  <c r="Z179" i="5"/>
  <c r="Y180" i="5"/>
  <c r="Z180" i="5"/>
  <c r="Y181" i="5"/>
  <c r="Z181" i="5"/>
  <c r="Y182" i="5"/>
  <c r="Z182" i="5"/>
  <c r="Y183" i="5"/>
  <c r="Z183" i="5"/>
  <c r="Y184" i="5"/>
  <c r="Z184" i="5"/>
  <c r="Y185" i="5"/>
  <c r="Z185" i="5"/>
  <c r="Y186" i="5"/>
  <c r="Z186" i="5"/>
  <c r="Y187" i="5"/>
  <c r="Z187" i="5"/>
  <c r="Y188" i="5"/>
  <c r="Z188" i="5"/>
  <c r="Y189" i="5"/>
  <c r="Z189" i="5"/>
  <c r="Y190" i="5"/>
  <c r="Z190" i="5"/>
  <c r="Y191" i="5"/>
  <c r="Z191" i="5"/>
  <c r="Y192" i="5"/>
  <c r="Z192" i="5"/>
  <c r="Y193" i="5"/>
  <c r="Z193" i="5"/>
  <c r="Y194" i="5"/>
  <c r="Z194" i="5"/>
  <c r="Y195" i="5"/>
  <c r="Z195" i="5"/>
  <c r="Y196" i="5"/>
  <c r="Z196" i="5"/>
  <c r="Y197" i="5"/>
  <c r="Z197" i="5"/>
  <c r="Y198" i="5"/>
  <c r="Z198" i="5"/>
  <c r="Y199" i="5"/>
  <c r="Z199" i="5"/>
  <c r="Y200" i="5"/>
  <c r="Z200" i="5"/>
  <c r="Y201" i="5"/>
  <c r="Z201" i="5"/>
  <c r="Y202" i="5"/>
  <c r="Z202" i="5"/>
  <c r="Y203" i="5"/>
  <c r="Z203" i="5"/>
  <c r="Y204" i="5"/>
  <c r="Z204" i="5"/>
  <c r="Y205" i="5"/>
  <c r="Z205" i="5"/>
  <c r="Y206" i="5"/>
  <c r="Z206" i="5"/>
  <c r="Y207" i="5"/>
  <c r="Z207" i="5"/>
  <c r="Y208" i="5"/>
  <c r="Z208" i="5"/>
  <c r="Y209" i="5"/>
  <c r="Z209" i="5"/>
  <c r="Y210" i="5"/>
  <c r="Z210" i="5"/>
  <c r="Y211" i="5"/>
  <c r="Z211" i="5"/>
  <c r="Y212" i="5"/>
  <c r="Z212" i="5"/>
  <c r="Y213" i="5"/>
  <c r="Z213" i="5"/>
  <c r="Y214" i="5"/>
  <c r="Z214" i="5"/>
  <c r="Y215" i="5"/>
  <c r="Z215" i="5"/>
  <c r="Y216" i="5"/>
  <c r="Z216" i="5"/>
  <c r="Y217" i="5"/>
  <c r="Z217" i="5"/>
  <c r="Y218" i="5"/>
  <c r="Z218" i="5"/>
  <c r="Y219" i="5"/>
  <c r="Z219" i="5"/>
  <c r="Y220" i="5"/>
  <c r="Z220" i="5"/>
  <c r="Y221" i="5"/>
  <c r="Z221" i="5"/>
  <c r="Y222" i="5"/>
  <c r="Z222" i="5"/>
  <c r="Y223" i="5"/>
  <c r="Z223" i="5"/>
  <c r="Y224" i="5"/>
  <c r="Z224" i="5"/>
  <c r="Y225" i="5"/>
  <c r="Z225" i="5"/>
  <c r="Y226" i="5"/>
  <c r="Z226" i="5"/>
  <c r="Y227" i="5"/>
  <c r="Z227" i="5"/>
  <c r="Y228" i="5"/>
  <c r="Z228" i="5"/>
  <c r="Y229" i="5"/>
  <c r="Z229" i="5"/>
  <c r="Y230" i="5"/>
  <c r="Z230" i="5"/>
  <c r="Y231" i="5"/>
  <c r="Z231" i="5"/>
  <c r="Y232" i="5"/>
  <c r="Z232" i="5"/>
  <c r="Y233" i="5"/>
  <c r="Z233" i="5"/>
  <c r="Y234" i="5"/>
  <c r="Z234" i="5"/>
  <c r="Y235" i="5"/>
  <c r="Z235" i="5"/>
  <c r="Y236" i="5"/>
  <c r="Z236" i="5"/>
  <c r="Y237" i="5"/>
  <c r="Z237" i="5"/>
  <c r="Y238" i="5"/>
  <c r="Z238" i="5"/>
  <c r="Y239" i="5"/>
  <c r="Z239" i="5"/>
  <c r="Y240" i="5"/>
  <c r="Z240" i="5"/>
  <c r="Y241" i="5"/>
  <c r="Z241" i="5"/>
  <c r="Y242" i="5"/>
  <c r="Z242" i="5"/>
  <c r="Y243" i="5"/>
  <c r="Z243" i="5"/>
  <c r="Y244" i="5"/>
  <c r="Z244" i="5"/>
  <c r="Y245" i="5"/>
  <c r="Z245" i="5"/>
  <c r="Y246" i="5"/>
  <c r="Z246" i="5"/>
  <c r="Y247" i="5"/>
  <c r="Z247" i="5"/>
  <c r="Y248" i="5"/>
  <c r="Z248" i="5"/>
  <c r="Y249" i="5"/>
  <c r="Z249" i="5"/>
  <c r="Y250" i="5"/>
  <c r="Z250" i="5"/>
  <c r="Y251" i="5"/>
  <c r="Z251" i="5"/>
  <c r="Y252" i="5"/>
  <c r="Z252" i="5"/>
  <c r="Y253" i="5"/>
  <c r="Z253" i="5"/>
  <c r="Y254" i="5"/>
  <c r="Z254" i="5"/>
  <c r="Y255" i="5"/>
  <c r="Z255" i="5"/>
  <c r="Y256" i="5"/>
  <c r="Z256" i="5"/>
  <c r="Y257" i="5"/>
  <c r="Z257" i="5"/>
  <c r="Y258" i="5"/>
  <c r="Z258" i="5"/>
  <c r="Y259" i="5"/>
  <c r="Z259" i="5"/>
  <c r="Y260" i="5"/>
  <c r="Z260" i="5"/>
  <c r="Y261" i="5"/>
  <c r="Z261" i="5"/>
  <c r="Y262" i="5"/>
  <c r="Z262" i="5"/>
  <c r="Y263" i="5"/>
  <c r="Z263" i="5"/>
  <c r="Y264" i="5"/>
  <c r="Z264" i="5"/>
  <c r="Y265" i="5"/>
  <c r="Z265" i="5"/>
  <c r="Y266" i="5"/>
  <c r="Z266" i="5"/>
  <c r="Y267" i="5"/>
  <c r="Z267" i="5"/>
  <c r="Y268" i="5"/>
  <c r="Z268" i="5"/>
  <c r="Y269" i="5"/>
  <c r="Z269" i="5"/>
  <c r="Y270" i="5"/>
  <c r="Z270" i="5"/>
  <c r="Y271" i="5"/>
  <c r="Z271" i="5"/>
  <c r="Y272" i="5"/>
  <c r="Z272" i="5"/>
  <c r="Y273" i="5"/>
  <c r="Z273" i="5"/>
  <c r="Y274" i="5"/>
  <c r="Z274" i="5"/>
  <c r="Y275" i="5"/>
  <c r="Z275" i="5"/>
  <c r="Y276" i="5"/>
  <c r="Z276" i="5"/>
  <c r="Y277" i="5"/>
  <c r="Z277" i="5"/>
  <c r="Y278" i="5"/>
  <c r="Z278" i="5"/>
  <c r="Y279" i="5"/>
  <c r="Z279" i="5"/>
  <c r="Y280" i="5"/>
  <c r="Z280" i="5"/>
  <c r="Y281" i="5"/>
  <c r="Z281" i="5"/>
  <c r="Y282" i="5"/>
  <c r="Z282" i="5"/>
  <c r="Y283" i="5"/>
  <c r="Z283" i="5"/>
  <c r="Y284" i="5"/>
  <c r="Z284" i="5"/>
  <c r="Y285" i="5"/>
  <c r="Z285" i="5"/>
  <c r="Y286" i="5"/>
  <c r="Z286" i="5"/>
  <c r="Y287" i="5"/>
  <c r="Z287" i="5"/>
  <c r="Y288" i="5"/>
  <c r="Z288" i="5"/>
  <c r="Y289" i="5"/>
  <c r="Z289" i="5"/>
  <c r="Y290" i="5"/>
  <c r="Z290" i="5"/>
  <c r="Y291" i="5"/>
  <c r="Z291" i="5"/>
  <c r="Y292" i="5"/>
  <c r="Z292" i="5"/>
  <c r="Y293" i="5"/>
  <c r="Z293" i="5"/>
  <c r="Y294" i="5"/>
  <c r="Z294" i="5"/>
  <c r="Y295" i="5"/>
  <c r="Z295" i="5"/>
  <c r="Y296" i="5"/>
  <c r="Z296" i="5"/>
  <c r="Y297" i="5"/>
  <c r="Z297" i="5"/>
  <c r="Y298" i="5"/>
  <c r="Z298" i="5"/>
  <c r="Y299" i="5"/>
  <c r="Z299" i="5"/>
  <c r="Y300" i="5"/>
  <c r="Z300" i="5"/>
  <c r="Y301" i="5"/>
  <c r="Z301" i="5"/>
  <c r="Y302" i="5"/>
  <c r="Z302" i="5"/>
  <c r="Y303" i="5"/>
  <c r="Z303" i="5"/>
  <c r="Y304" i="5"/>
  <c r="Z304" i="5"/>
  <c r="Y305" i="5"/>
  <c r="Z305" i="5"/>
  <c r="Y306" i="5"/>
  <c r="Z306" i="5"/>
  <c r="Z11" i="5"/>
  <c r="Y11" i="5"/>
  <c r="U12" i="5"/>
  <c r="V12" i="5"/>
  <c r="U13" i="5"/>
  <c r="V13" i="5"/>
  <c r="U14" i="5"/>
  <c r="V14" i="5"/>
  <c r="U15" i="5"/>
  <c r="V15" i="5"/>
  <c r="U16" i="5"/>
  <c r="V16" i="5"/>
  <c r="U17" i="5"/>
  <c r="V17" i="5"/>
  <c r="U18" i="5"/>
  <c r="V18" i="5"/>
  <c r="U19" i="5"/>
  <c r="V19" i="5"/>
  <c r="U20" i="5"/>
  <c r="V20" i="5"/>
  <c r="U21" i="5"/>
  <c r="V21" i="5"/>
  <c r="U22" i="5"/>
  <c r="V22" i="5"/>
  <c r="U23" i="5"/>
  <c r="V23" i="5"/>
  <c r="U24" i="5"/>
  <c r="V24" i="5"/>
  <c r="U25" i="5"/>
  <c r="V25" i="5"/>
  <c r="U26" i="5"/>
  <c r="V26" i="5"/>
  <c r="U27" i="5"/>
  <c r="V27" i="5"/>
  <c r="U28" i="5"/>
  <c r="V28" i="5"/>
  <c r="U29" i="5"/>
  <c r="V29" i="5"/>
  <c r="U30" i="5"/>
  <c r="V30" i="5"/>
  <c r="U31" i="5"/>
  <c r="V31" i="5"/>
  <c r="U32" i="5"/>
  <c r="V32" i="5"/>
  <c r="U33" i="5"/>
  <c r="V33" i="5"/>
  <c r="U34" i="5"/>
  <c r="V34" i="5"/>
  <c r="U35" i="5"/>
  <c r="V35" i="5"/>
  <c r="U36" i="5"/>
  <c r="V36" i="5"/>
  <c r="U37" i="5"/>
  <c r="V37" i="5"/>
  <c r="U38" i="5"/>
  <c r="V38" i="5"/>
  <c r="U39" i="5"/>
  <c r="V39" i="5"/>
  <c r="U40" i="5"/>
  <c r="V40" i="5"/>
  <c r="U41" i="5"/>
  <c r="V41" i="5"/>
  <c r="U42" i="5"/>
  <c r="V42" i="5"/>
  <c r="U43" i="5"/>
  <c r="V43" i="5"/>
  <c r="U44" i="5"/>
  <c r="V44" i="5"/>
  <c r="U45" i="5"/>
  <c r="V45" i="5"/>
  <c r="U46" i="5"/>
  <c r="V46" i="5"/>
  <c r="U47" i="5"/>
  <c r="V47" i="5"/>
  <c r="U48" i="5"/>
  <c r="V48" i="5"/>
  <c r="U49" i="5"/>
  <c r="V49" i="5"/>
  <c r="U50" i="5"/>
  <c r="V50" i="5"/>
  <c r="U51" i="5"/>
  <c r="V51" i="5"/>
  <c r="U52" i="5"/>
  <c r="V52" i="5"/>
  <c r="U53" i="5"/>
  <c r="V53" i="5"/>
  <c r="U54" i="5"/>
  <c r="V54" i="5"/>
  <c r="U55" i="5"/>
  <c r="V55" i="5"/>
  <c r="U56" i="5"/>
  <c r="V56" i="5"/>
  <c r="U57" i="5"/>
  <c r="V57" i="5"/>
  <c r="U58" i="5"/>
  <c r="V58" i="5"/>
  <c r="U59" i="5"/>
  <c r="V59" i="5"/>
  <c r="U60" i="5"/>
  <c r="V60" i="5"/>
  <c r="U61" i="5"/>
  <c r="V61" i="5"/>
  <c r="U62" i="5"/>
  <c r="V62" i="5"/>
  <c r="U63" i="5"/>
  <c r="V63" i="5"/>
  <c r="U64" i="5"/>
  <c r="V64" i="5"/>
  <c r="U65" i="5"/>
  <c r="V65" i="5"/>
  <c r="U66" i="5"/>
  <c r="V66" i="5"/>
  <c r="U67" i="5"/>
  <c r="V67" i="5"/>
  <c r="U68" i="5"/>
  <c r="V68" i="5"/>
  <c r="U69" i="5"/>
  <c r="V69" i="5"/>
  <c r="U70" i="5"/>
  <c r="V70" i="5"/>
  <c r="U71" i="5"/>
  <c r="V71" i="5"/>
  <c r="U72" i="5"/>
  <c r="V72" i="5"/>
  <c r="U73" i="5"/>
  <c r="V73" i="5"/>
  <c r="U74" i="5"/>
  <c r="V74" i="5"/>
  <c r="U75" i="5"/>
  <c r="V75" i="5"/>
  <c r="U76" i="5"/>
  <c r="V76" i="5"/>
  <c r="U77" i="5"/>
  <c r="V77" i="5"/>
  <c r="U78" i="5"/>
  <c r="V78" i="5"/>
  <c r="U79" i="5"/>
  <c r="V79" i="5"/>
  <c r="U80" i="5"/>
  <c r="V80" i="5"/>
  <c r="U81" i="5"/>
  <c r="V81" i="5"/>
  <c r="U82" i="5"/>
  <c r="V82" i="5"/>
  <c r="U83" i="5"/>
  <c r="V83" i="5"/>
  <c r="U84" i="5"/>
  <c r="V84" i="5"/>
  <c r="U85" i="5"/>
  <c r="V85" i="5"/>
  <c r="U86" i="5"/>
  <c r="V86" i="5"/>
  <c r="U87" i="5"/>
  <c r="V87" i="5"/>
  <c r="U88" i="5"/>
  <c r="V88" i="5"/>
  <c r="U89" i="5"/>
  <c r="V89" i="5"/>
  <c r="U90" i="5"/>
  <c r="V90" i="5"/>
  <c r="U91" i="5"/>
  <c r="V91" i="5"/>
  <c r="U92" i="5"/>
  <c r="V92" i="5"/>
  <c r="U93" i="5"/>
  <c r="V93" i="5"/>
  <c r="U94" i="5"/>
  <c r="V94" i="5"/>
  <c r="U95" i="5"/>
  <c r="V95" i="5"/>
  <c r="U96" i="5"/>
  <c r="V96" i="5"/>
  <c r="U97" i="5"/>
  <c r="V97" i="5"/>
  <c r="U98" i="5"/>
  <c r="V98" i="5"/>
  <c r="U99" i="5"/>
  <c r="V99" i="5"/>
  <c r="U100" i="5"/>
  <c r="V100" i="5"/>
  <c r="U101" i="5"/>
  <c r="V101" i="5"/>
  <c r="U102" i="5"/>
  <c r="V102" i="5"/>
  <c r="U103" i="5"/>
  <c r="V103" i="5"/>
  <c r="U104" i="5"/>
  <c r="V104" i="5"/>
  <c r="U105" i="5"/>
  <c r="V105" i="5"/>
  <c r="U106" i="5"/>
  <c r="V106" i="5"/>
  <c r="U107" i="5"/>
  <c r="V107" i="5"/>
  <c r="U108" i="5"/>
  <c r="V108" i="5"/>
  <c r="U109" i="5"/>
  <c r="V109" i="5"/>
  <c r="U110" i="5"/>
  <c r="V110" i="5"/>
  <c r="U111" i="5"/>
  <c r="V111" i="5"/>
  <c r="U112" i="5"/>
  <c r="V112" i="5"/>
  <c r="U113" i="5"/>
  <c r="V113" i="5"/>
  <c r="U114" i="5"/>
  <c r="V114" i="5"/>
  <c r="U115" i="5"/>
  <c r="V115" i="5"/>
  <c r="U116" i="5"/>
  <c r="V116" i="5"/>
  <c r="U117" i="5"/>
  <c r="V117" i="5"/>
  <c r="U118" i="5"/>
  <c r="V118" i="5"/>
  <c r="U119" i="5"/>
  <c r="V119" i="5"/>
  <c r="U120" i="5"/>
  <c r="V120" i="5"/>
  <c r="U121" i="5"/>
  <c r="V121" i="5"/>
  <c r="U122" i="5"/>
  <c r="V122" i="5"/>
  <c r="U123" i="5"/>
  <c r="V123" i="5"/>
  <c r="U124" i="5"/>
  <c r="V124" i="5"/>
  <c r="U125" i="5"/>
  <c r="V125" i="5"/>
  <c r="U126" i="5"/>
  <c r="V126" i="5"/>
  <c r="U127" i="5"/>
  <c r="V127" i="5"/>
  <c r="U128" i="5"/>
  <c r="V128" i="5"/>
  <c r="U129" i="5"/>
  <c r="V129" i="5"/>
  <c r="U130" i="5"/>
  <c r="V130" i="5"/>
  <c r="U131" i="5"/>
  <c r="V131" i="5"/>
  <c r="U132" i="5"/>
  <c r="V132" i="5"/>
  <c r="U133" i="5"/>
  <c r="V133" i="5"/>
  <c r="U134" i="5"/>
  <c r="V134" i="5"/>
  <c r="U135" i="5"/>
  <c r="V135" i="5"/>
  <c r="U136" i="5"/>
  <c r="V136" i="5"/>
  <c r="U137" i="5"/>
  <c r="V137" i="5"/>
  <c r="U138" i="5"/>
  <c r="V138" i="5"/>
  <c r="U139" i="5"/>
  <c r="V139" i="5"/>
  <c r="U140" i="5"/>
  <c r="V140" i="5"/>
  <c r="U141" i="5"/>
  <c r="V141" i="5"/>
  <c r="U142" i="5"/>
  <c r="V142" i="5"/>
  <c r="U143" i="5"/>
  <c r="V143" i="5"/>
  <c r="U144" i="5"/>
  <c r="V144" i="5"/>
  <c r="U145" i="5"/>
  <c r="V145" i="5"/>
  <c r="U146" i="5"/>
  <c r="V146" i="5"/>
  <c r="U147" i="5"/>
  <c r="V147" i="5"/>
  <c r="U148" i="5"/>
  <c r="V148" i="5"/>
  <c r="U149" i="5"/>
  <c r="V149" i="5"/>
  <c r="U150" i="5"/>
  <c r="V150" i="5"/>
  <c r="U151" i="5"/>
  <c r="V151" i="5"/>
  <c r="U152" i="5"/>
  <c r="V152" i="5"/>
  <c r="U153" i="5"/>
  <c r="V153" i="5"/>
  <c r="U154" i="5"/>
  <c r="V154" i="5"/>
  <c r="U155" i="5"/>
  <c r="V155" i="5"/>
  <c r="U156" i="5"/>
  <c r="V156" i="5"/>
  <c r="U157" i="5"/>
  <c r="V157" i="5"/>
  <c r="U158" i="5"/>
  <c r="V158" i="5"/>
  <c r="U159" i="5"/>
  <c r="V159" i="5"/>
  <c r="U160" i="5"/>
  <c r="V160" i="5"/>
  <c r="U161" i="5"/>
  <c r="V161" i="5"/>
  <c r="U162" i="5"/>
  <c r="V162" i="5"/>
  <c r="U163" i="5"/>
  <c r="V163" i="5"/>
  <c r="U164" i="5"/>
  <c r="V164" i="5"/>
  <c r="U165" i="5"/>
  <c r="V165" i="5"/>
  <c r="U166" i="5"/>
  <c r="V166" i="5"/>
  <c r="U167" i="5"/>
  <c r="V167" i="5"/>
  <c r="U168" i="5"/>
  <c r="V168" i="5"/>
  <c r="U169" i="5"/>
  <c r="V169" i="5"/>
  <c r="U170" i="5"/>
  <c r="V170" i="5"/>
  <c r="U171" i="5"/>
  <c r="V171" i="5"/>
  <c r="U172" i="5"/>
  <c r="V172" i="5"/>
  <c r="U173" i="5"/>
  <c r="V173" i="5"/>
  <c r="U174" i="5"/>
  <c r="V174" i="5"/>
  <c r="U175" i="5"/>
  <c r="V175" i="5"/>
  <c r="U176" i="5"/>
  <c r="V176" i="5"/>
  <c r="U177" i="5"/>
  <c r="V177" i="5"/>
  <c r="U178" i="5"/>
  <c r="V178" i="5"/>
  <c r="U179" i="5"/>
  <c r="V179" i="5"/>
  <c r="U180" i="5"/>
  <c r="V180" i="5"/>
  <c r="U181" i="5"/>
  <c r="V181" i="5"/>
  <c r="U182" i="5"/>
  <c r="V182" i="5"/>
  <c r="U183" i="5"/>
  <c r="V183" i="5"/>
  <c r="U184" i="5"/>
  <c r="V184" i="5"/>
  <c r="U185" i="5"/>
  <c r="V185" i="5"/>
  <c r="U186" i="5"/>
  <c r="V186" i="5"/>
  <c r="U187" i="5"/>
  <c r="V187" i="5"/>
  <c r="U188" i="5"/>
  <c r="V188" i="5"/>
  <c r="U189" i="5"/>
  <c r="V189" i="5"/>
  <c r="U190" i="5"/>
  <c r="V190" i="5"/>
  <c r="U191" i="5"/>
  <c r="V191" i="5"/>
  <c r="U192" i="5"/>
  <c r="V192" i="5"/>
  <c r="U193" i="5"/>
  <c r="V193" i="5"/>
  <c r="U194" i="5"/>
  <c r="V194" i="5"/>
  <c r="U195" i="5"/>
  <c r="V195" i="5"/>
  <c r="U196" i="5"/>
  <c r="V196" i="5"/>
  <c r="U197" i="5"/>
  <c r="V197" i="5"/>
  <c r="U198" i="5"/>
  <c r="V198" i="5"/>
  <c r="U199" i="5"/>
  <c r="V199" i="5"/>
  <c r="U200" i="5"/>
  <c r="V200" i="5"/>
  <c r="U201" i="5"/>
  <c r="V201" i="5"/>
  <c r="U202" i="5"/>
  <c r="V202" i="5"/>
  <c r="U203" i="5"/>
  <c r="V203" i="5"/>
  <c r="U204" i="5"/>
  <c r="V204" i="5"/>
  <c r="U205" i="5"/>
  <c r="V205" i="5"/>
  <c r="U206" i="5"/>
  <c r="V206" i="5"/>
  <c r="U207" i="5"/>
  <c r="V207" i="5"/>
  <c r="U208" i="5"/>
  <c r="V208" i="5"/>
  <c r="U209" i="5"/>
  <c r="V209" i="5"/>
  <c r="U210" i="5"/>
  <c r="V210" i="5"/>
  <c r="U211" i="5"/>
  <c r="V211" i="5"/>
  <c r="U212" i="5"/>
  <c r="V212" i="5"/>
  <c r="U213" i="5"/>
  <c r="V213" i="5"/>
  <c r="U214" i="5"/>
  <c r="V214" i="5"/>
  <c r="U215" i="5"/>
  <c r="V215" i="5"/>
  <c r="U216" i="5"/>
  <c r="V216" i="5"/>
  <c r="U217" i="5"/>
  <c r="V217" i="5"/>
  <c r="U218" i="5"/>
  <c r="V218" i="5"/>
  <c r="U219" i="5"/>
  <c r="V219" i="5"/>
  <c r="U220" i="5"/>
  <c r="V220" i="5"/>
  <c r="U221" i="5"/>
  <c r="V221" i="5"/>
  <c r="U222" i="5"/>
  <c r="V222" i="5"/>
  <c r="U223" i="5"/>
  <c r="V223" i="5"/>
  <c r="U224" i="5"/>
  <c r="V224" i="5"/>
  <c r="U225" i="5"/>
  <c r="V225" i="5"/>
  <c r="U226" i="5"/>
  <c r="V226" i="5"/>
  <c r="U227" i="5"/>
  <c r="V227" i="5"/>
  <c r="U228" i="5"/>
  <c r="V228" i="5"/>
  <c r="U229" i="5"/>
  <c r="V229" i="5"/>
  <c r="U230" i="5"/>
  <c r="V230" i="5"/>
  <c r="U231" i="5"/>
  <c r="V231" i="5"/>
  <c r="U232" i="5"/>
  <c r="V232" i="5"/>
  <c r="U233" i="5"/>
  <c r="V233" i="5"/>
  <c r="U234" i="5"/>
  <c r="V234" i="5"/>
  <c r="U235" i="5"/>
  <c r="V235" i="5"/>
  <c r="U236" i="5"/>
  <c r="V236" i="5"/>
  <c r="U237" i="5"/>
  <c r="V237" i="5"/>
  <c r="U238" i="5"/>
  <c r="V238" i="5"/>
  <c r="U239" i="5"/>
  <c r="V239" i="5"/>
  <c r="U240" i="5"/>
  <c r="V240" i="5"/>
  <c r="U241" i="5"/>
  <c r="V241" i="5"/>
  <c r="U242" i="5"/>
  <c r="V242" i="5"/>
  <c r="U243" i="5"/>
  <c r="V243" i="5"/>
  <c r="U244" i="5"/>
  <c r="V244" i="5"/>
  <c r="U245" i="5"/>
  <c r="V245" i="5"/>
  <c r="U246" i="5"/>
  <c r="V246" i="5"/>
  <c r="U247" i="5"/>
  <c r="V247" i="5"/>
  <c r="U248" i="5"/>
  <c r="V248" i="5"/>
  <c r="U249" i="5"/>
  <c r="V249" i="5"/>
  <c r="U250" i="5"/>
  <c r="V250" i="5"/>
  <c r="U251" i="5"/>
  <c r="V251" i="5"/>
  <c r="U252" i="5"/>
  <c r="V252" i="5"/>
  <c r="U253" i="5"/>
  <c r="V253" i="5"/>
  <c r="U254" i="5"/>
  <c r="V254" i="5"/>
  <c r="U255" i="5"/>
  <c r="V255" i="5"/>
  <c r="U256" i="5"/>
  <c r="V256" i="5"/>
  <c r="U257" i="5"/>
  <c r="V257" i="5"/>
  <c r="U258" i="5"/>
  <c r="V258" i="5"/>
  <c r="U259" i="5"/>
  <c r="V259" i="5"/>
  <c r="U260" i="5"/>
  <c r="V260" i="5"/>
  <c r="U261" i="5"/>
  <c r="V261" i="5"/>
  <c r="U262" i="5"/>
  <c r="V262" i="5"/>
  <c r="U263" i="5"/>
  <c r="V263" i="5"/>
  <c r="U264" i="5"/>
  <c r="V264" i="5"/>
  <c r="U265" i="5"/>
  <c r="V265" i="5"/>
  <c r="U266" i="5"/>
  <c r="V266" i="5"/>
  <c r="U267" i="5"/>
  <c r="V267" i="5"/>
  <c r="U268" i="5"/>
  <c r="V268" i="5"/>
  <c r="U269" i="5"/>
  <c r="V269" i="5"/>
  <c r="U270" i="5"/>
  <c r="V270" i="5"/>
  <c r="U271" i="5"/>
  <c r="V271" i="5"/>
  <c r="U272" i="5"/>
  <c r="V272" i="5"/>
  <c r="U273" i="5"/>
  <c r="V273" i="5"/>
  <c r="U274" i="5"/>
  <c r="V274" i="5"/>
  <c r="U275" i="5"/>
  <c r="V275" i="5"/>
  <c r="U276" i="5"/>
  <c r="V276" i="5"/>
  <c r="U277" i="5"/>
  <c r="V277" i="5"/>
  <c r="U278" i="5"/>
  <c r="V278" i="5"/>
  <c r="U279" i="5"/>
  <c r="V279" i="5"/>
  <c r="U280" i="5"/>
  <c r="V280" i="5"/>
  <c r="U281" i="5"/>
  <c r="V281" i="5"/>
  <c r="U282" i="5"/>
  <c r="V282" i="5"/>
  <c r="U283" i="5"/>
  <c r="V283" i="5"/>
  <c r="U284" i="5"/>
  <c r="V284" i="5"/>
  <c r="U285" i="5"/>
  <c r="V285" i="5"/>
  <c r="U286" i="5"/>
  <c r="V286" i="5"/>
  <c r="U287" i="5"/>
  <c r="V287" i="5"/>
  <c r="U288" i="5"/>
  <c r="V288" i="5"/>
  <c r="U289" i="5"/>
  <c r="V289" i="5"/>
  <c r="U290" i="5"/>
  <c r="V290" i="5"/>
  <c r="U291" i="5"/>
  <c r="V291" i="5"/>
  <c r="U292" i="5"/>
  <c r="V292" i="5"/>
  <c r="U293" i="5"/>
  <c r="V293" i="5"/>
  <c r="U294" i="5"/>
  <c r="V294" i="5"/>
  <c r="U295" i="5"/>
  <c r="V295" i="5"/>
  <c r="U296" i="5"/>
  <c r="V296" i="5"/>
  <c r="U297" i="5"/>
  <c r="V297" i="5"/>
  <c r="U298" i="5"/>
  <c r="V298" i="5"/>
  <c r="U299" i="5"/>
  <c r="V299" i="5"/>
  <c r="U300" i="5"/>
  <c r="V300" i="5"/>
  <c r="U301" i="5"/>
  <c r="V301" i="5"/>
  <c r="U302" i="5"/>
  <c r="V302" i="5"/>
  <c r="U303" i="5"/>
  <c r="V303" i="5"/>
  <c r="U304" i="5"/>
  <c r="V304" i="5"/>
  <c r="U305" i="5"/>
  <c r="V305" i="5"/>
  <c r="U306" i="5"/>
  <c r="V306" i="5"/>
  <c r="V11" i="5"/>
  <c r="U11" i="5"/>
  <c r="H6" i="13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Q39" i="5"/>
  <c r="R39" i="5"/>
  <c r="Q40" i="5"/>
  <c r="R40" i="5"/>
  <c r="Q41" i="5"/>
  <c r="R41" i="5"/>
  <c r="Q42" i="5"/>
  <c r="R42" i="5"/>
  <c r="Q43" i="5"/>
  <c r="R43" i="5"/>
  <c r="Q44" i="5"/>
  <c r="R44" i="5"/>
  <c r="Q45" i="5"/>
  <c r="R45" i="5"/>
  <c r="Q46" i="5"/>
  <c r="R46" i="5"/>
  <c r="Q47" i="5"/>
  <c r="R47" i="5"/>
  <c r="Q48" i="5"/>
  <c r="R48" i="5"/>
  <c r="Q49" i="5"/>
  <c r="R49" i="5"/>
  <c r="Q50" i="5"/>
  <c r="R50" i="5"/>
  <c r="Q51" i="5"/>
  <c r="R51" i="5"/>
  <c r="Q52" i="5"/>
  <c r="R52" i="5"/>
  <c r="Q53" i="5"/>
  <c r="R53" i="5"/>
  <c r="Q54" i="5"/>
  <c r="R54" i="5"/>
  <c r="Q55" i="5"/>
  <c r="R55" i="5"/>
  <c r="Q56" i="5"/>
  <c r="R56" i="5"/>
  <c r="Q57" i="5"/>
  <c r="R57" i="5"/>
  <c r="Q58" i="5"/>
  <c r="R58" i="5"/>
  <c r="Q59" i="5"/>
  <c r="R59" i="5"/>
  <c r="Q60" i="5"/>
  <c r="R60" i="5"/>
  <c r="Q61" i="5"/>
  <c r="R61" i="5"/>
  <c r="Q62" i="5"/>
  <c r="R62" i="5"/>
  <c r="Q63" i="5"/>
  <c r="R63" i="5"/>
  <c r="Q64" i="5"/>
  <c r="R64" i="5"/>
  <c r="Q65" i="5"/>
  <c r="R65" i="5"/>
  <c r="Q66" i="5"/>
  <c r="R66" i="5"/>
  <c r="Q67" i="5"/>
  <c r="R67" i="5"/>
  <c r="Q68" i="5"/>
  <c r="R68" i="5"/>
  <c r="Q69" i="5"/>
  <c r="R69" i="5"/>
  <c r="Q70" i="5"/>
  <c r="R70" i="5"/>
  <c r="Q71" i="5"/>
  <c r="R71" i="5"/>
  <c r="Q72" i="5"/>
  <c r="R72" i="5"/>
  <c r="Q73" i="5"/>
  <c r="R73" i="5"/>
  <c r="Q74" i="5"/>
  <c r="R74" i="5"/>
  <c r="Q75" i="5"/>
  <c r="R75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Q89" i="5"/>
  <c r="R89" i="5"/>
  <c r="Q90" i="5"/>
  <c r="R90" i="5"/>
  <c r="Q91" i="5"/>
  <c r="R91" i="5"/>
  <c r="Q92" i="5"/>
  <c r="R92" i="5"/>
  <c r="Q93" i="5"/>
  <c r="R93" i="5"/>
  <c r="Q94" i="5"/>
  <c r="R94" i="5"/>
  <c r="Q95" i="5"/>
  <c r="R95" i="5"/>
  <c r="Q96" i="5"/>
  <c r="R96" i="5"/>
  <c r="Q97" i="5"/>
  <c r="R97" i="5"/>
  <c r="Q98" i="5"/>
  <c r="R98" i="5"/>
  <c r="Q99" i="5"/>
  <c r="R99" i="5"/>
  <c r="Q100" i="5"/>
  <c r="R100" i="5"/>
  <c r="Q101" i="5"/>
  <c r="R101" i="5"/>
  <c r="Q102" i="5"/>
  <c r="R102" i="5"/>
  <c r="Q103" i="5"/>
  <c r="R103" i="5"/>
  <c r="Q104" i="5"/>
  <c r="R104" i="5"/>
  <c r="Q105" i="5"/>
  <c r="R105" i="5"/>
  <c r="Q106" i="5"/>
  <c r="R106" i="5"/>
  <c r="Q107" i="5"/>
  <c r="R107" i="5"/>
  <c r="Q108" i="5"/>
  <c r="R108" i="5"/>
  <c r="Q109" i="5"/>
  <c r="R109" i="5"/>
  <c r="Q110" i="5"/>
  <c r="R110" i="5"/>
  <c r="Q111" i="5"/>
  <c r="R111" i="5"/>
  <c r="Q112" i="5"/>
  <c r="R112" i="5"/>
  <c r="Q113" i="5"/>
  <c r="R113" i="5"/>
  <c r="Q114" i="5"/>
  <c r="R114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Q123" i="5"/>
  <c r="R123" i="5"/>
  <c r="Q124" i="5"/>
  <c r="R124" i="5"/>
  <c r="Q125" i="5"/>
  <c r="R125" i="5"/>
  <c r="Q126" i="5"/>
  <c r="R126" i="5"/>
  <c r="Q127" i="5"/>
  <c r="R127" i="5"/>
  <c r="Q128" i="5"/>
  <c r="R128" i="5"/>
  <c r="Q129" i="5"/>
  <c r="R129" i="5"/>
  <c r="Q130" i="5"/>
  <c r="R130" i="5"/>
  <c r="Q131" i="5"/>
  <c r="R131" i="5"/>
  <c r="Q132" i="5"/>
  <c r="R132" i="5"/>
  <c r="Q133" i="5"/>
  <c r="R133" i="5"/>
  <c r="Q134" i="5"/>
  <c r="R134" i="5"/>
  <c r="Q135" i="5"/>
  <c r="R135" i="5"/>
  <c r="Q136" i="5"/>
  <c r="R136" i="5"/>
  <c r="Q137" i="5"/>
  <c r="R137" i="5"/>
  <c r="Q138" i="5"/>
  <c r="R138" i="5"/>
  <c r="Q139" i="5"/>
  <c r="R139" i="5"/>
  <c r="Q140" i="5"/>
  <c r="R140" i="5"/>
  <c r="Q141" i="5"/>
  <c r="R141" i="5"/>
  <c r="Q142" i="5"/>
  <c r="R142" i="5"/>
  <c r="Q143" i="5"/>
  <c r="R143" i="5"/>
  <c r="Q144" i="5"/>
  <c r="R144" i="5"/>
  <c r="Q145" i="5"/>
  <c r="R145" i="5"/>
  <c r="Q146" i="5"/>
  <c r="R146" i="5"/>
  <c r="Q147" i="5"/>
  <c r="R147" i="5"/>
  <c r="Q148" i="5"/>
  <c r="R148" i="5"/>
  <c r="Q149" i="5"/>
  <c r="R149" i="5"/>
  <c r="Q150" i="5"/>
  <c r="R150" i="5"/>
  <c r="Q151" i="5"/>
  <c r="R151" i="5"/>
  <c r="Q152" i="5"/>
  <c r="R152" i="5"/>
  <c r="Q153" i="5"/>
  <c r="R153" i="5"/>
  <c r="Q154" i="5"/>
  <c r="R154" i="5"/>
  <c r="Q155" i="5"/>
  <c r="R155" i="5"/>
  <c r="Q156" i="5"/>
  <c r="R156" i="5"/>
  <c r="Q157" i="5"/>
  <c r="R157" i="5"/>
  <c r="Q158" i="5"/>
  <c r="R158" i="5"/>
  <c r="Q159" i="5"/>
  <c r="R159" i="5"/>
  <c r="Q160" i="5"/>
  <c r="R160" i="5"/>
  <c r="Q161" i="5"/>
  <c r="R161" i="5"/>
  <c r="Q162" i="5"/>
  <c r="R162" i="5"/>
  <c r="Q163" i="5"/>
  <c r="R163" i="5"/>
  <c r="Q164" i="5"/>
  <c r="R164" i="5"/>
  <c r="Q165" i="5"/>
  <c r="R165" i="5"/>
  <c r="Q166" i="5"/>
  <c r="R166" i="5"/>
  <c r="Q167" i="5"/>
  <c r="R167" i="5"/>
  <c r="Q168" i="5"/>
  <c r="R168" i="5"/>
  <c r="Q169" i="5"/>
  <c r="R169" i="5"/>
  <c r="Q170" i="5"/>
  <c r="R170" i="5"/>
  <c r="Q171" i="5"/>
  <c r="R171" i="5"/>
  <c r="Q172" i="5"/>
  <c r="R172" i="5"/>
  <c r="Q173" i="5"/>
  <c r="R173" i="5"/>
  <c r="Q174" i="5"/>
  <c r="R174" i="5"/>
  <c r="Q175" i="5"/>
  <c r="R175" i="5"/>
  <c r="Q176" i="5"/>
  <c r="R176" i="5"/>
  <c r="Q177" i="5"/>
  <c r="R177" i="5"/>
  <c r="Q178" i="5"/>
  <c r="R178" i="5"/>
  <c r="Q179" i="5"/>
  <c r="R179" i="5"/>
  <c r="Q180" i="5"/>
  <c r="R180" i="5"/>
  <c r="Q181" i="5"/>
  <c r="R181" i="5"/>
  <c r="Q182" i="5"/>
  <c r="R182" i="5"/>
  <c r="Q183" i="5"/>
  <c r="R183" i="5"/>
  <c r="Q184" i="5"/>
  <c r="R184" i="5"/>
  <c r="Q185" i="5"/>
  <c r="R185" i="5"/>
  <c r="Q186" i="5"/>
  <c r="R186" i="5"/>
  <c r="Q187" i="5"/>
  <c r="R187" i="5"/>
  <c r="Q188" i="5"/>
  <c r="R188" i="5"/>
  <c r="Q189" i="5"/>
  <c r="R189" i="5"/>
  <c r="Q190" i="5"/>
  <c r="R190" i="5"/>
  <c r="Q191" i="5"/>
  <c r="R191" i="5"/>
  <c r="Q192" i="5"/>
  <c r="R192" i="5"/>
  <c r="Q193" i="5"/>
  <c r="R193" i="5"/>
  <c r="Q194" i="5"/>
  <c r="R194" i="5"/>
  <c r="Q195" i="5"/>
  <c r="R195" i="5"/>
  <c r="Q196" i="5"/>
  <c r="R196" i="5"/>
  <c r="Q197" i="5"/>
  <c r="R197" i="5"/>
  <c r="Q198" i="5"/>
  <c r="R198" i="5"/>
  <c r="Q199" i="5"/>
  <c r="R199" i="5"/>
  <c r="Q200" i="5"/>
  <c r="R200" i="5"/>
  <c r="Q201" i="5"/>
  <c r="R201" i="5"/>
  <c r="Q202" i="5"/>
  <c r="R202" i="5"/>
  <c r="Q203" i="5"/>
  <c r="R203" i="5"/>
  <c r="Q204" i="5"/>
  <c r="R204" i="5"/>
  <c r="Q205" i="5"/>
  <c r="R205" i="5"/>
  <c r="Q206" i="5"/>
  <c r="R206" i="5"/>
  <c r="Q207" i="5"/>
  <c r="R207" i="5"/>
  <c r="Q208" i="5"/>
  <c r="R208" i="5"/>
  <c r="Q209" i="5"/>
  <c r="R209" i="5"/>
  <c r="Q210" i="5"/>
  <c r="R210" i="5"/>
  <c r="Q211" i="5"/>
  <c r="R211" i="5"/>
  <c r="Q212" i="5"/>
  <c r="R212" i="5"/>
  <c r="Q213" i="5"/>
  <c r="R213" i="5"/>
  <c r="Q214" i="5"/>
  <c r="R214" i="5"/>
  <c r="Q215" i="5"/>
  <c r="R215" i="5"/>
  <c r="Q216" i="5"/>
  <c r="R216" i="5"/>
  <c r="Q217" i="5"/>
  <c r="R217" i="5"/>
  <c r="Q218" i="5"/>
  <c r="R218" i="5"/>
  <c r="Q219" i="5"/>
  <c r="R219" i="5"/>
  <c r="Q220" i="5"/>
  <c r="R220" i="5"/>
  <c r="Q221" i="5"/>
  <c r="R221" i="5"/>
  <c r="Q222" i="5"/>
  <c r="R222" i="5"/>
  <c r="Q223" i="5"/>
  <c r="R223" i="5"/>
  <c r="Q224" i="5"/>
  <c r="R224" i="5"/>
  <c r="Q225" i="5"/>
  <c r="R225" i="5"/>
  <c r="Q226" i="5"/>
  <c r="R226" i="5"/>
  <c r="Q227" i="5"/>
  <c r="R227" i="5"/>
  <c r="Q228" i="5"/>
  <c r="R228" i="5"/>
  <c r="Q229" i="5"/>
  <c r="R229" i="5"/>
  <c r="Q230" i="5"/>
  <c r="R230" i="5"/>
  <c r="Q231" i="5"/>
  <c r="R231" i="5"/>
  <c r="Q232" i="5"/>
  <c r="R232" i="5"/>
  <c r="Q233" i="5"/>
  <c r="R233" i="5"/>
  <c r="Q234" i="5"/>
  <c r="R234" i="5"/>
  <c r="Q235" i="5"/>
  <c r="R235" i="5"/>
  <c r="Q236" i="5"/>
  <c r="R236" i="5"/>
  <c r="Q237" i="5"/>
  <c r="R237" i="5"/>
  <c r="Q238" i="5"/>
  <c r="R238" i="5"/>
  <c r="Q239" i="5"/>
  <c r="R239" i="5"/>
  <c r="Q240" i="5"/>
  <c r="R240" i="5"/>
  <c r="Q241" i="5"/>
  <c r="R241" i="5"/>
  <c r="Q242" i="5"/>
  <c r="R242" i="5"/>
  <c r="Q243" i="5"/>
  <c r="R243" i="5"/>
  <c r="Q244" i="5"/>
  <c r="R244" i="5"/>
  <c r="Q245" i="5"/>
  <c r="R245" i="5"/>
  <c r="Q246" i="5"/>
  <c r="R246" i="5"/>
  <c r="Q247" i="5"/>
  <c r="R247" i="5"/>
  <c r="Q248" i="5"/>
  <c r="R248" i="5"/>
  <c r="Q249" i="5"/>
  <c r="R249" i="5"/>
  <c r="Q250" i="5"/>
  <c r="R250" i="5"/>
  <c r="Q251" i="5"/>
  <c r="R251" i="5"/>
  <c r="Q252" i="5"/>
  <c r="R252" i="5"/>
  <c r="Q253" i="5"/>
  <c r="R253" i="5"/>
  <c r="Q254" i="5"/>
  <c r="R254" i="5"/>
  <c r="Q255" i="5"/>
  <c r="R255" i="5"/>
  <c r="Q256" i="5"/>
  <c r="R256" i="5"/>
  <c r="Q257" i="5"/>
  <c r="R257" i="5"/>
  <c r="Q258" i="5"/>
  <c r="R258" i="5"/>
  <c r="Q259" i="5"/>
  <c r="R259" i="5"/>
  <c r="Q260" i="5"/>
  <c r="R260" i="5"/>
  <c r="Q261" i="5"/>
  <c r="R261" i="5"/>
  <c r="Q262" i="5"/>
  <c r="R262" i="5"/>
  <c r="Q263" i="5"/>
  <c r="R263" i="5"/>
  <c r="Q264" i="5"/>
  <c r="R264" i="5"/>
  <c r="Q265" i="5"/>
  <c r="R265" i="5"/>
  <c r="Q266" i="5"/>
  <c r="R266" i="5"/>
  <c r="Q267" i="5"/>
  <c r="R267" i="5"/>
  <c r="Q268" i="5"/>
  <c r="R268" i="5"/>
  <c r="Q269" i="5"/>
  <c r="R269" i="5"/>
  <c r="Q270" i="5"/>
  <c r="R270" i="5"/>
  <c r="Q271" i="5"/>
  <c r="R271" i="5"/>
  <c r="Q272" i="5"/>
  <c r="R272" i="5"/>
  <c r="Q273" i="5"/>
  <c r="R273" i="5"/>
  <c r="Q274" i="5"/>
  <c r="R274" i="5"/>
  <c r="Q275" i="5"/>
  <c r="R275" i="5"/>
  <c r="Q276" i="5"/>
  <c r="R276" i="5"/>
  <c r="Q277" i="5"/>
  <c r="R277" i="5"/>
  <c r="Q278" i="5"/>
  <c r="R278" i="5"/>
  <c r="Q279" i="5"/>
  <c r="R279" i="5"/>
  <c r="Q280" i="5"/>
  <c r="R280" i="5"/>
  <c r="Q281" i="5"/>
  <c r="R281" i="5"/>
  <c r="Q282" i="5"/>
  <c r="R282" i="5"/>
  <c r="Q283" i="5"/>
  <c r="R283" i="5"/>
  <c r="Q284" i="5"/>
  <c r="R284" i="5"/>
  <c r="Q285" i="5"/>
  <c r="R285" i="5"/>
  <c r="Q286" i="5"/>
  <c r="R286" i="5"/>
  <c r="Q287" i="5"/>
  <c r="R287" i="5"/>
  <c r="Q288" i="5"/>
  <c r="R288" i="5"/>
  <c r="Q289" i="5"/>
  <c r="R289" i="5"/>
  <c r="Q290" i="5"/>
  <c r="R290" i="5"/>
  <c r="Q291" i="5"/>
  <c r="R291" i="5"/>
  <c r="Q292" i="5"/>
  <c r="R292" i="5"/>
  <c r="Q293" i="5"/>
  <c r="R293" i="5"/>
  <c r="Q294" i="5"/>
  <c r="R294" i="5"/>
  <c r="Q295" i="5"/>
  <c r="R295" i="5"/>
  <c r="Q296" i="5"/>
  <c r="R296" i="5"/>
  <c r="Q297" i="5"/>
  <c r="R297" i="5"/>
  <c r="Q298" i="5"/>
  <c r="R298" i="5"/>
  <c r="Q299" i="5"/>
  <c r="R299" i="5"/>
  <c r="Q300" i="5"/>
  <c r="R300" i="5"/>
  <c r="Q301" i="5"/>
  <c r="R301" i="5"/>
  <c r="Q302" i="5"/>
  <c r="R302" i="5"/>
  <c r="Q303" i="5"/>
  <c r="R303" i="5"/>
  <c r="Q304" i="5"/>
  <c r="R304" i="5"/>
  <c r="Q305" i="5"/>
  <c r="R305" i="5"/>
  <c r="Q306" i="5"/>
  <c r="R306" i="5"/>
  <c r="R11" i="5"/>
  <c r="Q11" i="5"/>
  <c r="M12" i="5"/>
  <c r="N12" i="5"/>
  <c r="M13" i="5"/>
  <c r="N13" i="5"/>
  <c r="M14" i="5"/>
  <c r="N14" i="5"/>
  <c r="M15" i="5"/>
  <c r="N15" i="5"/>
  <c r="M16" i="5"/>
  <c r="N16" i="5"/>
  <c r="M17" i="5"/>
  <c r="N17" i="5"/>
  <c r="M18" i="5"/>
  <c r="N18" i="5"/>
  <c r="M19" i="5"/>
  <c r="N19" i="5"/>
  <c r="M20" i="5"/>
  <c r="N20" i="5"/>
  <c r="M21" i="5"/>
  <c r="N21" i="5"/>
  <c r="M22" i="5"/>
  <c r="N22" i="5"/>
  <c r="M23" i="5"/>
  <c r="N23" i="5"/>
  <c r="M24" i="5"/>
  <c r="N24" i="5"/>
  <c r="M25" i="5"/>
  <c r="N25" i="5"/>
  <c r="M26" i="5"/>
  <c r="N26" i="5"/>
  <c r="M27" i="5"/>
  <c r="N27" i="5"/>
  <c r="M28" i="5"/>
  <c r="N28" i="5"/>
  <c r="M29" i="5"/>
  <c r="N29" i="5"/>
  <c r="M30" i="5"/>
  <c r="N30" i="5"/>
  <c r="M31" i="5"/>
  <c r="N31" i="5"/>
  <c r="M32" i="5"/>
  <c r="N32" i="5"/>
  <c r="M33" i="5"/>
  <c r="N33" i="5"/>
  <c r="M34" i="5"/>
  <c r="N34" i="5"/>
  <c r="M35" i="5"/>
  <c r="N35" i="5"/>
  <c r="M36" i="5"/>
  <c r="N36" i="5"/>
  <c r="M37" i="5"/>
  <c r="N37" i="5"/>
  <c r="M38" i="5"/>
  <c r="N38" i="5"/>
  <c r="M39" i="5"/>
  <c r="N39" i="5"/>
  <c r="M40" i="5"/>
  <c r="N40" i="5"/>
  <c r="M41" i="5"/>
  <c r="N41" i="5"/>
  <c r="M42" i="5"/>
  <c r="N42" i="5"/>
  <c r="M43" i="5"/>
  <c r="N43" i="5"/>
  <c r="M44" i="5"/>
  <c r="N44" i="5"/>
  <c r="M45" i="5"/>
  <c r="N45" i="5"/>
  <c r="M46" i="5"/>
  <c r="N46" i="5"/>
  <c r="M47" i="5"/>
  <c r="N47" i="5"/>
  <c r="M48" i="5"/>
  <c r="N48" i="5"/>
  <c r="M49" i="5"/>
  <c r="N49" i="5"/>
  <c r="M50" i="5"/>
  <c r="N50" i="5"/>
  <c r="M51" i="5"/>
  <c r="N51" i="5"/>
  <c r="M52" i="5"/>
  <c r="N52" i="5"/>
  <c r="M53" i="5"/>
  <c r="N53" i="5"/>
  <c r="M54" i="5"/>
  <c r="N54" i="5"/>
  <c r="M55" i="5"/>
  <c r="N55" i="5"/>
  <c r="M56" i="5"/>
  <c r="N56" i="5"/>
  <c r="M57" i="5"/>
  <c r="N57" i="5"/>
  <c r="M58" i="5"/>
  <c r="N58" i="5"/>
  <c r="M59" i="5"/>
  <c r="N59" i="5"/>
  <c r="M60" i="5"/>
  <c r="N60" i="5"/>
  <c r="M61" i="5"/>
  <c r="N61" i="5"/>
  <c r="M62" i="5"/>
  <c r="N62" i="5"/>
  <c r="M63" i="5"/>
  <c r="N63" i="5"/>
  <c r="M64" i="5"/>
  <c r="N64" i="5"/>
  <c r="M65" i="5"/>
  <c r="N65" i="5"/>
  <c r="M66" i="5"/>
  <c r="N66" i="5"/>
  <c r="M67" i="5"/>
  <c r="N67" i="5"/>
  <c r="M68" i="5"/>
  <c r="N68" i="5"/>
  <c r="M69" i="5"/>
  <c r="N69" i="5"/>
  <c r="M70" i="5"/>
  <c r="N70" i="5"/>
  <c r="M71" i="5"/>
  <c r="N71" i="5"/>
  <c r="M72" i="5"/>
  <c r="N72" i="5"/>
  <c r="M73" i="5"/>
  <c r="N73" i="5"/>
  <c r="M74" i="5"/>
  <c r="N74" i="5"/>
  <c r="M75" i="5"/>
  <c r="N75" i="5"/>
  <c r="M76" i="5"/>
  <c r="N76" i="5"/>
  <c r="M77" i="5"/>
  <c r="N77" i="5"/>
  <c r="M78" i="5"/>
  <c r="N78" i="5"/>
  <c r="M79" i="5"/>
  <c r="N79" i="5"/>
  <c r="M80" i="5"/>
  <c r="N80" i="5"/>
  <c r="M81" i="5"/>
  <c r="N81" i="5"/>
  <c r="M82" i="5"/>
  <c r="N82" i="5"/>
  <c r="M83" i="5"/>
  <c r="N83" i="5"/>
  <c r="M84" i="5"/>
  <c r="N84" i="5"/>
  <c r="M85" i="5"/>
  <c r="N85" i="5"/>
  <c r="M86" i="5"/>
  <c r="N86" i="5"/>
  <c r="M87" i="5"/>
  <c r="N87" i="5"/>
  <c r="M88" i="5"/>
  <c r="N88" i="5"/>
  <c r="M89" i="5"/>
  <c r="N89" i="5"/>
  <c r="M90" i="5"/>
  <c r="N90" i="5"/>
  <c r="M91" i="5"/>
  <c r="N91" i="5"/>
  <c r="M92" i="5"/>
  <c r="N92" i="5"/>
  <c r="M93" i="5"/>
  <c r="N93" i="5"/>
  <c r="M94" i="5"/>
  <c r="N94" i="5"/>
  <c r="M95" i="5"/>
  <c r="N95" i="5"/>
  <c r="M96" i="5"/>
  <c r="N96" i="5"/>
  <c r="M97" i="5"/>
  <c r="N97" i="5"/>
  <c r="M98" i="5"/>
  <c r="N98" i="5"/>
  <c r="M99" i="5"/>
  <c r="N99" i="5"/>
  <c r="M100" i="5"/>
  <c r="N100" i="5"/>
  <c r="M101" i="5"/>
  <c r="N101" i="5"/>
  <c r="M102" i="5"/>
  <c r="N102" i="5"/>
  <c r="M103" i="5"/>
  <c r="N103" i="5"/>
  <c r="M104" i="5"/>
  <c r="N104" i="5"/>
  <c r="M105" i="5"/>
  <c r="N105" i="5"/>
  <c r="M106" i="5"/>
  <c r="N106" i="5"/>
  <c r="M107" i="5"/>
  <c r="N107" i="5"/>
  <c r="M108" i="5"/>
  <c r="N108" i="5"/>
  <c r="M109" i="5"/>
  <c r="N109" i="5"/>
  <c r="M110" i="5"/>
  <c r="N110" i="5"/>
  <c r="M111" i="5"/>
  <c r="N111" i="5"/>
  <c r="M112" i="5"/>
  <c r="N112" i="5"/>
  <c r="M113" i="5"/>
  <c r="N113" i="5"/>
  <c r="M114" i="5"/>
  <c r="N114" i="5"/>
  <c r="M115" i="5"/>
  <c r="N115" i="5"/>
  <c r="M116" i="5"/>
  <c r="N116" i="5"/>
  <c r="M117" i="5"/>
  <c r="N117" i="5"/>
  <c r="M118" i="5"/>
  <c r="N118" i="5"/>
  <c r="M119" i="5"/>
  <c r="N119" i="5"/>
  <c r="M120" i="5"/>
  <c r="N120" i="5"/>
  <c r="M121" i="5"/>
  <c r="N121" i="5"/>
  <c r="M122" i="5"/>
  <c r="N122" i="5"/>
  <c r="M123" i="5"/>
  <c r="N123" i="5"/>
  <c r="M124" i="5"/>
  <c r="N124" i="5"/>
  <c r="M125" i="5"/>
  <c r="N125" i="5"/>
  <c r="M126" i="5"/>
  <c r="N126" i="5"/>
  <c r="M127" i="5"/>
  <c r="N127" i="5"/>
  <c r="M128" i="5"/>
  <c r="N128" i="5"/>
  <c r="M129" i="5"/>
  <c r="N129" i="5"/>
  <c r="M130" i="5"/>
  <c r="N130" i="5"/>
  <c r="M131" i="5"/>
  <c r="N131" i="5"/>
  <c r="M132" i="5"/>
  <c r="N132" i="5"/>
  <c r="M133" i="5"/>
  <c r="N133" i="5"/>
  <c r="M134" i="5"/>
  <c r="N134" i="5"/>
  <c r="M135" i="5"/>
  <c r="N135" i="5"/>
  <c r="M136" i="5"/>
  <c r="N136" i="5"/>
  <c r="M137" i="5"/>
  <c r="N137" i="5"/>
  <c r="M138" i="5"/>
  <c r="N138" i="5"/>
  <c r="M139" i="5"/>
  <c r="N139" i="5"/>
  <c r="M140" i="5"/>
  <c r="N140" i="5"/>
  <c r="M141" i="5"/>
  <c r="N141" i="5"/>
  <c r="M142" i="5"/>
  <c r="N142" i="5"/>
  <c r="M143" i="5"/>
  <c r="N143" i="5"/>
  <c r="M144" i="5"/>
  <c r="N144" i="5"/>
  <c r="M145" i="5"/>
  <c r="N145" i="5"/>
  <c r="M146" i="5"/>
  <c r="N146" i="5"/>
  <c r="M147" i="5"/>
  <c r="N147" i="5"/>
  <c r="M148" i="5"/>
  <c r="N148" i="5"/>
  <c r="M149" i="5"/>
  <c r="N149" i="5"/>
  <c r="M150" i="5"/>
  <c r="N150" i="5"/>
  <c r="M151" i="5"/>
  <c r="N151" i="5"/>
  <c r="M152" i="5"/>
  <c r="N152" i="5"/>
  <c r="M153" i="5"/>
  <c r="N153" i="5"/>
  <c r="M154" i="5"/>
  <c r="N154" i="5"/>
  <c r="M155" i="5"/>
  <c r="N155" i="5"/>
  <c r="M156" i="5"/>
  <c r="N156" i="5"/>
  <c r="M157" i="5"/>
  <c r="N157" i="5"/>
  <c r="M158" i="5"/>
  <c r="N158" i="5"/>
  <c r="M159" i="5"/>
  <c r="N159" i="5"/>
  <c r="M160" i="5"/>
  <c r="N160" i="5"/>
  <c r="M161" i="5"/>
  <c r="N161" i="5"/>
  <c r="M162" i="5"/>
  <c r="N162" i="5"/>
  <c r="M163" i="5"/>
  <c r="N163" i="5"/>
  <c r="M164" i="5"/>
  <c r="N164" i="5"/>
  <c r="M165" i="5"/>
  <c r="N165" i="5"/>
  <c r="M166" i="5"/>
  <c r="N166" i="5"/>
  <c r="M167" i="5"/>
  <c r="N167" i="5"/>
  <c r="M168" i="5"/>
  <c r="N168" i="5"/>
  <c r="M169" i="5"/>
  <c r="N169" i="5"/>
  <c r="M170" i="5"/>
  <c r="N170" i="5"/>
  <c r="M171" i="5"/>
  <c r="N171" i="5"/>
  <c r="M172" i="5"/>
  <c r="N172" i="5"/>
  <c r="M173" i="5"/>
  <c r="N173" i="5"/>
  <c r="M174" i="5"/>
  <c r="N174" i="5"/>
  <c r="M175" i="5"/>
  <c r="N175" i="5"/>
  <c r="M176" i="5"/>
  <c r="N176" i="5"/>
  <c r="M177" i="5"/>
  <c r="N177" i="5"/>
  <c r="M178" i="5"/>
  <c r="N178" i="5"/>
  <c r="M179" i="5"/>
  <c r="N179" i="5"/>
  <c r="M180" i="5"/>
  <c r="N180" i="5"/>
  <c r="M181" i="5"/>
  <c r="N181" i="5"/>
  <c r="M182" i="5"/>
  <c r="N182" i="5"/>
  <c r="M183" i="5"/>
  <c r="N183" i="5"/>
  <c r="M184" i="5"/>
  <c r="N184" i="5"/>
  <c r="M185" i="5"/>
  <c r="N185" i="5"/>
  <c r="M186" i="5"/>
  <c r="N186" i="5"/>
  <c r="M187" i="5"/>
  <c r="N187" i="5"/>
  <c r="M188" i="5"/>
  <c r="N188" i="5"/>
  <c r="M189" i="5"/>
  <c r="N189" i="5"/>
  <c r="M190" i="5"/>
  <c r="N190" i="5"/>
  <c r="M191" i="5"/>
  <c r="N191" i="5"/>
  <c r="M192" i="5"/>
  <c r="N192" i="5"/>
  <c r="M193" i="5"/>
  <c r="N193" i="5"/>
  <c r="M194" i="5"/>
  <c r="N194" i="5"/>
  <c r="M195" i="5"/>
  <c r="N195" i="5"/>
  <c r="M196" i="5"/>
  <c r="N196" i="5"/>
  <c r="M197" i="5"/>
  <c r="N197" i="5"/>
  <c r="M198" i="5"/>
  <c r="N198" i="5"/>
  <c r="M199" i="5"/>
  <c r="N199" i="5"/>
  <c r="M200" i="5"/>
  <c r="N200" i="5"/>
  <c r="M201" i="5"/>
  <c r="N201" i="5"/>
  <c r="M202" i="5"/>
  <c r="N202" i="5"/>
  <c r="M203" i="5"/>
  <c r="N203" i="5"/>
  <c r="M204" i="5"/>
  <c r="N204" i="5"/>
  <c r="M205" i="5"/>
  <c r="N205" i="5"/>
  <c r="M206" i="5"/>
  <c r="N206" i="5"/>
  <c r="M207" i="5"/>
  <c r="N207" i="5"/>
  <c r="M208" i="5"/>
  <c r="N208" i="5"/>
  <c r="M209" i="5"/>
  <c r="N209" i="5"/>
  <c r="M210" i="5"/>
  <c r="N210" i="5"/>
  <c r="M211" i="5"/>
  <c r="N211" i="5"/>
  <c r="M212" i="5"/>
  <c r="N212" i="5"/>
  <c r="M213" i="5"/>
  <c r="N213" i="5"/>
  <c r="M214" i="5"/>
  <c r="N214" i="5"/>
  <c r="M215" i="5"/>
  <c r="N215" i="5"/>
  <c r="M216" i="5"/>
  <c r="N216" i="5"/>
  <c r="M217" i="5"/>
  <c r="N217" i="5"/>
  <c r="M218" i="5"/>
  <c r="N218" i="5"/>
  <c r="M219" i="5"/>
  <c r="N219" i="5"/>
  <c r="M220" i="5"/>
  <c r="N220" i="5"/>
  <c r="M221" i="5"/>
  <c r="N221" i="5"/>
  <c r="M222" i="5"/>
  <c r="N222" i="5"/>
  <c r="M223" i="5"/>
  <c r="N223" i="5"/>
  <c r="M224" i="5"/>
  <c r="N224" i="5"/>
  <c r="M225" i="5"/>
  <c r="N225" i="5"/>
  <c r="M226" i="5"/>
  <c r="N226" i="5"/>
  <c r="M227" i="5"/>
  <c r="N227" i="5"/>
  <c r="M228" i="5"/>
  <c r="N228" i="5"/>
  <c r="M229" i="5"/>
  <c r="N229" i="5"/>
  <c r="M230" i="5"/>
  <c r="N230" i="5"/>
  <c r="M231" i="5"/>
  <c r="N231" i="5"/>
  <c r="M232" i="5"/>
  <c r="N232" i="5"/>
  <c r="M233" i="5"/>
  <c r="N233" i="5"/>
  <c r="M234" i="5"/>
  <c r="N234" i="5"/>
  <c r="M235" i="5"/>
  <c r="N235" i="5"/>
  <c r="M236" i="5"/>
  <c r="N236" i="5"/>
  <c r="M237" i="5"/>
  <c r="N237" i="5"/>
  <c r="M238" i="5"/>
  <c r="N238" i="5"/>
  <c r="M239" i="5"/>
  <c r="N239" i="5"/>
  <c r="M240" i="5"/>
  <c r="N240" i="5"/>
  <c r="M241" i="5"/>
  <c r="N241" i="5"/>
  <c r="M242" i="5"/>
  <c r="N242" i="5"/>
  <c r="M243" i="5"/>
  <c r="N243" i="5"/>
  <c r="M244" i="5"/>
  <c r="N244" i="5"/>
  <c r="M245" i="5"/>
  <c r="N245" i="5"/>
  <c r="M246" i="5"/>
  <c r="N246" i="5"/>
  <c r="M247" i="5"/>
  <c r="N247" i="5"/>
  <c r="M248" i="5"/>
  <c r="N248" i="5"/>
  <c r="M249" i="5"/>
  <c r="N249" i="5"/>
  <c r="M250" i="5"/>
  <c r="N250" i="5"/>
  <c r="M251" i="5"/>
  <c r="N251" i="5"/>
  <c r="M252" i="5"/>
  <c r="N252" i="5"/>
  <c r="M253" i="5"/>
  <c r="N253" i="5"/>
  <c r="M254" i="5"/>
  <c r="N254" i="5"/>
  <c r="M255" i="5"/>
  <c r="N255" i="5"/>
  <c r="M256" i="5"/>
  <c r="N256" i="5"/>
  <c r="M257" i="5"/>
  <c r="N257" i="5"/>
  <c r="M258" i="5"/>
  <c r="N258" i="5"/>
  <c r="M259" i="5"/>
  <c r="N259" i="5"/>
  <c r="M260" i="5"/>
  <c r="N260" i="5"/>
  <c r="M261" i="5"/>
  <c r="N261" i="5"/>
  <c r="M262" i="5"/>
  <c r="N262" i="5"/>
  <c r="M263" i="5"/>
  <c r="N263" i="5"/>
  <c r="M264" i="5"/>
  <c r="N264" i="5"/>
  <c r="M265" i="5"/>
  <c r="N265" i="5"/>
  <c r="M266" i="5"/>
  <c r="N266" i="5"/>
  <c r="M267" i="5"/>
  <c r="N267" i="5"/>
  <c r="M268" i="5"/>
  <c r="N268" i="5"/>
  <c r="M269" i="5"/>
  <c r="N269" i="5"/>
  <c r="M270" i="5"/>
  <c r="N270" i="5"/>
  <c r="M271" i="5"/>
  <c r="N271" i="5"/>
  <c r="M272" i="5"/>
  <c r="N272" i="5"/>
  <c r="M273" i="5"/>
  <c r="N273" i="5"/>
  <c r="M274" i="5"/>
  <c r="N274" i="5"/>
  <c r="M275" i="5"/>
  <c r="N275" i="5"/>
  <c r="M276" i="5"/>
  <c r="N276" i="5"/>
  <c r="M277" i="5"/>
  <c r="N277" i="5"/>
  <c r="M278" i="5"/>
  <c r="N278" i="5"/>
  <c r="M279" i="5"/>
  <c r="N279" i="5"/>
  <c r="M280" i="5"/>
  <c r="N280" i="5"/>
  <c r="M281" i="5"/>
  <c r="N281" i="5"/>
  <c r="M282" i="5"/>
  <c r="N282" i="5"/>
  <c r="M283" i="5"/>
  <c r="N283" i="5"/>
  <c r="M284" i="5"/>
  <c r="N284" i="5"/>
  <c r="M285" i="5"/>
  <c r="N285" i="5"/>
  <c r="M286" i="5"/>
  <c r="N286" i="5"/>
  <c r="M287" i="5"/>
  <c r="N287" i="5"/>
  <c r="M288" i="5"/>
  <c r="N288" i="5"/>
  <c r="M289" i="5"/>
  <c r="N289" i="5"/>
  <c r="M290" i="5"/>
  <c r="N290" i="5"/>
  <c r="M291" i="5"/>
  <c r="N291" i="5"/>
  <c r="M292" i="5"/>
  <c r="N292" i="5"/>
  <c r="M293" i="5"/>
  <c r="N293" i="5"/>
  <c r="M294" i="5"/>
  <c r="N294" i="5"/>
  <c r="M295" i="5"/>
  <c r="N295" i="5"/>
  <c r="M296" i="5"/>
  <c r="N296" i="5"/>
  <c r="M297" i="5"/>
  <c r="N297" i="5"/>
  <c r="M298" i="5"/>
  <c r="N298" i="5"/>
  <c r="M299" i="5"/>
  <c r="N299" i="5"/>
  <c r="M300" i="5"/>
  <c r="N300" i="5"/>
  <c r="M301" i="5"/>
  <c r="N301" i="5"/>
  <c r="M302" i="5"/>
  <c r="N302" i="5"/>
  <c r="M303" i="5"/>
  <c r="N303" i="5"/>
  <c r="M304" i="5"/>
  <c r="N304" i="5"/>
  <c r="M305" i="5"/>
  <c r="N305" i="5"/>
  <c r="M306" i="5"/>
  <c r="N306" i="5"/>
  <c r="N11" i="5"/>
  <c r="M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I43" i="5"/>
  <c r="J43" i="5"/>
  <c r="I44" i="5"/>
  <c r="J44" i="5"/>
  <c r="I45" i="5"/>
  <c r="J45" i="5"/>
  <c r="I46" i="5"/>
  <c r="J46" i="5"/>
  <c r="I47" i="5"/>
  <c r="J47" i="5"/>
  <c r="I48" i="5"/>
  <c r="J48" i="5"/>
  <c r="I49" i="5"/>
  <c r="J49" i="5"/>
  <c r="I50" i="5"/>
  <c r="J50" i="5"/>
  <c r="I51" i="5"/>
  <c r="J51" i="5"/>
  <c r="I52" i="5"/>
  <c r="J52" i="5"/>
  <c r="I53" i="5"/>
  <c r="J53" i="5"/>
  <c r="I54" i="5"/>
  <c r="J54" i="5"/>
  <c r="I55" i="5"/>
  <c r="J55" i="5"/>
  <c r="I56" i="5"/>
  <c r="J56" i="5"/>
  <c r="I57" i="5"/>
  <c r="J57" i="5"/>
  <c r="I58" i="5"/>
  <c r="J58" i="5"/>
  <c r="I59" i="5"/>
  <c r="J59" i="5"/>
  <c r="I60" i="5"/>
  <c r="J60" i="5"/>
  <c r="I61" i="5"/>
  <c r="J61" i="5"/>
  <c r="I62" i="5"/>
  <c r="J62" i="5"/>
  <c r="I63" i="5"/>
  <c r="J63" i="5"/>
  <c r="I64" i="5"/>
  <c r="J64" i="5"/>
  <c r="I65" i="5"/>
  <c r="J65" i="5"/>
  <c r="I66" i="5"/>
  <c r="J66" i="5"/>
  <c r="I67" i="5"/>
  <c r="J67" i="5"/>
  <c r="I68" i="5"/>
  <c r="J68" i="5"/>
  <c r="I69" i="5"/>
  <c r="J69" i="5"/>
  <c r="I70" i="5"/>
  <c r="J70" i="5"/>
  <c r="I71" i="5"/>
  <c r="J71" i="5"/>
  <c r="I72" i="5"/>
  <c r="J72" i="5"/>
  <c r="I73" i="5"/>
  <c r="J73" i="5"/>
  <c r="I74" i="5"/>
  <c r="J74" i="5"/>
  <c r="I75" i="5"/>
  <c r="J75" i="5"/>
  <c r="I76" i="5"/>
  <c r="J76" i="5"/>
  <c r="I77" i="5"/>
  <c r="J77" i="5"/>
  <c r="I78" i="5"/>
  <c r="J78" i="5"/>
  <c r="I79" i="5"/>
  <c r="J79" i="5"/>
  <c r="I80" i="5"/>
  <c r="J80" i="5"/>
  <c r="I81" i="5"/>
  <c r="J81" i="5"/>
  <c r="I82" i="5"/>
  <c r="J82" i="5"/>
  <c r="I83" i="5"/>
  <c r="J83" i="5"/>
  <c r="I84" i="5"/>
  <c r="J84" i="5"/>
  <c r="I85" i="5"/>
  <c r="J85" i="5"/>
  <c r="I86" i="5"/>
  <c r="J86" i="5"/>
  <c r="I87" i="5"/>
  <c r="J87" i="5"/>
  <c r="I88" i="5"/>
  <c r="J88" i="5"/>
  <c r="I89" i="5"/>
  <c r="J89" i="5"/>
  <c r="I90" i="5"/>
  <c r="J90" i="5"/>
  <c r="I91" i="5"/>
  <c r="J91" i="5"/>
  <c r="I92" i="5"/>
  <c r="J92" i="5"/>
  <c r="I93" i="5"/>
  <c r="J93" i="5"/>
  <c r="I94" i="5"/>
  <c r="J94" i="5"/>
  <c r="I95" i="5"/>
  <c r="J95" i="5"/>
  <c r="I96" i="5"/>
  <c r="J96" i="5"/>
  <c r="I97" i="5"/>
  <c r="J97" i="5"/>
  <c r="I98" i="5"/>
  <c r="J98" i="5"/>
  <c r="I99" i="5"/>
  <c r="J99" i="5"/>
  <c r="I100" i="5"/>
  <c r="J100" i="5"/>
  <c r="I101" i="5"/>
  <c r="J101" i="5"/>
  <c r="I102" i="5"/>
  <c r="J102" i="5"/>
  <c r="I103" i="5"/>
  <c r="J103" i="5"/>
  <c r="I104" i="5"/>
  <c r="J104" i="5"/>
  <c r="I105" i="5"/>
  <c r="J105" i="5"/>
  <c r="I106" i="5"/>
  <c r="J106" i="5"/>
  <c r="I107" i="5"/>
  <c r="J107" i="5"/>
  <c r="I108" i="5"/>
  <c r="J108" i="5"/>
  <c r="I109" i="5"/>
  <c r="J109" i="5"/>
  <c r="I110" i="5"/>
  <c r="J110" i="5"/>
  <c r="I111" i="5"/>
  <c r="J111" i="5"/>
  <c r="I112" i="5"/>
  <c r="J112" i="5"/>
  <c r="I113" i="5"/>
  <c r="J113" i="5"/>
  <c r="I114" i="5"/>
  <c r="J114" i="5"/>
  <c r="I115" i="5"/>
  <c r="J115" i="5"/>
  <c r="I116" i="5"/>
  <c r="J116" i="5"/>
  <c r="I117" i="5"/>
  <c r="J117" i="5"/>
  <c r="I118" i="5"/>
  <c r="J118" i="5"/>
  <c r="I119" i="5"/>
  <c r="J119" i="5"/>
  <c r="I120" i="5"/>
  <c r="J120" i="5"/>
  <c r="I121" i="5"/>
  <c r="J121" i="5"/>
  <c r="I122" i="5"/>
  <c r="J122" i="5"/>
  <c r="I123" i="5"/>
  <c r="J123" i="5"/>
  <c r="I124" i="5"/>
  <c r="J124" i="5"/>
  <c r="I125" i="5"/>
  <c r="J125" i="5"/>
  <c r="I126" i="5"/>
  <c r="J126" i="5"/>
  <c r="I127" i="5"/>
  <c r="J127" i="5"/>
  <c r="I128" i="5"/>
  <c r="J128" i="5"/>
  <c r="I129" i="5"/>
  <c r="J129" i="5"/>
  <c r="I130" i="5"/>
  <c r="J130" i="5"/>
  <c r="I131" i="5"/>
  <c r="J131" i="5"/>
  <c r="I132" i="5"/>
  <c r="J132" i="5"/>
  <c r="I133" i="5"/>
  <c r="J133" i="5"/>
  <c r="I134" i="5"/>
  <c r="J134" i="5"/>
  <c r="I135" i="5"/>
  <c r="J135" i="5"/>
  <c r="I136" i="5"/>
  <c r="J136" i="5"/>
  <c r="I137" i="5"/>
  <c r="J137" i="5"/>
  <c r="I138" i="5"/>
  <c r="J138" i="5"/>
  <c r="I139" i="5"/>
  <c r="J139" i="5"/>
  <c r="I140" i="5"/>
  <c r="J140" i="5"/>
  <c r="I141" i="5"/>
  <c r="J141" i="5"/>
  <c r="I142" i="5"/>
  <c r="J142" i="5"/>
  <c r="I143" i="5"/>
  <c r="J143" i="5"/>
  <c r="I144" i="5"/>
  <c r="J144" i="5"/>
  <c r="I145" i="5"/>
  <c r="J145" i="5"/>
  <c r="I146" i="5"/>
  <c r="J146" i="5"/>
  <c r="I147" i="5"/>
  <c r="J147" i="5"/>
  <c r="I148" i="5"/>
  <c r="J148" i="5"/>
  <c r="I149" i="5"/>
  <c r="J149" i="5"/>
  <c r="I150" i="5"/>
  <c r="J150" i="5"/>
  <c r="I151" i="5"/>
  <c r="J151" i="5"/>
  <c r="I152" i="5"/>
  <c r="J152" i="5"/>
  <c r="I153" i="5"/>
  <c r="J153" i="5"/>
  <c r="I154" i="5"/>
  <c r="J154" i="5"/>
  <c r="I155" i="5"/>
  <c r="J155" i="5"/>
  <c r="I156" i="5"/>
  <c r="J156" i="5"/>
  <c r="I157" i="5"/>
  <c r="J157" i="5"/>
  <c r="I158" i="5"/>
  <c r="J158" i="5"/>
  <c r="I159" i="5"/>
  <c r="J159" i="5"/>
  <c r="I160" i="5"/>
  <c r="J160" i="5"/>
  <c r="I161" i="5"/>
  <c r="J161" i="5"/>
  <c r="I162" i="5"/>
  <c r="J162" i="5"/>
  <c r="I163" i="5"/>
  <c r="J163" i="5"/>
  <c r="I164" i="5"/>
  <c r="J164" i="5"/>
  <c r="I165" i="5"/>
  <c r="J165" i="5"/>
  <c r="I166" i="5"/>
  <c r="J166" i="5"/>
  <c r="I167" i="5"/>
  <c r="J167" i="5"/>
  <c r="I168" i="5"/>
  <c r="J168" i="5"/>
  <c r="I169" i="5"/>
  <c r="J169" i="5"/>
  <c r="I170" i="5"/>
  <c r="J170" i="5"/>
  <c r="I171" i="5"/>
  <c r="J171" i="5"/>
  <c r="I172" i="5"/>
  <c r="J172" i="5"/>
  <c r="I173" i="5"/>
  <c r="J173" i="5"/>
  <c r="I174" i="5"/>
  <c r="J174" i="5"/>
  <c r="I175" i="5"/>
  <c r="J175" i="5"/>
  <c r="I176" i="5"/>
  <c r="J176" i="5"/>
  <c r="I177" i="5"/>
  <c r="J177" i="5"/>
  <c r="I178" i="5"/>
  <c r="J178" i="5"/>
  <c r="I179" i="5"/>
  <c r="J179" i="5"/>
  <c r="I180" i="5"/>
  <c r="J180" i="5"/>
  <c r="I181" i="5"/>
  <c r="J181" i="5"/>
  <c r="I182" i="5"/>
  <c r="J182" i="5"/>
  <c r="I183" i="5"/>
  <c r="J183" i="5"/>
  <c r="I184" i="5"/>
  <c r="J184" i="5"/>
  <c r="I185" i="5"/>
  <c r="J185" i="5"/>
  <c r="I186" i="5"/>
  <c r="J186" i="5"/>
  <c r="I187" i="5"/>
  <c r="J187" i="5"/>
  <c r="I188" i="5"/>
  <c r="J188" i="5"/>
  <c r="I189" i="5"/>
  <c r="J189" i="5"/>
  <c r="I190" i="5"/>
  <c r="J190" i="5"/>
  <c r="I191" i="5"/>
  <c r="J191" i="5"/>
  <c r="I192" i="5"/>
  <c r="J192" i="5"/>
  <c r="I193" i="5"/>
  <c r="J193" i="5"/>
  <c r="I194" i="5"/>
  <c r="J194" i="5"/>
  <c r="I195" i="5"/>
  <c r="J195" i="5"/>
  <c r="I196" i="5"/>
  <c r="J196" i="5"/>
  <c r="I197" i="5"/>
  <c r="J197" i="5"/>
  <c r="I198" i="5"/>
  <c r="J198" i="5"/>
  <c r="I199" i="5"/>
  <c r="J199" i="5"/>
  <c r="I200" i="5"/>
  <c r="J200" i="5"/>
  <c r="I201" i="5"/>
  <c r="J201" i="5"/>
  <c r="I202" i="5"/>
  <c r="J202" i="5"/>
  <c r="I203" i="5"/>
  <c r="J203" i="5"/>
  <c r="I204" i="5"/>
  <c r="J204" i="5"/>
  <c r="I205" i="5"/>
  <c r="J205" i="5"/>
  <c r="I206" i="5"/>
  <c r="J206" i="5"/>
  <c r="I207" i="5"/>
  <c r="J207" i="5"/>
  <c r="I208" i="5"/>
  <c r="J208" i="5"/>
  <c r="I209" i="5"/>
  <c r="J209" i="5"/>
  <c r="I210" i="5"/>
  <c r="J210" i="5"/>
  <c r="I211" i="5"/>
  <c r="J211" i="5"/>
  <c r="I212" i="5"/>
  <c r="J212" i="5"/>
  <c r="I213" i="5"/>
  <c r="J213" i="5"/>
  <c r="I214" i="5"/>
  <c r="J214" i="5"/>
  <c r="I215" i="5"/>
  <c r="J215" i="5"/>
  <c r="I216" i="5"/>
  <c r="J216" i="5"/>
  <c r="I217" i="5"/>
  <c r="J217" i="5"/>
  <c r="I218" i="5"/>
  <c r="J218" i="5"/>
  <c r="I219" i="5"/>
  <c r="J219" i="5"/>
  <c r="I220" i="5"/>
  <c r="J220" i="5"/>
  <c r="I221" i="5"/>
  <c r="J221" i="5"/>
  <c r="I222" i="5"/>
  <c r="J222" i="5"/>
  <c r="I223" i="5"/>
  <c r="J223" i="5"/>
  <c r="I224" i="5"/>
  <c r="J224" i="5"/>
  <c r="I225" i="5"/>
  <c r="J225" i="5"/>
  <c r="I226" i="5"/>
  <c r="J226" i="5"/>
  <c r="I227" i="5"/>
  <c r="J227" i="5"/>
  <c r="I228" i="5"/>
  <c r="J228" i="5"/>
  <c r="I229" i="5"/>
  <c r="J229" i="5"/>
  <c r="I230" i="5"/>
  <c r="J230" i="5"/>
  <c r="I231" i="5"/>
  <c r="J231" i="5"/>
  <c r="I232" i="5"/>
  <c r="J232" i="5"/>
  <c r="I233" i="5"/>
  <c r="J233" i="5"/>
  <c r="I234" i="5"/>
  <c r="J234" i="5"/>
  <c r="I235" i="5"/>
  <c r="J235" i="5"/>
  <c r="I236" i="5"/>
  <c r="J236" i="5"/>
  <c r="I237" i="5"/>
  <c r="J237" i="5"/>
  <c r="I238" i="5"/>
  <c r="J238" i="5"/>
  <c r="I239" i="5"/>
  <c r="J239" i="5"/>
  <c r="I240" i="5"/>
  <c r="J240" i="5"/>
  <c r="I241" i="5"/>
  <c r="J241" i="5"/>
  <c r="I242" i="5"/>
  <c r="J242" i="5"/>
  <c r="I243" i="5"/>
  <c r="J243" i="5"/>
  <c r="I244" i="5"/>
  <c r="J244" i="5"/>
  <c r="I245" i="5"/>
  <c r="J245" i="5"/>
  <c r="I246" i="5"/>
  <c r="J246" i="5"/>
  <c r="I247" i="5"/>
  <c r="J247" i="5"/>
  <c r="I248" i="5"/>
  <c r="J248" i="5"/>
  <c r="I249" i="5"/>
  <c r="J249" i="5"/>
  <c r="I250" i="5"/>
  <c r="J250" i="5"/>
  <c r="I251" i="5"/>
  <c r="J251" i="5"/>
  <c r="I252" i="5"/>
  <c r="J252" i="5"/>
  <c r="I253" i="5"/>
  <c r="J253" i="5"/>
  <c r="I254" i="5"/>
  <c r="J254" i="5"/>
  <c r="I255" i="5"/>
  <c r="J255" i="5"/>
  <c r="I256" i="5"/>
  <c r="J256" i="5"/>
  <c r="I257" i="5"/>
  <c r="J257" i="5"/>
  <c r="I258" i="5"/>
  <c r="J258" i="5"/>
  <c r="I259" i="5"/>
  <c r="J259" i="5"/>
  <c r="I260" i="5"/>
  <c r="J260" i="5"/>
  <c r="I261" i="5"/>
  <c r="J261" i="5"/>
  <c r="I262" i="5"/>
  <c r="J262" i="5"/>
  <c r="I263" i="5"/>
  <c r="J263" i="5"/>
  <c r="I264" i="5"/>
  <c r="J264" i="5"/>
  <c r="I265" i="5"/>
  <c r="J265" i="5"/>
  <c r="I266" i="5"/>
  <c r="J266" i="5"/>
  <c r="I267" i="5"/>
  <c r="J267" i="5"/>
  <c r="I268" i="5"/>
  <c r="J268" i="5"/>
  <c r="I269" i="5"/>
  <c r="J269" i="5"/>
  <c r="I270" i="5"/>
  <c r="J270" i="5"/>
  <c r="I271" i="5"/>
  <c r="J271" i="5"/>
  <c r="I272" i="5"/>
  <c r="J272" i="5"/>
  <c r="I273" i="5"/>
  <c r="J273" i="5"/>
  <c r="I274" i="5"/>
  <c r="J274" i="5"/>
  <c r="I275" i="5"/>
  <c r="J275" i="5"/>
  <c r="I276" i="5"/>
  <c r="J276" i="5"/>
  <c r="I277" i="5"/>
  <c r="J277" i="5"/>
  <c r="I278" i="5"/>
  <c r="J278" i="5"/>
  <c r="I279" i="5"/>
  <c r="J279" i="5"/>
  <c r="I280" i="5"/>
  <c r="J280" i="5"/>
  <c r="I281" i="5"/>
  <c r="J281" i="5"/>
  <c r="I282" i="5"/>
  <c r="J282" i="5"/>
  <c r="I283" i="5"/>
  <c r="J283" i="5"/>
  <c r="I284" i="5"/>
  <c r="J284" i="5"/>
  <c r="I285" i="5"/>
  <c r="J285" i="5"/>
  <c r="I286" i="5"/>
  <c r="J286" i="5"/>
  <c r="I287" i="5"/>
  <c r="J287" i="5"/>
  <c r="I288" i="5"/>
  <c r="J288" i="5"/>
  <c r="I289" i="5"/>
  <c r="J289" i="5"/>
  <c r="I290" i="5"/>
  <c r="J290" i="5"/>
  <c r="I291" i="5"/>
  <c r="J291" i="5"/>
  <c r="I292" i="5"/>
  <c r="J292" i="5"/>
  <c r="I293" i="5"/>
  <c r="J293" i="5"/>
  <c r="I294" i="5"/>
  <c r="J294" i="5"/>
  <c r="I295" i="5"/>
  <c r="J295" i="5"/>
  <c r="I296" i="5"/>
  <c r="J296" i="5"/>
  <c r="I297" i="5"/>
  <c r="J297" i="5"/>
  <c r="I298" i="5"/>
  <c r="J298" i="5"/>
  <c r="I299" i="5"/>
  <c r="J299" i="5"/>
  <c r="I300" i="5"/>
  <c r="J300" i="5"/>
  <c r="I301" i="5"/>
  <c r="J301" i="5"/>
  <c r="I302" i="5"/>
  <c r="J302" i="5"/>
  <c r="I303" i="5"/>
  <c r="J303" i="5"/>
  <c r="I304" i="5"/>
  <c r="J304" i="5"/>
  <c r="I305" i="5"/>
  <c r="J305" i="5"/>
  <c r="I306" i="5"/>
  <c r="J306" i="5"/>
  <c r="J11" i="5"/>
  <c r="I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E86" i="5"/>
  <c r="F86" i="5"/>
  <c r="E87" i="5"/>
  <c r="F87" i="5"/>
  <c r="E88" i="5"/>
  <c r="F88" i="5"/>
  <c r="E89" i="5"/>
  <c r="F89" i="5"/>
  <c r="E90" i="5"/>
  <c r="F90" i="5"/>
  <c r="E91" i="5"/>
  <c r="F91" i="5"/>
  <c r="E92" i="5"/>
  <c r="F92" i="5"/>
  <c r="E93" i="5"/>
  <c r="F93" i="5"/>
  <c r="E94" i="5"/>
  <c r="F94" i="5"/>
  <c r="E95" i="5"/>
  <c r="F95" i="5"/>
  <c r="E96" i="5"/>
  <c r="F96" i="5"/>
  <c r="E97" i="5"/>
  <c r="F97" i="5"/>
  <c r="E98" i="5"/>
  <c r="F98" i="5"/>
  <c r="E99" i="5"/>
  <c r="F99" i="5"/>
  <c r="E100" i="5"/>
  <c r="F100" i="5"/>
  <c r="E101" i="5"/>
  <c r="F101" i="5"/>
  <c r="E102" i="5"/>
  <c r="F102" i="5"/>
  <c r="E103" i="5"/>
  <c r="F103" i="5"/>
  <c r="E104" i="5"/>
  <c r="F104" i="5"/>
  <c r="E105" i="5"/>
  <c r="F105" i="5"/>
  <c r="E106" i="5"/>
  <c r="F106" i="5"/>
  <c r="E107" i="5"/>
  <c r="F107" i="5"/>
  <c r="E108" i="5"/>
  <c r="F108" i="5"/>
  <c r="E109" i="5"/>
  <c r="F109" i="5"/>
  <c r="E110" i="5"/>
  <c r="F110" i="5"/>
  <c r="E111" i="5"/>
  <c r="F111" i="5"/>
  <c r="E112" i="5"/>
  <c r="F112" i="5"/>
  <c r="E113" i="5"/>
  <c r="F113" i="5"/>
  <c r="E114" i="5"/>
  <c r="F114" i="5"/>
  <c r="E115" i="5"/>
  <c r="F115" i="5"/>
  <c r="E116" i="5"/>
  <c r="F116" i="5"/>
  <c r="E117" i="5"/>
  <c r="F117" i="5"/>
  <c r="E118" i="5"/>
  <c r="F118" i="5"/>
  <c r="E119" i="5"/>
  <c r="F119" i="5"/>
  <c r="E120" i="5"/>
  <c r="F120" i="5"/>
  <c r="E121" i="5"/>
  <c r="F121" i="5"/>
  <c r="E122" i="5"/>
  <c r="F122" i="5"/>
  <c r="E123" i="5"/>
  <c r="F123" i="5"/>
  <c r="E124" i="5"/>
  <c r="F124" i="5"/>
  <c r="E125" i="5"/>
  <c r="F125" i="5"/>
  <c r="E126" i="5"/>
  <c r="F126" i="5"/>
  <c r="E127" i="5"/>
  <c r="F127" i="5"/>
  <c r="E128" i="5"/>
  <c r="F128" i="5"/>
  <c r="E129" i="5"/>
  <c r="F129" i="5"/>
  <c r="E130" i="5"/>
  <c r="F130" i="5"/>
  <c r="E131" i="5"/>
  <c r="F131" i="5"/>
  <c r="E132" i="5"/>
  <c r="F132" i="5"/>
  <c r="E133" i="5"/>
  <c r="F133" i="5"/>
  <c r="E134" i="5"/>
  <c r="F134" i="5"/>
  <c r="E135" i="5"/>
  <c r="F135" i="5"/>
  <c r="E136" i="5"/>
  <c r="F136" i="5"/>
  <c r="E137" i="5"/>
  <c r="F137" i="5"/>
  <c r="E138" i="5"/>
  <c r="F138" i="5"/>
  <c r="E139" i="5"/>
  <c r="F139" i="5"/>
  <c r="E140" i="5"/>
  <c r="F140" i="5"/>
  <c r="E141" i="5"/>
  <c r="F141" i="5"/>
  <c r="E142" i="5"/>
  <c r="F142" i="5"/>
  <c r="E143" i="5"/>
  <c r="F143" i="5"/>
  <c r="E144" i="5"/>
  <c r="F144" i="5"/>
  <c r="E145" i="5"/>
  <c r="F145" i="5"/>
  <c r="E146" i="5"/>
  <c r="F146" i="5"/>
  <c r="E147" i="5"/>
  <c r="F147" i="5"/>
  <c r="E148" i="5"/>
  <c r="F148" i="5"/>
  <c r="E149" i="5"/>
  <c r="F149" i="5"/>
  <c r="E150" i="5"/>
  <c r="F150" i="5"/>
  <c r="E151" i="5"/>
  <c r="F151" i="5"/>
  <c r="E152" i="5"/>
  <c r="F152" i="5"/>
  <c r="E153" i="5"/>
  <c r="F153" i="5"/>
  <c r="E154" i="5"/>
  <c r="F154" i="5"/>
  <c r="E155" i="5"/>
  <c r="F155" i="5"/>
  <c r="E156" i="5"/>
  <c r="F156" i="5"/>
  <c r="E157" i="5"/>
  <c r="F157" i="5"/>
  <c r="E158" i="5"/>
  <c r="F158" i="5"/>
  <c r="E159" i="5"/>
  <c r="F159" i="5"/>
  <c r="E160" i="5"/>
  <c r="F160" i="5"/>
  <c r="E161" i="5"/>
  <c r="F161" i="5"/>
  <c r="E162" i="5"/>
  <c r="F162" i="5"/>
  <c r="E163" i="5"/>
  <c r="F163" i="5"/>
  <c r="E164" i="5"/>
  <c r="F164" i="5"/>
  <c r="E165" i="5"/>
  <c r="F165" i="5"/>
  <c r="E166" i="5"/>
  <c r="F166" i="5"/>
  <c r="E167" i="5"/>
  <c r="F167" i="5"/>
  <c r="E168" i="5"/>
  <c r="F168" i="5"/>
  <c r="E169" i="5"/>
  <c r="F169" i="5"/>
  <c r="E170" i="5"/>
  <c r="F170" i="5"/>
  <c r="E171" i="5"/>
  <c r="F171" i="5"/>
  <c r="E172" i="5"/>
  <c r="F172" i="5"/>
  <c r="E173" i="5"/>
  <c r="F173" i="5"/>
  <c r="E174" i="5"/>
  <c r="F174" i="5"/>
  <c r="E175" i="5"/>
  <c r="F175" i="5"/>
  <c r="E176" i="5"/>
  <c r="F176" i="5"/>
  <c r="E177" i="5"/>
  <c r="F177" i="5"/>
  <c r="E178" i="5"/>
  <c r="F178" i="5"/>
  <c r="E179" i="5"/>
  <c r="F179" i="5"/>
  <c r="E180" i="5"/>
  <c r="F180" i="5"/>
  <c r="E181" i="5"/>
  <c r="F181" i="5"/>
  <c r="E182" i="5"/>
  <c r="F182" i="5"/>
  <c r="E183" i="5"/>
  <c r="F183" i="5"/>
  <c r="E184" i="5"/>
  <c r="F184" i="5"/>
  <c r="E185" i="5"/>
  <c r="F185" i="5"/>
  <c r="E186" i="5"/>
  <c r="F186" i="5"/>
  <c r="E187" i="5"/>
  <c r="F187" i="5"/>
  <c r="E188" i="5"/>
  <c r="F188" i="5"/>
  <c r="E189" i="5"/>
  <c r="F189" i="5"/>
  <c r="E190" i="5"/>
  <c r="F190" i="5"/>
  <c r="E191" i="5"/>
  <c r="F191" i="5"/>
  <c r="E192" i="5"/>
  <c r="F192" i="5"/>
  <c r="E193" i="5"/>
  <c r="F193" i="5"/>
  <c r="E194" i="5"/>
  <c r="F194" i="5"/>
  <c r="E195" i="5"/>
  <c r="F195" i="5"/>
  <c r="E196" i="5"/>
  <c r="F196" i="5"/>
  <c r="E197" i="5"/>
  <c r="F197" i="5"/>
  <c r="E198" i="5"/>
  <c r="F198" i="5"/>
  <c r="E199" i="5"/>
  <c r="F199" i="5"/>
  <c r="E200" i="5"/>
  <c r="F200" i="5"/>
  <c r="E201" i="5"/>
  <c r="F201" i="5"/>
  <c r="E202" i="5"/>
  <c r="F202" i="5"/>
  <c r="E203" i="5"/>
  <c r="F203" i="5"/>
  <c r="E204" i="5"/>
  <c r="F204" i="5"/>
  <c r="E205" i="5"/>
  <c r="F205" i="5"/>
  <c r="E206" i="5"/>
  <c r="F206" i="5"/>
  <c r="E207" i="5"/>
  <c r="F207" i="5"/>
  <c r="E208" i="5"/>
  <c r="F208" i="5"/>
  <c r="E209" i="5"/>
  <c r="F209" i="5"/>
  <c r="E210" i="5"/>
  <c r="F210" i="5"/>
  <c r="E211" i="5"/>
  <c r="F211" i="5"/>
  <c r="E212" i="5"/>
  <c r="F212" i="5"/>
  <c r="E213" i="5"/>
  <c r="F213" i="5"/>
  <c r="E214" i="5"/>
  <c r="F214" i="5"/>
  <c r="E215" i="5"/>
  <c r="F215" i="5"/>
  <c r="E216" i="5"/>
  <c r="F216" i="5"/>
  <c r="E217" i="5"/>
  <c r="F217" i="5"/>
  <c r="E218" i="5"/>
  <c r="F218" i="5"/>
  <c r="E219" i="5"/>
  <c r="F219" i="5"/>
  <c r="E220" i="5"/>
  <c r="F220" i="5"/>
  <c r="E221" i="5"/>
  <c r="F221" i="5"/>
  <c r="E222" i="5"/>
  <c r="F222" i="5"/>
  <c r="E223" i="5"/>
  <c r="F223" i="5"/>
  <c r="E224" i="5"/>
  <c r="F224" i="5"/>
  <c r="E225" i="5"/>
  <c r="F225" i="5"/>
  <c r="E226" i="5"/>
  <c r="F226" i="5"/>
  <c r="E227" i="5"/>
  <c r="F227" i="5"/>
  <c r="E228" i="5"/>
  <c r="F228" i="5"/>
  <c r="E229" i="5"/>
  <c r="F229" i="5"/>
  <c r="E230" i="5"/>
  <c r="F230" i="5"/>
  <c r="E231" i="5"/>
  <c r="F231" i="5"/>
  <c r="E232" i="5"/>
  <c r="F232" i="5"/>
  <c r="E233" i="5"/>
  <c r="F233" i="5"/>
  <c r="E234" i="5"/>
  <c r="F234" i="5"/>
  <c r="E235" i="5"/>
  <c r="F235" i="5"/>
  <c r="E236" i="5"/>
  <c r="F236" i="5"/>
  <c r="E237" i="5"/>
  <c r="F237" i="5"/>
  <c r="E238" i="5"/>
  <c r="F238" i="5"/>
  <c r="E239" i="5"/>
  <c r="F239" i="5"/>
  <c r="E240" i="5"/>
  <c r="F240" i="5"/>
  <c r="E241" i="5"/>
  <c r="F241" i="5"/>
  <c r="E242" i="5"/>
  <c r="F242" i="5"/>
  <c r="E243" i="5"/>
  <c r="F243" i="5"/>
  <c r="E244" i="5"/>
  <c r="F244" i="5"/>
  <c r="E245" i="5"/>
  <c r="F245" i="5"/>
  <c r="E246" i="5"/>
  <c r="F246" i="5"/>
  <c r="E247" i="5"/>
  <c r="F247" i="5"/>
  <c r="E248" i="5"/>
  <c r="F248" i="5"/>
  <c r="E249" i="5"/>
  <c r="F249" i="5"/>
  <c r="E250" i="5"/>
  <c r="F250" i="5"/>
  <c r="E251" i="5"/>
  <c r="F251" i="5"/>
  <c r="E252" i="5"/>
  <c r="F252" i="5"/>
  <c r="E253" i="5"/>
  <c r="F253" i="5"/>
  <c r="E254" i="5"/>
  <c r="F254" i="5"/>
  <c r="E255" i="5"/>
  <c r="F255" i="5"/>
  <c r="E256" i="5"/>
  <c r="F256" i="5"/>
  <c r="E257" i="5"/>
  <c r="F257" i="5"/>
  <c r="E258" i="5"/>
  <c r="F258" i="5"/>
  <c r="E259" i="5"/>
  <c r="F259" i="5"/>
  <c r="E260" i="5"/>
  <c r="F260" i="5"/>
  <c r="E261" i="5"/>
  <c r="F261" i="5"/>
  <c r="E262" i="5"/>
  <c r="F262" i="5"/>
  <c r="E263" i="5"/>
  <c r="F263" i="5"/>
  <c r="E264" i="5"/>
  <c r="F264" i="5"/>
  <c r="E265" i="5"/>
  <c r="F265" i="5"/>
  <c r="E266" i="5"/>
  <c r="F266" i="5"/>
  <c r="E267" i="5"/>
  <c r="F267" i="5"/>
  <c r="E268" i="5"/>
  <c r="F268" i="5"/>
  <c r="E269" i="5"/>
  <c r="F269" i="5"/>
  <c r="E270" i="5"/>
  <c r="F270" i="5"/>
  <c r="E271" i="5"/>
  <c r="F271" i="5"/>
  <c r="E272" i="5"/>
  <c r="F272" i="5"/>
  <c r="E273" i="5"/>
  <c r="F273" i="5"/>
  <c r="E274" i="5"/>
  <c r="F274" i="5"/>
  <c r="E275" i="5"/>
  <c r="F275" i="5"/>
  <c r="E276" i="5"/>
  <c r="F276" i="5"/>
  <c r="E277" i="5"/>
  <c r="F277" i="5"/>
  <c r="E278" i="5"/>
  <c r="F278" i="5"/>
  <c r="E279" i="5"/>
  <c r="F279" i="5"/>
  <c r="E280" i="5"/>
  <c r="F280" i="5"/>
  <c r="E281" i="5"/>
  <c r="F281" i="5"/>
  <c r="E282" i="5"/>
  <c r="F282" i="5"/>
  <c r="E283" i="5"/>
  <c r="F283" i="5"/>
  <c r="E284" i="5"/>
  <c r="F284" i="5"/>
  <c r="E285" i="5"/>
  <c r="F285" i="5"/>
  <c r="E286" i="5"/>
  <c r="F286" i="5"/>
  <c r="E287" i="5"/>
  <c r="F287" i="5"/>
  <c r="E288" i="5"/>
  <c r="F288" i="5"/>
  <c r="E289" i="5"/>
  <c r="F289" i="5"/>
  <c r="E290" i="5"/>
  <c r="F290" i="5"/>
  <c r="E291" i="5"/>
  <c r="F291" i="5"/>
  <c r="E292" i="5"/>
  <c r="F292" i="5"/>
  <c r="E293" i="5"/>
  <c r="F293" i="5"/>
  <c r="E294" i="5"/>
  <c r="F294" i="5"/>
  <c r="E295" i="5"/>
  <c r="F295" i="5"/>
  <c r="E296" i="5"/>
  <c r="F296" i="5"/>
  <c r="E297" i="5"/>
  <c r="F297" i="5"/>
  <c r="E298" i="5"/>
  <c r="F298" i="5"/>
  <c r="E299" i="5"/>
  <c r="F299" i="5"/>
  <c r="E300" i="5"/>
  <c r="F300" i="5"/>
  <c r="E301" i="5"/>
  <c r="F301" i="5"/>
  <c r="E302" i="5"/>
  <c r="F302" i="5"/>
  <c r="E303" i="5"/>
  <c r="F303" i="5"/>
  <c r="E304" i="5"/>
  <c r="F304" i="5"/>
  <c r="E305" i="5"/>
  <c r="F305" i="5"/>
  <c r="E306" i="5"/>
  <c r="F306" i="5"/>
  <c r="F11" i="5"/>
  <c r="E11" i="5"/>
  <c r="Q6" i="7"/>
  <c r="B310" i="5"/>
  <c r="C310" i="5" s="1"/>
  <c r="D310" i="5"/>
  <c r="B311" i="5"/>
  <c r="C311" i="5" s="1"/>
  <c r="D311" i="5"/>
  <c r="B312" i="5"/>
  <c r="C312" i="5" s="1"/>
  <c r="D312" i="5"/>
  <c r="B313" i="5"/>
  <c r="C313" i="5" s="1"/>
  <c r="D313" i="5"/>
  <c r="B314" i="5"/>
  <c r="C314" i="5" s="1"/>
  <c r="D314" i="5"/>
  <c r="B315" i="5"/>
  <c r="C315" i="5" s="1"/>
  <c r="D315" i="5"/>
  <c r="B316" i="5"/>
  <c r="C316" i="5" s="1"/>
  <c r="D316" i="5"/>
  <c r="B317" i="5"/>
  <c r="C317" i="5" s="1"/>
  <c r="D317" i="5"/>
  <c r="B318" i="5"/>
  <c r="C318" i="5" s="1"/>
  <c r="D318" i="5"/>
  <c r="B319" i="5"/>
  <c r="C319" i="5" s="1"/>
  <c r="D319" i="5"/>
  <c r="B320" i="5"/>
  <c r="C320" i="5" s="1"/>
  <c r="D320" i="5"/>
  <c r="B321" i="5"/>
  <c r="C321" i="5" s="1"/>
  <c r="D321" i="5"/>
  <c r="B322" i="5"/>
  <c r="C322" i="5" s="1"/>
  <c r="D322" i="5"/>
  <c r="B323" i="5"/>
  <c r="C323" i="5" s="1"/>
  <c r="D323" i="5"/>
  <c r="B324" i="5"/>
  <c r="C324" i="5" s="1"/>
  <c r="D324" i="5"/>
  <c r="B325" i="5"/>
  <c r="C325" i="5" s="1"/>
  <c r="D325" i="5"/>
  <c r="B326" i="5"/>
  <c r="C326" i="5" s="1"/>
  <c r="D326" i="5"/>
  <c r="B327" i="5"/>
  <c r="C327" i="5" s="1"/>
  <c r="D327" i="5"/>
  <c r="B328" i="5"/>
  <c r="C328" i="5" s="1"/>
  <c r="D328" i="5"/>
  <c r="B329" i="5"/>
  <c r="C329" i="5" s="1"/>
  <c r="D329" i="5"/>
  <c r="D309" i="5"/>
  <c r="B309" i="5"/>
  <c r="C309" i="5" s="1"/>
  <c r="B11" i="5"/>
  <c r="C11" i="5" s="1"/>
  <c r="B12" i="5"/>
  <c r="B13" i="5"/>
  <c r="C13" i="5" s="1"/>
  <c r="B14" i="5"/>
  <c r="C14" i="5" s="1"/>
  <c r="B15" i="5"/>
  <c r="C15" i="5" s="1"/>
  <c r="B16" i="5"/>
  <c r="C16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46" i="5"/>
  <c r="C46" i="5" s="1"/>
  <c r="B47" i="5"/>
  <c r="C47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72" i="5"/>
  <c r="C72" i="5" s="1"/>
  <c r="B73" i="5"/>
  <c r="C73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98" i="5"/>
  <c r="C98" i="5" s="1"/>
  <c r="B99" i="5"/>
  <c r="C99" i="5" s="1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124" i="5"/>
  <c r="C124" i="5" s="1"/>
  <c r="B125" i="5"/>
  <c r="C125" i="5" s="1"/>
  <c r="B126" i="5"/>
  <c r="C126" i="5" s="1"/>
  <c r="B127" i="5"/>
  <c r="C127" i="5" s="1"/>
  <c r="B128" i="5"/>
  <c r="C128" i="5" s="1"/>
  <c r="B129" i="5"/>
  <c r="C129" i="5" s="1"/>
  <c r="B130" i="5"/>
  <c r="C130" i="5" s="1"/>
  <c r="B131" i="5"/>
  <c r="C131" i="5" s="1"/>
  <c r="B132" i="5"/>
  <c r="C132" i="5" s="1"/>
  <c r="B133" i="5"/>
  <c r="C133" i="5" s="1"/>
  <c r="B134" i="5"/>
  <c r="C134" i="5" s="1"/>
  <c r="B135" i="5"/>
  <c r="C135" i="5" s="1"/>
  <c r="B136" i="5"/>
  <c r="C136" i="5" s="1"/>
  <c r="B137" i="5"/>
  <c r="C137" i="5" s="1"/>
  <c r="B138" i="5"/>
  <c r="C138" i="5" s="1"/>
  <c r="B139" i="5"/>
  <c r="C139" i="5" s="1"/>
  <c r="B140" i="5"/>
  <c r="C140" i="5" s="1"/>
  <c r="B141" i="5"/>
  <c r="C141" i="5" s="1"/>
  <c r="B142" i="5"/>
  <c r="C142" i="5" s="1"/>
  <c r="B143" i="5"/>
  <c r="C143" i="5" s="1"/>
  <c r="B144" i="5"/>
  <c r="C144" i="5" s="1"/>
  <c r="B145" i="5"/>
  <c r="C145" i="5" s="1"/>
  <c r="B146" i="5"/>
  <c r="C146" i="5" s="1"/>
  <c r="B147" i="5"/>
  <c r="C147" i="5" s="1"/>
  <c r="B148" i="5"/>
  <c r="C148" i="5" s="1"/>
  <c r="B149" i="5"/>
  <c r="C149" i="5" s="1"/>
  <c r="B150" i="5"/>
  <c r="C150" i="5" s="1"/>
  <c r="B151" i="5"/>
  <c r="C151" i="5" s="1"/>
  <c r="B152" i="5"/>
  <c r="C152" i="5" s="1"/>
  <c r="B153" i="5"/>
  <c r="C153" i="5" s="1"/>
  <c r="B154" i="5"/>
  <c r="C154" i="5" s="1"/>
  <c r="B155" i="5"/>
  <c r="C155" i="5" s="1"/>
  <c r="B156" i="5"/>
  <c r="C156" i="5" s="1"/>
  <c r="B157" i="5"/>
  <c r="C157" i="5" s="1"/>
  <c r="B158" i="5"/>
  <c r="C158" i="5" s="1"/>
  <c r="B159" i="5"/>
  <c r="C159" i="5" s="1"/>
  <c r="B160" i="5"/>
  <c r="C160" i="5" s="1"/>
  <c r="B161" i="5"/>
  <c r="C161" i="5" s="1"/>
  <c r="B162" i="5"/>
  <c r="C162" i="5" s="1"/>
  <c r="B163" i="5"/>
  <c r="C163" i="5" s="1"/>
  <c r="B164" i="5"/>
  <c r="C164" i="5" s="1"/>
  <c r="B165" i="5"/>
  <c r="C165" i="5" s="1"/>
  <c r="B166" i="5"/>
  <c r="C166" i="5" s="1"/>
  <c r="B167" i="5"/>
  <c r="C167" i="5" s="1"/>
  <c r="B168" i="5"/>
  <c r="C168" i="5" s="1"/>
  <c r="B169" i="5"/>
  <c r="C169" i="5" s="1"/>
  <c r="B170" i="5"/>
  <c r="C170" i="5" s="1"/>
  <c r="B171" i="5"/>
  <c r="C171" i="5" s="1"/>
  <c r="B172" i="5"/>
  <c r="C172" i="5" s="1"/>
  <c r="B173" i="5"/>
  <c r="C173" i="5" s="1"/>
  <c r="B174" i="5"/>
  <c r="C174" i="5" s="1"/>
  <c r="B175" i="5"/>
  <c r="C175" i="5" s="1"/>
  <c r="B176" i="5"/>
  <c r="C176" i="5" s="1"/>
  <c r="B177" i="5"/>
  <c r="C177" i="5" s="1"/>
  <c r="B178" i="5"/>
  <c r="C178" i="5" s="1"/>
  <c r="B179" i="5"/>
  <c r="C179" i="5" s="1"/>
  <c r="B180" i="5"/>
  <c r="C180" i="5" s="1"/>
  <c r="B181" i="5"/>
  <c r="C181" i="5" s="1"/>
  <c r="B182" i="5"/>
  <c r="C182" i="5" s="1"/>
  <c r="B183" i="5"/>
  <c r="C183" i="5" s="1"/>
  <c r="B184" i="5"/>
  <c r="C184" i="5" s="1"/>
  <c r="B185" i="5"/>
  <c r="C185" i="5" s="1"/>
  <c r="B186" i="5"/>
  <c r="C186" i="5" s="1"/>
  <c r="B187" i="5"/>
  <c r="C187" i="5" s="1"/>
  <c r="B188" i="5"/>
  <c r="C188" i="5" s="1"/>
  <c r="B189" i="5"/>
  <c r="C189" i="5" s="1"/>
  <c r="B190" i="5"/>
  <c r="C190" i="5" s="1"/>
  <c r="B191" i="5"/>
  <c r="C191" i="5" s="1"/>
  <c r="B192" i="5"/>
  <c r="C192" i="5" s="1"/>
  <c r="B193" i="5"/>
  <c r="C193" i="5" s="1"/>
  <c r="B194" i="5"/>
  <c r="C194" i="5" s="1"/>
  <c r="B195" i="5"/>
  <c r="C195" i="5" s="1"/>
  <c r="B196" i="5"/>
  <c r="C196" i="5" s="1"/>
  <c r="B197" i="5"/>
  <c r="C197" i="5" s="1"/>
  <c r="B198" i="5"/>
  <c r="C198" i="5" s="1"/>
  <c r="B199" i="5"/>
  <c r="C199" i="5" s="1"/>
  <c r="B200" i="5"/>
  <c r="C200" i="5" s="1"/>
  <c r="B201" i="5"/>
  <c r="C201" i="5" s="1"/>
  <c r="B202" i="5"/>
  <c r="C202" i="5" s="1"/>
  <c r="B203" i="5"/>
  <c r="C203" i="5" s="1"/>
  <c r="B204" i="5"/>
  <c r="C204" i="5" s="1"/>
  <c r="B205" i="5"/>
  <c r="C205" i="5" s="1"/>
  <c r="B206" i="5"/>
  <c r="C206" i="5" s="1"/>
  <c r="B207" i="5"/>
  <c r="C207" i="5" s="1"/>
  <c r="B208" i="5"/>
  <c r="C208" i="5" s="1"/>
  <c r="B209" i="5"/>
  <c r="C209" i="5" s="1"/>
  <c r="B210" i="5"/>
  <c r="C210" i="5" s="1"/>
  <c r="B211" i="5"/>
  <c r="C211" i="5" s="1"/>
  <c r="B212" i="5"/>
  <c r="C212" i="5" s="1"/>
  <c r="B213" i="5"/>
  <c r="C213" i="5" s="1"/>
  <c r="B214" i="5"/>
  <c r="C214" i="5" s="1"/>
  <c r="B215" i="5"/>
  <c r="C215" i="5" s="1"/>
  <c r="B216" i="5"/>
  <c r="C216" i="5" s="1"/>
  <c r="B217" i="5"/>
  <c r="C217" i="5" s="1"/>
  <c r="B218" i="5"/>
  <c r="C218" i="5" s="1"/>
  <c r="B219" i="5"/>
  <c r="C219" i="5" s="1"/>
  <c r="B220" i="5"/>
  <c r="C220" i="5" s="1"/>
  <c r="B221" i="5"/>
  <c r="C221" i="5" s="1"/>
  <c r="B222" i="5"/>
  <c r="C222" i="5" s="1"/>
  <c r="B223" i="5"/>
  <c r="C223" i="5" s="1"/>
  <c r="B224" i="5"/>
  <c r="C224" i="5" s="1"/>
  <c r="B225" i="5"/>
  <c r="C225" i="5" s="1"/>
  <c r="B226" i="5"/>
  <c r="C226" i="5" s="1"/>
  <c r="B227" i="5"/>
  <c r="C227" i="5" s="1"/>
  <c r="B228" i="5"/>
  <c r="C228" i="5" s="1"/>
  <c r="B229" i="5"/>
  <c r="C229" i="5" s="1"/>
  <c r="B230" i="5"/>
  <c r="C230" i="5" s="1"/>
  <c r="B231" i="5"/>
  <c r="C231" i="5" s="1"/>
  <c r="B232" i="5"/>
  <c r="C232" i="5" s="1"/>
  <c r="B233" i="5"/>
  <c r="C233" i="5" s="1"/>
  <c r="B234" i="5"/>
  <c r="C234" i="5" s="1"/>
  <c r="B235" i="5"/>
  <c r="C235" i="5" s="1"/>
  <c r="B236" i="5"/>
  <c r="C236" i="5" s="1"/>
  <c r="B237" i="5"/>
  <c r="C237" i="5" s="1"/>
  <c r="B238" i="5"/>
  <c r="C238" i="5" s="1"/>
  <c r="B239" i="5"/>
  <c r="C239" i="5" s="1"/>
  <c r="B240" i="5"/>
  <c r="C240" i="5" s="1"/>
  <c r="B241" i="5"/>
  <c r="C241" i="5" s="1"/>
  <c r="B242" i="5"/>
  <c r="C242" i="5" s="1"/>
  <c r="B243" i="5"/>
  <c r="C243" i="5" s="1"/>
  <c r="B244" i="5"/>
  <c r="C244" i="5" s="1"/>
  <c r="B245" i="5"/>
  <c r="C245" i="5" s="1"/>
  <c r="B246" i="5"/>
  <c r="C246" i="5" s="1"/>
  <c r="B247" i="5"/>
  <c r="C247" i="5" s="1"/>
  <c r="B248" i="5"/>
  <c r="C248" i="5" s="1"/>
  <c r="B249" i="5"/>
  <c r="C249" i="5" s="1"/>
  <c r="B250" i="5"/>
  <c r="C250" i="5" s="1"/>
  <c r="B251" i="5"/>
  <c r="C251" i="5" s="1"/>
  <c r="B252" i="5"/>
  <c r="C252" i="5" s="1"/>
  <c r="B253" i="5"/>
  <c r="C253" i="5" s="1"/>
  <c r="B254" i="5"/>
  <c r="C254" i="5" s="1"/>
  <c r="B255" i="5"/>
  <c r="C255" i="5" s="1"/>
  <c r="B256" i="5"/>
  <c r="C256" i="5" s="1"/>
  <c r="B257" i="5"/>
  <c r="C257" i="5" s="1"/>
  <c r="B258" i="5"/>
  <c r="C258" i="5" s="1"/>
  <c r="B259" i="5"/>
  <c r="C259" i="5" s="1"/>
  <c r="B260" i="5"/>
  <c r="C260" i="5" s="1"/>
  <c r="B261" i="5"/>
  <c r="C261" i="5" s="1"/>
  <c r="B262" i="5"/>
  <c r="C262" i="5" s="1"/>
  <c r="B263" i="5"/>
  <c r="C263" i="5" s="1"/>
  <c r="B264" i="5"/>
  <c r="C264" i="5" s="1"/>
  <c r="B265" i="5"/>
  <c r="C265" i="5" s="1"/>
  <c r="B266" i="5"/>
  <c r="C266" i="5" s="1"/>
  <c r="B267" i="5"/>
  <c r="C267" i="5" s="1"/>
  <c r="B268" i="5"/>
  <c r="C268" i="5" s="1"/>
  <c r="B269" i="5"/>
  <c r="C269" i="5" s="1"/>
  <c r="B270" i="5"/>
  <c r="C270" i="5" s="1"/>
  <c r="B271" i="5"/>
  <c r="C271" i="5" s="1"/>
  <c r="B272" i="5"/>
  <c r="C272" i="5" s="1"/>
  <c r="B273" i="5"/>
  <c r="C273" i="5" s="1"/>
  <c r="B274" i="5"/>
  <c r="C274" i="5" s="1"/>
  <c r="B275" i="5"/>
  <c r="C275" i="5" s="1"/>
  <c r="B276" i="5"/>
  <c r="C276" i="5" s="1"/>
  <c r="B277" i="5"/>
  <c r="C277" i="5" s="1"/>
  <c r="B278" i="5"/>
  <c r="C278" i="5" s="1"/>
  <c r="B279" i="5"/>
  <c r="C279" i="5" s="1"/>
  <c r="B280" i="5"/>
  <c r="C280" i="5" s="1"/>
  <c r="B281" i="5"/>
  <c r="C281" i="5" s="1"/>
  <c r="B282" i="5"/>
  <c r="C282" i="5" s="1"/>
  <c r="B283" i="5"/>
  <c r="C283" i="5" s="1"/>
  <c r="B284" i="5"/>
  <c r="C284" i="5" s="1"/>
  <c r="B285" i="5"/>
  <c r="C285" i="5" s="1"/>
  <c r="B286" i="5"/>
  <c r="C286" i="5" s="1"/>
  <c r="B287" i="5"/>
  <c r="C287" i="5" s="1"/>
  <c r="B288" i="5"/>
  <c r="C288" i="5" s="1"/>
  <c r="B289" i="5"/>
  <c r="C289" i="5" s="1"/>
  <c r="B290" i="5"/>
  <c r="C290" i="5" s="1"/>
  <c r="B291" i="5"/>
  <c r="C291" i="5" s="1"/>
  <c r="B292" i="5"/>
  <c r="C292" i="5" s="1"/>
  <c r="B293" i="5"/>
  <c r="C293" i="5" s="1"/>
  <c r="B294" i="5"/>
  <c r="C294" i="5" s="1"/>
  <c r="B295" i="5"/>
  <c r="C295" i="5" s="1"/>
  <c r="B296" i="5"/>
  <c r="C296" i="5" s="1"/>
  <c r="B297" i="5"/>
  <c r="C297" i="5" s="1"/>
  <c r="B298" i="5"/>
  <c r="C298" i="5" s="1"/>
  <c r="B299" i="5"/>
  <c r="C299" i="5" s="1"/>
  <c r="B300" i="5"/>
  <c r="C300" i="5" s="1"/>
  <c r="B301" i="5"/>
  <c r="C301" i="5" s="1"/>
  <c r="B302" i="5"/>
  <c r="C302" i="5" s="1"/>
  <c r="B303" i="5"/>
  <c r="C303" i="5" s="1"/>
  <c r="B304" i="5"/>
  <c r="C304" i="5" s="1"/>
  <c r="B305" i="5"/>
  <c r="C305" i="5" s="1"/>
  <c r="B306" i="5"/>
  <c r="C306" i="5" s="1"/>
  <c r="H28" i="1"/>
  <c r="H27" i="1"/>
  <c r="H12" i="1"/>
  <c r="H11" i="1"/>
  <c r="B11" i="1"/>
  <c r="B9" i="1"/>
  <c r="AG349" i="5" l="1"/>
  <c r="V367" i="5"/>
  <c r="AD367" i="5"/>
  <c r="Z350" i="5"/>
  <c r="AC350" i="5"/>
  <c r="AH371" i="5"/>
  <c r="V368" i="5"/>
  <c r="AC355" i="5"/>
  <c r="AG369" i="5"/>
  <c r="AG342" i="5"/>
  <c r="AH367" i="5"/>
  <c r="AH345" i="5"/>
  <c r="AG345" i="5"/>
  <c r="U367" i="5"/>
  <c r="AC367" i="5"/>
  <c r="AE367" i="5" s="1"/>
  <c r="AD350" i="5"/>
  <c r="AH355" i="5"/>
  <c r="AG371" i="5"/>
  <c r="AG374" i="5"/>
  <c r="V372" i="5"/>
  <c r="Y342" i="5"/>
  <c r="AD349" i="5"/>
  <c r="AD372" i="5"/>
  <c r="AC351" i="5"/>
  <c r="AH368" i="5"/>
  <c r="AG367" i="5"/>
  <c r="AG354" i="5"/>
  <c r="AH334" i="5"/>
  <c r="U372" i="5"/>
  <c r="Z342" i="5"/>
  <c r="AC372" i="5"/>
  <c r="Y350" i="5"/>
  <c r="AD351" i="5"/>
  <c r="AH342" i="5"/>
  <c r="AI342" i="5" s="1"/>
  <c r="AG355" i="5"/>
  <c r="AG344" i="5"/>
  <c r="AG343" i="5"/>
  <c r="U368" i="5"/>
  <c r="AC368" i="5"/>
  <c r="Y351" i="5"/>
  <c r="AC356" i="5"/>
  <c r="AG335" i="5"/>
  <c r="AG334" i="5"/>
  <c r="AG337" i="5"/>
  <c r="Z367" i="5"/>
  <c r="Z351" i="5"/>
  <c r="AD356" i="5"/>
  <c r="AG348" i="5"/>
  <c r="AG373" i="5"/>
  <c r="Y367" i="5"/>
  <c r="Y356" i="5"/>
  <c r="AC357" i="5"/>
  <c r="AH372" i="5"/>
  <c r="AG368" i="5"/>
  <c r="AH357" i="5"/>
  <c r="AG357" i="5"/>
  <c r="AH356" i="5"/>
  <c r="AH343" i="5"/>
  <c r="AG356" i="5"/>
  <c r="AH351" i="5"/>
  <c r="AG351" i="5"/>
  <c r="AG350" i="5"/>
  <c r="AH350" i="5"/>
  <c r="AH349" i="5"/>
  <c r="U371" i="5"/>
  <c r="Z349" i="5"/>
  <c r="Z355" i="5"/>
  <c r="Z356" i="5"/>
  <c r="AD357" i="5"/>
  <c r="AH335" i="5"/>
  <c r="AH344" i="5"/>
  <c r="V371" i="5"/>
  <c r="W371" i="5" s="1"/>
  <c r="Y355" i="5"/>
  <c r="AD337" i="5"/>
  <c r="Y357" i="5"/>
  <c r="AH369" i="5"/>
  <c r="C12" i="5"/>
  <c r="AH337" i="5"/>
  <c r="AG372" i="5"/>
  <c r="AH374" i="5"/>
  <c r="AI374" i="5" s="1"/>
  <c r="AH373" i="5"/>
  <c r="Z357" i="5"/>
  <c r="AH348" i="5"/>
  <c r="AH354" i="5"/>
  <c r="AG338" i="5"/>
  <c r="AC338" i="5"/>
  <c r="AH338" i="5"/>
  <c r="V373" i="5"/>
  <c r="U373" i="5"/>
  <c r="V374" i="5"/>
  <c r="U374" i="5"/>
  <c r="U369" i="5"/>
  <c r="V369" i="5"/>
  <c r="Y349" i="5"/>
  <c r="Z354" i="5"/>
  <c r="Y354" i="5"/>
  <c r="Z335" i="5"/>
  <c r="Z374" i="5"/>
  <c r="Y335" i="5"/>
  <c r="Z343" i="5"/>
  <c r="Z373" i="5"/>
  <c r="Y343" i="5"/>
  <c r="Y373" i="5"/>
  <c r="Z337" i="5"/>
  <c r="Y368" i="5"/>
  <c r="Z368" i="5"/>
  <c r="Y344" i="5"/>
  <c r="Y369" i="5"/>
  <c r="Y337" i="5"/>
  <c r="Z344" i="5"/>
  <c r="Z369" i="5"/>
  <c r="Y371" i="5"/>
  <c r="Y338" i="5"/>
  <c r="Y345" i="5"/>
  <c r="Z371" i="5"/>
  <c r="Z338" i="5"/>
  <c r="Z345" i="5"/>
  <c r="Y372" i="5"/>
  <c r="Z372" i="5"/>
  <c r="Y334" i="5"/>
  <c r="Z334" i="5"/>
  <c r="Y348" i="5"/>
  <c r="Z348" i="5"/>
  <c r="Y374" i="5"/>
  <c r="AC337" i="5"/>
  <c r="AD348" i="5"/>
  <c r="AC349" i="5"/>
  <c r="AC334" i="5"/>
  <c r="AD343" i="5"/>
  <c r="AD373" i="5"/>
  <c r="AC343" i="5"/>
  <c r="AC373" i="5"/>
  <c r="AD355" i="5"/>
  <c r="AD354" i="5"/>
  <c r="AD368" i="5"/>
  <c r="AE368" i="5" s="1"/>
  <c r="AD374" i="5"/>
  <c r="AD369" i="5"/>
  <c r="AC374" i="5"/>
  <c r="AC348" i="5"/>
  <c r="AD371" i="5"/>
  <c r="AC354" i="5"/>
  <c r="AD338" i="5"/>
  <c r="AC369" i="5"/>
  <c r="AD334" i="5"/>
  <c r="AD342" i="5"/>
  <c r="AC335" i="5"/>
  <c r="AD335" i="5"/>
  <c r="AE350" i="5"/>
  <c r="AC342" i="5"/>
  <c r="AC344" i="5"/>
  <c r="AD344" i="5"/>
  <c r="AC371" i="5"/>
  <c r="AC345" i="5"/>
  <c r="AD345" i="5"/>
  <c r="V350" i="5"/>
  <c r="U350" i="5"/>
  <c r="M356" i="5"/>
  <c r="V357" i="5"/>
  <c r="F351" i="5"/>
  <c r="J357" i="5"/>
  <c r="U357" i="5"/>
  <c r="R351" i="5"/>
  <c r="E343" i="5"/>
  <c r="F355" i="5"/>
  <c r="F338" i="5"/>
  <c r="E355" i="5"/>
  <c r="F343" i="5"/>
  <c r="F344" i="5"/>
  <c r="E349" i="5"/>
  <c r="F337" i="5"/>
  <c r="F349" i="5"/>
  <c r="F348" i="5"/>
  <c r="E344" i="5"/>
  <c r="F354" i="5"/>
  <c r="F345" i="5"/>
  <c r="E335" i="5"/>
  <c r="I350" i="5"/>
  <c r="J350" i="5"/>
  <c r="U351" i="5"/>
  <c r="V351" i="5"/>
  <c r="M350" i="5"/>
  <c r="N350" i="5"/>
  <c r="M351" i="5"/>
  <c r="E357" i="5"/>
  <c r="Q357" i="5"/>
  <c r="J351" i="5"/>
  <c r="F356" i="5"/>
  <c r="N351" i="5"/>
  <c r="F357" i="5"/>
  <c r="R357" i="5"/>
  <c r="N356" i="5"/>
  <c r="E356" i="5"/>
  <c r="R356" i="5"/>
  <c r="E350" i="5"/>
  <c r="Q350" i="5"/>
  <c r="I356" i="5"/>
  <c r="U356" i="5"/>
  <c r="I351" i="5"/>
  <c r="R337" i="5"/>
  <c r="F350" i="5"/>
  <c r="R350" i="5"/>
  <c r="J356" i="5"/>
  <c r="V356" i="5"/>
  <c r="M357" i="5"/>
  <c r="N357" i="5"/>
  <c r="Q356" i="5"/>
  <c r="E351" i="5"/>
  <c r="Q351" i="5"/>
  <c r="I357" i="5"/>
  <c r="F334" i="5"/>
  <c r="F335" i="5"/>
  <c r="F342" i="5"/>
  <c r="E348" i="5"/>
  <c r="E334" i="5"/>
  <c r="E354" i="5"/>
  <c r="E345" i="5"/>
  <c r="E338" i="5"/>
  <c r="E337" i="5"/>
  <c r="E342" i="5"/>
  <c r="J354" i="5"/>
  <c r="U335" i="5"/>
  <c r="U338" i="5"/>
  <c r="J343" i="5"/>
  <c r="I354" i="5"/>
  <c r="N348" i="5"/>
  <c r="Q349" i="5"/>
  <c r="N349" i="5"/>
  <c r="I343" i="5"/>
  <c r="V354" i="5"/>
  <c r="M349" i="5"/>
  <c r="R335" i="5"/>
  <c r="U354" i="5"/>
  <c r="I355" i="5"/>
  <c r="Q335" i="5"/>
  <c r="R334" i="5"/>
  <c r="I337" i="5"/>
  <c r="J337" i="5"/>
  <c r="J349" i="5"/>
  <c r="Q334" i="5"/>
  <c r="R355" i="5"/>
  <c r="V349" i="5"/>
  <c r="V343" i="5"/>
  <c r="V334" i="5"/>
  <c r="I349" i="5"/>
  <c r="N335" i="5"/>
  <c r="Q338" i="5"/>
  <c r="U349" i="5"/>
  <c r="U343" i="5"/>
  <c r="U344" i="5"/>
  <c r="V344" i="5"/>
  <c r="M337" i="5"/>
  <c r="R343" i="5"/>
  <c r="M335" i="5"/>
  <c r="N334" i="5"/>
  <c r="Q343" i="5"/>
  <c r="M334" i="5"/>
  <c r="N355" i="5"/>
  <c r="J335" i="5"/>
  <c r="M355" i="5"/>
  <c r="N342" i="5"/>
  <c r="Q337" i="5"/>
  <c r="N343" i="5"/>
  <c r="I335" i="5"/>
  <c r="J334" i="5"/>
  <c r="R348" i="5"/>
  <c r="U337" i="5"/>
  <c r="R349" i="5"/>
  <c r="M343" i="5"/>
  <c r="I334" i="5"/>
  <c r="J355" i="5"/>
  <c r="Q348" i="5"/>
  <c r="V337" i="5"/>
  <c r="V335" i="5"/>
  <c r="V338" i="5"/>
  <c r="N337" i="5"/>
  <c r="R338" i="5"/>
  <c r="I342" i="5"/>
  <c r="Q344" i="5"/>
  <c r="U345" i="5"/>
  <c r="M348" i="5"/>
  <c r="Q354" i="5"/>
  <c r="U355" i="5"/>
  <c r="M338" i="5"/>
  <c r="U334" i="5"/>
  <c r="J342" i="5"/>
  <c r="R344" i="5"/>
  <c r="V345" i="5"/>
  <c r="R354" i="5"/>
  <c r="V355" i="5"/>
  <c r="N338" i="5"/>
  <c r="M344" i="5"/>
  <c r="Q345" i="5"/>
  <c r="I348" i="5"/>
  <c r="M354" i="5"/>
  <c r="Q355" i="5"/>
  <c r="I338" i="5"/>
  <c r="N344" i="5"/>
  <c r="R345" i="5"/>
  <c r="J348" i="5"/>
  <c r="N354" i="5"/>
  <c r="J338" i="5"/>
  <c r="I344" i="5"/>
  <c r="M345" i="5"/>
  <c r="J344" i="5"/>
  <c r="N345" i="5"/>
  <c r="I345" i="5"/>
  <c r="U342" i="5"/>
  <c r="J345" i="5"/>
  <c r="V342" i="5"/>
  <c r="Q342" i="5"/>
  <c r="U348" i="5"/>
  <c r="R342" i="5"/>
  <c r="V348" i="5"/>
  <c r="M342" i="5"/>
  <c r="R369" i="5"/>
  <c r="R368" i="5"/>
  <c r="R367" i="5"/>
  <c r="Q369" i="5"/>
  <c r="Q368" i="5"/>
  <c r="Q367" i="5"/>
  <c r="N369" i="5"/>
  <c r="N368" i="5"/>
  <c r="N367" i="5"/>
  <c r="M369" i="5"/>
  <c r="M368" i="5"/>
  <c r="M367" i="5"/>
  <c r="J369" i="5"/>
  <c r="J368" i="5"/>
  <c r="J367" i="5"/>
  <c r="I369" i="5"/>
  <c r="I368" i="5"/>
  <c r="I367" i="5"/>
  <c r="F369" i="5"/>
  <c r="F368" i="5"/>
  <c r="F367" i="5"/>
  <c r="E369" i="5"/>
  <c r="E368" i="5"/>
  <c r="E367" i="5"/>
  <c r="R374" i="5"/>
  <c r="R373" i="5"/>
  <c r="R372" i="5"/>
  <c r="R371" i="5"/>
  <c r="Q374" i="5"/>
  <c r="Q373" i="5"/>
  <c r="Q372" i="5"/>
  <c r="Q371" i="5"/>
  <c r="N374" i="5"/>
  <c r="N373" i="5"/>
  <c r="N372" i="5"/>
  <c r="N371" i="5"/>
  <c r="M374" i="5"/>
  <c r="M373" i="5"/>
  <c r="M372" i="5"/>
  <c r="M371" i="5"/>
  <c r="J374" i="5"/>
  <c r="J373" i="5"/>
  <c r="J372" i="5"/>
  <c r="J371" i="5"/>
  <c r="I374" i="5"/>
  <c r="I373" i="5"/>
  <c r="I372" i="5"/>
  <c r="I371" i="5"/>
  <c r="F374" i="5"/>
  <c r="F373" i="5"/>
  <c r="F372" i="5"/>
  <c r="F371" i="5"/>
  <c r="E374" i="5"/>
  <c r="E373" i="5"/>
  <c r="E372" i="5"/>
  <c r="E371" i="5"/>
  <c r="AA350" i="5" l="1"/>
  <c r="AI349" i="5"/>
  <c r="W367" i="5"/>
  <c r="AE338" i="5"/>
  <c r="AI335" i="5"/>
  <c r="AA342" i="5"/>
  <c r="AA334" i="5"/>
  <c r="AI369" i="5"/>
  <c r="AI371" i="5"/>
  <c r="AA368" i="5"/>
  <c r="AI345" i="5"/>
  <c r="W368" i="5"/>
  <c r="AA349" i="5"/>
  <c r="AI373" i="5"/>
  <c r="AE354" i="5"/>
  <c r="AE372" i="5"/>
  <c r="AI367" i="5"/>
  <c r="AE349" i="5"/>
  <c r="AE355" i="5"/>
  <c r="AA351" i="5"/>
  <c r="AI348" i="5"/>
  <c r="AE356" i="5"/>
  <c r="AA355" i="5"/>
  <c r="AA348" i="5"/>
  <c r="W335" i="5"/>
  <c r="AI338" i="5"/>
  <c r="AA356" i="5"/>
  <c r="AI354" i="5"/>
  <c r="AE337" i="5"/>
  <c r="AA367" i="5"/>
  <c r="AE369" i="5"/>
  <c r="AE348" i="5"/>
  <c r="AI368" i="5"/>
  <c r="AI344" i="5"/>
  <c r="AE334" i="5"/>
  <c r="AA374" i="5"/>
  <c r="AA357" i="5"/>
  <c r="AI355" i="5"/>
  <c r="AI356" i="5"/>
  <c r="W374" i="5"/>
  <c r="AI337" i="5"/>
  <c r="AA337" i="5"/>
  <c r="AI350" i="5"/>
  <c r="F319" i="5"/>
  <c r="U314" i="5"/>
  <c r="U327" i="5"/>
  <c r="V323" i="5"/>
  <c r="V311" i="5"/>
  <c r="G355" i="5"/>
  <c r="AC320" i="5"/>
  <c r="AD321" i="5"/>
  <c r="AC319" i="5"/>
  <c r="AD326" i="5"/>
  <c r="Z324" i="5"/>
  <c r="Z318" i="5"/>
  <c r="Y326" i="5"/>
  <c r="R312" i="5"/>
  <c r="Q313" i="5"/>
  <c r="U320" i="5"/>
  <c r="AC315" i="5"/>
  <c r="AC325" i="5"/>
  <c r="AD325" i="5"/>
  <c r="AD320" i="5"/>
  <c r="Y328" i="5"/>
  <c r="Z327" i="5"/>
  <c r="Y324" i="5"/>
  <c r="Z317" i="5"/>
  <c r="F329" i="5"/>
  <c r="M319" i="5"/>
  <c r="E323" i="5"/>
  <c r="I312" i="5"/>
  <c r="J312" i="5"/>
  <c r="M323" i="5"/>
  <c r="Q312" i="5"/>
  <c r="V326" i="5"/>
  <c r="V312" i="5"/>
  <c r="F314" i="5"/>
  <c r="AC317" i="5"/>
  <c r="AC316" i="5"/>
  <c r="AD315" i="5"/>
  <c r="AC318" i="5"/>
  <c r="AA371" i="5"/>
  <c r="Y316" i="5"/>
  <c r="Y313" i="5"/>
  <c r="Z314" i="5"/>
  <c r="Z321" i="5"/>
  <c r="E319" i="5"/>
  <c r="J319" i="5"/>
  <c r="N319" i="5"/>
  <c r="N329" i="5"/>
  <c r="Q329" i="5"/>
  <c r="R329" i="5"/>
  <c r="U317" i="5"/>
  <c r="F312" i="5"/>
  <c r="I323" i="5"/>
  <c r="J323" i="5"/>
  <c r="N312" i="5"/>
  <c r="N323" i="5"/>
  <c r="Q323" i="5"/>
  <c r="R323" i="5"/>
  <c r="E314" i="5"/>
  <c r="I324" i="5"/>
  <c r="U321" i="5"/>
  <c r="F315" i="5"/>
  <c r="I325" i="5"/>
  <c r="N315" i="5"/>
  <c r="V325" i="5"/>
  <c r="U322" i="5"/>
  <c r="U311" i="5"/>
  <c r="AD322" i="5"/>
  <c r="AC313" i="5"/>
  <c r="AD319" i="5"/>
  <c r="AC314" i="5"/>
  <c r="Y311" i="5"/>
  <c r="Y315" i="5"/>
  <c r="Y322" i="5"/>
  <c r="Z326" i="5"/>
  <c r="W373" i="5"/>
  <c r="Y325" i="5"/>
  <c r="E313" i="5"/>
  <c r="F313" i="5"/>
  <c r="I313" i="5"/>
  <c r="J313" i="5"/>
  <c r="M313" i="5"/>
  <c r="N313" i="5"/>
  <c r="R313" i="5"/>
  <c r="E324" i="5"/>
  <c r="I314" i="5"/>
  <c r="J314" i="5"/>
  <c r="M314" i="5"/>
  <c r="M324" i="5"/>
  <c r="N314" i="5"/>
  <c r="N324" i="5"/>
  <c r="Q314" i="5"/>
  <c r="Q324" i="5"/>
  <c r="R314" i="5"/>
  <c r="R324" i="5"/>
  <c r="V327" i="5"/>
  <c r="U310" i="5"/>
  <c r="E325" i="5"/>
  <c r="I315" i="5"/>
  <c r="J325" i="5"/>
  <c r="M325" i="5"/>
  <c r="Q315" i="5"/>
  <c r="E316" i="5"/>
  <c r="F316" i="5"/>
  <c r="I316" i="5"/>
  <c r="J316" i="5"/>
  <c r="M316" i="5"/>
  <c r="N326" i="5"/>
  <c r="V322" i="5"/>
  <c r="U312" i="5"/>
  <c r="U316" i="5"/>
  <c r="AC309" i="5"/>
  <c r="AD316" i="5"/>
  <c r="Y312" i="5"/>
  <c r="Z322" i="5"/>
  <c r="AI351" i="5"/>
  <c r="Y319" i="5"/>
  <c r="AE351" i="5"/>
  <c r="U329" i="5"/>
  <c r="E312" i="5"/>
  <c r="F323" i="5"/>
  <c r="M312" i="5"/>
  <c r="U315" i="5"/>
  <c r="F324" i="5"/>
  <c r="J324" i="5"/>
  <c r="U325" i="5"/>
  <c r="E315" i="5"/>
  <c r="F325" i="5"/>
  <c r="J315" i="5"/>
  <c r="M315" i="5"/>
  <c r="N325" i="5"/>
  <c r="Q325" i="5"/>
  <c r="R315" i="5"/>
  <c r="R325" i="5"/>
  <c r="E326" i="5"/>
  <c r="F326" i="5"/>
  <c r="I326" i="5"/>
  <c r="J326" i="5"/>
  <c r="M326" i="5"/>
  <c r="N316" i="5"/>
  <c r="Q316" i="5"/>
  <c r="Q326" i="5"/>
  <c r="R316" i="5"/>
  <c r="R326" i="5"/>
  <c r="V319" i="5"/>
  <c r="E317" i="5"/>
  <c r="E327" i="5"/>
  <c r="F317" i="5"/>
  <c r="F327" i="5"/>
  <c r="I317" i="5"/>
  <c r="I327" i="5"/>
  <c r="J317" i="5"/>
  <c r="J327" i="5"/>
  <c r="M317" i="5"/>
  <c r="M327" i="5"/>
  <c r="N317" i="5"/>
  <c r="N327" i="5"/>
  <c r="Q317" i="5"/>
  <c r="Q327" i="5"/>
  <c r="R317" i="5"/>
  <c r="R327" i="5"/>
  <c r="V328" i="5"/>
  <c r="V318" i="5"/>
  <c r="U313" i="5"/>
  <c r="AC328" i="5"/>
  <c r="AD323" i="5"/>
  <c r="AC327" i="5"/>
  <c r="AD311" i="5"/>
  <c r="Z325" i="5"/>
  <c r="Z310" i="5"/>
  <c r="Y321" i="5"/>
  <c r="Y320" i="5"/>
  <c r="Y329" i="5"/>
  <c r="W372" i="5"/>
  <c r="E318" i="5"/>
  <c r="E328" i="5"/>
  <c r="F318" i="5"/>
  <c r="F328" i="5"/>
  <c r="I318" i="5"/>
  <c r="I328" i="5"/>
  <c r="J318" i="5"/>
  <c r="J328" i="5"/>
  <c r="M318" i="5"/>
  <c r="M328" i="5"/>
  <c r="N318" i="5"/>
  <c r="N328" i="5"/>
  <c r="Q318" i="5"/>
  <c r="Q328" i="5"/>
  <c r="R318" i="5"/>
  <c r="R328" i="5"/>
  <c r="V309" i="5"/>
  <c r="V314" i="5"/>
  <c r="V313" i="5"/>
  <c r="AC311" i="5"/>
  <c r="AC310" i="5"/>
  <c r="AD318" i="5"/>
  <c r="Z315" i="5"/>
  <c r="Y323" i="5"/>
  <c r="AE357" i="5"/>
  <c r="AI343" i="5"/>
  <c r="AD317" i="5"/>
  <c r="Z328" i="5"/>
  <c r="Z319" i="5"/>
  <c r="AA343" i="5"/>
  <c r="Y309" i="5"/>
  <c r="AG327" i="5"/>
  <c r="AH318" i="5"/>
  <c r="AH324" i="5"/>
  <c r="AH309" i="5"/>
  <c r="AH316" i="5"/>
  <c r="AG322" i="5"/>
  <c r="AH329" i="5"/>
  <c r="AG310" i="5"/>
  <c r="AH326" i="5"/>
  <c r="AH321" i="5"/>
  <c r="AH312" i="5"/>
  <c r="AH320" i="5"/>
  <c r="AH311" i="5"/>
  <c r="AH315" i="5"/>
  <c r="AH325" i="5"/>
  <c r="AH323" i="5"/>
  <c r="AH313" i="5"/>
  <c r="AH327" i="5"/>
  <c r="AH314" i="5"/>
  <c r="AG321" i="5"/>
  <c r="AG318" i="5"/>
  <c r="AG323" i="5"/>
  <c r="AG316" i="5"/>
  <c r="AG314" i="5"/>
  <c r="AH322" i="5"/>
  <c r="AH317" i="5"/>
  <c r="AG329" i="5"/>
  <c r="AG311" i="5"/>
  <c r="AH319" i="5"/>
  <c r="AH310" i="5"/>
  <c r="AG312" i="5"/>
  <c r="AG315" i="5"/>
  <c r="AG326" i="5"/>
  <c r="AG317" i="5"/>
  <c r="AG328" i="5"/>
  <c r="AG309" i="5"/>
  <c r="AG325" i="5"/>
  <c r="AG319" i="5"/>
  <c r="AG320" i="5"/>
  <c r="AG324" i="5"/>
  <c r="AH328" i="5"/>
  <c r="AG313" i="5"/>
  <c r="AD312" i="5"/>
  <c r="E329" i="5"/>
  <c r="J329" i="5"/>
  <c r="Q319" i="5"/>
  <c r="AD328" i="5"/>
  <c r="AC326" i="5"/>
  <c r="AD314" i="5"/>
  <c r="Z313" i="5"/>
  <c r="Z316" i="5"/>
  <c r="Z312" i="5"/>
  <c r="Z323" i="5"/>
  <c r="Y327" i="5"/>
  <c r="E321" i="5"/>
  <c r="F321" i="5"/>
  <c r="I321" i="5"/>
  <c r="J321" i="5"/>
  <c r="M321" i="5"/>
  <c r="N321" i="5"/>
  <c r="Q321" i="5"/>
  <c r="R321" i="5"/>
  <c r="V329" i="5"/>
  <c r="V315" i="5"/>
  <c r="AC322" i="5"/>
  <c r="AC312" i="5"/>
  <c r="AD313" i="5"/>
  <c r="AC324" i="5"/>
  <c r="AD310" i="5"/>
  <c r="Z320" i="5"/>
  <c r="Y318" i="5"/>
  <c r="Z311" i="5"/>
  <c r="W369" i="5"/>
  <c r="AI357" i="5"/>
  <c r="AI334" i="5"/>
  <c r="I329" i="5"/>
  <c r="AC321" i="5"/>
  <c r="U324" i="5"/>
  <c r="V320" i="5"/>
  <c r="N310" i="5"/>
  <c r="U323" i="5"/>
  <c r="V324" i="5"/>
  <c r="V321" i="5"/>
  <c r="U309" i="5"/>
  <c r="AC329" i="5"/>
  <c r="AD329" i="5"/>
  <c r="AE373" i="5"/>
  <c r="AD309" i="5"/>
  <c r="Z329" i="5"/>
  <c r="Y310" i="5"/>
  <c r="Y317" i="5"/>
  <c r="I319" i="5"/>
  <c r="M329" i="5"/>
  <c r="R319" i="5"/>
  <c r="E309" i="5"/>
  <c r="E320" i="5"/>
  <c r="F309" i="5"/>
  <c r="F320" i="5"/>
  <c r="I309" i="5"/>
  <c r="I320" i="5"/>
  <c r="J309" i="5"/>
  <c r="J320" i="5"/>
  <c r="M309" i="5"/>
  <c r="M320" i="5"/>
  <c r="N309" i="5"/>
  <c r="N320" i="5"/>
  <c r="Q309" i="5"/>
  <c r="Q320" i="5"/>
  <c r="R309" i="5"/>
  <c r="R320" i="5"/>
  <c r="U328" i="5"/>
  <c r="E310" i="5"/>
  <c r="F310" i="5"/>
  <c r="I310" i="5"/>
  <c r="J310" i="5"/>
  <c r="M310" i="5"/>
  <c r="Q310" i="5"/>
  <c r="R310" i="5"/>
  <c r="U319" i="5"/>
  <c r="E311" i="5"/>
  <c r="E322" i="5"/>
  <c r="F311" i="5"/>
  <c r="F322" i="5"/>
  <c r="I311" i="5"/>
  <c r="I322" i="5"/>
  <c r="J311" i="5"/>
  <c r="J322" i="5"/>
  <c r="M311" i="5"/>
  <c r="M322" i="5"/>
  <c r="N311" i="5"/>
  <c r="N322" i="5"/>
  <c r="Q311" i="5"/>
  <c r="Q322" i="5"/>
  <c r="R311" i="5"/>
  <c r="R322" i="5"/>
  <c r="V317" i="5"/>
  <c r="K355" i="5"/>
  <c r="U318" i="5"/>
  <c r="W318" i="5" s="1"/>
  <c r="U326" i="5"/>
  <c r="V316" i="5"/>
  <c r="V310" i="5"/>
  <c r="AE371" i="5"/>
  <c r="AC323" i="5"/>
  <c r="AD327" i="5"/>
  <c r="AD324" i="5"/>
  <c r="Z309" i="5"/>
  <c r="Y314" i="5"/>
  <c r="AI372" i="5"/>
  <c r="AA335" i="5"/>
  <c r="AA354" i="5"/>
  <c r="AA344" i="5"/>
  <c r="AA373" i="5"/>
  <c r="AA372" i="5"/>
  <c r="AA345" i="5"/>
  <c r="AA369" i="5"/>
  <c r="AA338" i="5"/>
  <c r="AE374" i="5"/>
  <c r="AE342" i="5"/>
  <c r="AE343" i="5"/>
  <c r="AE344" i="5"/>
  <c r="AE345" i="5"/>
  <c r="AE335" i="5"/>
  <c r="W357" i="5"/>
  <c r="W350" i="5"/>
  <c r="K334" i="5"/>
  <c r="K350" i="5"/>
  <c r="O355" i="5"/>
  <c r="W354" i="5"/>
  <c r="O337" i="5"/>
  <c r="O343" i="5"/>
  <c r="O356" i="5"/>
  <c r="S334" i="5"/>
  <c r="O349" i="5"/>
  <c r="S335" i="5"/>
  <c r="G338" i="5"/>
  <c r="K357" i="5"/>
  <c r="W351" i="5"/>
  <c r="S351" i="5"/>
  <c r="G344" i="5"/>
  <c r="W338" i="5"/>
  <c r="W344" i="5"/>
  <c r="O335" i="5"/>
  <c r="G351" i="5"/>
  <c r="G343" i="5"/>
  <c r="O338" i="5"/>
  <c r="O348" i="5"/>
  <c r="S337" i="5"/>
  <c r="G350" i="5"/>
  <c r="S357" i="5"/>
  <c r="W337" i="5"/>
  <c r="G357" i="5"/>
  <c r="K348" i="5"/>
  <c r="G337" i="5"/>
  <c r="S349" i="5"/>
  <c r="O350" i="5"/>
  <c r="G349" i="5"/>
  <c r="G348" i="5"/>
  <c r="G335" i="5"/>
  <c r="G356" i="5"/>
  <c r="G345" i="5"/>
  <c r="G354" i="5"/>
  <c r="G342" i="5"/>
  <c r="G334" i="5"/>
  <c r="O354" i="5"/>
  <c r="O357" i="5"/>
  <c r="K351" i="5"/>
  <c r="O342" i="5"/>
  <c r="K354" i="5"/>
  <c r="S354" i="5"/>
  <c r="S348" i="5"/>
  <c r="S344" i="5"/>
  <c r="W343" i="5"/>
  <c r="W356" i="5"/>
  <c r="S355" i="5"/>
  <c r="W355" i="5"/>
  <c r="K349" i="5"/>
  <c r="K356" i="5"/>
  <c r="O351" i="5"/>
  <c r="S356" i="5"/>
  <c r="S338" i="5"/>
  <c r="S350" i="5"/>
  <c r="K345" i="5"/>
  <c r="K337" i="5"/>
  <c r="O334" i="5"/>
  <c r="S345" i="5"/>
  <c r="S343" i="5"/>
  <c r="K343" i="5"/>
  <c r="O345" i="5"/>
  <c r="W334" i="5"/>
  <c r="K335" i="5"/>
  <c r="W349" i="5"/>
  <c r="W348" i="5"/>
  <c r="S342" i="5"/>
  <c r="O344" i="5"/>
  <c r="K344" i="5"/>
  <c r="W345" i="5"/>
  <c r="K342" i="5"/>
  <c r="W342" i="5"/>
  <c r="K338" i="5"/>
  <c r="S367" i="5"/>
  <c r="S371" i="5"/>
  <c r="S374" i="5"/>
  <c r="O372" i="5"/>
  <c r="O371" i="5"/>
  <c r="O373" i="5"/>
  <c r="K367" i="5"/>
  <c r="K374" i="5"/>
  <c r="G371" i="5"/>
  <c r="G374" i="5"/>
  <c r="K369" i="5"/>
  <c r="S369" i="5"/>
  <c r="G373" i="5"/>
  <c r="S373" i="5"/>
  <c r="K371" i="5"/>
  <c r="G368" i="5"/>
  <c r="O368" i="5"/>
  <c r="K372" i="5"/>
  <c r="G369" i="5"/>
  <c r="O369" i="5"/>
  <c r="K373" i="5"/>
  <c r="G372" i="5"/>
  <c r="S372" i="5"/>
  <c r="K368" i="5"/>
  <c r="S368" i="5"/>
  <c r="O374" i="5"/>
  <c r="G367" i="5"/>
  <c r="O367" i="5"/>
  <c r="K315" i="5" l="1"/>
  <c r="W327" i="5"/>
  <c r="AA320" i="5"/>
  <c r="AA312" i="5"/>
  <c r="AA313" i="5"/>
  <c r="O323" i="5"/>
  <c r="AE322" i="5"/>
  <c r="W312" i="5"/>
  <c r="AA317" i="5"/>
  <c r="W329" i="5"/>
  <c r="AE314" i="5"/>
  <c r="K324" i="5"/>
  <c r="S314" i="5"/>
  <c r="AA311" i="5"/>
  <c r="O329" i="5"/>
  <c r="O314" i="5"/>
  <c r="S327" i="5"/>
  <c r="G327" i="5"/>
  <c r="K321" i="5"/>
  <c r="J360" i="5"/>
  <c r="K327" i="5"/>
  <c r="W313" i="5"/>
  <c r="S315" i="5"/>
  <c r="G325" i="5"/>
  <c r="K314" i="5"/>
  <c r="K323" i="5"/>
  <c r="AE325" i="5"/>
  <c r="AA314" i="5"/>
  <c r="AA319" i="5"/>
  <c r="W322" i="5"/>
  <c r="AA326" i="5"/>
  <c r="U336" i="5"/>
  <c r="E347" i="5"/>
  <c r="K326" i="5"/>
  <c r="S323" i="5"/>
  <c r="W316" i="5"/>
  <c r="K329" i="5"/>
  <c r="G329" i="5"/>
  <c r="AE319" i="5"/>
  <c r="U347" i="5"/>
  <c r="K328" i="5"/>
  <c r="S325" i="5"/>
  <c r="K311" i="5"/>
  <c r="AC347" i="5"/>
  <c r="G313" i="5"/>
  <c r="E360" i="5"/>
  <c r="E333" i="5"/>
  <c r="U333" i="5"/>
  <c r="O312" i="5"/>
  <c r="O321" i="5"/>
  <c r="K317" i="5"/>
  <c r="S312" i="5"/>
  <c r="K322" i="5"/>
  <c r="J347" i="5"/>
  <c r="W314" i="5"/>
  <c r="AE311" i="5"/>
  <c r="S329" i="5"/>
  <c r="W319" i="5"/>
  <c r="U341" i="5"/>
  <c r="AI320" i="5"/>
  <c r="W325" i="5"/>
  <c r="S310" i="5"/>
  <c r="S320" i="5"/>
  <c r="O318" i="5"/>
  <c r="S309" i="5"/>
  <c r="G309" i="5"/>
  <c r="S317" i="5"/>
  <c r="G317" i="5"/>
  <c r="G326" i="5"/>
  <c r="W311" i="5"/>
  <c r="AA325" i="5"/>
  <c r="W315" i="5"/>
  <c r="K312" i="5"/>
  <c r="O320" i="5"/>
  <c r="W323" i="5"/>
  <c r="S311" i="5"/>
  <c r="G311" i="5"/>
  <c r="M336" i="5"/>
  <c r="S321" i="5"/>
  <c r="G321" i="5"/>
  <c r="S328" i="5"/>
  <c r="G328" i="5"/>
  <c r="K320" i="5"/>
  <c r="K316" i="5"/>
  <c r="N347" i="5"/>
  <c r="J336" i="5"/>
  <c r="O322" i="5"/>
  <c r="AA329" i="5"/>
  <c r="AI318" i="5"/>
  <c r="O328" i="5"/>
  <c r="O324" i="5"/>
  <c r="W326" i="5"/>
  <c r="W324" i="5"/>
  <c r="AA328" i="5"/>
  <c r="AE324" i="5"/>
  <c r="O325" i="5"/>
  <c r="Q341" i="5"/>
  <c r="O316" i="5"/>
  <c r="G315" i="5"/>
  <c r="W320" i="5"/>
  <c r="F333" i="5"/>
  <c r="I28" i="1" s="1"/>
  <c r="O313" i="5"/>
  <c r="Q333" i="5"/>
  <c r="AG353" i="5"/>
  <c r="AA315" i="5"/>
  <c r="G320" i="5"/>
  <c r="M360" i="5"/>
  <c r="M353" i="5"/>
  <c r="G324" i="5"/>
  <c r="O315" i="5"/>
  <c r="G312" i="5"/>
  <c r="G319" i="5"/>
  <c r="U331" i="5"/>
  <c r="S322" i="5"/>
  <c r="G322" i="5"/>
  <c r="J332" i="5"/>
  <c r="K319" i="5"/>
  <c r="I347" i="5"/>
  <c r="AC331" i="5"/>
  <c r="AI323" i="5"/>
  <c r="V360" i="5"/>
  <c r="K318" i="5"/>
  <c r="O327" i="5"/>
  <c r="S316" i="5"/>
  <c r="O326" i="5"/>
  <c r="K325" i="5"/>
  <c r="G323" i="5"/>
  <c r="AC336" i="5"/>
  <c r="I353" i="5"/>
  <c r="O310" i="5"/>
  <c r="O317" i="5"/>
  <c r="M332" i="5"/>
  <c r="S324" i="5"/>
  <c r="G310" i="5"/>
  <c r="R347" i="5"/>
  <c r="F336" i="5"/>
  <c r="S319" i="5"/>
  <c r="AI315" i="5"/>
  <c r="AE315" i="5"/>
  <c r="Y331" i="5"/>
  <c r="W310" i="5"/>
  <c r="E336" i="5"/>
  <c r="AI311" i="5"/>
  <c r="AI324" i="5"/>
  <c r="O311" i="5"/>
  <c r="V331" i="5"/>
  <c r="AE313" i="5"/>
  <c r="AE320" i="5"/>
  <c r="N336" i="5"/>
  <c r="N333" i="5"/>
  <c r="K28" i="1" s="1"/>
  <c r="U360" i="5"/>
  <c r="N360" i="5"/>
  <c r="I336" i="5"/>
  <c r="AE323" i="5"/>
  <c r="S318" i="5"/>
  <c r="G318" i="5"/>
  <c r="Q331" i="5"/>
  <c r="N353" i="5"/>
  <c r="W321" i="5"/>
  <c r="AE326" i="5"/>
  <c r="M333" i="5"/>
  <c r="V332" i="5"/>
  <c r="O309" i="5"/>
  <c r="AG341" i="5"/>
  <c r="E341" i="5"/>
  <c r="V341" i="5"/>
  <c r="M331" i="5"/>
  <c r="F331" i="5"/>
  <c r="Q332" i="5"/>
  <c r="K313" i="5"/>
  <c r="E353" i="5"/>
  <c r="O319" i="5"/>
  <c r="AC332" i="5"/>
  <c r="AE321" i="5"/>
  <c r="AG336" i="5"/>
  <c r="M347" i="5"/>
  <c r="AE329" i="5"/>
  <c r="AI328" i="5"/>
  <c r="AE318" i="5"/>
  <c r="F332" i="5"/>
  <c r="K309" i="5"/>
  <c r="I332" i="5"/>
  <c r="W328" i="5"/>
  <c r="J333" i="5"/>
  <c r="J28" i="1" s="1"/>
  <c r="S326" i="5"/>
  <c r="R341" i="5"/>
  <c r="N341" i="5"/>
  <c r="R332" i="5"/>
  <c r="AA322" i="5"/>
  <c r="U332" i="5"/>
  <c r="AA318" i="5"/>
  <c r="S313" i="5"/>
  <c r="G316" i="5"/>
  <c r="Q353" i="5"/>
  <c r="F341" i="5"/>
  <c r="M341" i="5"/>
  <c r="W309" i="5"/>
  <c r="AE327" i="5"/>
  <c r="AD341" i="5"/>
  <c r="AG347" i="5"/>
  <c r="AG333" i="5"/>
  <c r="AG360" i="5"/>
  <c r="AI317" i="5"/>
  <c r="AI325" i="5"/>
  <c r="AI316" i="5"/>
  <c r="AH341" i="5"/>
  <c r="AH331" i="5"/>
  <c r="AA324" i="5"/>
  <c r="AC341" i="5"/>
  <c r="J331" i="5"/>
  <c r="V333" i="5"/>
  <c r="AC360" i="5"/>
  <c r="Y353" i="5"/>
  <c r="Y332" i="5"/>
  <c r="AG331" i="5"/>
  <c r="AI309" i="5"/>
  <c r="AH347" i="5"/>
  <c r="AH360" i="5"/>
  <c r="AH336" i="5"/>
  <c r="AH333" i="5"/>
  <c r="AE316" i="5"/>
  <c r="R360" i="5"/>
  <c r="R336" i="5"/>
  <c r="U353" i="5"/>
  <c r="I341" i="5"/>
  <c r="E331" i="5"/>
  <c r="W317" i="5"/>
  <c r="AD333" i="5"/>
  <c r="AD360" i="5"/>
  <c r="AD347" i="5"/>
  <c r="AE309" i="5"/>
  <c r="AD336" i="5"/>
  <c r="J341" i="5"/>
  <c r="AD353" i="5"/>
  <c r="AD332" i="5"/>
  <c r="AI312" i="5"/>
  <c r="Y360" i="5"/>
  <c r="AA327" i="5"/>
  <c r="V347" i="5"/>
  <c r="Q360" i="5"/>
  <c r="N332" i="5"/>
  <c r="AA323" i="5"/>
  <c r="AI321" i="5"/>
  <c r="AD331" i="5"/>
  <c r="Y341" i="5"/>
  <c r="AI322" i="5"/>
  <c r="AE317" i="5"/>
  <c r="E332" i="5"/>
  <c r="I360" i="5"/>
  <c r="N331" i="5"/>
  <c r="R353" i="5"/>
  <c r="F353" i="5"/>
  <c r="R333" i="5"/>
  <c r="L28" i="1" s="1"/>
  <c r="AI326" i="5"/>
  <c r="Y347" i="5"/>
  <c r="Y336" i="5"/>
  <c r="Y333" i="5"/>
  <c r="AE310" i="5"/>
  <c r="AC353" i="5"/>
  <c r="AC333" i="5"/>
  <c r="AA321" i="5"/>
  <c r="AE328" i="5"/>
  <c r="K310" i="5"/>
  <c r="I331" i="5"/>
  <c r="G314" i="5"/>
  <c r="Q347" i="5"/>
  <c r="F347" i="5"/>
  <c r="AE312" i="5"/>
  <c r="AA316" i="5"/>
  <c r="Z341" i="5"/>
  <c r="Z331" i="5"/>
  <c r="AI310" i="5"/>
  <c r="AH332" i="5"/>
  <c r="AH353" i="5"/>
  <c r="AI314" i="5"/>
  <c r="AG332" i="5"/>
  <c r="AA310" i="5"/>
  <c r="Z353" i="5"/>
  <c r="Z332" i="5"/>
  <c r="J353" i="5"/>
  <c r="I333" i="5"/>
  <c r="V353" i="5"/>
  <c r="Q336" i="5"/>
  <c r="F360" i="5"/>
  <c r="V336" i="5"/>
  <c r="AI319" i="5"/>
  <c r="AI327" i="5"/>
  <c r="AI329" i="5"/>
  <c r="R331" i="5"/>
  <c r="Z360" i="5"/>
  <c r="Z333" i="5"/>
  <c r="Z336" i="5"/>
  <c r="AA309" i="5"/>
  <c r="Z347" i="5"/>
  <c r="AI313" i="5"/>
  <c r="I330" i="5" l="1"/>
  <c r="M330" i="5"/>
  <c r="O336" i="5"/>
  <c r="W347" i="5"/>
  <c r="J330" i="5"/>
  <c r="AE347" i="5"/>
  <c r="AI353" i="5"/>
  <c r="W336" i="5"/>
  <c r="K360" i="5"/>
  <c r="O360" i="5"/>
  <c r="Q330" i="5"/>
  <c r="AC330" i="5"/>
  <c r="G347" i="5"/>
  <c r="G333" i="5"/>
  <c r="I12" i="1" s="1"/>
  <c r="S353" i="5"/>
  <c r="O341" i="5"/>
  <c r="Y330" i="5"/>
  <c r="AD330" i="5"/>
  <c r="O27" i="1" s="1"/>
  <c r="G360" i="5"/>
  <c r="Z330" i="5"/>
  <c r="N27" i="1" s="1"/>
  <c r="E330" i="5"/>
  <c r="AG330" i="5"/>
  <c r="U330" i="5"/>
  <c r="O353" i="5"/>
  <c r="V330" i="5"/>
  <c r="M27" i="1" s="1"/>
  <c r="W333" i="5"/>
  <c r="M12" i="1" s="1"/>
  <c r="AE332" i="5"/>
  <c r="AE336" i="5"/>
  <c r="O333" i="5"/>
  <c r="K12" i="1" s="1"/>
  <c r="K347" i="5"/>
  <c r="K336" i="5"/>
  <c r="O347" i="5"/>
  <c r="K353" i="5"/>
  <c r="S341" i="5"/>
  <c r="G341" i="5"/>
  <c r="K332" i="5"/>
  <c r="W332" i="5"/>
  <c r="G336" i="5"/>
  <c r="O332" i="5"/>
  <c r="G331" i="5"/>
  <c r="W341" i="5"/>
  <c r="W360" i="5"/>
  <c r="S332" i="5"/>
  <c r="AA332" i="5"/>
  <c r="W331" i="5"/>
  <c r="AA331" i="5"/>
  <c r="AA353" i="5"/>
  <c r="K333" i="5"/>
  <c r="J12" i="1" s="1"/>
  <c r="K341" i="5"/>
  <c r="S347" i="5"/>
  <c r="AA360" i="5"/>
  <c r="F330" i="5"/>
  <c r="I27" i="1" s="1"/>
  <c r="S331" i="5"/>
  <c r="S336" i="5"/>
  <c r="AA347" i="5"/>
  <c r="O331" i="5"/>
  <c r="AI347" i="5"/>
  <c r="G332" i="5"/>
  <c r="AE353" i="5"/>
  <c r="S360" i="5"/>
  <c r="G353" i="5"/>
  <c r="AI336" i="5"/>
  <c r="AI360" i="5"/>
  <c r="AI341" i="5"/>
  <c r="W353" i="5"/>
  <c r="AE341" i="5"/>
  <c r="N330" i="5"/>
  <c r="AE360" i="5"/>
  <c r="M28" i="1"/>
  <c r="AI333" i="5"/>
  <c r="AI332" i="5"/>
  <c r="AI331" i="5"/>
  <c r="AH330" i="5"/>
  <c r="K331" i="5"/>
  <c r="O28" i="1"/>
  <c r="AE333" i="5"/>
  <c r="O12" i="1" s="1"/>
  <c r="R330" i="5"/>
  <c r="L27" i="1" s="1"/>
  <c r="AA336" i="5"/>
  <c r="AA341" i="5"/>
  <c r="S333" i="5"/>
  <c r="L12" i="1" s="1"/>
  <c r="AA333" i="5"/>
  <c r="N12" i="1" s="1"/>
  <c r="N28" i="1"/>
  <c r="AE331" i="5"/>
  <c r="K330" i="5"/>
  <c r="J11" i="1" s="1"/>
  <c r="J27" i="1"/>
  <c r="K27" i="1"/>
  <c r="O330" i="5" l="1"/>
  <c r="K11" i="1" s="1"/>
  <c r="S330" i="5"/>
  <c r="L11" i="1" s="1"/>
  <c r="W330" i="5"/>
  <c r="M11" i="1" s="1"/>
  <c r="AA330" i="5"/>
  <c r="N11" i="1" s="1"/>
  <c r="AI330" i="5"/>
  <c r="AE330" i="5"/>
  <c r="O11" i="1" s="1"/>
  <c r="G330" i="5"/>
  <c r="I11" i="1" s="1"/>
</calcChain>
</file>

<file path=xl/sharedStrings.xml><?xml version="1.0" encoding="utf-8"?>
<sst xmlns="http://schemas.openxmlformats.org/spreadsheetml/2006/main" count="20421" uniqueCount="1326">
  <si>
    <t>Local authority selection:</t>
  </si>
  <si>
    <t>England</t>
  </si>
  <si>
    <t>Predominantly Rural</t>
  </si>
  <si>
    <t>Class:</t>
  </si>
  <si>
    <t>Classification:</t>
  </si>
  <si>
    <t>Predominantly Urban</t>
  </si>
  <si>
    <t>Urban with Significant Rural</t>
  </si>
  <si>
    <t>London Borough</t>
  </si>
  <si>
    <t>Metropolitan District</t>
  </si>
  <si>
    <t>Shire County</t>
  </si>
  <si>
    <t>Shire District</t>
  </si>
  <si>
    <t>Unitary Authority</t>
  </si>
  <si>
    <t>Predominantly Urban - Shire County</t>
  </si>
  <si>
    <t>Predominantly Urban - Shire District</t>
  </si>
  <si>
    <t>Predominantly Urban - Unitary Authority</t>
  </si>
  <si>
    <t>Predominantly Urban - London Borough</t>
  </si>
  <si>
    <t>Predominantly Urban - Met District</t>
  </si>
  <si>
    <t>Predominantly Rural - Shire County</t>
  </si>
  <si>
    <t>Predominantly Rural - Shire District</t>
  </si>
  <si>
    <t>Predominantly Rural - Unitary Authority</t>
  </si>
  <si>
    <t>Urban with Significant Rural - Shire County</t>
  </si>
  <si>
    <t>Urban with Significant Rural - Shire District</t>
  </si>
  <si>
    <t>Urban with Significant Rural - Unitary Authority</t>
  </si>
  <si>
    <t>Allerdale</t>
  </si>
  <si>
    <t>Ashford</t>
  </si>
  <si>
    <t>Babergh</t>
  </si>
  <si>
    <t>Boston</t>
  </si>
  <si>
    <t>Braintree</t>
  </si>
  <si>
    <t>Breckland</t>
  </si>
  <si>
    <t>Cheshire East</t>
  </si>
  <si>
    <t>Chichester</t>
  </si>
  <si>
    <t>Copeland</t>
  </si>
  <si>
    <t>Cornwall</t>
  </si>
  <si>
    <t>Cotswold</t>
  </si>
  <si>
    <t>Craven</t>
  </si>
  <si>
    <t>Cumbria</t>
  </si>
  <si>
    <t>Derbyshire Dales</t>
  </si>
  <si>
    <t>Devon</t>
  </si>
  <si>
    <t>Durham</t>
  </si>
  <si>
    <t>East Cambridgeshire</t>
  </si>
  <si>
    <t>East Devon</t>
  </si>
  <si>
    <t>East Hertfordshire</t>
  </si>
  <si>
    <t>East Lindsey</t>
  </si>
  <si>
    <t>East Riding of Yorkshire</t>
  </si>
  <si>
    <t>East Suffolk</t>
  </si>
  <si>
    <t>East Sussex</t>
  </si>
  <si>
    <t>Eden</t>
  </si>
  <si>
    <t>Forest of Dean</t>
  </si>
  <si>
    <t>Hambleton</t>
  </si>
  <si>
    <t>Hampshire</t>
  </si>
  <si>
    <t>Harborough</t>
  </si>
  <si>
    <t>Harrogate</t>
  </si>
  <si>
    <t>Herefordshire</t>
  </si>
  <si>
    <t>Isle of Wight</t>
  </si>
  <si>
    <t>King's Lynn and West Norfolk</t>
  </si>
  <si>
    <t>Lancashire</t>
  </si>
  <si>
    <t>Lewes</t>
  </si>
  <si>
    <t>Lichfield</t>
  </si>
  <si>
    <t>Lincolnshire</t>
  </si>
  <si>
    <t>Malvern Hills</t>
  </si>
  <si>
    <t>Melton</t>
  </si>
  <si>
    <t>Mendip</t>
  </si>
  <si>
    <t>Mid Devon</t>
  </si>
  <si>
    <t>Mid Suffolk</t>
  </si>
  <si>
    <t>Mid Sussex</t>
  </si>
  <si>
    <t>New Forest</t>
  </si>
  <si>
    <t>Newark and Sherwood</t>
  </si>
  <si>
    <t>Norfolk</t>
  </si>
  <si>
    <t>North Devon</t>
  </si>
  <si>
    <t>North Kesteven</t>
  </si>
  <si>
    <t>North Lincolnshire</t>
  </si>
  <si>
    <t>North Norfolk</t>
  </si>
  <si>
    <t>North Somerset</t>
  </si>
  <si>
    <t>North West Leicestershire</t>
  </si>
  <si>
    <t>North Yorkshire</t>
  </si>
  <si>
    <t>Northumberland</t>
  </si>
  <si>
    <t>Nottinghamshire</t>
  </si>
  <si>
    <t>Ribble Valley</t>
  </si>
  <si>
    <t>Richmondshire</t>
  </si>
  <si>
    <t>Rother</t>
  </si>
  <si>
    <t>Rugby</t>
  </si>
  <si>
    <t>Rutland</t>
  </si>
  <si>
    <t>Ryedale</t>
  </si>
  <si>
    <t>Scarborough</t>
  </si>
  <si>
    <t>Sedgemoor</t>
  </si>
  <si>
    <t>Selby</t>
  </si>
  <si>
    <t>Shropshire</t>
  </si>
  <si>
    <t>Somerset West and Taunton</t>
  </si>
  <si>
    <t>South Cambridgeshire</t>
  </si>
  <si>
    <t>South Hams</t>
  </si>
  <si>
    <t>South Holland</t>
  </si>
  <si>
    <t>South Kesteven</t>
  </si>
  <si>
    <t>South Lakeland</t>
  </si>
  <si>
    <t>South Norfolk</t>
  </si>
  <si>
    <t>South Oxfordshire</t>
  </si>
  <si>
    <t>South Somerset</t>
  </si>
  <si>
    <t>Stafford</t>
  </si>
  <si>
    <t>Staffordshire</t>
  </si>
  <si>
    <t>Stratford-on-Avon</t>
  </si>
  <si>
    <t>Stroud</t>
  </si>
  <si>
    <t>Suffolk</t>
  </si>
  <si>
    <t>Teignbridge</t>
  </si>
  <si>
    <t>Tewkesbury</t>
  </si>
  <si>
    <t>Torridge</t>
  </si>
  <si>
    <t>Uttlesford</t>
  </si>
  <si>
    <t>Vale of White Horse</t>
  </si>
  <si>
    <t>Wealden</t>
  </si>
  <si>
    <t>West Devon</t>
  </si>
  <si>
    <t>West Lindsey</t>
  </si>
  <si>
    <t>West Northamptonshire</t>
  </si>
  <si>
    <t>West Oxfordshire</t>
  </si>
  <si>
    <t>West Suffolk</t>
  </si>
  <si>
    <t>Wychavon</t>
  </si>
  <si>
    <t>Years:</t>
  </si>
  <si>
    <t>Estimates of housholds not connected to the gas network</t>
  </si>
  <si>
    <t>Source: Department for Business, Energy &amp; Industrial Strategy</t>
  </si>
  <si>
    <t>LAD11NM</t>
  </si>
  <si>
    <t>RUC11</t>
  </si>
  <si>
    <t>CTYNM</t>
  </si>
  <si>
    <t>Broad_RUC11</t>
  </si>
  <si>
    <t>Buckinghamshire Council</t>
  </si>
  <si>
    <t>Urban with Significant Rural (rural including hub towns 26-49%)</t>
  </si>
  <si>
    <t>Hartlepool</t>
  </si>
  <si>
    <t>Urban with City and Town</t>
  </si>
  <si>
    <t>Cambridgeshire</t>
  </si>
  <si>
    <t xml:space="preserve">Largely Rural (rural including hub towns 50-79%) </t>
  </si>
  <si>
    <t>Middlesbrough</t>
  </si>
  <si>
    <t>Redcar and Cleveland</t>
  </si>
  <si>
    <t>Derbyshire</t>
  </si>
  <si>
    <t>Stockton-on-Tees</t>
  </si>
  <si>
    <t>Darlington</t>
  </si>
  <si>
    <t>Dorset</t>
  </si>
  <si>
    <t>Halton</t>
  </si>
  <si>
    <t>Warrington</t>
  </si>
  <si>
    <t>Essex</t>
  </si>
  <si>
    <t>Blackburn with Darwen</t>
  </si>
  <si>
    <t>Gloucestershire</t>
  </si>
  <si>
    <t>Blackpool</t>
  </si>
  <si>
    <t>Kingston upon Hull</t>
  </si>
  <si>
    <t>Hertfordshire</t>
  </si>
  <si>
    <t>Kent</t>
  </si>
  <si>
    <t>North East Lincolnshire</t>
  </si>
  <si>
    <t>Leicestershire</t>
  </si>
  <si>
    <t>York</t>
  </si>
  <si>
    <t>Derby</t>
  </si>
  <si>
    <t>Leicester</t>
  </si>
  <si>
    <t>Northamptonshire</t>
  </si>
  <si>
    <t xml:space="preserve">Mainly Rural (rural including hub towns &gt;=80%) </t>
  </si>
  <si>
    <t>Nottingham</t>
  </si>
  <si>
    <t>Urban with Minor Conurbation</t>
  </si>
  <si>
    <t>Oxfordshire</t>
  </si>
  <si>
    <t>Telford and Wrekin</t>
  </si>
  <si>
    <t>Somerset</t>
  </si>
  <si>
    <t>Stoke-on-Trent</t>
  </si>
  <si>
    <t>Bath and North East Somerset</t>
  </si>
  <si>
    <t>Bristol</t>
  </si>
  <si>
    <t>Surrey</t>
  </si>
  <si>
    <t>Urban with Major Conurbation</t>
  </si>
  <si>
    <t>Warwickshire</t>
  </si>
  <si>
    <t>South Gloucestershire</t>
  </si>
  <si>
    <t>West Sussex</t>
  </si>
  <si>
    <t>Plymouth</t>
  </si>
  <si>
    <t>Worcestershire</t>
  </si>
  <si>
    <t>Torbay</t>
  </si>
  <si>
    <t>Bournemouth</t>
  </si>
  <si>
    <t>Poole</t>
  </si>
  <si>
    <t>Swindon</t>
  </si>
  <si>
    <t>Peterborough</t>
  </si>
  <si>
    <t>Luton</t>
  </si>
  <si>
    <t>Southend on Sea</t>
  </si>
  <si>
    <t>Thurrock</t>
  </si>
  <si>
    <t>Medway</t>
  </si>
  <si>
    <t>Bracknell Forest</t>
  </si>
  <si>
    <t>West Berkshire</t>
  </si>
  <si>
    <t>Reading</t>
  </si>
  <si>
    <t>Slough</t>
  </si>
  <si>
    <t>Windsor and Maidenhead</t>
  </si>
  <si>
    <t>Wokingham</t>
  </si>
  <si>
    <t>Milton Keynes</t>
  </si>
  <si>
    <t>Brighton and Hove</t>
  </si>
  <si>
    <t>Portsmouth</t>
  </si>
  <si>
    <t>Southampton</t>
  </si>
  <si>
    <t>Cheshire West and Chester</t>
  </si>
  <si>
    <t>Isles of Scilly</t>
  </si>
  <si>
    <t>Wiltshire</t>
  </si>
  <si>
    <t>Bedford</t>
  </si>
  <si>
    <t>Central Bedfordshire</t>
  </si>
  <si>
    <t>Aylesbury Vale</t>
  </si>
  <si>
    <t>Chiltern</t>
  </si>
  <si>
    <t>South Bucks</t>
  </si>
  <si>
    <t>Wycombe</t>
  </si>
  <si>
    <t>Cambridge</t>
  </si>
  <si>
    <t>Fenland</t>
  </si>
  <si>
    <t>Huntingdonshire</t>
  </si>
  <si>
    <t>Barrow-in-Furness</t>
  </si>
  <si>
    <t>Carlisle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</si>
  <si>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</si>
  <si>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</si>
  <si>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</si>
  <si>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</si>
  <si>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</si>
  <si>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</si>
  <si>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</si>
  <si>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Exeter</t>
  </si>
  <si>
    <t>Christchurch</t>
  </si>
  <si>
    <t>East Dorset</t>
  </si>
  <si>
    <t>North Dorset</t>
  </si>
  <si>
    <t>Purbeck</t>
  </si>
  <si>
    <t>West Dorset</t>
  </si>
  <si>
    <t>Weymouth and Portland</t>
  </si>
  <si>
    <t>Eastbourne</t>
  </si>
  <si>
    <t>Hastings</t>
  </si>
  <si>
    <t>Basildon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</si>
  <si>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</si>
  <si>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</si>
  <si>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</si>
  <si>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</si>
  <si>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</si>
  <si>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</si>
  <si>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</si>
  <si>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</si>
  <si>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</si>
  <si>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Cheltenham</t>
  </si>
  <si>
    <t>Gloucester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</si>
  <si>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</si>
  <si>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</si>
  <si>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</si>
  <si>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</si>
  <si>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</si>
  <si>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</si>
  <si>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</si>
  <si>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Rushmoor</t>
  </si>
  <si>
    <t>Test Valley</t>
  </si>
  <si>
    <t>Winchester</t>
  </si>
  <si>
    <t>Broxbourne</t>
  </si>
  <si>
    <t>Dacorum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</si>
  <si>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</si>
  <si>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</si>
  <si>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</si>
  <si>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</si>
  <si>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</si>
  <si>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</si>
  <si>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</si>
  <si>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Canterbury</t>
  </si>
  <si>
    <t>Dartford</t>
  </si>
  <si>
    <t>Dover</t>
  </si>
  <si>
    <t>Gravesham</t>
  </si>
  <si>
    <t>Maidstone</t>
  </si>
  <si>
    <t>Sevenoaks</t>
  </si>
  <si>
    <t>Folkestone &amp; Hythe</t>
  </si>
  <si>
    <t>Swale</t>
  </si>
  <si>
    <t>Thanet</t>
  </si>
  <si>
    <t>Tonbridge and Malling</t>
  </si>
  <si>
    <t>Tunbridge Wells</t>
  </si>
  <si>
    <t>Burnley</t>
  </si>
  <si>
    <t>Chorley</t>
  </si>
  <si>
    <t>Fylde</t>
  </si>
  <si>
    <t>Hyndburn</t>
  </si>
  <si>
    <t>Lancaster</t>
  </si>
  <si>
    <t>Pendle</t>
  </si>
  <si>
    <t>Preston</t>
  </si>
  <si>
    <t>Rossendale</t>
  </si>
  <si>
    <t>South Ribble</t>
  </si>
  <si>
    <t>West Lancashire</t>
  </si>
  <si>
    <t>Wyre</t>
  </si>
  <si>
    <t>Blaby</t>
  </si>
  <si>
    <t>Charnwood</t>
  </si>
  <si>
    <t>Hinckley and Bosworth</t>
  </si>
  <si>
    <t>Oadby and Wigston</t>
  </si>
  <si>
    <t>Lincoln</t>
  </si>
  <si>
    <t>Broadland</t>
  </si>
  <si>
    <t>Great Yarmouth</t>
  </si>
  <si>
    <t>Norwich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</si>
  <si>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</si>
  <si>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</si>
  <si>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</si>
  <si>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</si>
  <si>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</si>
  <si>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</si>
  <si>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</si>
  <si>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Ashfield</t>
  </si>
  <si>
    <t>Bassetlaw</t>
  </si>
  <si>
    <t>Broxtowe</t>
  </si>
  <si>
    <t>Gedling</t>
  </si>
  <si>
    <t>Mansfield</t>
  </si>
  <si>
    <t>Rushcliffe</t>
  </si>
  <si>
    <t>Cherwell</t>
  </si>
  <si>
    <t>Oxford</t>
  </si>
  <si>
    <t>Taunton Deane</t>
  </si>
  <si>
    <t>West Somerset</t>
  </si>
  <si>
    <t>Cannock Chase</t>
  </si>
  <si>
    <t>East Staffordshire</t>
  </si>
  <si>
    <t>Newcastle-under-Lyme</t>
  </si>
  <si>
    <t>South Staffordshire</t>
  </si>
  <si>
    <t>Staffordshire Moorlands</t>
  </si>
  <si>
    <t>Tamworth</t>
  </si>
  <si>
    <t>Forest Heath</t>
  </si>
  <si>
    <t>Ipswich</t>
  </si>
  <si>
    <t>St Edmundsbury</t>
  </si>
  <si>
    <t>Suffolk Coastal</t>
  </si>
  <si>
    <t>Waveney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</si>
  <si>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</si>
  <si>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</si>
  <si>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</si>
  <si>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</si>
  <si>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</si>
  <si>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</si>
  <si>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</si>
  <si>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</si>
  <si>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</si>
  <si>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</si>
  <si>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</si>
  <si>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North Warwickshire</t>
  </si>
  <si>
    <t>Nuneaton and Bedworth</t>
  </si>
  <si>
    <t>Warwick</t>
  </si>
  <si>
    <t>Adur</t>
  </si>
  <si>
    <t>Arun</t>
  </si>
  <si>
    <t>Crawley</t>
  </si>
  <si>
    <t>Horsham</t>
  </si>
  <si>
    <t>Worthing</t>
  </si>
  <si>
    <t>Bromsgrove</t>
  </si>
  <si>
    <t>Redditch</t>
  </si>
  <si>
    <t>Worcester</t>
  </si>
  <si>
    <t>Wyre Forest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</si>
  <si>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</si>
  <si>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</si>
  <si>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</si>
  <si>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</si>
  <si>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</si>
  <si>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</si>
  <si>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</si>
  <si>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</si>
  <si>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</si>
  <si>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</si>
  <si>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</si>
  <si>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</si>
  <si>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</si>
  <si>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</si>
  <si>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</si>
  <si>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Barnsley</t>
  </si>
  <si>
    <t>Doncaster</t>
  </si>
  <si>
    <t>Rotherham</t>
  </si>
  <si>
    <t>Sheffield</t>
  </si>
  <si>
    <t>Gateshead</t>
  </si>
  <si>
    <t>Newcastle upon Tyne</t>
  </si>
  <si>
    <t>North Tyneside</t>
  </si>
  <si>
    <t>South Tyneside</t>
  </si>
  <si>
    <t>Sunderland</t>
  </si>
  <si>
    <t>Birmingham</t>
  </si>
  <si>
    <t>Coventry</t>
  </si>
  <si>
    <t>Dudley</t>
  </si>
  <si>
    <t>Sandwell</t>
  </si>
  <si>
    <t>Solihull</t>
  </si>
  <si>
    <t>Walsall</t>
  </si>
  <si>
    <t>Wolverhampton</t>
  </si>
  <si>
    <t>Bradford</t>
  </si>
  <si>
    <t>Calderdale</t>
  </si>
  <si>
    <t>Kirklees</t>
  </si>
  <si>
    <t>Leeds</t>
  </si>
  <si>
    <t>Wakefield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</si>
  <si>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</si>
  <si>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</si>
  <si>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</si>
  <si>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</si>
  <si>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</si>
  <si>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</si>
  <si>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</si>
  <si>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</si>
  <si>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</si>
  <si>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</si>
  <si>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</si>
  <si>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</si>
  <si>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</si>
  <si>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</si>
  <si>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</si>
  <si>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</si>
  <si>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</si>
  <si>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</si>
  <si>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</si>
  <si>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</si>
  <si>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</si>
  <si>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</si>
  <si>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</si>
  <si>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</si>
  <si>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</si>
  <si>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</si>
  <si>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</si>
  <si>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</si>
  <si>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</si>
  <si>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</si>
  <si>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</si>
  <si>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</si>
  <si>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</si>
  <si>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Dorset Council</t>
  </si>
  <si>
    <t>Bournemouth, Christchurch and Poole</t>
  </si>
  <si>
    <t>North Northamptonshire</t>
  </si>
  <si>
    <t>LAD16NM</t>
  </si>
  <si>
    <t>CTY16NM</t>
  </si>
  <si>
    <t>Tyne and Wear</t>
  </si>
  <si>
    <t>West Midlands</t>
  </si>
  <si>
    <t>West Yorkshire</t>
  </si>
  <si>
    <t>Inner London</t>
  </si>
  <si>
    <t>Outer London</t>
  </si>
  <si>
    <t>Buckinghamshire</t>
  </si>
  <si>
    <t>Greater Manchester</t>
  </si>
  <si>
    <t>Merseyside</t>
  </si>
  <si>
    <t>South Yorkshire</t>
  </si>
  <si>
    <t/>
  </si>
  <si>
    <t>St. Helens</t>
  </si>
  <si>
    <r>
      <t>Sub-national estimates of households not on the gas grid, 2019</t>
    </r>
    <r>
      <rPr>
        <b/>
        <vertAlign val="superscript"/>
        <sz val="10"/>
        <color theme="0"/>
        <rFont val="Arial"/>
        <family val="2"/>
      </rPr>
      <t>1</t>
    </r>
  </si>
  <si>
    <t>Region</t>
  </si>
  <si>
    <t>Local Authority</t>
  </si>
  <si>
    <t>LA Code</t>
  </si>
  <si>
    <t>LAU1 Code</t>
  </si>
  <si>
    <r>
      <t>Number of domestic gas meters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 xml:space="preserve"> (thousands)</t>
    </r>
  </si>
  <si>
    <r>
      <t>Number of households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 xml:space="preserve"> (thousands)</t>
    </r>
  </si>
  <si>
    <r>
      <t>Estimated number of households not connected to the gas network</t>
    </r>
    <r>
      <rPr>
        <b/>
        <vertAlign val="super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 xml:space="preserve"> (thousands)</t>
    </r>
  </si>
  <si>
    <r>
      <t>Estimated percentage of households not connected to the gas network (gas meters to number of households)</t>
    </r>
    <r>
      <rPr>
        <b/>
        <vertAlign val="superscript"/>
        <sz val="10"/>
        <color theme="0"/>
        <rFont val="Arial"/>
        <family val="2"/>
      </rPr>
      <t>5</t>
    </r>
  </si>
  <si>
    <t>North East</t>
  </si>
  <si>
    <t>E06000001</t>
  </si>
  <si>
    <t>UKC1101</t>
  </si>
  <si>
    <t>E06000002</t>
  </si>
  <si>
    <t>UKC1201</t>
  </si>
  <si>
    <t>E06000003</t>
  </si>
  <si>
    <t>UKC1202</t>
  </si>
  <si>
    <t>E06000004</t>
  </si>
  <si>
    <t>UKC1102</t>
  </si>
  <si>
    <t>E06000005</t>
  </si>
  <si>
    <t>UKC1300</t>
  </si>
  <si>
    <t>E06000047</t>
  </si>
  <si>
    <t>UKC1400</t>
  </si>
  <si>
    <t>E06000057</t>
  </si>
  <si>
    <t>UKC2100</t>
  </si>
  <si>
    <t>E08000021</t>
  </si>
  <si>
    <t>UKC2202</t>
  </si>
  <si>
    <t>E08000022</t>
  </si>
  <si>
    <t>UKC2203</t>
  </si>
  <si>
    <t>E08000023</t>
  </si>
  <si>
    <t>UKC2204</t>
  </si>
  <si>
    <t>E08000024</t>
  </si>
  <si>
    <t>UKC2300</t>
  </si>
  <si>
    <t>E08000037</t>
  </si>
  <si>
    <t>UKC2205</t>
  </si>
  <si>
    <t>North West</t>
  </si>
  <si>
    <t>E06000006</t>
  </si>
  <si>
    <t>UKD7101</t>
  </si>
  <si>
    <t>E06000007</t>
  </si>
  <si>
    <t>UKD6100</t>
  </si>
  <si>
    <t>E06000008</t>
  </si>
  <si>
    <t>UKD4100</t>
  </si>
  <si>
    <t>E06000009</t>
  </si>
  <si>
    <t>UKD4200</t>
  </si>
  <si>
    <t>E06000049</t>
  </si>
  <si>
    <t>UKD6200</t>
  </si>
  <si>
    <t>E06000050</t>
  </si>
  <si>
    <t>UKD6300</t>
  </si>
  <si>
    <t>E07000026</t>
  </si>
  <si>
    <t>UKD1101</t>
  </si>
  <si>
    <t>E07000027</t>
  </si>
  <si>
    <t>UKD1102</t>
  </si>
  <si>
    <t>E07000028</t>
  </si>
  <si>
    <t>UKD1201</t>
  </si>
  <si>
    <t>E07000029</t>
  </si>
  <si>
    <t>UKD1103</t>
  </si>
  <si>
    <t>E07000030</t>
  </si>
  <si>
    <t>UKD1202</t>
  </si>
  <si>
    <t>E07000031</t>
  </si>
  <si>
    <t>UKD1203</t>
  </si>
  <si>
    <t>E07000117</t>
  </si>
  <si>
    <t>UKD4301</t>
  </si>
  <si>
    <t>E07000118</t>
  </si>
  <si>
    <t>UKD4302</t>
  </si>
  <si>
    <t>E07000119</t>
  </si>
  <si>
    <t>UKD4303</t>
  </si>
  <si>
    <t>E07000120</t>
  </si>
  <si>
    <t>UKD4304</t>
  </si>
  <si>
    <t>E07000121</t>
  </si>
  <si>
    <t>UKD4305</t>
  </si>
  <si>
    <t>E07000122</t>
  </si>
  <si>
    <t>UKD4306</t>
  </si>
  <si>
    <t>E07000123</t>
  </si>
  <si>
    <t>UKD4307</t>
  </si>
  <si>
    <t>E07000124</t>
  </si>
  <si>
    <t>UKD4308</t>
  </si>
  <si>
    <t>E07000125</t>
  </si>
  <si>
    <t>UKD4309</t>
  </si>
  <si>
    <t>E07000126</t>
  </si>
  <si>
    <t>UKD4310</t>
  </si>
  <si>
    <t>E07000127</t>
  </si>
  <si>
    <t>UKD4311</t>
  </si>
  <si>
    <t>E07000128</t>
  </si>
  <si>
    <t>UKD4312</t>
  </si>
  <si>
    <t>E08000001</t>
  </si>
  <si>
    <t>UKD3201</t>
  </si>
  <si>
    <t>E08000002</t>
  </si>
  <si>
    <t>UKD3202</t>
  </si>
  <si>
    <t>E08000003</t>
  </si>
  <si>
    <t>UKD3101</t>
  </si>
  <si>
    <t>E08000004</t>
  </si>
  <si>
    <t>UKD3203</t>
  </si>
  <si>
    <t>E08000005</t>
  </si>
  <si>
    <t>UKD3204</t>
  </si>
  <si>
    <t>E08000006</t>
  </si>
  <si>
    <t>UKD3102</t>
  </si>
  <si>
    <t>E08000007</t>
  </si>
  <si>
    <t>UKD3103</t>
  </si>
  <si>
    <t>E08000008</t>
  </si>
  <si>
    <t>UKD3104</t>
  </si>
  <si>
    <t>E08000009</t>
  </si>
  <si>
    <t>UKD3105</t>
  </si>
  <si>
    <t>E08000010</t>
  </si>
  <si>
    <t>UKD3205</t>
  </si>
  <si>
    <t>E08000011</t>
  </si>
  <si>
    <t>UKD7102</t>
  </si>
  <si>
    <t>E08000012</t>
  </si>
  <si>
    <t>UKD7200</t>
  </si>
  <si>
    <t>E08000013</t>
  </si>
  <si>
    <t>UKD7103</t>
  </si>
  <si>
    <t>E08000014</t>
  </si>
  <si>
    <t>UKD7300</t>
  </si>
  <si>
    <t>E08000015</t>
  </si>
  <si>
    <t>UKD7400</t>
  </si>
  <si>
    <t>Yorkshire and The Humber</t>
  </si>
  <si>
    <t>E06000010</t>
  </si>
  <si>
    <t>UKE1100</t>
  </si>
  <si>
    <t>E06000011</t>
  </si>
  <si>
    <t>UKE1200</t>
  </si>
  <si>
    <t>E06000012</t>
  </si>
  <si>
    <t>UKE1301</t>
  </si>
  <si>
    <t>E06000013</t>
  </si>
  <si>
    <t>UKE1302</t>
  </si>
  <si>
    <t>E06000014</t>
  </si>
  <si>
    <t>UKE2100</t>
  </si>
  <si>
    <t>E07000163</t>
  </si>
  <si>
    <t>UKE2201</t>
  </si>
  <si>
    <t>E07000164</t>
  </si>
  <si>
    <t>UKE2202</t>
  </si>
  <si>
    <t>E07000165</t>
  </si>
  <si>
    <t>UKE2203</t>
  </si>
  <si>
    <t>E07000166</t>
  </si>
  <si>
    <t>UKE2204</t>
  </si>
  <si>
    <t>E07000167</t>
  </si>
  <si>
    <t>UKE2205</t>
  </si>
  <si>
    <t>E07000168</t>
  </si>
  <si>
    <t>UKE2206</t>
  </si>
  <si>
    <t>E07000169</t>
  </si>
  <si>
    <t>UKE2207</t>
  </si>
  <si>
    <t>E08000016</t>
  </si>
  <si>
    <t>UKE3101</t>
  </si>
  <si>
    <t>E08000017</t>
  </si>
  <si>
    <t>UKE3102</t>
  </si>
  <si>
    <t>E08000018</t>
  </si>
  <si>
    <t>UKE3103</t>
  </si>
  <si>
    <t>E08000019</t>
  </si>
  <si>
    <t>UKE3200</t>
  </si>
  <si>
    <t>E08000032</t>
  </si>
  <si>
    <t>UKE4100</t>
  </si>
  <si>
    <t>E08000033</t>
  </si>
  <si>
    <t>UKE4401</t>
  </si>
  <si>
    <t>E08000034</t>
  </si>
  <si>
    <t>UKE4402</t>
  </si>
  <si>
    <t>E08000035</t>
  </si>
  <si>
    <t>UKE4200</t>
  </si>
  <si>
    <t>E08000036</t>
  </si>
  <si>
    <t>UKE4500</t>
  </si>
  <si>
    <t>East Midlands</t>
  </si>
  <si>
    <t>E06000015</t>
  </si>
  <si>
    <t>UKF1100</t>
  </si>
  <si>
    <t>E06000016</t>
  </si>
  <si>
    <t>UKF2100</t>
  </si>
  <si>
    <t>E06000017</t>
  </si>
  <si>
    <t>UKF2208</t>
  </si>
  <si>
    <t>E06000018</t>
  </si>
  <si>
    <t>UKF1400</t>
  </si>
  <si>
    <t>E07000032</t>
  </si>
  <si>
    <t>UKF1301</t>
  </si>
  <si>
    <t>E07000033</t>
  </si>
  <si>
    <t>UKF1201</t>
  </si>
  <si>
    <t>E07000034</t>
  </si>
  <si>
    <t>UKF1202</t>
  </si>
  <si>
    <t>E07000035</t>
  </si>
  <si>
    <t>UKF1303</t>
  </si>
  <si>
    <t>E07000036</t>
  </si>
  <si>
    <t>UKF1304</t>
  </si>
  <si>
    <t>E07000037</t>
  </si>
  <si>
    <t>UKF1305</t>
  </si>
  <si>
    <t>E07000038</t>
  </si>
  <si>
    <t>UKF1203</t>
  </si>
  <si>
    <t>E07000039</t>
  </si>
  <si>
    <t>UKF1302</t>
  </si>
  <si>
    <t>E07000129</t>
  </si>
  <si>
    <t>UKF2201</t>
  </si>
  <si>
    <t>E07000130</t>
  </si>
  <si>
    <t>UKF2202</t>
  </si>
  <si>
    <t>E07000131</t>
  </si>
  <si>
    <t>UKF2203</t>
  </si>
  <si>
    <t>E07000132</t>
  </si>
  <si>
    <t>UKF2204</t>
  </si>
  <si>
    <t>E07000133</t>
  </si>
  <si>
    <t>UKF2205</t>
  </si>
  <si>
    <t>E07000134</t>
  </si>
  <si>
    <t>UKF2206</t>
  </si>
  <si>
    <t>E07000135</t>
  </si>
  <si>
    <t>UKF2207</t>
  </si>
  <si>
    <t>E07000136</t>
  </si>
  <si>
    <t>UKF3001</t>
  </si>
  <si>
    <t>E07000137</t>
  </si>
  <si>
    <t>UKF3002</t>
  </si>
  <si>
    <t>E07000138</t>
  </si>
  <si>
    <t>UKF3003</t>
  </si>
  <si>
    <t>E07000139</t>
  </si>
  <si>
    <t>UKF3004</t>
  </si>
  <si>
    <t>E07000140</t>
  </si>
  <si>
    <t>UKF3005</t>
  </si>
  <si>
    <t>E07000141</t>
  </si>
  <si>
    <t>UKF3006</t>
  </si>
  <si>
    <t>E07000142</t>
  </si>
  <si>
    <t>UKF3007</t>
  </si>
  <si>
    <t>E07000150</t>
  </si>
  <si>
    <t>UKF2501</t>
  </si>
  <si>
    <t>E07000151</t>
  </si>
  <si>
    <t>UKF2401</t>
  </si>
  <si>
    <t>E07000152</t>
  </si>
  <si>
    <t>UKF2502</t>
  </si>
  <si>
    <t>E07000153</t>
  </si>
  <si>
    <t>UKF2503</t>
  </si>
  <si>
    <t>E07000154</t>
  </si>
  <si>
    <t>UKF2402</t>
  </si>
  <si>
    <t>E07000155</t>
  </si>
  <si>
    <t>UKF2403</t>
  </si>
  <si>
    <t>E07000156</t>
  </si>
  <si>
    <t>UKF2504</t>
  </si>
  <si>
    <t>E07000170</t>
  </si>
  <si>
    <t>UKF1501</t>
  </si>
  <si>
    <t>E07000171</t>
  </si>
  <si>
    <t>UKF1502</t>
  </si>
  <si>
    <t>E07000172</t>
  </si>
  <si>
    <t>UKF1601</t>
  </si>
  <si>
    <t>E07000173</t>
  </si>
  <si>
    <t>UKF1602</t>
  </si>
  <si>
    <t>E07000174</t>
  </si>
  <si>
    <t>UKF1503</t>
  </si>
  <si>
    <t>E07000175</t>
  </si>
  <si>
    <t>UKF1504</t>
  </si>
  <si>
    <t>E07000176</t>
  </si>
  <si>
    <t>UKF1603</t>
  </si>
  <si>
    <t>E06000019</t>
  </si>
  <si>
    <t>UKG1100</t>
  </si>
  <si>
    <t>E06000020</t>
  </si>
  <si>
    <t>UKG2100</t>
  </si>
  <si>
    <t>E06000021</t>
  </si>
  <si>
    <t>UKG2300</t>
  </si>
  <si>
    <t>E06000051</t>
  </si>
  <si>
    <t>UKG2200</t>
  </si>
  <si>
    <t>E07000192</t>
  </si>
  <si>
    <t>UKG2401</t>
  </si>
  <si>
    <t>E07000193</t>
  </si>
  <si>
    <t>UKG2402</t>
  </si>
  <si>
    <t>E07000194</t>
  </si>
  <si>
    <t>UKG2403</t>
  </si>
  <si>
    <t>E07000195</t>
  </si>
  <si>
    <t>UKG2404</t>
  </si>
  <si>
    <t>E07000196</t>
  </si>
  <si>
    <t>UKG2405</t>
  </si>
  <si>
    <t>E07000197</t>
  </si>
  <si>
    <t>UKG2406</t>
  </si>
  <si>
    <t>E07000198</t>
  </si>
  <si>
    <t>UKG2407</t>
  </si>
  <si>
    <t>E07000199</t>
  </si>
  <si>
    <t>UKG2408</t>
  </si>
  <si>
    <t>E07000218</t>
  </si>
  <si>
    <t>UKG1301</t>
  </si>
  <si>
    <t>E07000219</t>
  </si>
  <si>
    <t>UKG1302</t>
  </si>
  <si>
    <t>E07000220</t>
  </si>
  <si>
    <t>UKG1303</t>
  </si>
  <si>
    <t>E07000221</t>
  </si>
  <si>
    <t>UKG1304</t>
  </si>
  <si>
    <t>E07000222</t>
  </si>
  <si>
    <t>UKG1305</t>
  </si>
  <si>
    <t>E07000234</t>
  </si>
  <si>
    <t>UKG1201</t>
  </si>
  <si>
    <t>E07000235</t>
  </si>
  <si>
    <t>UKG1202</t>
  </si>
  <si>
    <t>E07000236</t>
  </si>
  <si>
    <t>UKG1203</t>
  </si>
  <si>
    <t>E07000237</t>
  </si>
  <si>
    <t>UKG1204</t>
  </si>
  <si>
    <t>E07000238</t>
  </si>
  <si>
    <t>UKG1205</t>
  </si>
  <si>
    <t>E07000239</t>
  </si>
  <si>
    <t>UKG1206</t>
  </si>
  <si>
    <t>E08000025</t>
  </si>
  <si>
    <t>UKG3100</t>
  </si>
  <si>
    <t>E08000026</t>
  </si>
  <si>
    <t>UKG3300</t>
  </si>
  <si>
    <t>E08000027</t>
  </si>
  <si>
    <t>UKG3600</t>
  </si>
  <si>
    <t>E08000028</t>
  </si>
  <si>
    <t>UKG3700</t>
  </si>
  <si>
    <t>E08000029</t>
  </si>
  <si>
    <t>UKG3200</t>
  </si>
  <si>
    <t>E08000030</t>
  </si>
  <si>
    <t>UKG3800</t>
  </si>
  <si>
    <t>E08000031</t>
  </si>
  <si>
    <t>UKG3900</t>
  </si>
  <si>
    <t>East</t>
  </si>
  <si>
    <t>E06000031</t>
  </si>
  <si>
    <t>UKH1100</t>
  </si>
  <si>
    <t>E06000032</t>
  </si>
  <si>
    <t>UKH2100</t>
  </si>
  <si>
    <t>E06000033</t>
  </si>
  <si>
    <t>UKH3100</t>
  </si>
  <si>
    <t>E06000034</t>
  </si>
  <si>
    <t>UKH3200</t>
  </si>
  <si>
    <t>E06000055</t>
  </si>
  <si>
    <t>UKH2400</t>
  </si>
  <si>
    <t>E06000056</t>
  </si>
  <si>
    <t>UKH2500</t>
  </si>
  <si>
    <t>E07000008</t>
  </si>
  <si>
    <t>UKH1201</t>
  </si>
  <si>
    <t>E07000009</t>
  </si>
  <si>
    <t>UKH1202</t>
  </si>
  <si>
    <t>E07000010</t>
  </si>
  <si>
    <t>UKH1203</t>
  </si>
  <si>
    <t>E07000011</t>
  </si>
  <si>
    <t>UKH1204</t>
  </si>
  <si>
    <t>E07000012</t>
  </si>
  <si>
    <t>UKH1205</t>
  </si>
  <si>
    <t>E07000066</t>
  </si>
  <si>
    <t>UKH3301</t>
  </si>
  <si>
    <t>E07000067</t>
  </si>
  <si>
    <t>UKH3302</t>
  </si>
  <si>
    <t>E07000068</t>
  </si>
  <si>
    <t>UKH3303</t>
  </si>
  <si>
    <t>E07000069</t>
  </si>
  <si>
    <t>UKH3304</t>
  </si>
  <si>
    <t>E07000070</t>
  </si>
  <si>
    <t>UKH3305</t>
  </si>
  <si>
    <t>E07000071</t>
  </si>
  <si>
    <t>UKH3306</t>
  </si>
  <si>
    <t>E07000072</t>
  </si>
  <si>
    <t>UKH3307</t>
  </si>
  <si>
    <t>E07000073</t>
  </si>
  <si>
    <t>UKH3308</t>
  </si>
  <si>
    <t>E07000074</t>
  </si>
  <si>
    <t>UKH3309</t>
  </si>
  <si>
    <t>E07000075</t>
  </si>
  <si>
    <t>UKH3310</t>
  </si>
  <si>
    <t>E07000076</t>
  </si>
  <si>
    <t>UKH3311</t>
  </si>
  <si>
    <t>E07000077</t>
  </si>
  <si>
    <t>UKH3312</t>
  </si>
  <si>
    <t>E07000095</t>
  </si>
  <si>
    <t>UKH2301</t>
  </si>
  <si>
    <t>E07000096</t>
  </si>
  <si>
    <t>UKH2302</t>
  </si>
  <si>
    <t>E07000098</t>
  </si>
  <si>
    <t>UKH2304</t>
  </si>
  <si>
    <t>E07000099</t>
  </si>
  <si>
    <t>UKH2305</t>
  </si>
  <si>
    <t>E07000102</t>
  </si>
  <si>
    <t>UKH2308</t>
  </si>
  <si>
    <t>E07000103</t>
  </si>
  <si>
    <t>UKH2309</t>
  </si>
  <si>
    <t>E07000143</t>
  </si>
  <si>
    <t>UKH1301</t>
  </si>
  <si>
    <t>E07000144</t>
  </si>
  <si>
    <t>UKH1302</t>
  </si>
  <si>
    <t>E07000145</t>
  </si>
  <si>
    <t>UKH1303</t>
  </si>
  <si>
    <t>E07000146</t>
  </si>
  <si>
    <t>UKH1308</t>
  </si>
  <si>
    <t>E07000147</t>
  </si>
  <si>
    <t>UKH1305</t>
  </si>
  <si>
    <t>E07000148</t>
  </si>
  <si>
    <t>UKH1306</t>
  </si>
  <si>
    <t>E07000149</t>
  </si>
  <si>
    <t>UKH1309</t>
  </si>
  <si>
    <t>E07000200</t>
  </si>
  <si>
    <t>UKH1401</t>
  </si>
  <si>
    <t>E07000202</t>
  </si>
  <si>
    <t>UKH1403</t>
  </si>
  <si>
    <t>E07000203</t>
  </si>
  <si>
    <t>UKH1408</t>
  </si>
  <si>
    <t>E07000240</t>
  </si>
  <si>
    <t>UKH2311</t>
  </si>
  <si>
    <t>E07000241</t>
  </si>
  <si>
    <t>UKH2312</t>
  </si>
  <si>
    <t>E07000242</t>
  </si>
  <si>
    <t>UKH2313</t>
  </si>
  <si>
    <t>E07000243</t>
  </si>
  <si>
    <t>UKH2314</t>
  </si>
  <si>
    <t>E07000244</t>
  </si>
  <si>
    <t>UKH1406, UKH1407</t>
  </si>
  <si>
    <t>E07000245</t>
  </si>
  <si>
    <t>UKH1402, UKH1409</t>
  </si>
  <si>
    <t>E09000001</t>
  </si>
  <si>
    <t>UKI1101</t>
  </si>
  <si>
    <t>E09000007</t>
  </si>
  <si>
    <t>UKI1102</t>
  </si>
  <si>
    <t>E09000012</t>
  </si>
  <si>
    <t>UKI1201</t>
  </si>
  <si>
    <t>E09000013</t>
  </si>
  <si>
    <t>UKI1103</t>
  </si>
  <si>
    <t>E09000014</t>
  </si>
  <si>
    <t>UKI1202</t>
  </si>
  <si>
    <t>E09000019</t>
  </si>
  <si>
    <t>UKI1203</t>
  </si>
  <si>
    <t>E09000020</t>
  </si>
  <si>
    <t>UKI1104</t>
  </si>
  <si>
    <t>E09000022</t>
  </si>
  <si>
    <t>UKI1204</t>
  </si>
  <si>
    <t>E09000023</t>
  </si>
  <si>
    <t>UKI1205</t>
  </si>
  <si>
    <t>E09000025</t>
  </si>
  <si>
    <t>UKI1206</t>
  </si>
  <si>
    <t>E09000028</t>
  </si>
  <si>
    <t>UKI1207</t>
  </si>
  <si>
    <t>E09000030</t>
  </si>
  <si>
    <t>UKI1208</t>
  </si>
  <si>
    <t>E09000032</t>
  </si>
  <si>
    <t>UKI1105</t>
  </si>
  <si>
    <t>E09000033</t>
  </si>
  <si>
    <t>UKI1106</t>
  </si>
  <si>
    <t>E09000002</t>
  </si>
  <si>
    <t>UKI2101</t>
  </si>
  <si>
    <t>E09000003</t>
  </si>
  <si>
    <t>UKI2301</t>
  </si>
  <si>
    <t>E09000004</t>
  </si>
  <si>
    <t>UKI2102</t>
  </si>
  <si>
    <t>E09000005</t>
  </si>
  <si>
    <t>UKI2302</t>
  </si>
  <si>
    <t>E09000006</t>
  </si>
  <si>
    <t>UKI2201</t>
  </si>
  <si>
    <t>E09000008</t>
  </si>
  <si>
    <t>UKI2202</t>
  </si>
  <si>
    <t>E09000009</t>
  </si>
  <si>
    <t>UKI2303</t>
  </si>
  <si>
    <t>E09000010</t>
  </si>
  <si>
    <t>UKI2103</t>
  </si>
  <si>
    <t>E09000011</t>
  </si>
  <si>
    <t>UKI2104</t>
  </si>
  <si>
    <t>E09000015</t>
  </si>
  <si>
    <t>UKI2304</t>
  </si>
  <si>
    <t>E09000016</t>
  </si>
  <si>
    <t>UKI2105</t>
  </si>
  <si>
    <t>E09000017</t>
  </si>
  <si>
    <t>UKI2305</t>
  </si>
  <si>
    <t>E09000018</t>
  </si>
  <si>
    <t>UKI2306</t>
  </si>
  <si>
    <t>E09000021</t>
  </si>
  <si>
    <t>UKI2203</t>
  </si>
  <si>
    <t>E09000024</t>
  </si>
  <si>
    <t>UKI2204</t>
  </si>
  <si>
    <t>E09000026</t>
  </si>
  <si>
    <t>UKI2106</t>
  </si>
  <si>
    <t>E09000027</t>
  </si>
  <si>
    <t>UKI2307</t>
  </si>
  <si>
    <t>E09000029</t>
  </si>
  <si>
    <t>UKI2205</t>
  </si>
  <si>
    <t>E09000031</t>
  </si>
  <si>
    <t>UKI2107</t>
  </si>
  <si>
    <t>South East</t>
  </si>
  <si>
    <t>E06000035</t>
  </si>
  <si>
    <t>UKJ4100</t>
  </si>
  <si>
    <t>E06000036</t>
  </si>
  <si>
    <t>UKJ1101</t>
  </si>
  <si>
    <t>E06000037</t>
  </si>
  <si>
    <t>UKJ1102</t>
  </si>
  <si>
    <t>E06000038</t>
  </si>
  <si>
    <t>UKJ1103</t>
  </si>
  <si>
    <t>E06000039</t>
  </si>
  <si>
    <t>UKJ1104</t>
  </si>
  <si>
    <t>E06000040</t>
  </si>
  <si>
    <t>UKJ1105</t>
  </si>
  <si>
    <t>E06000041</t>
  </si>
  <si>
    <t>UKJ1106</t>
  </si>
  <si>
    <t>E06000042</t>
  </si>
  <si>
    <t>UKJ1200</t>
  </si>
  <si>
    <t>E06000043</t>
  </si>
  <si>
    <t>UKJ2100</t>
  </si>
  <si>
    <t>E06000044</t>
  </si>
  <si>
    <t>UKJ3100</t>
  </si>
  <si>
    <t>E06000045</t>
  </si>
  <si>
    <t>UKJ3200</t>
  </si>
  <si>
    <t>E06000046</t>
  </si>
  <si>
    <t>UKJ3400</t>
  </si>
  <si>
    <t>E06000060</t>
  </si>
  <si>
    <t>UKJ1301,UKJ1302,UKJ1304,UKJ1305</t>
  </si>
  <si>
    <t>E07000061</t>
  </si>
  <si>
    <t>UKJ2202</t>
  </si>
  <si>
    <t>E07000062</t>
  </si>
  <si>
    <t>UKJ2203</t>
  </si>
  <si>
    <t>E07000063</t>
  </si>
  <si>
    <t>UKJ2205</t>
  </si>
  <si>
    <t>E07000064</t>
  </si>
  <si>
    <t>UKJ2206</t>
  </si>
  <si>
    <t>E07000065</t>
  </si>
  <si>
    <t>UKJ2207</t>
  </si>
  <si>
    <t>E07000084</t>
  </si>
  <si>
    <t>UKJ3301</t>
  </si>
  <si>
    <t>E07000085</t>
  </si>
  <si>
    <t>UKJ3302</t>
  </si>
  <si>
    <t>E07000086</t>
  </si>
  <si>
    <t>UKJ3303</t>
  </si>
  <si>
    <t>E07000087</t>
  </si>
  <si>
    <t>UKJ3304</t>
  </si>
  <si>
    <t>E07000088</t>
  </si>
  <si>
    <t>UKJ3305</t>
  </si>
  <si>
    <t>E07000089</t>
  </si>
  <si>
    <t>UKJ3306</t>
  </si>
  <si>
    <t>E07000090</t>
  </si>
  <si>
    <t>UKJ3307</t>
  </si>
  <si>
    <t>E07000091</t>
  </si>
  <si>
    <t>UKJ3308</t>
  </si>
  <si>
    <t>E07000092</t>
  </si>
  <si>
    <t>UKJ3310</t>
  </si>
  <si>
    <t>E07000093</t>
  </si>
  <si>
    <t>UKJ3312</t>
  </si>
  <si>
    <t>E07000094</t>
  </si>
  <si>
    <t>UKJ3313</t>
  </si>
  <si>
    <t>E07000105</t>
  </si>
  <si>
    <t>UKJ4201</t>
  </si>
  <si>
    <t>E07000106</t>
  </si>
  <si>
    <t>UKJ4202</t>
  </si>
  <si>
    <t>E07000107</t>
  </si>
  <si>
    <t>UKJ4203</t>
  </si>
  <si>
    <t>E07000108</t>
  </si>
  <si>
    <t>UKJ4204</t>
  </si>
  <si>
    <t>E07000109</t>
  </si>
  <si>
    <t>UKJ4205</t>
  </si>
  <si>
    <t>E07000110</t>
  </si>
  <si>
    <t>UKJ4206</t>
  </si>
  <si>
    <t>E07000111</t>
  </si>
  <si>
    <t>UKJ4207</t>
  </si>
  <si>
    <t>E07000112</t>
  </si>
  <si>
    <t>UKJ4208</t>
  </si>
  <si>
    <t>E07000113</t>
  </si>
  <si>
    <t>UKJ4209</t>
  </si>
  <si>
    <t>E07000114</t>
  </si>
  <si>
    <t>UKJ4210</t>
  </si>
  <si>
    <t>E07000115</t>
  </si>
  <si>
    <t>UKJ4211</t>
  </si>
  <si>
    <t>E07000116</t>
  </si>
  <si>
    <t>UKJ4212</t>
  </si>
  <si>
    <t>E07000177</t>
  </si>
  <si>
    <t>UKJ1401</t>
  </si>
  <si>
    <t>E07000178</t>
  </si>
  <si>
    <t>UKJ1402</t>
  </si>
  <si>
    <t>E07000179</t>
  </si>
  <si>
    <t>UKJ1403</t>
  </si>
  <si>
    <t>E07000180</t>
  </si>
  <si>
    <t>UKJ1404</t>
  </si>
  <si>
    <t>E07000181</t>
  </si>
  <si>
    <t>UKJ1405</t>
  </si>
  <si>
    <t>E07000207</t>
  </si>
  <si>
    <t>UKJ2301</t>
  </si>
  <si>
    <t>E07000208</t>
  </si>
  <si>
    <t>UKJ2302</t>
  </si>
  <si>
    <t>E07000209</t>
  </si>
  <si>
    <t>UKJ2303</t>
  </si>
  <si>
    <t>E07000210</t>
  </si>
  <si>
    <t>UKJ2304</t>
  </si>
  <si>
    <t>E07000211</t>
  </si>
  <si>
    <t>UKJ2305</t>
  </si>
  <si>
    <t>E07000212</t>
  </si>
  <si>
    <t>UKJ2312</t>
  </si>
  <si>
    <t>E07000213</t>
  </si>
  <si>
    <t>UKJ2313</t>
  </si>
  <si>
    <t>E07000214</t>
  </si>
  <si>
    <t>UKJ2308</t>
  </si>
  <si>
    <t>E07000215</t>
  </si>
  <si>
    <t>UKJ2309</t>
  </si>
  <si>
    <t>E07000216</t>
  </si>
  <si>
    <t>UKJ2310</t>
  </si>
  <si>
    <t>E07000217</t>
  </si>
  <si>
    <t>UKJ2311</t>
  </si>
  <si>
    <t>E07000223</t>
  </si>
  <si>
    <t>UKJ2401</t>
  </si>
  <si>
    <t>E07000224</t>
  </si>
  <si>
    <t>UKJ2402</t>
  </si>
  <si>
    <t>E07000225</t>
  </si>
  <si>
    <t>UKJ2403</t>
  </si>
  <si>
    <t>E07000226</t>
  </si>
  <si>
    <t>UKJ2404</t>
  </si>
  <si>
    <t>E07000227</t>
  </si>
  <si>
    <t>UKJ2405</t>
  </si>
  <si>
    <t>E07000228</t>
  </si>
  <si>
    <t>UKJ2406</t>
  </si>
  <si>
    <t>E07000229</t>
  </si>
  <si>
    <t>UKJ2407</t>
  </si>
  <si>
    <t>South West</t>
  </si>
  <si>
    <t>E06000022</t>
  </si>
  <si>
    <t>UKK1201</t>
  </si>
  <si>
    <t>E06000023</t>
  </si>
  <si>
    <t>UKK1100</t>
  </si>
  <si>
    <t>E06000024</t>
  </si>
  <si>
    <t>UKK1202</t>
  </si>
  <si>
    <t>E06000025</t>
  </si>
  <si>
    <t>UKK1203</t>
  </si>
  <si>
    <t>E06000026</t>
  </si>
  <si>
    <t>UKK4100</t>
  </si>
  <si>
    <t>E06000027</t>
  </si>
  <si>
    <t>UKK4200</t>
  </si>
  <si>
    <t>E06000030</t>
  </si>
  <si>
    <t>UKK1400</t>
  </si>
  <si>
    <t>E06000052</t>
  </si>
  <si>
    <t>UKK3008</t>
  </si>
  <si>
    <t>E06000054</t>
  </si>
  <si>
    <t>UKK1500</t>
  </si>
  <si>
    <t>E06000058</t>
  </si>
  <si>
    <t>UKK2101</t>
  </si>
  <si>
    <t>E06000059</t>
  </si>
  <si>
    <t>UKK2203, UKK2208, UKK2204, UKK2206, UKK2207</t>
  </si>
  <si>
    <t>E07000040</t>
  </si>
  <si>
    <t>UKK4301</t>
  </si>
  <si>
    <t>E07000041</t>
  </si>
  <si>
    <t>UKK4302</t>
  </si>
  <si>
    <t>E07000042</t>
  </si>
  <si>
    <t>UKK4303</t>
  </si>
  <si>
    <t>E07000043</t>
  </si>
  <si>
    <t>UKK4304</t>
  </si>
  <si>
    <t>E07000044</t>
  </si>
  <si>
    <t>UKK4305</t>
  </si>
  <si>
    <t>E07000045</t>
  </si>
  <si>
    <t>UKK4306</t>
  </si>
  <si>
    <t>E07000046</t>
  </si>
  <si>
    <t>UKK4307</t>
  </si>
  <si>
    <t>E07000047</t>
  </si>
  <si>
    <t>UKK4308</t>
  </si>
  <si>
    <t>E07000078</t>
  </si>
  <si>
    <t>UKK1301</t>
  </si>
  <si>
    <t>E07000079</t>
  </si>
  <si>
    <t>UKK1302</t>
  </si>
  <si>
    <t>E07000080</t>
  </si>
  <si>
    <t>UKK1303</t>
  </si>
  <si>
    <t>E07000081</t>
  </si>
  <si>
    <t>UKK1304</t>
  </si>
  <si>
    <t>E07000082</t>
  </si>
  <si>
    <t>UKK1305</t>
  </si>
  <si>
    <t>E07000083</t>
  </si>
  <si>
    <t>UKK1306</t>
  </si>
  <si>
    <t>E07000187</t>
  </si>
  <si>
    <t>UKK2301</t>
  </si>
  <si>
    <t>E07000188</t>
  </si>
  <si>
    <t>UKK2302</t>
  </si>
  <si>
    <t>E07000189</t>
  </si>
  <si>
    <t>UKK2303</t>
  </si>
  <si>
    <t>E06000053</t>
  </si>
  <si>
    <t>UKK3009</t>
  </si>
  <si>
    <t>E07000246</t>
  </si>
  <si>
    <t>UKK2304, UKK2305</t>
  </si>
  <si>
    <t>Wales</t>
  </si>
  <si>
    <t>Isle of Anglesey</t>
  </si>
  <si>
    <t>W06000001</t>
  </si>
  <si>
    <t>UKL1100</t>
  </si>
  <si>
    <t>Gwynedd</t>
  </si>
  <si>
    <t>W06000002</t>
  </si>
  <si>
    <t>UKL1200</t>
  </si>
  <si>
    <t>Conwy</t>
  </si>
  <si>
    <t>W06000003</t>
  </si>
  <si>
    <t>UKL1304</t>
  </si>
  <si>
    <t>Denbighshire</t>
  </si>
  <si>
    <t>W06000004</t>
  </si>
  <si>
    <t>UKL1305</t>
  </si>
  <si>
    <t>Flintshire</t>
  </si>
  <si>
    <t>W06000005</t>
  </si>
  <si>
    <t>UKL2304</t>
  </si>
  <si>
    <t>Wrexham</t>
  </si>
  <si>
    <t>W06000006</t>
  </si>
  <si>
    <t>UKL2305</t>
  </si>
  <si>
    <t>Ceredigion</t>
  </si>
  <si>
    <t>W06000008</t>
  </si>
  <si>
    <t>UKL1407</t>
  </si>
  <si>
    <t>Pembrokeshire</t>
  </si>
  <si>
    <t>W06000009</t>
  </si>
  <si>
    <t>UKL1408</t>
  </si>
  <si>
    <t>Carmarthenshire</t>
  </si>
  <si>
    <t>W06000010</t>
  </si>
  <si>
    <t>UKL1409</t>
  </si>
  <si>
    <t>Swansea</t>
  </si>
  <si>
    <t>W06000011</t>
  </si>
  <si>
    <t>UKL1800</t>
  </si>
  <si>
    <t>Neath Port Talbot</t>
  </si>
  <si>
    <t>W06000012</t>
  </si>
  <si>
    <t>UKL1706</t>
  </si>
  <si>
    <t>Bridgend</t>
  </si>
  <si>
    <t>W06000013</t>
  </si>
  <si>
    <t>UKL1705</t>
  </si>
  <si>
    <t>Vale of Glamorgan</t>
  </si>
  <si>
    <t>W06000014</t>
  </si>
  <si>
    <t>UKL2206</t>
  </si>
  <si>
    <t>Cardiff</t>
  </si>
  <si>
    <t>W06000015</t>
  </si>
  <si>
    <t>UKL2207</t>
  </si>
  <si>
    <t>Rhondda Cynon Taf</t>
  </si>
  <si>
    <t>W06000016</t>
  </si>
  <si>
    <t>UKL1503</t>
  </si>
  <si>
    <t>Caerphilly</t>
  </si>
  <si>
    <t>W06000018</t>
  </si>
  <si>
    <t>UKL1604</t>
  </si>
  <si>
    <t>Blaenau Gwent</t>
  </si>
  <si>
    <t>W06000019</t>
  </si>
  <si>
    <t>UKL1605</t>
  </si>
  <si>
    <t>Torfaen</t>
  </si>
  <si>
    <t>W06000020</t>
  </si>
  <si>
    <t>UKL1606</t>
  </si>
  <si>
    <t>Monmouthshire</t>
  </si>
  <si>
    <t>W06000021</t>
  </si>
  <si>
    <t>UKL2103</t>
  </si>
  <si>
    <t>Newport</t>
  </si>
  <si>
    <t>W06000022</t>
  </si>
  <si>
    <t>UKL2104</t>
  </si>
  <si>
    <t>Powys</t>
  </si>
  <si>
    <t>W06000023</t>
  </si>
  <si>
    <t>UKL2400</t>
  </si>
  <si>
    <t>Merthyr Tydfil</t>
  </si>
  <si>
    <t>W06000024</t>
  </si>
  <si>
    <t>UKL1504</t>
  </si>
  <si>
    <t>Scotland</t>
  </si>
  <si>
    <t>Clackmannanshire</t>
  </si>
  <si>
    <t>S12000005</t>
  </si>
  <si>
    <t>UKM2201</t>
  </si>
  <si>
    <t>Dumfries and Galloway</t>
  </si>
  <si>
    <t>S12000006</t>
  </si>
  <si>
    <t>UKM3200</t>
  </si>
  <si>
    <t>East Ayrshire</t>
  </si>
  <si>
    <t>S12000008</t>
  </si>
  <si>
    <t>UKM3301</t>
  </si>
  <si>
    <t>East Lothian</t>
  </si>
  <si>
    <t>S12000010</t>
  </si>
  <si>
    <t>UKM2301</t>
  </si>
  <si>
    <t>East Renfrewshire</t>
  </si>
  <si>
    <t>S12000011</t>
  </si>
  <si>
    <t>UKM3501</t>
  </si>
  <si>
    <t>Na h-Eileanan Siar</t>
  </si>
  <si>
    <t>S12000013</t>
  </si>
  <si>
    <t>UKM6400</t>
  </si>
  <si>
    <t>Falkirk</t>
  </si>
  <si>
    <t>S12000014</t>
  </si>
  <si>
    <t>UKM2600</t>
  </si>
  <si>
    <t>Highland</t>
  </si>
  <si>
    <t>S12000017</t>
  </si>
  <si>
    <t>UKM6101, UKM6102, UKM6201, UKM6202, UKM6304, UKM6305</t>
  </si>
  <si>
    <t>Inverclyde</t>
  </si>
  <si>
    <t>S12000018</t>
  </si>
  <si>
    <t>UKM3503</t>
  </si>
  <si>
    <t>Midlothian</t>
  </si>
  <si>
    <t>S12000019</t>
  </si>
  <si>
    <t>UKM2302</t>
  </si>
  <si>
    <t>Moray</t>
  </si>
  <si>
    <t>S12000020</t>
  </si>
  <si>
    <t>UKM6203, UKM6204</t>
  </si>
  <si>
    <t>North Ayrshire</t>
  </si>
  <si>
    <t>S12000021</t>
  </si>
  <si>
    <t>UKM3302, UKM6301</t>
  </si>
  <si>
    <t>Orkney Islands</t>
  </si>
  <si>
    <t>S12000023</t>
  </si>
  <si>
    <t>UKM6500</t>
  </si>
  <si>
    <t>Scottish Borders</t>
  </si>
  <si>
    <t>S12000026</t>
  </si>
  <si>
    <t>UKM2400</t>
  </si>
  <si>
    <t>Shetland Islands</t>
  </si>
  <si>
    <t>S12000027</t>
  </si>
  <si>
    <t>UKM6600</t>
  </si>
  <si>
    <t>South Ayrshire</t>
  </si>
  <si>
    <t>S12000028</t>
  </si>
  <si>
    <t>UKM3700</t>
  </si>
  <si>
    <t>South Lanarkshire</t>
  </si>
  <si>
    <t>S12000029</t>
  </si>
  <si>
    <t>UKM3800</t>
  </si>
  <si>
    <t>Stirling</t>
  </si>
  <si>
    <t>S12000030</t>
  </si>
  <si>
    <t>UKM2702</t>
  </si>
  <si>
    <t>Aberdeen City</t>
  </si>
  <si>
    <t>S12000033</t>
  </si>
  <si>
    <t>UKM5001</t>
  </si>
  <si>
    <t>Aberdeenshire</t>
  </si>
  <si>
    <t>S12000034</t>
  </si>
  <si>
    <t>UKM5002</t>
  </si>
  <si>
    <t>Argyll and Bute</t>
  </si>
  <si>
    <t>S12000035</t>
  </si>
  <si>
    <t>UKM3101, UKM6302, UKM6303</t>
  </si>
  <si>
    <t>City of Edinburgh</t>
  </si>
  <si>
    <t>S12000036</t>
  </si>
  <si>
    <t>UKM2500</t>
  </si>
  <si>
    <t>Renfrewshire</t>
  </si>
  <si>
    <t>S12000038</t>
  </si>
  <si>
    <t>UKM3502</t>
  </si>
  <si>
    <t>West Dunbartonshire</t>
  </si>
  <si>
    <t>S12000039</t>
  </si>
  <si>
    <t>UKM3102</t>
  </si>
  <si>
    <t>West Lothian</t>
  </si>
  <si>
    <t>S12000040</t>
  </si>
  <si>
    <t>UKM2800</t>
  </si>
  <si>
    <t>Angus</t>
  </si>
  <si>
    <t>S12000041</t>
  </si>
  <si>
    <t>UKM2101</t>
  </si>
  <si>
    <t>Dundee City</t>
  </si>
  <si>
    <t>S12000042</t>
  </si>
  <si>
    <t>UKM2102</t>
  </si>
  <si>
    <t>East Dunbartonshire</t>
  </si>
  <si>
    <t>S12000045</t>
  </si>
  <si>
    <t>UKM3103</t>
  </si>
  <si>
    <t>Fife</t>
  </si>
  <si>
    <t>S12000047</t>
  </si>
  <si>
    <t>UKM2202</t>
  </si>
  <si>
    <t>Perth and Kinross</t>
  </si>
  <si>
    <t>S12000048</t>
  </si>
  <si>
    <t>UKM2701</t>
  </si>
  <si>
    <t>Glasgow City</t>
  </si>
  <si>
    <t>S12000049</t>
  </si>
  <si>
    <t>UKM3400</t>
  </si>
  <si>
    <t>North Lanarkshire</t>
  </si>
  <si>
    <t>S12000050</t>
  </si>
  <si>
    <t>UKM3600</t>
  </si>
  <si>
    <t>Great Britain</t>
  </si>
  <si>
    <t>K03000001</t>
  </si>
  <si>
    <t>E92000001</t>
  </si>
  <si>
    <t>E12000001</t>
  </si>
  <si>
    <t>E12000002</t>
  </si>
  <si>
    <t>E12000003</t>
  </si>
  <si>
    <t>E12000004</t>
  </si>
  <si>
    <t>E12000005</t>
  </si>
  <si>
    <t>E12000006</t>
  </si>
  <si>
    <t>E13000001</t>
  </si>
  <si>
    <t>E13000002</t>
  </si>
  <si>
    <t>E12000008</t>
  </si>
  <si>
    <t>E12000009</t>
  </si>
  <si>
    <t>W92000004</t>
  </si>
  <si>
    <t>UKL</t>
  </si>
  <si>
    <t>S92000003</t>
  </si>
  <si>
    <t>UKM</t>
  </si>
  <si>
    <t>Unallocated</t>
  </si>
  <si>
    <t xml:space="preserve">1 Please note that there is no definitive source for the number of households not on the gas grid, so BEIS estimates these figures by subtracting the </t>
  </si>
  <si>
    <t xml:space="preserve">   number of domestic gas meters from the estimated number of households</t>
  </si>
  <si>
    <t xml:space="preserve">2 In some cases, the estimated number of domestic gas meters in an area is greater than the number of households. The likely explanation for this </t>
  </si>
  <si>
    <t xml:space="preserve">    is due to the fact that BEIS sub-national statistics use an industry cut off of 73,200kWh to determine whether a gas meter is domestic or not, with </t>
  </si>
  <si>
    <t xml:space="preserve">    all meters with consumption of 73,200 kWh or below assumed to be domestic. This means a number of smaller commercial/industrial consumers </t>
  </si>
  <si>
    <t xml:space="preserve">    are allocated as domestic and therefore the estimates of the number of households without gas is an underestimate of the true number.</t>
  </si>
  <si>
    <t>3 Data for number of households by local authority is obtained from the sources linked below</t>
  </si>
  <si>
    <t>Scotland:</t>
  </si>
  <si>
    <t>https://www.nrscotland.gov.uk/statistics-and-data/statistics/statistics-by-theme/households/household-estimates/2019</t>
  </si>
  <si>
    <t>England and Wales:</t>
  </si>
  <si>
    <t>https://www.gov.uk/government/statistics/council-tax-stock-of-properties-2019</t>
  </si>
  <si>
    <t xml:space="preserve">To estimate the number of households by LSOA and MSOA, the LA level household totals were split in proportion to the number of domestic electricity </t>
  </si>
  <si>
    <t>meters in each LSOA and MSOA. For more information about this estimation, see methodology and guidance booklet</t>
  </si>
  <si>
    <t>4 In the case that the estimated number of gas meters in a geographical area is greater than the number of housholds, it is assumed that there are no households not</t>
  </si>
  <si>
    <t xml:space="preserve">    connected to the gas grid in that area</t>
  </si>
  <si>
    <t>5 The percentage listed for Great Britain excludes unallocated meters from the denominator</t>
  </si>
  <si>
    <r>
      <t>Sub-national estimates of households not on the gas grid, 2018</t>
    </r>
    <r>
      <rPr>
        <b/>
        <vertAlign val="superscript"/>
        <sz val="10"/>
        <color theme="0"/>
        <rFont val="Arial"/>
        <family val="2"/>
      </rPr>
      <t>1</t>
    </r>
  </si>
  <si>
    <t>https://www.gov.uk/government/statistics/council-tax-stock-of-properties-2018</t>
  </si>
  <si>
    <r>
      <t>Sub-national estimates of households not on the gas grid, 2017</t>
    </r>
    <r>
      <rPr>
        <b/>
        <vertAlign val="superscript"/>
        <sz val="10"/>
        <color theme="0"/>
        <rFont val="Arial"/>
        <family val="2"/>
      </rPr>
      <t>1</t>
    </r>
  </si>
  <si>
    <t>https://www.gov.uk/government/statistics/council-tax-stock-of-properties-2017</t>
  </si>
  <si>
    <r>
      <t>Sub-national estimates of households not on the gas grid, 2016</t>
    </r>
    <r>
      <rPr>
        <b/>
        <vertAlign val="superscript"/>
        <sz val="10"/>
        <color theme="0"/>
        <rFont val="Arial"/>
        <family val="2"/>
      </rPr>
      <t>1</t>
    </r>
  </si>
  <si>
    <t>https://www.gov.uk/government/statistics/council-tax-stock-of-properties-2016</t>
  </si>
  <si>
    <r>
      <t>Sub-national estimates of households not on the gas grid, 2015</t>
    </r>
    <r>
      <rPr>
        <b/>
        <vertAlign val="superscript"/>
        <sz val="10"/>
        <color theme="0"/>
        <rFont val="Arial"/>
        <family val="2"/>
      </rPr>
      <t>1</t>
    </r>
  </si>
  <si>
    <t>https://www.gov.uk/government/statistics/council-tax-stock-of-properties-2015</t>
  </si>
  <si>
    <t>Number of households3</t>
  </si>
  <si>
    <t xml:space="preserve">Estimated number of households not connected to the gas network4 </t>
  </si>
  <si>
    <t>Estimated percentage of households not connected to the gas network (gas meters to number of households)⁶</t>
  </si>
  <si>
    <t xml:space="preserve">Number of households3 </t>
  </si>
  <si>
    <t>Subnational estimates of domestic properties not on the gas grid, Great Britain, 2015</t>
  </si>
  <si>
    <t>This table shows the number of domestic gas meters, number of households, and the estimated number and percentage of households not connected to the gas network by local authority.</t>
  </si>
  <si>
    <t xml:space="preserve">Country/region totals are shown where the local authority is specified as "All local authorities". </t>
  </si>
  <si>
    <t>Freeze panes are active on this sheet. To turn off freeze panes select the 'View' ribbon then 'Freeze Panes' then 'Unfreeze Panes' or use [Alt W, F].</t>
  </si>
  <si>
    <t>Code</t>
  </si>
  <si>
    <t>Country or region</t>
  </si>
  <si>
    <t>Local authority</t>
  </si>
  <si>
    <t>Number of 
domestic 
properties
(thousands)
[note 1]</t>
  </si>
  <si>
    <t>Number of 
domestic 
gas meters
(thousands)
[note 2]</t>
  </si>
  <si>
    <t>Estimated number 
of properties not 
on the gas grid
(thousands) 
[note 3]</t>
  </si>
  <si>
    <t xml:space="preserve">Estimated percentage
of properties not 
on the gas grid
</t>
  </si>
  <si>
    <t>All local authorities</t>
  </si>
  <si>
    <t>K04000001</t>
  </si>
  <si>
    <t>England and Wales</t>
  </si>
  <si>
    <t>E12000007</t>
  </si>
  <si>
    <t>London</t>
  </si>
  <si>
    <t>E06000061</t>
  </si>
  <si>
    <t>E06000062</t>
  </si>
  <si>
    <t>Subnational estimates of domestic properties not on the gas grid, Great Britain, 2016</t>
  </si>
  <si>
    <t>Subnational estimates of domestic properties not on the gas grid, Great Britain, 2017</t>
  </si>
  <si>
    <t>Subnational estimates of domestic properties not on the gas grid, Great Britain, 2018</t>
  </si>
  <si>
    <t>Subnational estimates of domestic properties not on the gas grid, Great Britain, 2019</t>
  </si>
  <si>
    <t>Subnational estimates of domestic properties not on the gas grid, Great Britain, 2020</t>
  </si>
  <si>
    <t>Subnational estimates of domestic properties not on the gas grid, Great Britain, 2021</t>
  </si>
  <si>
    <t>Estimated number of households not connected to the gas network (thousands)</t>
  </si>
  <si>
    <t>Estimated percentage of properties not on the gas grid</t>
  </si>
  <si>
    <t>County Durham</t>
  </si>
  <si>
    <t>E06000063</t>
  </si>
  <si>
    <t>Cumberland</t>
  </si>
  <si>
    <t>E06000064</t>
  </si>
  <si>
    <t>Westmorland and Furness</t>
  </si>
  <si>
    <t>Kingston upon Hull, City of</t>
  </si>
  <si>
    <t>E06000065</t>
  </si>
  <si>
    <t>Herefordshire, County of</t>
  </si>
  <si>
    <t>Southend-on-Sea</t>
  </si>
  <si>
    <t>Folkestone and Hythe</t>
  </si>
  <si>
    <t>Bristol, City of</t>
  </si>
  <si>
    <t>E06000066</t>
  </si>
  <si>
    <t>Isle of Anglesey / Ynys Môn</t>
  </si>
  <si>
    <t>Gwynedd / Gwynedd</t>
  </si>
  <si>
    <t>Conwy / Conwy</t>
  </si>
  <si>
    <t>Denbighshire / Sir Ddinbych</t>
  </si>
  <si>
    <t>Flintshire / Sir y Fflint</t>
  </si>
  <si>
    <t>Wrexham / Wrecsam</t>
  </si>
  <si>
    <t>Ceredigion / Ceredigion</t>
  </si>
  <si>
    <t>Pembrokeshire / Sir Benfro</t>
  </si>
  <si>
    <t>Carmarthenshire / Sir Gaerfyrddin</t>
  </si>
  <si>
    <t>Swansea / Abertawe</t>
  </si>
  <si>
    <t>Neath Port Talbot / Castell-nedd Port Talbot</t>
  </si>
  <si>
    <t>Bridgend / Pen-y-bont ar Ogwr</t>
  </si>
  <si>
    <t>Vale of Glamorgan / Bro Morgannwg</t>
  </si>
  <si>
    <t>Cardiff / Caerdydd</t>
  </si>
  <si>
    <t>Rhondda Cynon Taf / Rhondda Cynon Taf</t>
  </si>
  <si>
    <t>Caerphilly / Caerffili</t>
  </si>
  <si>
    <t>Blaenau Gwent / Blaenau Gwent</t>
  </si>
  <si>
    <t>Torfaen / Torfaen</t>
  </si>
  <si>
    <t>Monmouthshire / Sir Fynwy</t>
  </si>
  <si>
    <t>Newport / Casnewydd</t>
  </si>
  <si>
    <t>Powys / Powys</t>
  </si>
  <si>
    <t>Merthyr Tydfil / Merthyr Tudful</t>
  </si>
  <si>
    <t>Subnational estimates of domestic properties not on the gas grid, Great Britain, 2022</t>
  </si>
  <si>
    <t>Westmorland &amp; Furness</t>
  </si>
  <si>
    <t>2015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</si>
</sst>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_-;\-* #,##0_-;_-* &quot;-&quot;??_-;_-@_-"/>
    <numFmt numFmtId="166" formatCode="#,##0_ ;\-#,##0\ "/>
    <numFmt numFmtId="167" formatCode="0.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sz val="4"/>
      <color theme="0" tint="-4.9989318521683403E-2"/>
      <name val="Arial"/>
      <family val="2"/>
    </font>
    <font>
      <i/>
      <sz val="11"/>
      <color theme="1"/>
      <name val="Calibri"/>
      <family val="2"/>
      <scheme val="minor"/>
    </font>
    <font>
      <sz val="4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EE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3" fillId="2" borderId="0" xfId="1" applyFont="1" applyFill="1" applyAlignment="1" applyProtection="1">
      <alignment vertical="top"/>
      <protection locked="0" hidden="1"/>
    </xf>
    <xf numFmtId="0" fontId="4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1" xfId="0" applyFont="1" applyFill="1" applyBorder="1"/>
    <xf numFmtId="0" fontId="5" fillId="2" borderId="0" xfId="0" applyFont="1" applyFill="1" applyAlignment="1">
      <alignment horizontal="left"/>
    </xf>
    <xf numFmtId="0" fontId="9" fillId="2" borderId="2" xfId="0" applyFont="1" applyFill="1" applyBorder="1"/>
    <xf numFmtId="0" fontId="10" fillId="2" borderId="3" xfId="0" applyFont="1" applyFill="1" applyBorder="1"/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4" xfId="0" applyFill="1" applyBorder="1"/>
    <xf numFmtId="0" fontId="1" fillId="2" borderId="4" xfId="0" applyFont="1" applyFill="1" applyBorder="1"/>
    <xf numFmtId="0" fontId="11" fillId="2" borderId="0" xfId="0" applyFont="1" applyFill="1"/>
    <xf numFmtId="1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5" xfId="0" applyFill="1" applyBorder="1"/>
    <xf numFmtId="164" fontId="0" fillId="2" borderId="5" xfId="0" applyNumberFormat="1" applyFill="1" applyBorder="1"/>
    <xf numFmtId="1" fontId="0" fillId="2" borderId="5" xfId="0" applyNumberFormat="1" applyFill="1" applyBorder="1"/>
    <xf numFmtId="164" fontId="13" fillId="3" borderId="6" xfId="0" applyNumberFormat="1" applyFont="1" applyFill="1" applyBorder="1" applyAlignment="1">
      <alignment horizontal="left"/>
    </xf>
    <xf numFmtId="165" fontId="13" fillId="3" borderId="0" xfId="0" applyNumberFormat="1" applyFont="1" applyFill="1" applyAlignment="1">
      <alignment vertical="top" wrapText="1"/>
    </xf>
    <xf numFmtId="165" fontId="13" fillId="3" borderId="0" xfId="0" applyNumberFormat="1" applyFont="1" applyFill="1" applyAlignment="1">
      <alignment vertical="center"/>
    </xf>
    <xf numFmtId="0" fontId="15" fillId="4" borderId="0" xfId="0" applyFont="1" applyFill="1"/>
    <xf numFmtId="165" fontId="13" fillId="3" borderId="0" xfId="0" applyNumberFormat="1" applyFont="1" applyFill="1" applyAlignment="1">
      <alignment horizontal="left" vertical="center"/>
    </xf>
    <xf numFmtId="165" fontId="13" fillId="3" borderId="0" xfId="0" applyNumberFormat="1" applyFont="1" applyFill="1" applyAlignment="1">
      <alignment horizontal="left" vertical="center" wrapText="1"/>
    </xf>
    <xf numFmtId="164" fontId="13" fillId="3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/>
    </xf>
    <xf numFmtId="165" fontId="15" fillId="4" borderId="0" xfId="0" applyNumberFormat="1" applyFont="1" applyFill="1" applyAlignment="1">
      <alignment horizontal="left"/>
    </xf>
    <xf numFmtId="9" fontId="15" fillId="4" borderId="0" xfId="0" applyNumberFormat="1" applyFont="1" applyFill="1" applyAlignment="1">
      <alignment horizontal="right" vertical="center" wrapText="1"/>
    </xf>
    <xf numFmtId="9" fontId="16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center"/>
    </xf>
    <xf numFmtId="165" fontId="15" fillId="4" borderId="0" xfId="0" applyNumberFormat="1" applyFont="1" applyFill="1" applyAlignment="1">
      <alignment vertical="center"/>
    </xf>
    <xf numFmtId="9" fontId="15" fillId="4" borderId="0" xfId="0" applyNumberFormat="1" applyFont="1" applyFill="1" applyAlignment="1">
      <alignment horizontal="right" vertical="center"/>
    </xf>
    <xf numFmtId="165" fontId="16" fillId="4" borderId="0" xfId="0" applyNumberFormat="1" applyFont="1" applyFill="1" applyAlignment="1">
      <alignment vertical="center"/>
    </xf>
    <xf numFmtId="9" fontId="16" fillId="4" borderId="0" xfId="0" applyNumberFormat="1" applyFont="1" applyFill="1" applyAlignment="1">
      <alignment horizontal="right" vertical="center"/>
    </xf>
    <xf numFmtId="165" fontId="17" fillId="4" borderId="0" xfId="0" applyNumberFormat="1" applyFont="1" applyFill="1" applyAlignment="1">
      <alignment horizontal="left"/>
    </xf>
    <xf numFmtId="165" fontId="18" fillId="4" borderId="0" xfId="0" applyNumberFormat="1" applyFont="1" applyFill="1" applyAlignment="1">
      <alignment vertical="center"/>
    </xf>
    <xf numFmtId="165" fontId="18" fillId="4" borderId="0" xfId="0" applyNumberFormat="1" applyFont="1" applyFill="1" applyAlignment="1">
      <alignment horizontal="left"/>
    </xf>
    <xf numFmtId="9" fontId="18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19" fillId="4" borderId="0" xfId="2" applyFont="1" applyFill="1"/>
    <xf numFmtId="0" fontId="19" fillId="4" borderId="0" xfId="0" applyFont="1" applyFill="1"/>
    <xf numFmtId="166" fontId="15" fillId="4" borderId="0" xfId="0" applyNumberFormat="1" applyFont="1" applyFill="1" applyAlignment="1">
      <alignment horizontal="right"/>
    </xf>
    <xf numFmtId="9" fontId="15" fillId="4" borderId="0" xfId="0" applyNumberFormat="1" applyFont="1" applyFill="1" applyAlignment="1">
      <alignment vertical="center"/>
    </xf>
    <xf numFmtId="0" fontId="0" fillId="4" borderId="0" xfId="0" applyFill="1"/>
    <xf numFmtId="0" fontId="20" fillId="4" borderId="0" xfId="0" applyFont="1" applyFill="1" applyAlignment="1">
      <alignment horizontal="center"/>
    </xf>
    <xf numFmtId="3" fontId="15" fillId="4" borderId="0" xfId="0" applyNumberFormat="1" applyFont="1" applyFill="1" applyAlignment="1">
      <alignment vertical="center"/>
    </xf>
    <xf numFmtId="0" fontId="12" fillId="4" borderId="0" xfId="2" applyFill="1"/>
    <xf numFmtId="0" fontId="21" fillId="4" borderId="0" xfId="0" applyFont="1" applyFill="1" applyAlignment="1">
      <alignment horizontal="left"/>
    </xf>
    <xf numFmtId="165" fontId="15" fillId="4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/>
    <xf numFmtId="0" fontId="0" fillId="4" borderId="0" xfId="0" applyFill="1" applyAlignment="1">
      <alignment wrapText="1"/>
    </xf>
    <xf numFmtId="0" fontId="15" fillId="4" borderId="0" xfId="0" applyFont="1" applyFill="1" applyAlignment="1">
      <alignment wrapText="1"/>
    </xf>
    <xf numFmtId="167" fontId="0" fillId="4" borderId="0" xfId="0" applyNumberFormat="1" applyFill="1"/>
    <xf numFmtId="167" fontId="0" fillId="0" borderId="0" xfId="0" applyNumberFormat="1"/>
    <xf numFmtId="0" fontId="7" fillId="2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</cellXfs>
  <cellStyles count="3">
    <cellStyle name="Hyperlink" xfId="2" builtinId="8"/>
    <cellStyle name="Normal" xfId="0" builtinId="0"/>
    <cellStyle name="Normal 21" xfId="1" xr:uid="{59703A60-F642-4ECE-8C21-136B295D327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'front page'!$H$8</c:f>
          <c:strCache>
            <c:ptCount val="1"/>
            <c:pt idx="0">
              <c:v>Estimated percentage of properties not on the gas grid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'front page'!$H$11</c:f>
              <c:strCache>
                <c:ptCount val="1"/>
                <c:pt idx="0">
                  <c:v>Babergh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'front page'!$I$10:$P$10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'front page'!$I$11:$P$11</c:f>
              <c:numCache>
                <c:formatCode>0.0</c:formatCode>
                <c:ptCount val="8"/>
                <c:pt idx="0">
                  <c:v>38.119999999999997</c:v>
                </c:pt>
                <c:pt idx="1">
                  <c:v>37.330000000000005</c:v>
                </c:pt>
                <c:pt idx="2">
                  <c:v>37.330000000000005</c:v>
                </c:pt>
                <c:pt idx="3">
                  <c:v>36.57</c:v>
                </c:pt>
                <c:pt idx="4">
                  <c:v>36.46</c:v>
                </c:pt>
                <c:pt idx="5">
                  <c:v>36.35</c:v>
                </c:pt>
                <c:pt idx="6">
                  <c:v>35.89</c:v>
                </c:pt>
                <c:pt idx="7">
                  <c:v>35.630000000000003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2-4E58-AADB-D3CDCB2EDE22}"/>
            </c:ext>
          </c:extLst>
        </c:ser>
        <c:ser>
          <c:idx val="1"/>
          <c:order val="1"/>
          <c:tx>
            <c:strRef>
              <c:f>'front page'!$H$12</c:f>
              <c:strCache>
                <c:ptCount val="1"/>
                <c:pt idx="0">
                  <c:v>Predominantly Rural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'front page'!$I$10:$P$10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'front page'!$I$12:$P$12</c:f>
              <c:numCache>
                <c:formatCode>0.0</c:formatCode>
                <c:ptCount val="8"/>
                <c:pt idx="0">
                  <c:v>26.781059075654717</c:v>
                </c:pt>
                <c:pt idx="1">
                  <c:v>25.899410578721135</c:v>
                </c:pt>
                <c:pt idx="2">
                  <c:v>25.572458127414961</c:v>
                </c:pt>
                <c:pt idx="3">
                  <c:v>24.78229518776655</c:v>
                </c:pt>
                <c:pt idx="4">
                  <c:v>24.566718970533735</c:v>
                </c:pt>
                <c:pt idx="5">
                  <c:v>24.732901611941685</c:v>
                </c:pt>
                <c:pt idx="6">
                  <c:v>24.451511683780495</c:v>
                </c:pt>
                <c:pt idx="7">
                  <c:v>24.316138020535124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2-4E58-AADB-D3CDCB2ED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3346399"/>
        <c:axId val="1993349727"/>
      </c:lineChart>
      <c:catAx>
        <c:axId val="1993346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349727"/>
        <c:crosses val="autoZero"/>
        <c:auto val="1"/>
        <c:lblAlgn val="ctr"/>
        <c:lblOffset val="100"/>
        <c:noMultiLvlLbl val="0"/>
      </c:catAx>
      <c:valAx>
        <c:axId val="199334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34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207645</xdr:colOff>
      <xdr:row>13</xdr:row>
      <xdr:rowOff>137160</xdr:rowOff>
    </xdr:from>
    <xdr:to>
      <xdr:col>4</xdr:col>
      <xdr:colOff>342900</xdr:colOff>
      <xdr:row>30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812554-BC5C-4CF7-BF0D-4BAAF27C61A6}"/>
            </a:ext>
          </a:extLst>
        </xdr:cNvPr>
        <xdr:cNvSpPr txBox="1"/>
      </xdr:nvSpPr>
      <xdr:spPr>
        <a:xfrm>
          <a:off x="207645" y="2804160"/>
          <a:ext cx="7526655" cy="297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 proportion of households not connected to the</a:t>
          </a:r>
          <a:r>
            <a:rPr lang="en-GB" sz="1100" baseline="0"/>
            <a:t> gas network is greater in Predominantly Rural areas of England than seen in England as a whole.  The percentage was relatively static in England over the period 2015 to 2022, but steadily reduced in Predominantly Rural local authority areas over this time.</a:t>
          </a:r>
          <a:r>
            <a:rPr lang="en-GB" sz="1100"/>
            <a:t>  Metropolitan</a:t>
          </a:r>
          <a:r>
            <a:rPr lang="en-GB" sz="1100" baseline="0"/>
            <a:t> Districts have the lowest proportion of households not connected to the gas network.</a:t>
          </a:r>
          <a:endParaRPr lang="en-GB" sz="1100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47393F-57C3-4B29-980B-9202ACA21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uralservicesnetwork-my.sharepoint.com/personal/richard_inman_sparse_gov_uk/Documents/RSN%20Shared%20Documents/12.%20Work%20areas/Daniel%20Worth/Cloud%20Folder/161221/Copy%20of%20working_age_populatio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members"/>
      <sheetName val="classifications"/>
      <sheetName val="class"/>
      <sheetName val="data"/>
      <sheetName val="data1"/>
      <sheetName val="calculations"/>
    </sheetNames>
    <sheetDataSet>
      <sheetData sheetId="0"/>
      <sheetData sheetId="1"/>
      <sheetData sheetId="2">
        <row r="2">
          <cell r="I2" t="str">
            <v>Buckinghamshire Council</v>
          </cell>
          <cell r="J2" t="str">
            <v>Urban with Significant Rural (rural including hub towns 26-49%)</v>
          </cell>
          <cell r="K2" t="str">
            <v>Urban with Significant Rural</v>
          </cell>
        </row>
        <row r="3">
          <cell r="A3" t="str">
            <v>Hartlepool</v>
          </cell>
          <cell r="B3" t="str">
            <v>Urban with City and Town</v>
          </cell>
          <cell r="C3" t="str">
            <v>Predominantly Urban</v>
          </cell>
          <cell r="I3" t="str">
            <v>Cambridgeshire</v>
          </cell>
          <cell r="J3" t="str">
            <v xml:space="preserve">Largely Rural (rural including hub towns 50-79%) </v>
          </cell>
          <cell r="K3" t="str">
            <v>Predominantly Rural</v>
          </cell>
        </row>
        <row r="4">
          <cell r="A4" t="str">
            <v>Middlesbrough</v>
          </cell>
          <cell r="B4" t="str">
            <v>Urban with City and Town</v>
          </cell>
          <cell r="C4" t="str">
            <v>Predominantly Urban</v>
          </cell>
          <cell r="I4" t="str">
            <v>Cumbria</v>
          </cell>
          <cell r="J4" t="str">
            <v xml:space="preserve">Largely Rural (rural including hub towns 50-79%) </v>
          </cell>
          <cell r="K4" t="str">
            <v>Predominantly Rural</v>
          </cell>
        </row>
        <row r="5">
          <cell r="A5" t="str">
            <v>Redcar and Cleveland</v>
          </cell>
          <cell r="B5" t="str">
            <v>Urban with Significant Rural (rural including hub towns 26-49%)</v>
          </cell>
          <cell r="C5" t="str">
            <v>Urban with Significant Rural</v>
          </cell>
          <cell r="I5" t="str">
            <v>Derbyshire</v>
          </cell>
          <cell r="J5" t="str">
            <v>Urban with Significant Rural (rural including hub towns 26-49%)</v>
          </cell>
          <cell r="K5" t="str">
            <v>Urban with Significant Rural</v>
          </cell>
        </row>
        <row r="6">
          <cell r="A6" t="str">
            <v>Stockton-on-Tees</v>
          </cell>
          <cell r="B6" t="str">
            <v>Urban with City and Town</v>
          </cell>
          <cell r="C6" t="str">
            <v>Predominantly Urban</v>
          </cell>
          <cell r="I6" t="str">
            <v>Devon</v>
          </cell>
          <cell r="J6" t="str">
            <v xml:space="preserve">Largely Rural (rural including hub towns 50-79%) </v>
          </cell>
          <cell r="K6" t="str">
            <v>Predominantly Rural</v>
          </cell>
        </row>
        <row r="7">
          <cell r="A7" t="str">
            <v>Darlington</v>
          </cell>
          <cell r="B7" t="str">
            <v>Urban with City and Town</v>
          </cell>
          <cell r="C7" t="str">
            <v>Predominantly Urban</v>
          </cell>
          <cell r="I7" t="str">
            <v>Dorset</v>
          </cell>
          <cell r="J7" t="str">
            <v xml:space="preserve">Largely Rural (rural including hub towns 50-79%) </v>
          </cell>
          <cell r="K7" t="str">
            <v>Predominantly Rural</v>
          </cell>
        </row>
        <row r="8">
          <cell r="A8" t="str">
            <v>Halton</v>
          </cell>
          <cell r="B8" t="str">
            <v>Urban with City and Town</v>
          </cell>
          <cell r="C8" t="str">
            <v>Predominantly Urban</v>
          </cell>
          <cell r="I8" t="str">
            <v>East Sussex</v>
          </cell>
          <cell r="J8" t="str">
            <v>Urban with Significant Rural (rural including hub towns 26-49%)</v>
          </cell>
          <cell r="K8" t="str">
            <v>Urban with Significant Rural</v>
          </cell>
        </row>
        <row r="9">
          <cell r="A9" t="str">
            <v>Warrington</v>
          </cell>
          <cell r="B9" t="str">
            <v>Urban with City and Town</v>
          </cell>
          <cell r="C9" t="str">
            <v>Predominantly Urban</v>
          </cell>
          <cell r="I9" t="str">
            <v>Essex</v>
          </cell>
          <cell r="J9" t="str">
            <v>Urban with Significant Rural (rural including hub towns 26-49%)</v>
          </cell>
          <cell r="K9" t="str">
            <v>Urban with Significant Rural</v>
          </cell>
        </row>
        <row r="10">
          <cell r="A10" t="str">
            <v>Blackburn with Darwen</v>
          </cell>
          <cell r="B10" t="str">
            <v>Urban with City and Town</v>
          </cell>
          <cell r="C10" t="str">
            <v>Predominantly Urban</v>
          </cell>
          <cell r="I10" t="str">
            <v>Gloucestershire</v>
          </cell>
          <cell r="J10" t="str">
            <v>Urban with Significant Rural (rural including hub towns 26-49%)</v>
          </cell>
          <cell r="K10" t="str">
            <v>Urban with Significant Rural</v>
          </cell>
        </row>
        <row r="11">
          <cell r="A11" t="str">
            <v>Blackpool</v>
          </cell>
          <cell r="B11" t="str">
            <v>Urban with City and Town</v>
          </cell>
          <cell r="C11" t="str">
            <v>Predominantly Urban</v>
          </cell>
          <cell r="I11" t="str">
            <v>Hampshire</v>
          </cell>
          <cell r="J11" t="str">
            <v>Urban with Significant Rural (rural including hub towns 26-49%)</v>
          </cell>
          <cell r="K11" t="str">
            <v>Urban with Significant Rural</v>
          </cell>
        </row>
        <row r="12">
          <cell r="A12" t="str">
            <v>Kingston upon Hull</v>
          </cell>
          <cell r="B12" t="str">
            <v>Urban with City and Town</v>
          </cell>
          <cell r="C12" t="str">
            <v>Predominantly Urban</v>
          </cell>
          <cell r="I12" t="str">
            <v>Hertfordshire</v>
          </cell>
          <cell r="J12" t="str">
            <v>Urban with City and Town</v>
          </cell>
          <cell r="K12" t="str">
            <v>Predominantly Urban</v>
          </cell>
        </row>
        <row r="13">
          <cell r="A13" t="str">
            <v>East Riding of Yorkshire</v>
          </cell>
          <cell r="B13" t="str">
            <v xml:space="preserve">Largely Rural (rural including hub towns 50-79%) </v>
          </cell>
          <cell r="C13" t="str">
            <v>Predominantly Rural</v>
          </cell>
          <cell r="I13" t="str">
            <v>Kent</v>
          </cell>
          <cell r="J13" t="str">
            <v>Urban with Significant Rural (rural including hub towns 26-49%)</v>
          </cell>
          <cell r="K13" t="str">
            <v>Urban with Significant Rural</v>
          </cell>
        </row>
        <row r="14">
          <cell r="A14" t="str">
            <v>North East Lincolnshire</v>
          </cell>
          <cell r="B14" t="str">
            <v>Urban with City and Town</v>
          </cell>
          <cell r="C14" t="str">
            <v>Predominantly Urban</v>
          </cell>
          <cell r="I14" t="str">
            <v>Lancashire</v>
          </cell>
          <cell r="J14" t="str">
            <v>Urban with City and Town</v>
          </cell>
          <cell r="K14" t="str">
            <v>Predominantly Urban</v>
          </cell>
        </row>
        <row r="15">
          <cell r="A15" t="str">
            <v>North Lincolnshire</v>
          </cell>
          <cell r="B15" t="str">
            <v>Urban with Significant Rural (rural including hub towns 26-49%)</v>
          </cell>
          <cell r="C15" t="str">
            <v>Urban with Significant Rural</v>
          </cell>
          <cell r="I15" t="str">
            <v>Leicestershire</v>
          </cell>
          <cell r="J15" t="str">
            <v>Urban with Significant Rural (rural including hub towns 26-49%)</v>
          </cell>
          <cell r="K15" t="str">
            <v>Urban with Significant Rural</v>
          </cell>
        </row>
        <row r="16">
          <cell r="A16" t="str">
            <v>York</v>
          </cell>
          <cell r="B16" t="str">
            <v>Urban with City and Town</v>
          </cell>
          <cell r="C16" t="str">
            <v>Predominantly Urban</v>
          </cell>
          <cell r="I16" t="str">
            <v>Lincolnshire</v>
          </cell>
          <cell r="J16" t="str">
            <v xml:space="preserve">Largely Rural (rural including hub towns 50-79%) </v>
          </cell>
          <cell r="K16" t="str">
            <v>Predominantly Rural</v>
          </cell>
        </row>
        <row r="17">
          <cell r="A17" t="str">
            <v>Derby</v>
          </cell>
          <cell r="B17" t="str">
            <v>Urban with City and Town</v>
          </cell>
          <cell r="C17" t="str">
            <v>Predominantly Urban</v>
          </cell>
          <cell r="I17" t="str">
            <v>Norfolk</v>
          </cell>
          <cell r="J17" t="str">
            <v xml:space="preserve">Largely Rural (rural including hub towns 50-79%) </v>
          </cell>
          <cell r="K17" t="str">
            <v>Predominantly Rural</v>
          </cell>
        </row>
        <row r="18">
          <cell r="A18" t="str">
            <v>Leicester</v>
          </cell>
          <cell r="B18" t="str">
            <v>Urban with City and Town</v>
          </cell>
          <cell r="C18" t="str">
            <v>Predominantly Urban</v>
          </cell>
          <cell r="I18" t="str">
            <v>Northamptonshire</v>
          </cell>
          <cell r="J18" t="str">
            <v>Urban with Significant Rural (rural including hub towns 26-49%)</v>
          </cell>
          <cell r="K18" t="str">
            <v>Urban with Significant Rural</v>
          </cell>
        </row>
        <row r="19">
          <cell r="A19" t="str">
            <v>Rutland</v>
          </cell>
          <cell r="B19" t="str">
            <v xml:space="preserve">Mainly Rural (rural including hub towns &gt;=80%) </v>
          </cell>
          <cell r="C19" t="str">
            <v>Predominantly Rural</v>
          </cell>
          <cell r="I19" t="str">
            <v>North Yorkshire</v>
          </cell>
          <cell r="J19" t="str">
            <v xml:space="preserve">Largely Rural (rural including hub towns 50-79%) </v>
          </cell>
          <cell r="K19" t="str">
            <v>Predominantly Rural</v>
          </cell>
        </row>
        <row r="20">
          <cell r="A20" t="str">
            <v>Nottingham</v>
          </cell>
          <cell r="B20" t="str">
            <v>Urban with Minor Conurbation</v>
          </cell>
          <cell r="C20" t="str">
            <v>Predominantly Urban</v>
          </cell>
          <cell r="I20" t="str">
            <v>Nottinghamshire</v>
          </cell>
          <cell r="J20" t="str">
            <v>Urban with Significant Rural (rural including hub towns 26-49%)</v>
          </cell>
          <cell r="K20" t="str">
            <v>Urban with Significant Rural</v>
          </cell>
        </row>
        <row r="21">
          <cell r="A21" t="str">
            <v>Herefordshire</v>
          </cell>
          <cell r="B21" t="str">
            <v xml:space="preserve">Largely Rural (rural including hub towns 50-79%) </v>
          </cell>
          <cell r="C21" t="str">
            <v>Predominantly Rural</v>
          </cell>
          <cell r="I21" t="str">
            <v>Oxfordshire</v>
          </cell>
          <cell r="J21" t="str">
            <v xml:space="preserve">Largely Rural (rural including hub towns 50-79%) </v>
          </cell>
          <cell r="K21" t="str">
            <v>Predominantly Rural</v>
          </cell>
        </row>
        <row r="22">
          <cell r="A22" t="str">
            <v>Telford and Wrekin</v>
          </cell>
          <cell r="B22" t="str">
            <v>Urban with City and Town</v>
          </cell>
          <cell r="C22" t="str">
            <v>Predominantly Urban</v>
          </cell>
          <cell r="I22" t="str">
            <v>Somerset</v>
          </cell>
          <cell r="J22" t="str">
            <v xml:space="preserve">Largely Rural (rural including hub towns 50-79%) </v>
          </cell>
          <cell r="K22" t="str">
            <v>Predominantly Rural</v>
          </cell>
        </row>
        <row r="23">
          <cell r="A23" t="str">
            <v>Stoke-on-Trent</v>
          </cell>
          <cell r="B23" t="str">
            <v>Urban with City and Town</v>
          </cell>
          <cell r="C23" t="str">
            <v>Predominantly Urban</v>
          </cell>
          <cell r="I23" t="str">
            <v>Staffordshire</v>
          </cell>
          <cell r="J23" t="str">
            <v>Urban with Significant Rural (rural including hub towns 26-49%)</v>
          </cell>
          <cell r="K23" t="str">
            <v>Urban with Significant Rural</v>
          </cell>
        </row>
        <row r="24">
          <cell r="A24" t="str">
            <v>Bath and North East Somerset</v>
          </cell>
          <cell r="B24" t="str">
            <v>Urban with Significant Rural (rural including hub towns 26-49%)</v>
          </cell>
          <cell r="C24" t="str">
            <v>Urban with Significant Rural</v>
          </cell>
          <cell r="I24" t="str">
            <v>Suffolk</v>
          </cell>
          <cell r="J24" t="str">
            <v xml:space="preserve">Largely Rural (rural including hub towns 50-79%) </v>
          </cell>
          <cell r="K24" t="str">
            <v>Predominantly Rural</v>
          </cell>
        </row>
        <row r="25">
          <cell r="A25" t="str">
            <v>Bristol</v>
          </cell>
          <cell r="B25" t="str">
            <v>Urban with City and Town</v>
          </cell>
          <cell r="C25" t="str">
            <v>Predominantly Urban</v>
          </cell>
          <cell r="I25" t="str">
            <v>Surrey</v>
          </cell>
          <cell r="J25" t="str">
            <v>Urban with Major Conurbation</v>
          </cell>
          <cell r="K25" t="str">
            <v>Predominantly Urban</v>
          </cell>
        </row>
        <row r="26">
          <cell r="A26" t="str">
            <v>North Somerset</v>
          </cell>
          <cell r="B26" t="str">
            <v>Urban with Significant Rural (rural including hub towns 26-49%)</v>
          </cell>
          <cell r="C26" t="str">
            <v>Urban with Significant Rural</v>
          </cell>
          <cell r="I26" t="str">
            <v>Warwickshire</v>
          </cell>
          <cell r="J26" t="str">
            <v>Urban with Significant Rural (rural including hub towns 26-49%)</v>
          </cell>
          <cell r="K26" t="str">
            <v>Urban with Significant Rural</v>
          </cell>
        </row>
        <row r="27">
          <cell r="A27" t="str">
            <v>South Gloucestershire</v>
          </cell>
          <cell r="B27" t="str">
            <v>Urban with City and Town</v>
          </cell>
          <cell r="C27" t="str">
            <v>Predominantly Urban</v>
          </cell>
          <cell r="I27" t="str">
            <v>West Sussex</v>
          </cell>
          <cell r="J27" t="str">
            <v>Urban with City and Town</v>
          </cell>
          <cell r="K27" t="str">
            <v>Predominantly Urban</v>
          </cell>
        </row>
        <row r="28">
          <cell r="A28" t="str">
            <v>Plymouth</v>
          </cell>
          <cell r="B28" t="str">
            <v>Urban with City and Town</v>
          </cell>
          <cell r="C28" t="str">
            <v>Predominantly Urban</v>
          </cell>
          <cell r="I28" t="str">
            <v>Worcestershire</v>
          </cell>
          <cell r="J28" t="str">
            <v>Urban with Significant Rural (rural including hub towns 26-49%)</v>
          </cell>
          <cell r="K28" t="str">
            <v>Urban with Significant Rural</v>
          </cell>
        </row>
        <row r="29">
          <cell r="A29" t="str">
            <v>Torbay</v>
          </cell>
          <cell r="B29" t="str">
            <v>Urban with City and Town</v>
          </cell>
          <cell r="C29" t="str">
            <v>Predominantly Urban</v>
          </cell>
          <cell r="J29" t="str">
            <v xml:space="preserve">Largely Rural (rural including hub towns 50-79%) </v>
          </cell>
          <cell r="K29" t="str">
            <v>Predominantly Rural</v>
          </cell>
        </row>
        <row r="30">
          <cell r="A30" t="str">
            <v>Bournemouth</v>
          </cell>
          <cell r="B30" t="str">
            <v>Urban with City and Town</v>
          </cell>
          <cell r="C30" t="str">
            <v>Predominantly Urban</v>
          </cell>
        </row>
        <row r="31">
          <cell r="A31" t="str">
            <v>Poole</v>
          </cell>
          <cell r="B31" t="str">
            <v>Urban with City and Town</v>
          </cell>
          <cell r="C31" t="str">
            <v>Predominantly Urban</v>
          </cell>
        </row>
        <row r="32">
          <cell r="A32" t="str">
            <v>Swindon</v>
          </cell>
          <cell r="B32" t="str">
            <v>Urban with City and Town</v>
          </cell>
          <cell r="C32" t="str">
            <v>Predominantly Urban</v>
          </cell>
        </row>
        <row r="33">
          <cell r="A33" t="str">
            <v>Peterborough</v>
          </cell>
          <cell r="B33" t="str">
            <v>Urban with City and Town</v>
          </cell>
          <cell r="C33" t="str">
            <v>Predominantly Urban</v>
          </cell>
        </row>
        <row r="34">
          <cell r="A34" t="str">
            <v>Luton</v>
          </cell>
          <cell r="B34" t="str">
            <v>Urban with City and Town</v>
          </cell>
          <cell r="C34" t="str">
            <v>Predominantly Urban</v>
          </cell>
        </row>
        <row r="35">
          <cell r="A35" t="str">
            <v>Southend on Sea</v>
          </cell>
          <cell r="B35" t="str">
            <v>Urban with City and Town</v>
          </cell>
          <cell r="C35" t="str">
            <v>Predominantly Urban</v>
          </cell>
        </row>
        <row r="36">
          <cell r="A36" t="str">
            <v>Thurrock</v>
          </cell>
          <cell r="B36" t="str">
            <v>Urban with Major Conurbation</v>
          </cell>
          <cell r="C36" t="str">
            <v>Predominantly Urban</v>
          </cell>
        </row>
        <row r="37">
          <cell r="A37" t="str">
            <v>Medway</v>
          </cell>
          <cell r="B37" t="str">
            <v>Urban with City and Town</v>
          </cell>
          <cell r="C37" t="str">
            <v>Predominantly Urban</v>
          </cell>
        </row>
        <row r="38">
          <cell r="A38" t="str">
            <v>Bracknell Forest</v>
          </cell>
          <cell r="B38" t="str">
            <v>Urban with City and Town</v>
          </cell>
          <cell r="C38" t="str">
            <v>Predominantly Urban</v>
          </cell>
        </row>
        <row r="39">
          <cell r="A39" t="str">
            <v>West Berkshire</v>
          </cell>
          <cell r="B39" t="str">
            <v>Urban with Significant Rural (rural including hub towns 26-49%)</v>
          </cell>
          <cell r="C39" t="str">
            <v>Urban with Significant Rural</v>
          </cell>
        </row>
        <row r="40">
          <cell r="A40" t="str">
            <v>Reading</v>
          </cell>
          <cell r="B40" t="str">
            <v>Urban with City and Town</v>
          </cell>
          <cell r="C40" t="str">
            <v>Predominantly Urban</v>
          </cell>
        </row>
        <row r="41">
          <cell r="A41" t="str">
            <v>Slough</v>
          </cell>
          <cell r="B41" t="str">
            <v>Urban with City and Town</v>
          </cell>
          <cell r="C41" t="str">
            <v>Predominantly Urban</v>
          </cell>
        </row>
        <row r="42">
          <cell r="A42" t="str">
            <v>Windsor and Maidenhead</v>
          </cell>
          <cell r="B42" t="str">
            <v>Urban with City and Town</v>
          </cell>
          <cell r="C42" t="str">
            <v>Predominantly Urban</v>
          </cell>
        </row>
        <row r="43">
          <cell r="A43" t="str">
            <v>Wokingham</v>
          </cell>
          <cell r="B43" t="str">
            <v>Urban with City and Town</v>
          </cell>
          <cell r="C43" t="str">
            <v>Predominantly Urban</v>
          </cell>
        </row>
        <row r="44">
          <cell r="A44" t="str">
            <v>Milton Keynes</v>
          </cell>
          <cell r="B44" t="str">
            <v>Urban with City and Town</v>
          </cell>
          <cell r="C44" t="str">
            <v>Predominantly Urban</v>
          </cell>
        </row>
        <row r="45">
          <cell r="A45" t="str">
            <v>Brighton and Hove</v>
          </cell>
          <cell r="B45" t="str">
            <v>Urban with City and Town</v>
          </cell>
          <cell r="C45" t="str">
            <v>Predominantly Urban</v>
          </cell>
        </row>
        <row r="46">
          <cell r="A46" t="str">
            <v>Portsmouth</v>
          </cell>
          <cell r="B46" t="str">
            <v>Urban with City and Town</v>
          </cell>
          <cell r="C46" t="str">
            <v>Predominantly Urban</v>
          </cell>
        </row>
        <row r="47">
          <cell r="A47" t="str">
            <v>Southampton</v>
          </cell>
          <cell r="B47" t="str">
            <v>Urban with City and Town</v>
          </cell>
          <cell r="C47" t="str">
            <v>Predominantly Urban</v>
          </cell>
        </row>
        <row r="48">
          <cell r="A48" t="str">
            <v>Isle of Wight</v>
          </cell>
          <cell r="B48" t="str">
            <v xml:space="preserve">Mainly Rural (rural including hub towns &gt;=80%) </v>
          </cell>
          <cell r="C48" t="str">
            <v>Predominantly Rural</v>
          </cell>
        </row>
        <row r="49">
          <cell r="A49" t="str">
            <v>Durham</v>
          </cell>
          <cell r="B49" t="str">
            <v xml:space="preserve">Largely Rural (rural including hub towns 50-79%) </v>
          </cell>
          <cell r="C49" t="str">
            <v>Predominantly Rural</v>
          </cell>
        </row>
        <row r="50">
          <cell r="A50" t="str">
            <v>Northumberland</v>
          </cell>
          <cell r="B50" t="str">
            <v xml:space="preserve">Largely Rural (rural including hub towns 50-79%) </v>
          </cell>
          <cell r="C50" t="str">
            <v>Predominantly Rural</v>
          </cell>
        </row>
        <row r="51">
          <cell r="A51" t="str">
            <v>Cheshire East</v>
          </cell>
          <cell r="B51" t="str">
            <v>Urban with Significant Rural (rural including hub towns 26-49%)</v>
          </cell>
          <cell r="C51" t="str">
            <v>Urban with Significant Rural</v>
          </cell>
        </row>
        <row r="52">
          <cell r="A52" t="str">
            <v>Cheshire West and Chester</v>
          </cell>
          <cell r="B52" t="str">
            <v>Urban with Significant Rural (rural including hub towns 26-49%)</v>
          </cell>
          <cell r="C52" t="str">
            <v>Urban with Significant Rural</v>
          </cell>
        </row>
        <row r="53">
          <cell r="A53" t="str">
            <v>Shropshire</v>
          </cell>
          <cell r="B53" t="str">
            <v xml:space="preserve">Largely Rural (rural including hub towns 50-79%) </v>
          </cell>
          <cell r="C53" t="str">
            <v>Predominantly Rural</v>
          </cell>
        </row>
        <row r="54">
          <cell r="A54" t="str">
            <v>Cornwall</v>
          </cell>
          <cell r="B54" t="str">
            <v xml:space="preserve">Mainly Rural (rural including hub towns &gt;=80%) </v>
          </cell>
          <cell r="C54" t="str">
            <v>Predominantly Rural</v>
          </cell>
        </row>
        <row r="55">
          <cell r="A55" t="str">
            <v>Isles of Scilly</v>
          </cell>
          <cell r="B55" t="str">
            <v xml:space="preserve">Mainly Rural (rural including hub towns &gt;=80%) </v>
          </cell>
          <cell r="C55" t="str">
            <v>Predominantly Rural</v>
          </cell>
        </row>
        <row r="56">
          <cell r="A56" t="str">
            <v>Wiltshire</v>
          </cell>
          <cell r="B56" t="str">
            <v xml:space="preserve">Largely Rural (rural including hub towns 50-79%) </v>
          </cell>
          <cell r="C56" t="str">
            <v>Predominantly Rural</v>
          </cell>
        </row>
        <row r="57">
          <cell r="A57" t="str">
            <v>Bedford</v>
          </cell>
          <cell r="B57" t="str">
            <v>Urban with Significant Rural (rural including hub towns 26-49%)</v>
          </cell>
          <cell r="C57" t="str">
            <v>Urban with Significant Rural</v>
          </cell>
        </row>
        <row r="58">
          <cell r="A58" t="str">
            <v>Central Bedfordshire</v>
          </cell>
          <cell r="B58" t="str">
            <v xml:space="preserve">Largely Rural (rural including hub towns 50-79%) </v>
          </cell>
          <cell r="C58" t="str">
            <v>Predominantly Rural</v>
          </cell>
        </row>
        <row r="59">
          <cell r="A59" t="str">
            <v>Aylesbury Vale</v>
          </cell>
          <cell r="B59" t="str">
            <v xml:space="preserve">Largely Rural (rural including hub towns 50-79%) </v>
          </cell>
          <cell r="C59" t="str">
            <v>Predominantly Rural</v>
          </cell>
        </row>
        <row r="60">
          <cell r="A60" t="str">
            <v>Chiltern</v>
          </cell>
          <cell r="B60" t="str">
            <v>Urban with Significant Rural (rural including hub towns 26-49%)</v>
          </cell>
          <cell r="C60" t="str">
            <v>Urban with Significant Rural</v>
          </cell>
        </row>
        <row r="61">
          <cell r="A61" t="str">
            <v>South Bucks</v>
          </cell>
          <cell r="B61" t="str">
            <v>Urban with Significant Rural (rural including hub towns 26-49%)</v>
          </cell>
          <cell r="C61" t="str">
            <v>Urban with Significant Rural</v>
          </cell>
        </row>
        <row r="62">
          <cell r="A62" t="str">
            <v>Wycombe</v>
          </cell>
          <cell r="B62" t="str">
            <v>Urban with Significant Rural (rural including hub towns 26-49%)</v>
          </cell>
          <cell r="C62" t="str">
            <v>Urban with Significant Rural</v>
          </cell>
        </row>
        <row r="63">
          <cell r="A63" t="str">
            <v>Cambridge</v>
          </cell>
          <cell r="B63" t="str">
            <v>Urban with City and Town</v>
          </cell>
          <cell r="C63" t="str">
            <v>Predominantly Urban</v>
          </cell>
        </row>
        <row r="64">
          <cell r="A64" t="str">
            <v>East Cambridgeshire</v>
          </cell>
          <cell r="B64" t="str">
            <v xml:space="preserve">Mainly Rural (rural including hub towns &gt;=80%) </v>
          </cell>
          <cell r="C64" t="str">
            <v>Predominantly Rural</v>
          </cell>
        </row>
        <row r="65">
          <cell r="A65" t="str">
            <v>Fenland</v>
          </cell>
          <cell r="B65" t="str">
            <v xml:space="preserve">Largely Rural (rural including hub towns 50-79%) </v>
          </cell>
          <cell r="C65" t="str">
            <v>Predominantly Rural</v>
          </cell>
        </row>
        <row r="66">
          <cell r="A66" t="str">
            <v>Huntingdonshire</v>
          </cell>
          <cell r="B66" t="str">
            <v xml:space="preserve">Mainly Rural (rural including hub towns &gt;=80%) </v>
          </cell>
          <cell r="C66" t="str">
            <v>Predominantly Rural</v>
          </cell>
        </row>
        <row r="67">
          <cell r="A67" t="str">
            <v>South Cambridgeshire</v>
          </cell>
          <cell r="B67" t="str">
            <v xml:space="preserve">Largely Rural (rural including hub towns 50-79%) </v>
          </cell>
          <cell r="C67" t="str">
            <v>Predominantly Rural</v>
          </cell>
        </row>
        <row r="68">
          <cell r="A68" t="str">
            <v>Allerdale</v>
          </cell>
          <cell r="B68" t="str">
            <v xml:space="preserve">Mainly Rural (rural including hub towns &gt;=80%) </v>
          </cell>
          <cell r="C68" t="str">
            <v>Predominantly Rural</v>
          </cell>
        </row>
        <row r="69">
          <cell r="A69" t="str">
            <v>Barrow-in-Furness</v>
          </cell>
          <cell r="B69" t="str">
            <v>Urban with Significant Rural (rural including hub towns 26-49%)</v>
          </cell>
          <cell r="C69" t="str">
            <v>Urban with Significant Rural</v>
          </cell>
        </row>
        <row r="70">
          <cell r="A70" t="str">
            <v>Carlisle</v>
          </cell>
          <cell r="B70" t="str">
            <v>Urban with Significant Rural (rural including hub towns 26-49%)</v>
          </cell>
          <cell r="C70" t="str">
            <v>Urban with Significant Rural</v>
          </cell>
        </row>
        <row r="71">
          <cell r="A71" t="str">
            <v>Copeland</v>
          </cell>
          <cell r="B71" t="str">
            <v xml:space="preserve">Mainly Rural (rural including hub towns &gt;=80%) </v>
          </cell>
          <cell r="C71" t="str">
            <v>Predominantly Rural</v>
          </cell>
        </row>
        <row r="72">
          <cell r="A72" t="str">
            <v>Eden</v>
          </cell>
          <cell r="B72" t="str">
            <v xml:space="preserve">Mainly Rural (rural including hub towns &gt;=80%) </v>
          </cell>
          <cell r="C72" t="str">
            <v>Predominantly Rural</v>
          </cell>
        </row>
        <row r="73">
          <cell r="A73" t="str">
            <v>South Lakeland</v>
          </cell>
          <cell r="B73" t="str">
            <v xml:space="preserve">Mainly Rural (rural including hub towns &gt;=80%) </v>
          </cell>
          <cell r="C73" t="str">
            <v>Predominantly Rural</v>
          </cell>
        </row>
        <row r="74">
          <cell r="A74" t="str">
            <v>Amber Valley</v>
          </cell>
          <cell r="B74" t="str">
            <v>Urban with Minor Conurbation</v>
          </cell>
          <cell r="C74" t="str">
            <v>Predominantly Urban</v>
          </cell>
        </row>
        <row r="75">
          <cell r="A75" t="str">
            <v>Bolsover</v>
          </cell>
          <cell r="B75" t="str">
            <v>Urban with Significant Rural (rural including hub towns 26-49%)</v>
          </cell>
          <cell r="C75" t="str">
            <v>Urban with Significant Rural</v>
          </cell>
        </row>
        <row r="76">
          <cell r="A76" t="str">
            <v>Chesterfield</v>
          </cell>
          <cell r="B76" t="str">
            <v>Urban with City and Town</v>
          </cell>
          <cell r="C76" t="str">
            <v>Predominantly Urban</v>
          </cell>
        </row>
        <row r="77">
          <cell r="A77" t="str">
            <v>Derbyshire Dales</v>
          </cell>
          <cell r="B77" t="str">
            <v xml:space="preserve">Mainly Rural (rural including hub towns &gt;=80%) </v>
          </cell>
          <cell r="C77" t="str">
            <v>Predominantly Rural</v>
          </cell>
        </row>
        <row r="78">
          <cell r="A78" t="str">
            <v>Erewash</v>
          </cell>
          <cell r="B78" t="str">
            <v>Urban with Minor Conurbation</v>
          </cell>
          <cell r="C78" t="str">
            <v>Predominantly Urban</v>
          </cell>
        </row>
        <row r="79">
          <cell r="A79" t="str">
            <v>High Peak</v>
          </cell>
          <cell r="B79" t="str">
            <v xml:space="preserve">Largely Rural (rural including hub towns 50-79%) </v>
          </cell>
          <cell r="C79" t="str">
            <v>Predominantly Rural</v>
          </cell>
        </row>
        <row r="80">
          <cell r="A80" t="str">
            <v>North East Derbyshire</v>
          </cell>
          <cell r="B80" t="str">
            <v>Urban with City and Town</v>
          </cell>
          <cell r="C80" t="str">
            <v>Predominantly Urban</v>
          </cell>
        </row>
        <row r="81">
          <cell r="A81" t="str">
            <v>South Derbyshire</v>
          </cell>
          <cell r="B81" t="str">
            <v>Urban with Significant Rural (rural including hub towns 26-49%)</v>
          </cell>
          <cell r="C81" t="str">
            <v>Urban with Significant Rural</v>
          </cell>
        </row>
        <row r="82">
          <cell r="A82" t="str">
            <v>East Devon</v>
          </cell>
          <cell r="B82" t="str">
            <v xml:space="preserve">Largely Rural (rural including hub towns 50-79%) </v>
          </cell>
          <cell r="C82" t="str">
            <v>Predominantly Rural</v>
          </cell>
        </row>
        <row r="83">
          <cell r="A83" t="str">
            <v>Exeter</v>
          </cell>
          <cell r="B83" t="str">
            <v>Urban with City and Town</v>
          </cell>
          <cell r="C83" t="str">
            <v>Predominantly Urban</v>
          </cell>
        </row>
        <row r="84">
          <cell r="A84" t="str">
            <v>Mid Devon</v>
          </cell>
          <cell r="B84" t="str">
            <v xml:space="preserve">Mainly Rural (rural including hub towns &gt;=80%) </v>
          </cell>
          <cell r="C84" t="str">
            <v>Predominantly Rural</v>
          </cell>
        </row>
        <row r="85">
          <cell r="A85" t="str">
            <v>North Devon</v>
          </cell>
          <cell r="B85" t="str">
            <v xml:space="preserve">Largely Rural (rural including hub towns 50-79%) </v>
          </cell>
          <cell r="C85" t="str">
            <v>Predominantly Rural</v>
          </cell>
        </row>
        <row r="86">
          <cell r="A86" t="str">
            <v>South Hams</v>
          </cell>
          <cell r="B86" t="str">
            <v xml:space="preserve">Mainly Rural (rural including hub towns &gt;=80%) </v>
          </cell>
          <cell r="C86" t="str">
            <v>Predominantly Rural</v>
          </cell>
        </row>
        <row r="87">
          <cell r="A87" t="str">
            <v>Teignbridge</v>
          </cell>
          <cell r="B87" t="str">
            <v xml:space="preserve">Largely Rural (rural including hub towns 50-79%) </v>
          </cell>
          <cell r="C87" t="str">
            <v>Predominantly Rural</v>
          </cell>
        </row>
        <row r="88">
          <cell r="A88" t="str">
            <v>Torridge</v>
          </cell>
          <cell r="B88" t="str">
            <v xml:space="preserve">Mainly Rural (rural including hub towns &gt;=80%) </v>
          </cell>
          <cell r="C88" t="str">
            <v>Predominantly Rural</v>
          </cell>
        </row>
        <row r="89">
          <cell r="A89" t="str">
            <v>West Devon</v>
          </cell>
          <cell r="B89" t="str">
            <v xml:space="preserve">Mainly Rural (rural including hub towns &gt;=80%) </v>
          </cell>
          <cell r="C89" t="str">
            <v>Predominantly Rural</v>
          </cell>
        </row>
        <row r="90">
          <cell r="A90" t="str">
            <v>Christchurch</v>
          </cell>
          <cell r="B90" t="str">
            <v>Urban with City and Town</v>
          </cell>
          <cell r="C90" t="str">
            <v>Predominantly Urban</v>
          </cell>
        </row>
        <row r="91">
          <cell r="A91" t="str">
            <v>East Dorset</v>
          </cell>
          <cell r="B91" t="str">
            <v>Urban with Significant Rural (rural including hub towns 26-49%)</v>
          </cell>
          <cell r="C91" t="str">
            <v>Urban with Significant Rural</v>
          </cell>
        </row>
        <row r="92">
          <cell r="A92" t="str">
            <v>North Dorset</v>
          </cell>
          <cell r="B92" t="str">
            <v xml:space="preserve">Mainly Rural (rural including hub towns &gt;=80%) </v>
          </cell>
          <cell r="C92" t="str">
            <v>Predominantly Rural</v>
          </cell>
        </row>
        <row r="93">
          <cell r="A93" t="str">
            <v>Purbeck</v>
          </cell>
          <cell r="B93" t="str">
            <v xml:space="preserve">Mainly Rural (rural including hub towns &gt;=80%) </v>
          </cell>
          <cell r="C93" t="str">
            <v>Predominantly Rural</v>
          </cell>
        </row>
        <row r="94">
          <cell r="A94" t="str">
            <v>West Dorset</v>
          </cell>
          <cell r="B94" t="str">
            <v xml:space="preserve">Mainly Rural (rural including hub towns &gt;=80%) </v>
          </cell>
          <cell r="C94" t="str">
            <v>Predominantly Rural</v>
          </cell>
        </row>
        <row r="95">
          <cell r="A95" t="str">
            <v>Weymouth and Portland</v>
          </cell>
          <cell r="B95" t="str">
            <v>Urban with City and Town</v>
          </cell>
          <cell r="C95" t="str">
            <v>Predominantly Urban</v>
          </cell>
        </row>
        <row r="96">
          <cell r="A96" t="str">
            <v>Eastbourne</v>
          </cell>
          <cell r="B96" t="str">
            <v>Urban with City and Town</v>
          </cell>
          <cell r="C96" t="str">
            <v>Predominantly Urban</v>
          </cell>
        </row>
        <row r="97">
          <cell r="A97" t="str">
            <v>Hastings</v>
          </cell>
          <cell r="B97" t="str">
            <v>Urban with City and Town</v>
          </cell>
          <cell r="C97" t="str">
            <v>Predominantly Urban</v>
          </cell>
        </row>
        <row r="98">
          <cell r="A98" t="str">
            <v>Lewes</v>
          </cell>
          <cell r="B98" t="str">
            <v>Urban with Significant Rural (rural including hub towns 26-49%)</v>
          </cell>
          <cell r="C98" t="str">
            <v>Urban with Significant Rural</v>
          </cell>
        </row>
        <row r="99">
          <cell r="A99" t="str">
            <v>Rother</v>
          </cell>
          <cell r="B99" t="str">
            <v xml:space="preserve">Largely Rural (rural including hub towns 50-79%) </v>
          </cell>
          <cell r="C99" t="str">
            <v>Predominantly Rural</v>
          </cell>
        </row>
        <row r="100">
          <cell r="A100" t="str">
            <v>Wealden</v>
          </cell>
          <cell r="B100" t="str">
            <v xml:space="preserve">Mainly Rural (rural including hub towns &gt;=80%) </v>
          </cell>
          <cell r="C100" t="str">
            <v>Predominantly Rural</v>
          </cell>
        </row>
        <row r="101">
          <cell r="A101" t="str">
            <v>Basildon</v>
          </cell>
          <cell r="B101" t="str">
            <v>Urban with City and Town</v>
          </cell>
          <cell r="C101" t="str">
            <v>Predominantly Urban</v>
          </cell>
        </row>
        <row r="102">
          <cell r="A102" t="str">
            <v>Braintree</v>
          </cell>
          <cell r="B102" t="str">
            <v xml:space="preserve">Largely Rural (rural including hub towns 50-79%) </v>
          </cell>
          <cell r="C102" t="str">
            <v>Predominantly Rural</v>
          </cell>
        </row>
        <row r="103">
          <cell r="A103" t="str">
            <v>Brentwood</v>
          </cell>
          <cell r="B103" t="str">
            <v>Urban with Significant Rural (rural including hub towns 26-49%)</v>
          </cell>
          <cell r="C103" t="str">
            <v>Urban with Significant Rural</v>
          </cell>
        </row>
        <row r="104">
          <cell r="A104" t="str">
            <v>Castle Point</v>
          </cell>
          <cell r="B104" t="str">
            <v>Urban with City and Town</v>
          </cell>
          <cell r="C104" t="str">
            <v>Predominantly Urban</v>
          </cell>
        </row>
        <row r="105">
          <cell r="A105" t="str">
            <v>Chelmsford</v>
          </cell>
          <cell r="B105" t="str">
            <v>Urban with City and Town</v>
          </cell>
          <cell r="C105" t="str">
            <v>Predominantly Urban</v>
          </cell>
        </row>
        <row r="106">
          <cell r="A106" t="str">
            <v>Colchester</v>
          </cell>
          <cell r="B106" t="str">
            <v>Urban with Significant Rural (rural including hub towns 26-49%)</v>
          </cell>
          <cell r="C106" t="str">
            <v>Urban with Significant Rural</v>
          </cell>
        </row>
        <row r="107">
          <cell r="A107" t="str">
            <v>Epping Forest</v>
          </cell>
          <cell r="B107" t="str">
            <v>Urban with Significant Rural (rural including hub towns 26-49%)</v>
          </cell>
          <cell r="C107" t="str">
            <v>Urban with Significant Rural</v>
          </cell>
        </row>
        <row r="108">
          <cell r="A108" t="str">
            <v>Harlow</v>
          </cell>
          <cell r="B108" t="str">
            <v>Urban with City and Town</v>
          </cell>
          <cell r="C108" t="str">
            <v>Predominantly Urban</v>
          </cell>
        </row>
        <row r="109">
          <cell r="A109" t="str">
            <v>Maldon</v>
          </cell>
          <cell r="B109" t="str">
            <v xml:space="preserve">Mainly Rural (rural including hub towns &gt;=80%) </v>
          </cell>
          <cell r="C109" t="str">
            <v>Predominantly Rural</v>
          </cell>
        </row>
        <row r="110">
          <cell r="A110" t="str">
            <v>Rochford</v>
          </cell>
          <cell r="B110" t="str">
            <v>Urban with City and Town</v>
          </cell>
          <cell r="C110" t="str">
            <v>Predominantly Urban</v>
          </cell>
        </row>
        <row r="111">
          <cell r="A111" t="str">
            <v>Tendring</v>
          </cell>
          <cell r="B111" t="str">
            <v xml:space="preserve">Largely Rural (rural including hub towns 50-79%) </v>
          </cell>
          <cell r="C111" t="str">
            <v>Predominantly Rural</v>
          </cell>
        </row>
        <row r="112">
          <cell r="A112" t="str">
            <v>Uttlesford</v>
          </cell>
          <cell r="B112" t="str">
            <v xml:space="preserve">Mainly Rural (rural including hub towns &gt;=80%) </v>
          </cell>
          <cell r="C112" t="str">
            <v>Predominantly Rural</v>
          </cell>
        </row>
        <row r="113">
          <cell r="A113" t="str">
            <v>Cheltenham</v>
          </cell>
          <cell r="B113" t="str">
            <v>Urban with City and Town</v>
          </cell>
          <cell r="C113" t="str">
            <v>Predominantly Urban</v>
          </cell>
        </row>
        <row r="114">
          <cell r="A114" t="str">
            <v>Cotswold</v>
          </cell>
          <cell r="B114" t="str">
            <v xml:space="preserve">Mainly Rural (rural including hub towns &gt;=80%) </v>
          </cell>
          <cell r="C114" t="str">
            <v>Predominantly Rural</v>
          </cell>
        </row>
        <row r="115">
          <cell r="A115" t="str">
            <v>Forest of Dean</v>
          </cell>
          <cell r="B115" t="str">
            <v xml:space="preserve">Mainly Rural (rural including hub towns &gt;=80%) </v>
          </cell>
          <cell r="C115" t="str">
            <v>Predominantly Rural</v>
          </cell>
        </row>
        <row r="116">
          <cell r="A116" t="str">
            <v>Gloucester</v>
          </cell>
          <cell r="B116" t="str">
            <v>Urban with City and Town</v>
          </cell>
          <cell r="C116" t="str">
            <v>Predominantly Urban</v>
          </cell>
        </row>
        <row r="117">
          <cell r="A117" t="str">
            <v>Stroud</v>
          </cell>
          <cell r="B117" t="str">
            <v>Urban with Significant Rural (rural including hub towns 26-49%)</v>
          </cell>
          <cell r="C117" t="str">
            <v>Urban with Significant Rural</v>
          </cell>
        </row>
        <row r="118">
          <cell r="A118" t="str">
            <v>Tewkesbury</v>
          </cell>
          <cell r="B118" t="str">
            <v xml:space="preserve">Largely Rural (rural including hub towns 50-79%) </v>
          </cell>
          <cell r="C118" t="str">
            <v>Predominantly Rural</v>
          </cell>
        </row>
        <row r="119">
          <cell r="A119" t="str">
            <v>Basingstoke and Deane</v>
          </cell>
          <cell r="B119" t="str">
            <v>Urban with Significant Rural (rural including hub towns 26-49%)</v>
          </cell>
          <cell r="C119" t="str">
            <v>Urban with Significant Rural</v>
          </cell>
        </row>
        <row r="120">
          <cell r="A120" t="str">
            <v>East Hampshire</v>
          </cell>
          <cell r="B120" t="str">
            <v xml:space="preserve">Mainly Rural (rural including hub towns &gt;=80%) </v>
          </cell>
          <cell r="C120" t="str">
            <v>Predominantly Rural</v>
          </cell>
        </row>
        <row r="121">
          <cell r="A121" t="str">
            <v>Eastleigh</v>
          </cell>
          <cell r="B121" t="str">
            <v>Urban with City and Town</v>
          </cell>
          <cell r="C121" t="str">
            <v>Predominantly Urban</v>
          </cell>
        </row>
        <row r="122">
          <cell r="A122" t="str">
            <v>Fareham</v>
          </cell>
          <cell r="B122" t="str">
            <v>Urban with City and Town</v>
          </cell>
          <cell r="C122" t="str">
            <v>Predominantly Urban</v>
          </cell>
        </row>
        <row r="123">
          <cell r="A123" t="str">
            <v>Gosport</v>
          </cell>
          <cell r="B123" t="str">
            <v>Urban with City and Town</v>
          </cell>
          <cell r="C123" t="str">
            <v>Predominantly Urban</v>
          </cell>
        </row>
        <row r="124">
          <cell r="A124" t="str">
            <v>Hart</v>
          </cell>
          <cell r="B124" t="str">
            <v>Urban with Significant Rural (rural including hub towns 26-49%)</v>
          </cell>
          <cell r="C124" t="str">
            <v>Urban with Significant Rural</v>
          </cell>
        </row>
        <row r="125">
          <cell r="A125" t="str">
            <v>Havant</v>
          </cell>
          <cell r="B125" t="str">
            <v>Urban with City and Town</v>
          </cell>
          <cell r="C125" t="str">
            <v>Predominantly Urban</v>
          </cell>
        </row>
        <row r="126">
          <cell r="A126" t="str">
            <v>New Forest</v>
          </cell>
          <cell r="B126" t="str">
            <v>Urban with Significant Rural (rural including hub towns 26-49%)</v>
          </cell>
          <cell r="C126" t="str">
            <v>Urban with Significant Rural</v>
          </cell>
        </row>
        <row r="127">
          <cell r="A127" t="str">
            <v>Rushmoor</v>
          </cell>
          <cell r="B127" t="str">
            <v>Urban with City and Town</v>
          </cell>
          <cell r="C127" t="str">
            <v>Predominantly Urban</v>
          </cell>
        </row>
        <row r="128">
          <cell r="A128" t="str">
            <v>Test Valley</v>
          </cell>
          <cell r="B128" t="str">
            <v>Urban with Significant Rural (rural including hub towns 26-49%)</v>
          </cell>
          <cell r="C128" t="str">
            <v>Urban with Significant Rural</v>
          </cell>
        </row>
        <row r="129">
          <cell r="A129" t="str">
            <v>Winchester</v>
          </cell>
          <cell r="B129" t="str">
            <v xml:space="preserve">Largely Rural (rural including hub towns 50-79%) </v>
          </cell>
          <cell r="C129" t="str">
            <v>Predominantly Rural</v>
          </cell>
        </row>
        <row r="130">
          <cell r="A130" t="str">
            <v>Broxbourne</v>
          </cell>
          <cell r="B130" t="str">
            <v>Urban with Major Conurbation</v>
          </cell>
          <cell r="C130" t="str">
            <v>Predominantly Urban</v>
          </cell>
        </row>
        <row r="131">
          <cell r="A131" t="str">
            <v>Dacorum</v>
          </cell>
          <cell r="B131" t="str">
            <v>Urban with Significant Rural (rural including hub towns 26-49%)</v>
          </cell>
          <cell r="C131" t="str">
            <v>Urban with Significant Rural</v>
          </cell>
        </row>
        <row r="132">
          <cell r="A132" t="str">
            <v>East Hertfordshire</v>
          </cell>
          <cell r="B132" t="str">
            <v>Urban with Significant Rural (rural including hub towns 26-49%)</v>
          </cell>
          <cell r="C132" t="str">
            <v>Urban with Significant Rural</v>
          </cell>
        </row>
        <row r="133">
          <cell r="A133" t="str">
            <v>Hertsmere</v>
          </cell>
          <cell r="B133" t="str">
            <v>Urban with Major Conurbation</v>
          </cell>
          <cell r="C133" t="str">
            <v>Predominantly Urban</v>
          </cell>
        </row>
        <row r="134">
          <cell r="A134" t="str">
            <v>North Hertfordshire</v>
          </cell>
          <cell r="B134" t="str">
            <v>Urban with Significant Rural (rural including hub towns 26-49%)</v>
          </cell>
          <cell r="C134" t="str">
            <v>Urban with Significant Rural</v>
          </cell>
        </row>
        <row r="135">
          <cell r="A135" t="str">
            <v>St Albans</v>
          </cell>
          <cell r="B135" t="str">
            <v>Urban with City and Town</v>
          </cell>
          <cell r="C135" t="str">
            <v>Predominantly Urban</v>
          </cell>
        </row>
        <row r="136">
          <cell r="A136" t="str">
            <v>Stevenage</v>
          </cell>
          <cell r="B136" t="str">
            <v>Urban with City and Town</v>
          </cell>
          <cell r="C136" t="str">
            <v>Predominantly Urban</v>
          </cell>
        </row>
        <row r="137">
          <cell r="A137" t="str">
            <v>Three Rivers</v>
          </cell>
          <cell r="B137" t="str">
            <v>Urban with Major Conurbation</v>
          </cell>
          <cell r="C137" t="str">
            <v>Predominantly Urban</v>
          </cell>
        </row>
        <row r="138">
          <cell r="A138" t="str">
            <v>Watford</v>
          </cell>
          <cell r="B138" t="str">
            <v>Urban with Major Conurbation</v>
          </cell>
          <cell r="C138" t="str">
            <v>Predominantly Urban</v>
          </cell>
        </row>
        <row r="139">
          <cell r="A139" t="str">
            <v>Welwyn Hatfield</v>
          </cell>
          <cell r="B139" t="str">
            <v>Urban with City and Town</v>
          </cell>
          <cell r="C139" t="str">
            <v>Predominantly Urban</v>
          </cell>
        </row>
        <row r="140">
          <cell r="A140" t="str">
            <v>Ashford</v>
          </cell>
          <cell r="B140" t="str">
            <v>Urban with Significant Rural (rural including hub towns 26-49%)</v>
          </cell>
          <cell r="C140" t="str">
            <v>Urban with Significant Rural</v>
          </cell>
        </row>
        <row r="141">
          <cell r="A141" t="str">
            <v>Canterbury</v>
          </cell>
          <cell r="B141" t="str">
            <v>Urban with City and Town</v>
          </cell>
          <cell r="C141" t="str">
            <v>Predominantly Urban</v>
          </cell>
        </row>
        <row r="142">
          <cell r="A142" t="str">
            <v>Dartford</v>
          </cell>
          <cell r="B142" t="str">
            <v>Urban with Major Conurbation</v>
          </cell>
          <cell r="C142" t="str">
            <v>Predominantly Urban</v>
          </cell>
        </row>
        <row r="143">
          <cell r="A143" t="str">
            <v>Dover</v>
          </cell>
          <cell r="B143" t="str">
            <v>Urban with Significant Rural (rural including hub towns 26-49%)</v>
          </cell>
          <cell r="C143" t="str">
            <v>Urban with Significant Rural</v>
          </cell>
        </row>
        <row r="144">
          <cell r="A144" t="str">
            <v>Gravesham</v>
          </cell>
          <cell r="B144" t="str">
            <v>Urban with Major Conurbation</v>
          </cell>
          <cell r="C144" t="str">
            <v>Predominantly Urban</v>
          </cell>
        </row>
        <row r="145">
          <cell r="A145" t="str">
            <v>Maidstone</v>
          </cell>
          <cell r="B145" t="str">
            <v>Urban with Significant Rural (rural including hub towns 26-49%)</v>
          </cell>
          <cell r="C145" t="str">
            <v>Urban with Significant Rural</v>
          </cell>
        </row>
        <row r="146">
          <cell r="A146" t="str">
            <v>Sevenoaks</v>
          </cell>
          <cell r="B146" t="str">
            <v xml:space="preserve">Largely Rural (rural including hub towns 50-79%) </v>
          </cell>
          <cell r="C146" t="str">
            <v>Predominantly Rural</v>
          </cell>
        </row>
        <row r="147">
          <cell r="A147" t="str">
            <v>Folkestone &amp; Hythe</v>
          </cell>
          <cell r="B147" t="str">
            <v>Urban with Significant Rural (rural including hub towns 26-49%)</v>
          </cell>
          <cell r="C147" t="str">
            <v>Urban with Significant Rural</v>
          </cell>
        </row>
        <row r="148">
          <cell r="A148" t="str">
            <v>Swale</v>
          </cell>
          <cell r="B148" t="str">
            <v xml:space="preserve">Largely Rural (rural including hub towns 50-79%) </v>
          </cell>
          <cell r="C148" t="str">
            <v>Predominantly Rural</v>
          </cell>
        </row>
        <row r="149">
          <cell r="A149" t="str">
            <v>Thanet</v>
          </cell>
          <cell r="B149" t="str">
            <v>Urban with City and Town</v>
          </cell>
          <cell r="C149" t="str">
            <v>Predominantly Urban</v>
          </cell>
        </row>
        <row r="150">
          <cell r="A150" t="str">
            <v>Tonbridge and Malling</v>
          </cell>
          <cell r="B150" t="str">
            <v>Urban with Significant Rural (rural including hub towns 26-49%)</v>
          </cell>
          <cell r="C150" t="str">
            <v>Urban with Significant Rural</v>
          </cell>
        </row>
        <row r="151">
          <cell r="A151" t="str">
            <v>Tunbridge Wells</v>
          </cell>
          <cell r="B151" t="str">
            <v>Urban with Significant Rural (rural including hub towns 26-49%)</v>
          </cell>
          <cell r="C151" t="str">
            <v>Urban with Significant Rural</v>
          </cell>
        </row>
        <row r="152">
          <cell r="A152" t="str">
            <v>Burnley</v>
          </cell>
          <cell r="B152" t="str">
            <v>Urban with City and Town</v>
          </cell>
          <cell r="C152" t="str">
            <v>Predominantly Urban</v>
          </cell>
        </row>
        <row r="153">
          <cell r="A153" t="str">
            <v>Chorley</v>
          </cell>
          <cell r="B153" t="str">
            <v>Urban with Significant Rural (rural including hub towns 26-49%)</v>
          </cell>
          <cell r="C153" t="str">
            <v>Urban with Significant Rural</v>
          </cell>
        </row>
        <row r="154">
          <cell r="A154" t="str">
            <v>Fylde</v>
          </cell>
          <cell r="B154" t="str">
            <v>Urban with City and Town</v>
          </cell>
          <cell r="C154" t="str">
            <v>Predominantly Urban</v>
          </cell>
        </row>
        <row r="155">
          <cell r="A155" t="str">
            <v>Hyndburn</v>
          </cell>
          <cell r="B155" t="str">
            <v>Urban with City and Town</v>
          </cell>
          <cell r="C155" t="str">
            <v>Predominantly Urban</v>
          </cell>
        </row>
        <row r="156">
          <cell r="A156" t="str">
            <v>Lancaster</v>
          </cell>
          <cell r="B156" t="str">
            <v>Urban with Significant Rural (rural including hub towns 26-49%)</v>
          </cell>
          <cell r="C156" t="str">
            <v>Urban with Significant Rural</v>
          </cell>
        </row>
        <row r="157">
          <cell r="A157" t="str">
            <v>Pendle</v>
          </cell>
          <cell r="B157" t="str">
            <v>Urban with City and Town</v>
          </cell>
          <cell r="C157" t="str">
            <v>Predominantly Urban</v>
          </cell>
        </row>
        <row r="158">
          <cell r="A158" t="str">
            <v>Preston</v>
          </cell>
          <cell r="B158" t="str">
            <v>Urban with City and Town</v>
          </cell>
          <cell r="C158" t="str">
            <v>Predominantly Urban</v>
          </cell>
        </row>
        <row r="159">
          <cell r="A159" t="str">
            <v>Ribble Valley</v>
          </cell>
          <cell r="B159" t="str">
            <v xml:space="preserve">Mainly Rural (rural including hub towns &gt;=80%) </v>
          </cell>
          <cell r="C159" t="str">
            <v>Predominantly Rural</v>
          </cell>
        </row>
        <row r="160">
          <cell r="A160" t="str">
            <v>Rossendale</v>
          </cell>
          <cell r="B160" t="str">
            <v>Urban with City and Town</v>
          </cell>
          <cell r="C160" t="str">
            <v>Predominantly Urban</v>
          </cell>
        </row>
        <row r="161">
          <cell r="A161" t="str">
            <v>South Ribble</v>
          </cell>
          <cell r="B161" t="str">
            <v>Urban with City and Town</v>
          </cell>
          <cell r="C161" t="str">
            <v>Predominantly Urban</v>
          </cell>
        </row>
        <row r="162">
          <cell r="A162" t="str">
            <v>West Lancashire</v>
          </cell>
          <cell r="B162" t="str">
            <v>Urban with Significant Rural (rural including hub towns 26-49%)</v>
          </cell>
          <cell r="C162" t="str">
            <v>Urban with Significant Rural</v>
          </cell>
        </row>
        <row r="163">
          <cell r="A163" t="str">
            <v>Wyre</v>
          </cell>
          <cell r="B163" t="str">
            <v xml:space="preserve">Largely Rural (rural including hub towns 50-79%) </v>
          </cell>
          <cell r="C163" t="str">
            <v>Predominantly Rural</v>
          </cell>
        </row>
        <row r="164">
          <cell r="A164" t="str">
            <v>Blaby</v>
          </cell>
          <cell r="B164" t="str">
            <v>Urban with City and Town</v>
          </cell>
          <cell r="C164" t="str">
            <v>Predominantly Urban</v>
          </cell>
        </row>
        <row r="165">
          <cell r="A165" t="str">
            <v>Charnwood</v>
          </cell>
          <cell r="B165" t="str">
            <v>Urban with City and Town</v>
          </cell>
          <cell r="C165" t="str">
            <v>Predominantly Urban</v>
          </cell>
        </row>
        <row r="166">
          <cell r="A166" t="str">
            <v>Harborough</v>
          </cell>
          <cell r="B166" t="str">
            <v xml:space="preserve">Mainly Rural (rural including hub towns &gt;=80%) </v>
          </cell>
          <cell r="C166" t="str">
            <v>Predominantly Rural</v>
          </cell>
        </row>
        <row r="167">
          <cell r="A167" t="str">
            <v>Hinckley and Bosworth</v>
          </cell>
          <cell r="B167" t="str">
            <v xml:space="preserve">Largely Rural (rural including hub towns 50-79%) </v>
          </cell>
          <cell r="C167" t="str">
            <v>Predominantly Rural</v>
          </cell>
        </row>
        <row r="168">
          <cell r="A168" t="str">
            <v>Melton</v>
          </cell>
          <cell r="B168" t="str">
            <v xml:space="preserve">Mainly Rural (rural including hub towns &gt;=80%) </v>
          </cell>
          <cell r="C168" t="str">
            <v>Predominantly Rural</v>
          </cell>
        </row>
        <row r="169">
          <cell r="A169" t="str">
            <v>North West Leicestershire</v>
          </cell>
          <cell r="B169" t="str">
            <v xml:space="preserve">Largely Rural (rural including hub towns 50-79%) </v>
          </cell>
          <cell r="C169" t="str">
            <v>Predominantly Rural</v>
          </cell>
        </row>
        <row r="170">
          <cell r="A170" t="str">
            <v>Oadby and Wigston</v>
          </cell>
          <cell r="B170" t="str">
            <v>Urban with City and Town</v>
          </cell>
          <cell r="C170" t="str">
            <v>Predominantly Urban</v>
          </cell>
        </row>
        <row r="171">
          <cell r="A171" t="str">
            <v>Boston</v>
          </cell>
          <cell r="B171" t="str">
            <v>Urban with Significant Rural (rural including hub towns 26-49%)</v>
          </cell>
          <cell r="C171" t="str">
            <v>Urban with Significant Rural</v>
          </cell>
        </row>
        <row r="172">
          <cell r="A172" t="str">
            <v>East Lindsey</v>
          </cell>
          <cell r="B172" t="str">
            <v xml:space="preserve">Mainly Rural (rural including hub towns &gt;=80%) </v>
          </cell>
          <cell r="C172" t="str">
            <v>Predominantly Rural</v>
          </cell>
        </row>
        <row r="173">
          <cell r="A173" t="str">
            <v>Lincoln</v>
          </cell>
          <cell r="B173" t="str">
            <v>Urban with City and Town</v>
          </cell>
          <cell r="C173" t="str">
            <v>Predominantly Urban</v>
          </cell>
        </row>
        <row r="174">
          <cell r="A174" t="str">
            <v>North Kesteven</v>
          </cell>
          <cell r="B174" t="str">
            <v xml:space="preserve">Mainly Rural (rural including hub towns &gt;=80%) </v>
          </cell>
          <cell r="C174" t="str">
            <v>Predominantly Rural</v>
          </cell>
        </row>
        <row r="175">
          <cell r="A175" t="str">
            <v>South Holland</v>
          </cell>
          <cell r="B175" t="str">
            <v xml:space="preserve">Largely Rural (rural including hub towns 50-79%) </v>
          </cell>
          <cell r="C175" t="str">
            <v>Predominantly Rural</v>
          </cell>
        </row>
        <row r="176">
          <cell r="A176" t="str">
            <v>South Kesteven</v>
          </cell>
          <cell r="B176" t="str">
            <v xml:space="preserve">Largely Rural (rural including hub towns 50-79%) </v>
          </cell>
          <cell r="C176" t="str">
            <v>Predominantly Rural</v>
          </cell>
        </row>
        <row r="177">
          <cell r="A177" t="str">
            <v>West Lindsey</v>
          </cell>
          <cell r="B177" t="str">
            <v xml:space="preserve">Mainly Rural (rural including hub towns &gt;=80%) </v>
          </cell>
          <cell r="C177" t="str">
            <v>Predominantly Rural</v>
          </cell>
        </row>
        <row r="178">
          <cell r="A178" t="str">
            <v>Breckland</v>
          </cell>
          <cell r="B178" t="str">
            <v xml:space="preserve">Mainly Rural (rural including hub towns &gt;=80%) </v>
          </cell>
          <cell r="C178" t="str">
            <v>Predominantly Rural</v>
          </cell>
        </row>
        <row r="179">
          <cell r="A179" t="str">
            <v>Broadland</v>
          </cell>
          <cell r="B179" t="str">
            <v>Urban with Significant Rural (rural including hub towns 26-49%)</v>
          </cell>
          <cell r="C179" t="str">
            <v>Urban with Significant Rural</v>
          </cell>
        </row>
        <row r="180">
          <cell r="A180" t="str">
            <v>Great Yarmouth</v>
          </cell>
          <cell r="B180" t="str">
            <v>Urban with Significant Rural (rural including hub towns 26-49%)</v>
          </cell>
          <cell r="C180" t="str">
            <v>Urban with Significant Rural</v>
          </cell>
        </row>
        <row r="181">
          <cell r="A181" t="str">
            <v>King's Lynn and West Norfolk</v>
          </cell>
          <cell r="B181" t="str">
            <v xml:space="preserve">Largely Rural (rural including hub towns 50-79%) </v>
          </cell>
          <cell r="C181" t="str">
            <v>Predominantly Rural</v>
          </cell>
        </row>
        <row r="182">
          <cell r="A182" t="str">
            <v>North Norfolk</v>
          </cell>
          <cell r="B182" t="str">
            <v xml:space="preserve">Mainly Rural (rural including hub towns &gt;=80%) </v>
          </cell>
          <cell r="C182" t="str">
            <v>Predominantly Rural</v>
          </cell>
        </row>
        <row r="183">
          <cell r="A183" t="str">
            <v>Norwich</v>
          </cell>
          <cell r="B183" t="str">
            <v>Urban with City and Town</v>
          </cell>
          <cell r="C183" t="str">
            <v>Predominantly Urban</v>
          </cell>
        </row>
        <row r="184">
          <cell r="A184" t="str">
            <v>South Norfolk</v>
          </cell>
          <cell r="B184" t="str">
            <v xml:space="preserve">Mainly Rural (rural including hub towns &gt;=80%) </v>
          </cell>
          <cell r="C184" t="str">
            <v>Predominantly Rural</v>
          </cell>
        </row>
        <row r="185">
          <cell r="A185" t="str">
            <v>Corby</v>
          </cell>
          <cell r="B185" t="str">
            <v>Urban with City and Town</v>
          </cell>
          <cell r="C185" t="str">
            <v>Predominantly Urban</v>
          </cell>
        </row>
        <row r="186">
          <cell r="A186" t="str">
            <v>Daventry</v>
          </cell>
          <cell r="B186" t="str">
            <v xml:space="preserve">Mainly Rural (rural including hub towns &gt;=80%) </v>
          </cell>
          <cell r="C186" t="str">
            <v>Predominantly Rural</v>
          </cell>
        </row>
        <row r="187">
          <cell r="A187" t="str">
            <v>East Northamptonshire</v>
          </cell>
          <cell r="B187" t="str">
            <v xml:space="preserve">Largely Rural (rural including hub towns 50-79%) </v>
          </cell>
          <cell r="C187" t="str">
            <v>Predominantly Rural</v>
          </cell>
        </row>
        <row r="188">
          <cell r="A188" t="str">
            <v>Kettering</v>
          </cell>
          <cell r="B188" t="str">
            <v>Urban with City and Town</v>
          </cell>
          <cell r="C188" t="str">
            <v>Predominantly Urban</v>
          </cell>
        </row>
        <row r="189">
          <cell r="A189" t="str">
            <v>Northampton</v>
          </cell>
          <cell r="B189" t="str">
            <v>Urban with City and Town</v>
          </cell>
          <cell r="C189" t="str">
            <v>Predominantly Urban</v>
          </cell>
        </row>
        <row r="190">
          <cell r="A190" t="str">
            <v>South Northamptonshire</v>
          </cell>
          <cell r="B190" t="str">
            <v xml:space="preserve">Mainly Rural (rural including hub towns &gt;=80%) </v>
          </cell>
          <cell r="C190" t="str">
            <v>Predominantly Rural</v>
          </cell>
        </row>
        <row r="191">
          <cell r="A191" t="str">
            <v>Wellingborough</v>
          </cell>
          <cell r="B191" t="str">
            <v>Urban with Significant Rural (rural including hub towns 26-49%)</v>
          </cell>
          <cell r="C191" t="str">
            <v>Urban with Significant Rural</v>
          </cell>
        </row>
        <row r="192">
          <cell r="A192" t="str">
            <v>Craven</v>
          </cell>
          <cell r="B192" t="str">
            <v xml:space="preserve">Mainly Rural (rural including hub towns &gt;=80%) </v>
          </cell>
          <cell r="C192" t="str">
            <v>Predominantly Rural</v>
          </cell>
        </row>
        <row r="193">
          <cell r="A193" t="str">
            <v>Hambleton</v>
          </cell>
          <cell r="B193" t="str">
            <v xml:space="preserve">Mainly Rural (rural including hub towns &gt;=80%) </v>
          </cell>
          <cell r="C193" t="str">
            <v>Predominantly Rural</v>
          </cell>
        </row>
        <row r="194">
          <cell r="A194" t="str">
            <v>Harrogate</v>
          </cell>
          <cell r="B194" t="str">
            <v>Urban with Significant Rural (rural including hub towns 26-49%)</v>
          </cell>
          <cell r="C194" t="str">
            <v>Urban with Significant Rural</v>
          </cell>
        </row>
        <row r="195">
          <cell r="A195" t="str">
            <v>Richmondshire</v>
          </cell>
          <cell r="B195" t="str">
            <v xml:space="preserve">Mainly Rural (rural including hub towns &gt;=80%) </v>
          </cell>
          <cell r="C195" t="str">
            <v>Predominantly Rural</v>
          </cell>
        </row>
        <row r="196">
          <cell r="A196" t="str">
            <v>Ryedale</v>
          </cell>
          <cell r="B196" t="str">
            <v xml:space="preserve">Mainly Rural (rural including hub towns &gt;=80%) </v>
          </cell>
          <cell r="C196" t="str">
            <v>Predominantly Rural</v>
          </cell>
        </row>
        <row r="197">
          <cell r="A197" t="str">
            <v>Scarborough</v>
          </cell>
          <cell r="B197" t="str">
            <v>Urban with Significant Rural (rural including hub towns 26-49%)</v>
          </cell>
          <cell r="C197" t="str">
            <v>Urban with Significant Rural</v>
          </cell>
        </row>
        <row r="198">
          <cell r="A198" t="str">
            <v>Selby</v>
          </cell>
          <cell r="B198" t="str">
            <v xml:space="preserve">Mainly Rural (rural including hub towns &gt;=80%) </v>
          </cell>
          <cell r="C198" t="str">
            <v>Predominantly Rural</v>
          </cell>
        </row>
        <row r="199">
          <cell r="A199" t="str">
            <v>Ashfield</v>
          </cell>
          <cell r="B199" t="str">
            <v>Urban with City and Town</v>
          </cell>
          <cell r="C199" t="str">
            <v>Predominantly Urban</v>
          </cell>
        </row>
        <row r="200">
          <cell r="A200" t="str">
            <v>Bassetlaw</v>
          </cell>
          <cell r="B200" t="str">
            <v xml:space="preserve">Largely Rural (rural including hub towns 50-79%) </v>
          </cell>
          <cell r="C200" t="str">
            <v>Predominantly Rural</v>
          </cell>
        </row>
        <row r="201">
          <cell r="A201" t="str">
            <v>Broxtowe</v>
          </cell>
          <cell r="B201" t="str">
            <v>Urban with Minor Conurbation</v>
          </cell>
          <cell r="C201" t="str">
            <v>Predominantly Urban</v>
          </cell>
        </row>
        <row r="202">
          <cell r="A202" t="str">
            <v>Gedling</v>
          </cell>
          <cell r="B202" t="str">
            <v>Urban with Minor Conurbation</v>
          </cell>
          <cell r="C202" t="str">
            <v>Predominantly Urban</v>
          </cell>
        </row>
        <row r="203">
          <cell r="A203" t="str">
            <v>Mansfield</v>
          </cell>
          <cell r="B203" t="str">
            <v>Urban with City and Town</v>
          </cell>
          <cell r="C203" t="str">
            <v>Predominantly Urban</v>
          </cell>
        </row>
        <row r="204">
          <cell r="A204" t="str">
            <v>Newark and Sherwood</v>
          </cell>
          <cell r="B204" t="str">
            <v xml:space="preserve">Largely Rural (rural including hub towns 50-79%) </v>
          </cell>
          <cell r="C204" t="str">
            <v>Predominantly Rural</v>
          </cell>
        </row>
        <row r="205">
          <cell r="A205" t="str">
            <v>Rushcliffe</v>
          </cell>
          <cell r="B205" t="str">
            <v xml:space="preserve">Largely Rural (rural including hub towns 50-79%) </v>
          </cell>
          <cell r="C205" t="str">
            <v>Predominantly Rural</v>
          </cell>
        </row>
        <row r="206">
          <cell r="A206" t="str">
            <v>Cherwell</v>
          </cell>
          <cell r="B206" t="str">
            <v>Urban with Significant Rural (rural including hub towns 26-49%)</v>
          </cell>
          <cell r="C206" t="str">
            <v>Urban with Significant Rural</v>
          </cell>
        </row>
        <row r="207">
          <cell r="A207" t="str">
            <v>Oxford</v>
          </cell>
          <cell r="B207" t="str">
            <v>Urban with City and Town</v>
          </cell>
          <cell r="C207" t="str">
            <v>Predominantly Urban</v>
          </cell>
        </row>
        <row r="208">
          <cell r="A208" t="str">
            <v>South Oxfordshire</v>
          </cell>
          <cell r="B208" t="str">
            <v xml:space="preserve">Mainly Rural (rural including hub towns &gt;=80%) </v>
          </cell>
          <cell r="C208" t="str">
            <v>Predominantly Rural</v>
          </cell>
        </row>
        <row r="209">
          <cell r="A209" t="str">
            <v>Vale of White Horse</v>
          </cell>
          <cell r="B209" t="str">
            <v xml:space="preserve">Largely Rural (rural including hub towns 50-79%) </v>
          </cell>
          <cell r="C209" t="str">
            <v>Predominantly Rural</v>
          </cell>
        </row>
        <row r="210">
          <cell r="A210" t="str">
            <v>West Oxfordshire</v>
          </cell>
          <cell r="B210" t="str">
            <v xml:space="preserve">Mainly Rural (rural including hub towns &gt;=80%) </v>
          </cell>
          <cell r="C210" t="str">
            <v>Predominantly Rural</v>
          </cell>
        </row>
        <row r="211">
          <cell r="A211" t="str">
            <v>Mendip</v>
          </cell>
          <cell r="B211" t="str">
            <v xml:space="preserve">Mainly Rural (rural including hub towns &gt;=80%) </v>
          </cell>
          <cell r="C211" t="str">
            <v>Predominantly Rural</v>
          </cell>
        </row>
        <row r="212">
          <cell r="A212" t="str">
            <v>Sedgemoor</v>
          </cell>
          <cell r="B212" t="str">
            <v xml:space="preserve">Largely Rural (rural including hub towns 50-79%) </v>
          </cell>
          <cell r="C212" t="str">
            <v>Predominantly Rural</v>
          </cell>
        </row>
        <row r="213">
          <cell r="A213" t="str">
            <v>South Somerset</v>
          </cell>
          <cell r="B213" t="str">
            <v xml:space="preserve">Largely Rural (rural including hub towns 50-79%) </v>
          </cell>
          <cell r="C213" t="str">
            <v>Predominantly Rural</v>
          </cell>
        </row>
        <row r="214">
          <cell r="A214" t="str">
            <v>Taunton Deane</v>
          </cell>
          <cell r="B214" t="str">
            <v>Urban with Significant Rural (rural including hub towns 26-49%)</v>
          </cell>
          <cell r="C214" t="str">
            <v>Urban with Significant Rural</v>
          </cell>
        </row>
        <row r="215">
          <cell r="A215" t="str">
            <v>West Somerset</v>
          </cell>
          <cell r="B215" t="str">
            <v xml:space="preserve">Mainly Rural (rural including hub towns &gt;=80%) </v>
          </cell>
          <cell r="C215" t="str">
            <v>Predominantly Rural</v>
          </cell>
        </row>
        <row r="216">
          <cell r="A216" t="str">
            <v>Cannock Chase</v>
          </cell>
          <cell r="B216" t="str">
            <v>Urban with Significant Rural (rural including hub towns 26-49%)</v>
          </cell>
          <cell r="C216" t="str">
            <v>Urban with Significant Rural</v>
          </cell>
        </row>
        <row r="217">
          <cell r="A217" t="str">
            <v>East Staffordshire</v>
          </cell>
          <cell r="B217" t="str">
            <v>Urban with Significant Rural (rural including hub towns 26-49%)</v>
          </cell>
          <cell r="C217" t="str">
            <v>Urban with Significant Rural</v>
          </cell>
        </row>
        <row r="218">
          <cell r="A218" t="str">
            <v>Lichfield</v>
          </cell>
          <cell r="B218" t="str">
            <v>Urban with Significant Rural (rural including hub towns 26-49%)</v>
          </cell>
          <cell r="C218" t="str">
            <v>Urban with Significant Rural</v>
          </cell>
        </row>
        <row r="219">
          <cell r="A219" t="str">
            <v>Newcastle-under-Lyme</v>
          </cell>
          <cell r="B219" t="str">
            <v>Urban with City and Town</v>
          </cell>
          <cell r="C219" t="str">
            <v>Predominantly Urban</v>
          </cell>
        </row>
        <row r="220">
          <cell r="A220" t="str">
            <v>South Staffordshire</v>
          </cell>
          <cell r="B220" t="str">
            <v>Urban with Significant Rural (rural including hub towns 26-49%)</v>
          </cell>
          <cell r="C220" t="str">
            <v>Urban with Significant Rural</v>
          </cell>
        </row>
        <row r="221">
          <cell r="A221" t="str">
            <v>Stafford</v>
          </cell>
          <cell r="B221" t="str">
            <v>Urban with Significant Rural (rural including hub towns 26-49%)</v>
          </cell>
          <cell r="C221" t="str">
            <v>Urban with Significant Rural</v>
          </cell>
        </row>
        <row r="222">
          <cell r="A222" t="str">
            <v>Staffordshire Moorlands</v>
          </cell>
          <cell r="B222" t="str">
            <v xml:space="preserve">Largely Rural (rural including hub towns 50-79%) </v>
          </cell>
          <cell r="C222" t="str">
            <v>Predominantly Rural</v>
          </cell>
        </row>
        <row r="223">
          <cell r="A223" t="str">
            <v>Tamworth</v>
          </cell>
          <cell r="B223" t="str">
            <v>Urban with City and Town</v>
          </cell>
          <cell r="C223" t="str">
            <v>Predominantly Urban</v>
          </cell>
        </row>
        <row r="224">
          <cell r="A224" t="str">
            <v>Babergh</v>
          </cell>
          <cell r="B224" t="str">
            <v xml:space="preserve">Mainly Rural (rural including hub towns &gt;=80%) </v>
          </cell>
          <cell r="C224" t="str">
            <v>Predominantly Rural</v>
          </cell>
        </row>
        <row r="225">
          <cell r="A225" t="str">
            <v>Forest Heath</v>
          </cell>
          <cell r="B225" t="str">
            <v xml:space="preserve">Mainly Rural (rural including hub towns &gt;=80%) </v>
          </cell>
          <cell r="C225" t="str">
            <v>Predominantly Rural</v>
          </cell>
        </row>
        <row r="226">
          <cell r="A226" t="str">
            <v>Ipswich</v>
          </cell>
          <cell r="B226" t="str">
            <v>Urban with City and Town</v>
          </cell>
          <cell r="C226" t="str">
            <v>Predominantly Urban</v>
          </cell>
        </row>
        <row r="227">
          <cell r="A227" t="str">
            <v>Mid Suffolk</v>
          </cell>
          <cell r="B227" t="str">
            <v xml:space="preserve">Mainly Rural (rural including hub towns &gt;=80%) </v>
          </cell>
          <cell r="C227" t="str">
            <v>Predominantly Rural</v>
          </cell>
        </row>
        <row r="228">
          <cell r="A228" t="str">
            <v>St Edmundsbury</v>
          </cell>
          <cell r="B228" t="str">
            <v xml:space="preserve">Largely Rural (rural including hub towns 50-79%) </v>
          </cell>
          <cell r="C228" t="str">
            <v>Predominantly Rural</v>
          </cell>
        </row>
        <row r="229">
          <cell r="A229" t="str">
            <v>Suffolk Coastal</v>
          </cell>
          <cell r="B229" t="str">
            <v xml:space="preserve">Largely Rural (rural including hub towns 50-79%) </v>
          </cell>
          <cell r="C229" t="str">
            <v>Predominantly Rural</v>
          </cell>
        </row>
        <row r="230">
          <cell r="A230" t="str">
            <v>Waveney</v>
          </cell>
          <cell r="B230" t="str">
            <v>Urban with Significant Rural (rural including hub towns 26-49%)</v>
          </cell>
          <cell r="C230" t="str">
            <v>Urban with Significant Rural</v>
          </cell>
        </row>
        <row r="231">
          <cell r="A231" t="str">
            <v>Elmbridge</v>
          </cell>
          <cell r="B231" t="str">
            <v>Urban with Major Conurbation</v>
          </cell>
          <cell r="C231" t="str">
            <v>Predominantly Urban</v>
          </cell>
        </row>
        <row r="232">
          <cell r="A232" t="str">
            <v>Epsom and Ewell</v>
          </cell>
          <cell r="B232" t="str">
            <v>Urban with Major Conurbation</v>
          </cell>
          <cell r="C232" t="str">
            <v>Predominantly Urban</v>
          </cell>
        </row>
        <row r="233">
          <cell r="A233" t="str">
            <v>Guildford</v>
          </cell>
          <cell r="B233" t="str">
            <v>Urban with City and Town</v>
          </cell>
          <cell r="C233" t="str">
            <v>Predominantly Urban</v>
          </cell>
        </row>
        <row r="234">
          <cell r="A234" t="str">
            <v>Mole Valley</v>
          </cell>
          <cell r="B234" t="str">
            <v>Urban with Significant Rural (rural including hub towns 26-49%)</v>
          </cell>
          <cell r="C234" t="str">
            <v>Urban with Significant Rural</v>
          </cell>
        </row>
        <row r="235">
          <cell r="A235" t="str">
            <v>Reigate and Banstead</v>
          </cell>
          <cell r="B235" t="str">
            <v>Urban with City and Town</v>
          </cell>
          <cell r="C235" t="str">
            <v>Predominantly Urban</v>
          </cell>
        </row>
        <row r="236">
          <cell r="A236" t="str">
            <v>Runnymede</v>
          </cell>
          <cell r="B236" t="str">
            <v>Urban with Major Conurbation</v>
          </cell>
          <cell r="C236" t="str">
            <v>Predominantly Urban</v>
          </cell>
        </row>
        <row r="237">
          <cell r="A237" t="str">
            <v>Spelthorne</v>
          </cell>
          <cell r="B237" t="str">
            <v>Urban with Major Conurbation</v>
          </cell>
          <cell r="C237" t="str">
            <v>Predominantly Urban</v>
          </cell>
        </row>
        <row r="238">
          <cell r="A238" t="str">
            <v>Surrey Heath</v>
          </cell>
          <cell r="B238" t="str">
            <v>Urban with City and Town</v>
          </cell>
          <cell r="C238" t="str">
            <v>Predominantly Urban</v>
          </cell>
        </row>
        <row r="239">
          <cell r="A239" t="str">
            <v>Tandridge</v>
          </cell>
          <cell r="B239" t="str">
            <v>Urban with Significant Rural (rural including hub towns 26-49%)</v>
          </cell>
          <cell r="C239" t="str">
            <v>Urban with Significant Rural</v>
          </cell>
        </row>
        <row r="240">
          <cell r="A240" t="str">
            <v>Waverley</v>
          </cell>
          <cell r="B240" t="str">
            <v xml:space="preserve">Largely Rural (rural including hub towns 50-79%) </v>
          </cell>
          <cell r="C240" t="str">
            <v>Predominantly Rural</v>
          </cell>
        </row>
        <row r="241">
          <cell r="A241" t="str">
            <v>Woking</v>
          </cell>
          <cell r="B241" t="str">
            <v>Urban with Major Conurbation</v>
          </cell>
          <cell r="C241" t="str">
            <v>Predominantly Urban</v>
          </cell>
        </row>
        <row r="242">
          <cell r="A242" t="str">
            <v>North Warwickshire</v>
          </cell>
          <cell r="B242" t="str">
            <v xml:space="preserve">Mainly Rural (rural including hub towns &gt;=80%) </v>
          </cell>
          <cell r="C242" t="str">
            <v>Predominantly Rural</v>
          </cell>
        </row>
        <row r="243">
          <cell r="A243" t="str">
            <v>Nuneaton and Bedworth</v>
          </cell>
          <cell r="B243" t="str">
            <v>Urban with City and Town</v>
          </cell>
          <cell r="C243" t="str">
            <v>Predominantly Urban</v>
          </cell>
        </row>
        <row r="244">
          <cell r="A244" t="str">
            <v>Rugby</v>
          </cell>
          <cell r="B244" t="str">
            <v>Urban with City and Town</v>
          </cell>
          <cell r="C244" t="str">
            <v>Predominantly Urban</v>
          </cell>
        </row>
        <row r="245">
          <cell r="A245" t="str">
            <v>Stratford-on-Avon</v>
          </cell>
          <cell r="B245" t="str">
            <v xml:space="preserve">Mainly Rural (rural including hub towns &gt;=80%) </v>
          </cell>
          <cell r="C245" t="str">
            <v>Predominantly Rural</v>
          </cell>
        </row>
        <row r="246">
          <cell r="A246" t="str">
            <v>Warwick</v>
          </cell>
          <cell r="B246" t="str">
            <v>Urban with City and Town</v>
          </cell>
          <cell r="C246" t="str">
            <v>Predominantly Urban</v>
          </cell>
        </row>
        <row r="247">
          <cell r="A247" t="str">
            <v>Adur</v>
          </cell>
          <cell r="B247" t="str">
            <v>Urban with City and Town</v>
          </cell>
          <cell r="C247" t="str">
            <v>Predominantly Urban</v>
          </cell>
        </row>
        <row r="248">
          <cell r="A248" t="str">
            <v>Arun</v>
          </cell>
          <cell r="B248" t="str">
            <v>Urban with City and Town</v>
          </cell>
          <cell r="C248" t="str">
            <v>Predominantly Urban</v>
          </cell>
        </row>
        <row r="249">
          <cell r="A249" t="str">
            <v>Chichester</v>
          </cell>
          <cell r="B249" t="str">
            <v xml:space="preserve">Largely Rural (rural including hub towns 50-79%) </v>
          </cell>
          <cell r="C249" t="str">
            <v>Predominantly Rural</v>
          </cell>
        </row>
        <row r="250">
          <cell r="A250" t="str">
            <v>Crawley</v>
          </cell>
          <cell r="B250" t="str">
            <v>Urban with City and Town</v>
          </cell>
          <cell r="C250" t="str">
            <v>Predominantly Urban</v>
          </cell>
        </row>
        <row r="251">
          <cell r="A251" t="str">
            <v>Horsham</v>
          </cell>
          <cell r="B251" t="str">
            <v xml:space="preserve">Largely Rural (rural including hub towns 50-79%) </v>
          </cell>
          <cell r="C251" t="str">
            <v>Predominantly Rural</v>
          </cell>
        </row>
        <row r="252">
          <cell r="A252" t="str">
            <v>Mid Sussex</v>
          </cell>
          <cell r="B252" t="str">
            <v>Urban with City and Town</v>
          </cell>
          <cell r="C252" t="str">
            <v>Predominantly Urban</v>
          </cell>
        </row>
        <row r="253">
          <cell r="A253" t="str">
            <v>Worthing</v>
          </cell>
          <cell r="B253" t="str">
            <v>Urban with City and Town</v>
          </cell>
          <cell r="C253" t="str">
            <v>Predominantly Urban</v>
          </cell>
        </row>
        <row r="254">
          <cell r="A254" t="str">
            <v>Bromsgrove</v>
          </cell>
          <cell r="B254" t="str">
            <v>Urban with City and Town</v>
          </cell>
          <cell r="C254" t="str">
            <v>Predominantly Urban</v>
          </cell>
        </row>
        <row r="255">
          <cell r="A255" t="str">
            <v>Malvern Hills</v>
          </cell>
          <cell r="B255" t="str">
            <v xml:space="preserve">Largely Rural (rural including hub towns 50-79%) </v>
          </cell>
          <cell r="C255" t="str">
            <v>Predominantly Rural</v>
          </cell>
        </row>
        <row r="256">
          <cell r="A256" t="str">
            <v>Redditch</v>
          </cell>
          <cell r="B256" t="str">
            <v>Urban with City and Town</v>
          </cell>
          <cell r="C256" t="str">
            <v>Predominantly Urban</v>
          </cell>
        </row>
        <row r="257">
          <cell r="A257" t="str">
            <v>Worcester</v>
          </cell>
          <cell r="B257" t="str">
            <v>Urban with City and Town</v>
          </cell>
          <cell r="C257" t="str">
            <v>Predominantly Urban</v>
          </cell>
        </row>
        <row r="258">
          <cell r="A258" t="str">
            <v>Wychavon</v>
          </cell>
          <cell r="B258" t="str">
            <v xml:space="preserve">Mainly Rural (rural including hub towns &gt;=80%) </v>
          </cell>
          <cell r="C258" t="str">
            <v>Predominantly Rural</v>
          </cell>
        </row>
        <row r="259">
          <cell r="A259" t="str">
            <v>Wyre Forest</v>
          </cell>
          <cell r="B259" t="str">
            <v>Urban with Significant Rural (rural including hub towns 26-49%)</v>
          </cell>
          <cell r="C259" t="str">
            <v>Urban with Significant Rural</v>
          </cell>
        </row>
        <row r="260">
          <cell r="A260" t="str">
            <v>Bolton</v>
          </cell>
          <cell r="B260" t="str">
            <v>Urban with Major Conurbation</v>
          </cell>
          <cell r="C260" t="str">
            <v>Predominantly Urban</v>
          </cell>
        </row>
        <row r="261">
          <cell r="A261" t="str">
            <v>Bury</v>
          </cell>
          <cell r="B261" t="str">
            <v>Urban with Major Conurbation</v>
          </cell>
          <cell r="C261" t="str">
            <v>Predominantly Urban</v>
          </cell>
        </row>
        <row r="262">
          <cell r="A262" t="str">
            <v>Manchester</v>
          </cell>
          <cell r="B262" t="str">
            <v>Urban with Major Conurbation</v>
          </cell>
          <cell r="C262" t="str">
            <v>Predominantly Urban</v>
          </cell>
        </row>
        <row r="263">
          <cell r="A263" t="str">
            <v>Oldham</v>
          </cell>
          <cell r="B263" t="str">
            <v>Urban with Major Conurbation</v>
          </cell>
          <cell r="C263" t="str">
            <v>Predominantly Urban</v>
          </cell>
        </row>
        <row r="264">
          <cell r="A264" t="str">
            <v>Rochdale</v>
          </cell>
          <cell r="B264" t="str">
            <v>Urban with Major Conurbation</v>
          </cell>
          <cell r="C264" t="str">
            <v>Predominantly Urban</v>
          </cell>
        </row>
        <row r="265">
          <cell r="A265" t="str">
            <v>Salford</v>
          </cell>
          <cell r="B265" t="str">
            <v>Urban with Major Conurbation</v>
          </cell>
          <cell r="C265" t="str">
            <v>Predominantly Urban</v>
          </cell>
        </row>
        <row r="266">
          <cell r="A266" t="str">
            <v>Stockport</v>
          </cell>
          <cell r="B266" t="str">
            <v>Urban with Major Conurbation</v>
          </cell>
          <cell r="C266" t="str">
            <v>Predominantly Urban</v>
          </cell>
        </row>
        <row r="267">
          <cell r="A267" t="str">
            <v>Tameside</v>
          </cell>
          <cell r="B267" t="str">
            <v>Urban with Major Conurbation</v>
          </cell>
          <cell r="C267" t="str">
            <v>Predominantly Urban</v>
          </cell>
        </row>
        <row r="268">
          <cell r="A268" t="str">
            <v>Trafford</v>
          </cell>
          <cell r="B268" t="str">
            <v>Urban with Major Conurbation</v>
          </cell>
          <cell r="C268" t="str">
            <v>Predominantly Urban</v>
          </cell>
        </row>
        <row r="269">
          <cell r="A269" t="str">
            <v>Wigan</v>
          </cell>
          <cell r="B269" t="str">
            <v>Urban with Major Conurbation</v>
          </cell>
          <cell r="C269" t="str">
            <v>Predominantly Urban</v>
          </cell>
        </row>
        <row r="270">
          <cell r="A270" t="str">
            <v>Knowsley</v>
          </cell>
          <cell r="B270" t="str">
            <v>Urban with Major Conurbation</v>
          </cell>
          <cell r="C270" t="str">
            <v>Predominantly Urban</v>
          </cell>
        </row>
        <row r="271">
          <cell r="A271" t="str">
            <v>Liverpool</v>
          </cell>
          <cell r="B271" t="str">
            <v>Urban with Major Conurbation</v>
          </cell>
          <cell r="C271" t="str">
            <v>Predominantly Urban</v>
          </cell>
        </row>
        <row r="272">
          <cell r="A272" t="str">
            <v>St Helens</v>
          </cell>
          <cell r="B272" t="str">
            <v>Urban with Major Conurbation</v>
          </cell>
          <cell r="C272" t="str">
            <v>Predominantly Urban</v>
          </cell>
        </row>
        <row r="273">
          <cell r="A273" t="str">
            <v>Sefton</v>
          </cell>
          <cell r="B273" t="str">
            <v>Urban with Major Conurbation</v>
          </cell>
          <cell r="C273" t="str">
            <v>Predominantly Urban</v>
          </cell>
        </row>
        <row r="274">
          <cell r="A274" t="str">
            <v>Wirral</v>
          </cell>
          <cell r="B274" t="str">
            <v>Urban with Major Conurbation</v>
          </cell>
          <cell r="C274" t="str">
            <v>Predominantly Urban</v>
          </cell>
        </row>
        <row r="275">
          <cell r="A275" t="str">
            <v>Barnsley</v>
          </cell>
          <cell r="B275" t="str">
            <v>Urban with Minor Conurbation</v>
          </cell>
          <cell r="C275" t="str">
            <v>Predominantly Urban</v>
          </cell>
        </row>
        <row r="276">
          <cell r="A276" t="str">
            <v>Doncaster</v>
          </cell>
          <cell r="B276" t="str">
            <v>Urban with Minor Conurbation</v>
          </cell>
          <cell r="C276" t="str">
            <v>Predominantly Urban</v>
          </cell>
        </row>
        <row r="277">
          <cell r="A277" t="str">
            <v>Rotherham</v>
          </cell>
          <cell r="B277" t="str">
            <v>Urban with Minor Conurbation</v>
          </cell>
          <cell r="C277" t="str">
            <v>Predominantly Urban</v>
          </cell>
        </row>
        <row r="278">
          <cell r="A278" t="str">
            <v>Sheffield</v>
          </cell>
          <cell r="B278" t="str">
            <v>Urban with Minor Conurbation</v>
          </cell>
          <cell r="C278" t="str">
            <v>Predominantly Urban</v>
          </cell>
        </row>
        <row r="279">
          <cell r="A279" t="str">
            <v>Gateshead</v>
          </cell>
          <cell r="B279" t="str">
            <v>Urban with Major Conurbation</v>
          </cell>
          <cell r="C279" t="str">
            <v>Predominantly Urban</v>
          </cell>
        </row>
        <row r="280">
          <cell r="A280" t="str">
            <v>Newcastle upon Tyne</v>
          </cell>
          <cell r="B280" t="str">
            <v>Urban with Major Conurbation</v>
          </cell>
          <cell r="C280" t="str">
            <v>Predominantly Urban</v>
          </cell>
        </row>
        <row r="281">
          <cell r="A281" t="str">
            <v>North Tyneside</v>
          </cell>
          <cell r="B281" t="str">
            <v>Urban with Major Conurbation</v>
          </cell>
          <cell r="C281" t="str">
            <v>Predominantly Urban</v>
          </cell>
        </row>
        <row r="282">
          <cell r="A282" t="str">
            <v>South Tyneside</v>
          </cell>
          <cell r="B282" t="str">
            <v>Urban with Major Conurbation</v>
          </cell>
          <cell r="C282" t="str">
            <v>Predominantly Urban</v>
          </cell>
        </row>
        <row r="283">
          <cell r="A283" t="str">
            <v>Sunderland</v>
          </cell>
          <cell r="B283" t="str">
            <v>Urban with Major Conurbation</v>
          </cell>
          <cell r="C283" t="str">
            <v>Predominantly Urban</v>
          </cell>
        </row>
        <row r="284">
          <cell r="A284" t="str">
            <v>Birmingham</v>
          </cell>
          <cell r="B284" t="str">
            <v>Urban with Major Conurbation</v>
          </cell>
          <cell r="C284" t="str">
            <v>Predominantly Urban</v>
          </cell>
        </row>
        <row r="285">
          <cell r="A285" t="str">
            <v>Coventry</v>
          </cell>
          <cell r="B285" t="str">
            <v>Urban with City and Town</v>
          </cell>
          <cell r="C285" t="str">
            <v>Predominantly Urban</v>
          </cell>
        </row>
        <row r="286">
          <cell r="A286" t="str">
            <v>Dudley</v>
          </cell>
          <cell r="B286" t="str">
            <v>Urban with Major Conurbation</v>
          </cell>
          <cell r="C286" t="str">
            <v>Predominantly Urban</v>
          </cell>
        </row>
        <row r="287">
          <cell r="A287" t="str">
            <v>Sandwell</v>
          </cell>
          <cell r="B287" t="str">
            <v>Urban with Major Conurbation</v>
          </cell>
          <cell r="C287" t="str">
            <v>Predominantly Urban</v>
          </cell>
        </row>
        <row r="288">
          <cell r="A288" t="str">
            <v>Solihull</v>
          </cell>
          <cell r="B288" t="str">
            <v>Urban with Major Conurbation</v>
          </cell>
          <cell r="C288" t="str">
            <v>Predominantly Urban</v>
          </cell>
        </row>
        <row r="289">
          <cell r="A289" t="str">
            <v>Walsall</v>
          </cell>
          <cell r="B289" t="str">
            <v>Urban with Major Conurbation</v>
          </cell>
          <cell r="C289" t="str">
            <v>Predominantly Urban</v>
          </cell>
        </row>
        <row r="290">
          <cell r="A290" t="str">
            <v>Wolverhampton</v>
          </cell>
          <cell r="B290" t="str">
            <v>Urban with Major Conurbation</v>
          </cell>
          <cell r="C290" t="str">
            <v>Predominantly Urban</v>
          </cell>
        </row>
        <row r="291">
          <cell r="A291" t="str">
            <v>Bradford</v>
          </cell>
          <cell r="B291" t="str">
            <v>Urban with Major Conurbation</v>
          </cell>
          <cell r="C291" t="str">
            <v>Predominantly Urban</v>
          </cell>
        </row>
        <row r="292">
          <cell r="A292" t="str">
            <v>Calderdale</v>
          </cell>
          <cell r="B292" t="str">
            <v>Urban with Major Conurbation</v>
          </cell>
          <cell r="C292" t="str">
            <v>Predominantly Urban</v>
          </cell>
        </row>
        <row r="293">
          <cell r="A293" t="str">
            <v>Kirklees</v>
          </cell>
          <cell r="B293" t="str">
            <v>Urban with Major Conurbation</v>
          </cell>
          <cell r="C293" t="str">
            <v>Predominantly Urban</v>
          </cell>
        </row>
        <row r="294">
          <cell r="A294" t="str">
            <v>Leeds</v>
          </cell>
          <cell r="B294" t="str">
            <v>Urban with Major Conurbation</v>
          </cell>
          <cell r="C294" t="str">
            <v>Predominantly Urban</v>
          </cell>
        </row>
        <row r="295">
          <cell r="A295" t="str">
            <v>Wakefield</v>
          </cell>
          <cell r="B295" t="str">
            <v>Urban with City and Town</v>
          </cell>
          <cell r="C295" t="str">
            <v>Predominantly Urban</v>
          </cell>
        </row>
        <row r="296">
          <cell r="A296" t="str">
            <v>City of London</v>
          </cell>
          <cell r="B296" t="str">
            <v>Urban with Major Conurbation</v>
          </cell>
          <cell r="C296" t="str">
            <v>Predominantly Urban</v>
          </cell>
        </row>
        <row r="297">
          <cell r="A297" t="str">
            <v>Barking and Dagenham</v>
          </cell>
          <cell r="B297" t="str">
            <v>Urban with Major Conurbation</v>
          </cell>
          <cell r="C297" t="str">
            <v>Predominantly Urban</v>
          </cell>
        </row>
        <row r="298">
          <cell r="A298" t="str">
            <v>Barnet</v>
          </cell>
          <cell r="B298" t="str">
            <v>Urban with Major Conurbation</v>
          </cell>
          <cell r="C298" t="str">
            <v>Predominantly Urban</v>
          </cell>
        </row>
        <row r="299">
          <cell r="A299" t="str">
            <v>Bexley</v>
          </cell>
          <cell r="B299" t="str">
            <v>Urban with Major Conurbation</v>
          </cell>
          <cell r="C299" t="str">
            <v>Predominantly Urban</v>
          </cell>
        </row>
        <row r="300">
          <cell r="A300" t="str">
            <v>Brent</v>
          </cell>
          <cell r="B300" t="str">
            <v>Urban with Major Conurbation</v>
          </cell>
          <cell r="C300" t="str">
            <v>Predominantly Urban</v>
          </cell>
        </row>
        <row r="301">
          <cell r="A301" t="str">
            <v>Bromley</v>
          </cell>
          <cell r="B301" t="str">
            <v>Urban with Major Conurbation</v>
          </cell>
          <cell r="C301" t="str">
            <v>Predominantly Urban</v>
          </cell>
        </row>
        <row r="302">
          <cell r="A302" t="str">
            <v>Camden</v>
          </cell>
          <cell r="B302" t="str">
            <v>Urban with Major Conurbation</v>
          </cell>
          <cell r="C302" t="str">
            <v>Predominantly Urban</v>
          </cell>
        </row>
        <row r="303">
          <cell r="A303" t="str">
            <v>Croydon</v>
          </cell>
          <cell r="B303" t="str">
            <v>Urban with Major Conurbation</v>
          </cell>
          <cell r="C303" t="str">
            <v>Predominantly Urban</v>
          </cell>
        </row>
        <row r="304">
          <cell r="A304" t="str">
            <v>Ealing</v>
          </cell>
          <cell r="B304" t="str">
            <v>Urban with Major Conurbation</v>
          </cell>
          <cell r="C304" t="str">
            <v>Predominantly Urban</v>
          </cell>
        </row>
        <row r="305">
          <cell r="A305" t="str">
            <v>Enfield</v>
          </cell>
          <cell r="B305" t="str">
            <v>Urban with Major Conurbation</v>
          </cell>
          <cell r="C305" t="str">
            <v>Predominantly Urban</v>
          </cell>
        </row>
        <row r="306">
          <cell r="A306" t="str">
            <v>Greenwich</v>
          </cell>
          <cell r="B306" t="str">
            <v>Urban with Major Conurbation</v>
          </cell>
          <cell r="C306" t="str">
            <v>Predominantly Urban</v>
          </cell>
        </row>
        <row r="307">
          <cell r="A307" t="str">
            <v>Hackney</v>
          </cell>
          <cell r="B307" t="str">
            <v>Urban with Major Conurbation</v>
          </cell>
          <cell r="C307" t="str">
            <v>Predominantly Urban</v>
          </cell>
        </row>
        <row r="308">
          <cell r="A308" t="str">
            <v>Hammersmith and Fulham</v>
          </cell>
          <cell r="B308" t="str">
            <v>Urban with Major Conurbation</v>
          </cell>
          <cell r="C308" t="str">
            <v>Predominantly Urban</v>
          </cell>
        </row>
        <row r="309">
          <cell r="A309" t="str">
            <v>Haringey</v>
          </cell>
          <cell r="B309" t="str">
            <v>Urban with Major Conurbation</v>
          </cell>
          <cell r="C309" t="str">
            <v>Predominantly Urban</v>
          </cell>
        </row>
        <row r="310">
          <cell r="A310" t="str">
            <v>Harrow</v>
          </cell>
          <cell r="B310" t="str">
            <v>Urban with Major Conurbation</v>
          </cell>
          <cell r="C310" t="str">
            <v>Predominantly Urban</v>
          </cell>
        </row>
        <row r="311">
          <cell r="A311" t="str">
            <v>Havering</v>
          </cell>
          <cell r="B311" t="str">
            <v>Urban with Major Conurbation</v>
          </cell>
          <cell r="C311" t="str">
            <v>Predominantly Urban</v>
          </cell>
        </row>
        <row r="312">
          <cell r="A312" t="str">
            <v>Hillingdon</v>
          </cell>
          <cell r="B312" t="str">
            <v>Urban with Major Conurbation</v>
          </cell>
          <cell r="C312" t="str">
            <v>Predominantly Urban</v>
          </cell>
        </row>
        <row r="313">
          <cell r="A313" t="str">
            <v>Hounslow</v>
          </cell>
          <cell r="B313" t="str">
            <v>Urban with Major Conurbation</v>
          </cell>
          <cell r="C313" t="str">
            <v>Predominantly Urban</v>
          </cell>
        </row>
        <row r="314">
          <cell r="A314" t="str">
            <v>Islington</v>
          </cell>
          <cell r="B314" t="str">
            <v>Urban with Major Conurbation</v>
          </cell>
          <cell r="C314" t="str">
            <v>Predominantly Urban</v>
          </cell>
        </row>
        <row r="315">
          <cell r="A315" t="str">
            <v>Kensington and Chelsea</v>
          </cell>
          <cell r="B315" t="str">
            <v>Urban with Major Conurbation</v>
          </cell>
          <cell r="C315" t="str">
            <v>Predominantly Urban</v>
          </cell>
        </row>
        <row r="316">
          <cell r="A316" t="str">
            <v>Kingston upon Thames</v>
          </cell>
          <cell r="B316" t="str">
            <v>Urban with Major Conurbation</v>
          </cell>
          <cell r="C316" t="str">
            <v>Predominantly Urban</v>
          </cell>
        </row>
        <row r="317">
          <cell r="A317" t="str">
            <v>Lambeth</v>
          </cell>
          <cell r="B317" t="str">
            <v>Urban with Major Conurbation</v>
          </cell>
          <cell r="C317" t="str">
            <v>Predominantly Urban</v>
          </cell>
        </row>
        <row r="318">
          <cell r="A318" t="str">
            <v>Lewisham</v>
          </cell>
          <cell r="B318" t="str">
            <v>Urban with Major Conurbation</v>
          </cell>
          <cell r="C318" t="str">
            <v>Predominantly Urban</v>
          </cell>
        </row>
        <row r="319">
          <cell r="A319" t="str">
            <v>Merton</v>
          </cell>
          <cell r="B319" t="str">
            <v>Urban with Major Conurbation</v>
          </cell>
          <cell r="C319" t="str">
            <v>Predominantly Urban</v>
          </cell>
        </row>
        <row r="320">
          <cell r="A320" t="str">
            <v>Newham</v>
          </cell>
          <cell r="B320" t="str">
            <v>Urban with Major Conurbation</v>
          </cell>
          <cell r="C320" t="str">
            <v>Predominantly Urban</v>
          </cell>
        </row>
        <row r="321">
          <cell r="A321" t="str">
            <v>Redbridge</v>
          </cell>
          <cell r="B321" t="str">
            <v>Urban with Major Conurbation</v>
          </cell>
          <cell r="C321" t="str">
            <v>Predominantly Urban</v>
          </cell>
        </row>
        <row r="322">
          <cell r="A322" t="str">
            <v>Richmond upon Thames</v>
          </cell>
          <cell r="B322" t="str">
            <v>Urban with Major Conurbation</v>
          </cell>
          <cell r="C322" t="str">
            <v>Predominantly Urban</v>
          </cell>
        </row>
        <row r="323">
          <cell r="A323" t="str">
            <v>Southwark</v>
          </cell>
          <cell r="B323" t="str">
            <v>Urban with Major Conurbation</v>
          </cell>
          <cell r="C323" t="str">
            <v>Predominantly Urban</v>
          </cell>
        </row>
        <row r="324">
          <cell r="A324" t="str">
            <v>Sutton</v>
          </cell>
          <cell r="B324" t="str">
            <v>Urban with Major Conurbation</v>
          </cell>
          <cell r="C324" t="str">
            <v>Predominantly Urban</v>
          </cell>
        </row>
        <row r="325">
          <cell r="A325" t="str">
            <v>Tower Hamlets</v>
          </cell>
          <cell r="B325" t="str">
            <v>Urban with Major Conurbation</v>
          </cell>
          <cell r="C325" t="str">
            <v>Predominantly Urban</v>
          </cell>
        </row>
        <row r="326">
          <cell r="A326" t="str">
            <v>Waltham Forest</v>
          </cell>
          <cell r="B326" t="str">
            <v>Urban with Major Conurbation</v>
          </cell>
          <cell r="C326" t="str">
            <v>Predominantly Urban</v>
          </cell>
        </row>
        <row r="327">
          <cell r="A327" t="str">
            <v>Wandsworth</v>
          </cell>
          <cell r="B327" t="str">
            <v>Urban with Major Conurbation</v>
          </cell>
          <cell r="C327" t="str">
            <v>Predominantly Urban</v>
          </cell>
        </row>
        <row r="328">
          <cell r="A328" t="str">
            <v>Westminster</v>
          </cell>
          <cell r="B328" t="str">
            <v>Urban with Major Conurbation</v>
          </cell>
          <cell r="C328" t="str">
            <v>Predominantly Urban</v>
          </cell>
        </row>
        <row r="329">
          <cell r="A329" t="str">
            <v>Dorset Council</v>
          </cell>
          <cell r="B329" t="str">
            <v xml:space="preserve">Largely Rural (rural including hub towns 50-79%) </v>
          </cell>
          <cell r="C329" t="str">
            <v>Predominantly Rural</v>
          </cell>
        </row>
        <row r="330">
          <cell r="A330" t="str">
            <v>East Suffolk</v>
          </cell>
          <cell r="B330" t="str">
            <v xml:space="preserve">Largely Rural (rural including hub towns 50-79%) </v>
          </cell>
          <cell r="C330" t="str">
            <v>Predominantly Rural</v>
          </cell>
        </row>
        <row r="331">
          <cell r="A331" t="str">
            <v>West Suffolk</v>
          </cell>
          <cell r="B331" t="str">
            <v xml:space="preserve">Largely Rural (rural including hub towns 50-79%) </v>
          </cell>
          <cell r="C331" t="str">
            <v>Predominantly Rural</v>
          </cell>
        </row>
        <row r="332">
          <cell r="A332" t="str">
            <v>Somerset West and Taunton</v>
          </cell>
          <cell r="B332" t="str">
            <v xml:space="preserve">Largely Rural (rural including hub towns 50-79%) </v>
          </cell>
          <cell r="C332" t="str">
            <v>Predominantly Rural</v>
          </cell>
        </row>
        <row r="333">
          <cell r="A333" t="str">
            <v>Buckinghamshire Council</v>
          </cell>
          <cell r="B333" t="str">
            <v>Urban with Significant Rural (rural including hub towns 26-49%)</v>
          </cell>
          <cell r="C333" t="str">
            <v>Urban with Significant Rural</v>
          </cell>
        </row>
        <row r="334">
          <cell r="A334" t="str">
            <v>Bournemouth, Christchurch and Poole</v>
          </cell>
          <cell r="C334" t="str">
            <v>Predominantly Urban</v>
          </cell>
        </row>
        <row r="335">
          <cell r="A335" t="str">
            <v>North Northamptonshire</v>
          </cell>
          <cell r="B335" t="str">
            <v>Urban with Significant Rural (rural including hub towns 26-49%)</v>
          </cell>
          <cell r="C335" t="str">
            <v>Urban with Significant Rural</v>
          </cell>
        </row>
        <row r="336">
          <cell r="A336" t="str">
            <v>West Northamptonshire</v>
          </cell>
          <cell r="B336" t="str">
            <v>Urban with Significant Rural (rural including hub towns 26-49%)</v>
          </cell>
          <cell r="C336" t="str">
            <v>Urban with Significant Rural</v>
          </cell>
        </row>
      </sheetData>
      <sheetData sheetId="3">
        <row r="1">
          <cell r="A1" t="str">
            <v>Bath and North East Somerset</v>
          </cell>
          <cell r="B1" t="str">
            <v>Unitary Authority</v>
          </cell>
        </row>
        <row r="2">
          <cell r="A2" t="str">
            <v>Bedford</v>
          </cell>
          <cell r="B2" t="str">
            <v>Unitary Authority</v>
          </cell>
        </row>
        <row r="3">
          <cell r="A3" t="str">
            <v>Blackburn with Darwen</v>
          </cell>
          <cell r="B3" t="str">
            <v>Unitary Authority</v>
          </cell>
        </row>
        <row r="4">
          <cell r="A4" t="str">
            <v>Blackpool</v>
          </cell>
          <cell r="B4" t="str">
            <v>Unitary Authority</v>
          </cell>
        </row>
        <row r="5">
          <cell r="A5" t="str">
            <v>Bournemouth, Christchurch and Poole</v>
          </cell>
          <cell r="B5" t="str">
            <v>Unitary Authority</v>
          </cell>
        </row>
        <row r="6">
          <cell r="A6" t="str">
            <v>Bournemouth</v>
          </cell>
          <cell r="B6" t="str">
            <v>Unitary Authority</v>
          </cell>
        </row>
        <row r="7">
          <cell r="A7" t="str">
            <v>Bracknell Forest</v>
          </cell>
          <cell r="B7" t="str">
            <v>Unitary Authority</v>
          </cell>
        </row>
        <row r="8">
          <cell r="A8" t="str">
            <v>Brighton and Hove</v>
          </cell>
          <cell r="B8" t="str">
            <v>Unitary Authority</v>
          </cell>
        </row>
        <row r="9">
          <cell r="A9" t="str">
            <v>Bristol</v>
          </cell>
          <cell r="B9" t="str">
            <v>Unitary Authority</v>
          </cell>
        </row>
        <row r="10">
          <cell r="A10" t="str">
            <v>Central Bedfordshire</v>
          </cell>
          <cell r="B10" t="str">
            <v>Unitary Authority</v>
          </cell>
        </row>
        <row r="11">
          <cell r="A11" t="str">
            <v>Cheshire East</v>
          </cell>
          <cell r="B11" t="str">
            <v>Unitary Authority</v>
          </cell>
        </row>
        <row r="12">
          <cell r="A12" t="str">
            <v>Cheshire West and Chester</v>
          </cell>
          <cell r="B12" t="str">
            <v>Unitary Authority</v>
          </cell>
        </row>
        <row r="13">
          <cell r="A13" t="str">
            <v>Cornwall</v>
          </cell>
          <cell r="B13" t="str">
            <v>Unitary Authority</v>
          </cell>
        </row>
        <row r="14">
          <cell r="A14" t="str">
            <v>Dorset Council</v>
          </cell>
          <cell r="B14" t="str">
            <v>Unitary Authority</v>
          </cell>
        </row>
        <row r="15">
          <cell r="A15" t="str">
            <v>Durham</v>
          </cell>
          <cell r="B15" t="str">
            <v>Unitary Authority</v>
          </cell>
        </row>
        <row r="16">
          <cell r="A16" t="str">
            <v>Darlington</v>
          </cell>
          <cell r="B16" t="str">
            <v>Unitary Authority</v>
          </cell>
        </row>
        <row r="17">
          <cell r="A17" t="str">
            <v>Derby</v>
          </cell>
          <cell r="B17" t="str">
            <v>Unitary Authority</v>
          </cell>
        </row>
        <row r="18">
          <cell r="A18" t="str">
            <v>East Riding of Yorkshire</v>
          </cell>
          <cell r="B18" t="str">
            <v>Unitary Authority</v>
          </cell>
        </row>
        <row r="19">
          <cell r="A19" t="str">
            <v>Halton</v>
          </cell>
          <cell r="B19" t="str">
            <v>Unitary Authority</v>
          </cell>
        </row>
        <row r="20">
          <cell r="A20" t="str">
            <v>Hartlepool</v>
          </cell>
          <cell r="B20" t="str">
            <v>Unitary Authority</v>
          </cell>
        </row>
        <row r="21">
          <cell r="A21" t="str">
            <v>Herefordshire</v>
          </cell>
          <cell r="B21" t="str">
            <v>Unitary Authority</v>
          </cell>
        </row>
        <row r="22">
          <cell r="A22" t="str">
            <v>Isle of Wight</v>
          </cell>
          <cell r="B22" t="str">
            <v>Unitary Authority</v>
          </cell>
        </row>
        <row r="23">
          <cell r="A23" t="str">
            <v>Isles of Scilly</v>
          </cell>
          <cell r="B23" t="str">
            <v>Unitary Authority</v>
          </cell>
        </row>
        <row r="24">
          <cell r="A24" t="str">
            <v>Kingston upon Hull</v>
          </cell>
          <cell r="B24" t="str">
            <v>Unitary Authority</v>
          </cell>
        </row>
        <row r="25">
          <cell r="A25" t="str">
            <v>Leicester</v>
          </cell>
          <cell r="B25" t="str">
            <v>Unitary Authority</v>
          </cell>
        </row>
        <row r="26">
          <cell r="A26" t="str">
            <v>Luton</v>
          </cell>
          <cell r="B26" t="str">
            <v>Unitary Authority</v>
          </cell>
        </row>
        <row r="27">
          <cell r="A27" t="str">
            <v>Medway</v>
          </cell>
          <cell r="B27" t="str">
            <v>Unitary Authority</v>
          </cell>
        </row>
        <row r="28">
          <cell r="A28" t="str">
            <v>Middlesbrough</v>
          </cell>
          <cell r="B28" t="str">
            <v>Unitary Authority</v>
          </cell>
        </row>
        <row r="29">
          <cell r="A29" t="str">
            <v>Milton Keynes</v>
          </cell>
          <cell r="B29" t="str">
            <v>Unitary Authority</v>
          </cell>
        </row>
        <row r="30">
          <cell r="A30" t="str">
            <v>North East Lincolnshire</v>
          </cell>
          <cell r="B30" t="str">
            <v>Unitary Authority</v>
          </cell>
        </row>
        <row r="31">
          <cell r="A31" t="str">
            <v>North Lincolnshire</v>
          </cell>
          <cell r="B31" t="str">
            <v>Unitary Authority</v>
          </cell>
        </row>
        <row r="32">
          <cell r="A32" t="str">
            <v>North Somerset</v>
          </cell>
          <cell r="B32" t="str">
            <v>Unitary Authority</v>
          </cell>
        </row>
        <row r="33">
          <cell r="A33" t="str">
            <v>Northumberland</v>
          </cell>
          <cell r="B33" t="str">
            <v>Unitary Authority</v>
          </cell>
        </row>
        <row r="34">
          <cell r="A34" t="str">
            <v>Nottingham</v>
          </cell>
          <cell r="B34" t="str">
            <v>Unitary Authority</v>
          </cell>
        </row>
        <row r="35">
          <cell r="A35" t="str">
            <v>Peterborough</v>
          </cell>
          <cell r="B35" t="str">
            <v>Unitary Authority</v>
          </cell>
        </row>
        <row r="36">
          <cell r="A36" t="str">
            <v>Plymouth</v>
          </cell>
          <cell r="B36" t="str">
            <v>Unitary Authority</v>
          </cell>
        </row>
        <row r="37">
          <cell r="A37" t="str">
            <v>Poole</v>
          </cell>
          <cell r="B37" t="str">
            <v>Unitary Authority</v>
          </cell>
        </row>
        <row r="38">
          <cell r="A38" t="str">
            <v>Portsmouth</v>
          </cell>
          <cell r="B38" t="str">
            <v>Unitary Authority</v>
          </cell>
        </row>
        <row r="39">
          <cell r="A39" t="str">
            <v>Reading</v>
          </cell>
          <cell r="B39" t="str">
            <v>Unitary Authority</v>
          </cell>
        </row>
        <row r="40">
          <cell r="A40" t="str">
            <v>Redcar and Cleveland</v>
          </cell>
          <cell r="B40" t="str">
            <v>Unitary Authority</v>
          </cell>
        </row>
        <row r="41">
          <cell r="A41" t="str">
            <v>Rutland</v>
          </cell>
          <cell r="B41" t="str">
            <v>Unitary Authority</v>
          </cell>
        </row>
        <row r="42">
          <cell r="A42" t="str">
            <v>Shropshire</v>
          </cell>
          <cell r="B42" t="str">
            <v>Unitary Authority</v>
          </cell>
        </row>
        <row r="43">
          <cell r="A43" t="str">
            <v>Slough</v>
          </cell>
          <cell r="B43" t="str">
            <v>Unitary Authority</v>
          </cell>
        </row>
        <row r="44">
          <cell r="A44" t="str">
            <v>South Gloucestershire</v>
          </cell>
          <cell r="B44" t="str">
            <v>Unitary Authority</v>
          </cell>
        </row>
        <row r="45">
          <cell r="A45" t="str">
            <v>Southampton</v>
          </cell>
          <cell r="B45" t="str">
            <v>Unitary Authority</v>
          </cell>
        </row>
        <row r="46">
          <cell r="A46" t="str">
            <v>Southend on Sea</v>
          </cell>
          <cell r="B46" t="str">
            <v>Unitary Authority</v>
          </cell>
        </row>
        <row r="47">
          <cell r="A47" t="str">
            <v>Stockton-on-Tees</v>
          </cell>
          <cell r="B47" t="str">
            <v>Unitary Authority</v>
          </cell>
        </row>
        <row r="48">
          <cell r="A48" t="str">
            <v>Stoke-on-Trent</v>
          </cell>
          <cell r="B48" t="str">
            <v>Unitary Authority</v>
          </cell>
        </row>
        <row r="49">
          <cell r="A49" t="str">
            <v>Swindon</v>
          </cell>
          <cell r="B49" t="str">
            <v>Unitary Authority</v>
          </cell>
        </row>
        <row r="50">
          <cell r="A50" t="str">
            <v>Telford and Wrekin</v>
          </cell>
          <cell r="B50" t="str">
            <v>Unitary Authority</v>
          </cell>
        </row>
        <row r="51">
          <cell r="A51" t="str">
            <v>Thurrock</v>
          </cell>
          <cell r="B51" t="str">
            <v>Unitary Authority</v>
          </cell>
        </row>
        <row r="52">
          <cell r="A52" t="str">
            <v>Torbay</v>
          </cell>
          <cell r="B52" t="str">
            <v>Unitary Authority</v>
          </cell>
        </row>
        <row r="53">
          <cell r="A53" t="str">
            <v>Warrington</v>
          </cell>
          <cell r="B53" t="str">
            <v>Unitary Authority</v>
          </cell>
        </row>
        <row r="54">
          <cell r="A54" t="str">
            <v>West Berkshire</v>
          </cell>
          <cell r="B54" t="str">
            <v>Unitary Authority</v>
          </cell>
        </row>
        <row r="55">
          <cell r="A55" t="str">
            <v>Wiltshire</v>
          </cell>
          <cell r="B55" t="str">
            <v>Unitary Authority</v>
          </cell>
        </row>
        <row r="56">
          <cell r="A56" t="str">
            <v>Windsor and Maidenhead</v>
          </cell>
          <cell r="B56" t="str">
            <v>Unitary Authority</v>
          </cell>
        </row>
        <row r="57">
          <cell r="A57" t="str">
            <v>Wokingham</v>
          </cell>
          <cell r="B57" t="str">
            <v>Unitary Authority</v>
          </cell>
        </row>
        <row r="58">
          <cell r="A58" t="str">
            <v>York</v>
          </cell>
          <cell r="B58" t="str">
            <v>Unitary Authority</v>
          </cell>
        </row>
        <row r="59">
          <cell r="A59" t="str">
            <v>North Northamptonshire</v>
          </cell>
          <cell r="B59" t="str">
            <v>Unitary Authority</v>
          </cell>
        </row>
        <row r="60">
          <cell r="A60" t="str">
            <v>West Northamptonshire</v>
          </cell>
          <cell r="B60" t="str">
            <v>Unitary Authority</v>
          </cell>
        </row>
        <row r="61">
          <cell r="A61" t="str">
            <v>Buckinghamshire Council</v>
          </cell>
          <cell r="B61" t="str">
            <v>Unitary Authority</v>
          </cell>
        </row>
        <row r="62">
          <cell r="A62" t="str">
            <v>Barking and Dagenham</v>
          </cell>
          <cell r="B62" t="str">
            <v>London Borough</v>
          </cell>
        </row>
        <row r="63">
          <cell r="A63" t="str">
            <v>Barnet</v>
          </cell>
          <cell r="B63" t="str">
            <v>London Borough</v>
          </cell>
        </row>
        <row r="64">
          <cell r="A64" t="str">
            <v>Bexley</v>
          </cell>
          <cell r="B64" t="str">
            <v>London Borough</v>
          </cell>
        </row>
        <row r="65">
          <cell r="A65" t="str">
            <v>Brent</v>
          </cell>
          <cell r="B65" t="str">
            <v>London Borough</v>
          </cell>
        </row>
        <row r="66">
          <cell r="A66" t="str">
            <v>Bromley</v>
          </cell>
          <cell r="B66" t="str">
            <v>London Borough</v>
          </cell>
        </row>
        <row r="67">
          <cell r="A67" t="str">
            <v>Camden</v>
          </cell>
          <cell r="B67" t="str">
            <v>London Borough</v>
          </cell>
        </row>
        <row r="68">
          <cell r="A68" t="str">
            <v>City of London</v>
          </cell>
          <cell r="B68" t="str">
            <v>London Borough</v>
          </cell>
        </row>
        <row r="69">
          <cell r="A69" t="str">
            <v>Croydon</v>
          </cell>
          <cell r="B69" t="str">
            <v>London Borough</v>
          </cell>
        </row>
        <row r="70">
          <cell r="A70" t="str">
            <v>Ealing</v>
          </cell>
          <cell r="B70" t="str">
            <v>London Borough</v>
          </cell>
        </row>
        <row r="71">
          <cell r="A71" t="str">
            <v>Enfield</v>
          </cell>
          <cell r="B71" t="str">
            <v>London Borough</v>
          </cell>
        </row>
        <row r="72">
          <cell r="A72" t="str">
            <v>Greenwich</v>
          </cell>
          <cell r="B72" t="str">
            <v>London Borough</v>
          </cell>
        </row>
        <row r="73">
          <cell r="A73" t="str">
            <v>Hackney</v>
          </cell>
          <cell r="B73" t="str">
            <v>London Borough</v>
          </cell>
        </row>
        <row r="74">
          <cell r="A74" t="str">
            <v>Hammersmith and Fulham</v>
          </cell>
          <cell r="B74" t="str">
            <v>London Borough</v>
          </cell>
        </row>
        <row r="75">
          <cell r="A75" t="str">
            <v>Haringey</v>
          </cell>
          <cell r="B75" t="str">
            <v>London Borough</v>
          </cell>
        </row>
        <row r="76">
          <cell r="A76" t="str">
            <v>Harrow</v>
          </cell>
          <cell r="B76" t="str">
            <v>London Borough</v>
          </cell>
        </row>
        <row r="77">
          <cell r="A77" t="str">
            <v>Havering</v>
          </cell>
          <cell r="B77" t="str">
            <v>London Borough</v>
          </cell>
        </row>
        <row r="78">
          <cell r="A78" t="str">
            <v>Hillingdon</v>
          </cell>
          <cell r="B78" t="str">
            <v>London Borough</v>
          </cell>
        </row>
        <row r="79">
          <cell r="A79" t="str">
            <v>Hounslow</v>
          </cell>
          <cell r="B79" t="str">
            <v>London Borough</v>
          </cell>
        </row>
        <row r="80">
          <cell r="A80" t="str">
            <v>Islington</v>
          </cell>
          <cell r="B80" t="str">
            <v>London Borough</v>
          </cell>
        </row>
        <row r="81">
          <cell r="A81" t="str">
            <v>Kensington and Chelsea</v>
          </cell>
          <cell r="B81" t="str">
            <v>London Borough</v>
          </cell>
        </row>
        <row r="82">
          <cell r="A82" t="str">
            <v>Kingston upon Thames</v>
          </cell>
          <cell r="B82" t="str">
            <v>London Borough</v>
          </cell>
        </row>
        <row r="83">
          <cell r="A83" t="str">
            <v>Lambeth</v>
          </cell>
          <cell r="B83" t="str">
            <v>London Borough</v>
          </cell>
        </row>
        <row r="84">
          <cell r="A84" t="str">
            <v>Lewisham</v>
          </cell>
          <cell r="B84" t="str">
            <v>London Borough</v>
          </cell>
        </row>
        <row r="85">
          <cell r="A85" t="str">
            <v>Merton</v>
          </cell>
          <cell r="B85" t="str">
            <v>London Borough</v>
          </cell>
        </row>
        <row r="86">
          <cell r="A86" t="str">
            <v>Newham</v>
          </cell>
          <cell r="B86" t="str">
            <v>London Borough</v>
          </cell>
        </row>
        <row r="87">
          <cell r="A87" t="str">
            <v>Redbridge</v>
          </cell>
          <cell r="B87" t="str">
            <v>London Borough</v>
          </cell>
        </row>
        <row r="88">
          <cell r="A88" t="str">
            <v>Richmond upon Thames</v>
          </cell>
          <cell r="B88" t="str">
            <v>London Borough</v>
          </cell>
        </row>
        <row r="89">
          <cell r="A89" t="str">
            <v>Southwark</v>
          </cell>
          <cell r="B89" t="str">
            <v>London Borough</v>
          </cell>
        </row>
        <row r="90">
          <cell r="A90" t="str">
            <v>Sutton</v>
          </cell>
          <cell r="B90" t="str">
            <v>London Borough</v>
          </cell>
        </row>
        <row r="91">
          <cell r="A91" t="str">
            <v>Tower Hamlets</v>
          </cell>
          <cell r="B91" t="str">
            <v>London Borough</v>
          </cell>
        </row>
        <row r="92">
          <cell r="A92" t="str">
            <v>Waltham Forest</v>
          </cell>
          <cell r="B92" t="str">
            <v>London Borough</v>
          </cell>
        </row>
        <row r="93">
          <cell r="A93" t="str">
            <v>Wandsworth</v>
          </cell>
          <cell r="B93" t="str">
            <v>London Borough</v>
          </cell>
        </row>
        <row r="94">
          <cell r="A94" t="str">
            <v>Westminster</v>
          </cell>
          <cell r="B94" t="str">
            <v>London Borough</v>
          </cell>
        </row>
        <row r="99">
          <cell r="A99" t="str">
            <v>Bolton</v>
          </cell>
          <cell r="B99" t="str">
            <v>Metropolitan District</v>
          </cell>
        </row>
        <row r="100">
          <cell r="A100" t="str">
            <v>Bury</v>
          </cell>
          <cell r="B100" t="str">
            <v>Metropolitan District</v>
          </cell>
        </row>
        <row r="101">
          <cell r="A101" t="str">
            <v>Manchester</v>
          </cell>
          <cell r="B101" t="str">
            <v>Metropolitan District</v>
          </cell>
        </row>
        <row r="102">
          <cell r="A102" t="str">
            <v>Oldham</v>
          </cell>
          <cell r="B102" t="str">
            <v>Metropolitan District</v>
          </cell>
        </row>
        <row r="103">
          <cell r="A103" t="str">
            <v>Rochdale</v>
          </cell>
          <cell r="B103" t="str">
            <v>Metropolitan District</v>
          </cell>
        </row>
        <row r="104">
          <cell r="A104" t="str">
            <v>Salford</v>
          </cell>
          <cell r="B104" t="str">
            <v>Metropolitan District</v>
          </cell>
        </row>
        <row r="105">
          <cell r="A105" t="str">
            <v>Stockport</v>
          </cell>
          <cell r="B105" t="str">
            <v>Metropolitan District</v>
          </cell>
        </row>
        <row r="106">
          <cell r="A106" t="str">
            <v>Tameside</v>
          </cell>
          <cell r="B106" t="str">
            <v>Metropolitan District</v>
          </cell>
        </row>
        <row r="107">
          <cell r="A107" t="str">
            <v>Trafford</v>
          </cell>
          <cell r="B107" t="str">
            <v>Metropolitan District</v>
          </cell>
        </row>
        <row r="108">
          <cell r="A108" t="str">
            <v>Wigan</v>
          </cell>
          <cell r="B108" t="str">
            <v>Metropolitan District</v>
          </cell>
        </row>
        <row r="111">
          <cell r="A111" t="str">
            <v>Knowsley</v>
          </cell>
          <cell r="B111" t="str">
            <v>Metropolitan District</v>
          </cell>
        </row>
        <row r="112">
          <cell r="A112" t="str">
            <v>Liverpool</v>
          </cell>
          <cell r="B112" t="str">
            <v>Metropolitan District</v>
          </cell>
        </row>
        <row r="113">
          <cell r="A113" t="str">
            <v>Sefton</v>
          </cell>
          <cell r="B113" t="str">
            <v>Metropolitan District</v>
          </cell>
        </row>
        <row r="114">
          <cell r="A114" t="str">
            <v>St Helens</v>
          </cell>
          <cell r="B114" t="str">
            <v>Metropolitan District</v>
          </cell>
        </row>
        <row r="115">
          <cell r="A115" t="str">
            <v>Wirral</v>
          </cell>
          <cell r="B115" t="str">
            <v>Metropolitan District</v>
          </cell>
        </row>
        <row r="118">
          <cell r="A118" t="str">
            <v>Barnsley</v>
          </cell>
          <cell r="B118" t="str">
            <v>Metropolitan District</v>
          </cell>
        </row>
        <row r="119">
          <cell r="A119" t="str">
            <v>Doncaster</v>
          </cell>
          <cell r="B119" t="str">
            <v>Metropolitan District</v>
          </cell>
        </row>
        <row r="120">
          <cell r="A120" t="str">
            <v>Rotherham</v>
          </cell>
          <cell r="B120" t="str">
            <v>Metropolitan District</v>
          </cell>
        </row>
        <row r="121">
          <cell r="A121" t="str">
            <v>Sheffield</v>
          </cell>
          <cell r="B121" t="str">
            <v>Metropolitan District</v>
          </cell>
        </row>
        <row r="124">
          <cell r="A124" t="str">
            <v>Gateshead</v>
          </cell>
          <cell r="B124" t="str">
            <v>Metropolitan District</v>
          </cell>
        </row>
        <row r="125">
          <cell r="A125" t="str">
            <v>Newcastle upon Tyne</v>
          </cell>
          <cell r="B125" t="str">
            <v>Metropolitan District</v>
          </cell>
        </row>
        <row r="126">
          <cell r="A126" t="str">
            <v>North Tyneside</v>
          </cell>
          <cell r="B126" t="str">
            <v>Metropolitan District</v>
          </cell>
        </row>
        <row r="127">
          <cell r="A127" t="str">
            <v>South Tyneside</v>
          </cell>
          <cell r="B127" t="str">
            <v>Metropolitan District</v>
          </cell>
        </row>
        <row r="128">
          <cell r="A128" t="str">
            <v>Sunderland</v>
          </cell>
          <cell r="B128" t="str">
            <v>Metropolitan District</v>
          </cell>
        </row>
        <row r="131">
          <cell r="A131" t="str">
            <v>Birmingham</v>
          </cell>
          <cell r="B131" t="str">
            <v>Metropolitan District</v>
          </cell>
        </row>
        <row r="132">
          <cell r="A132" t="str">
            <v>Coventry</v>
          </cell>
          <cell r="B132" t="str">
            <v>Metropolitan District</v>
          </cell>
        </row>
        <row r="133">
          <cell r="A133" t="str">
            <v>Dudley</v>
          </cell>
          <cell r="B133" t="str">
            <v>Metropolitan District</v>
          </cell>
        </row>
        <row r="134">
          <cell r="A134" t="str">
            <v>Sandwell</v>
          </cell>
          <cell r="B134" t="str">
            <v>Metropolitan District</v>
          </cell>
        </row>
        <row r="135">
          <cell r="A135" t="str">
            <v>Solihull</v>
          </cell>
          <cell r="B135" t="str">
            <v>Metropolitan District</v>
          </cell>
        </row>
        <row r="136">
          <cell r="A136" t="str">
            <v>Walsall</v>
          </cell>
          <cell r="B136" t="str">
            <v>Metropolitan District</v>
          </cell>
        </row>
        <row r="137">
          <cell r="A137" t="str">
            <v>Wolverhampton</v>
          </cell>
          <cell r="B137" t="str">
            <v>Metropolitan District</v>
          </cell>
        </row>
        <row r="140">
          <cell r="A140" t="str">
            <v>Bradford</v>
          </cell>
          <cell r="B140" t="str">
            <v>Metropolitan District</v>
          </cell>
        </row>
        <row r="141">
          <cell r="A141" t="str">
            <v>Calderdale</v>
          </cell>
          <cell r="B141" t="str">
            <v>Metropolitan District</v>
          </cell>
        </row>
        <row r="142">
          <cell r="A142" t="str">
            <v>Kirklees</v>
          </cell>
          <cell r="B142" t="str">
            <v>Metropolitan District</v>
          </cell>
        </row>
        <row r="143">
          <cell r="A143" t="str">
            <v>Leeds</v>
          </cell>
          <cell r="B143" t="str">
            <v>Metropolitan District</v>
          </cell>
        </row>
        <row r="144">
          <cell r="A144" t="str">
            <v>Wakefield</v>
          </cell>
          <cell r="B144" t="str">
            <v>Metropolitan District</v>
          </cell>
        </row>
        <row r="153">
          <cell r="A153" t="str">
            <v>Buckinghamshire</v>
          </cell>
          <cell r="B153" t="str">
            <v>Shire County</v>
          </cell>
        </row>
        <row r="154">
          <cell r="A154" t="str">
            <v>Aylesbury Vale</v>
          </cell>
          <cell r="B154" t="str">
            <v>Shire District</v>
          </cell>
        </row>
        <row r="155">
          <cell r="A155" t="str">
            <v>Chiltern</v>
          </cell>
          <cell r="B155" t="str">
            <v>Shire District</v>
          </cell>
        </row>
        <row r="156">
          <cell r="A156" t="str">
            <v>South Bucks</v>
          </cell>
          <cell r="B156" t="str">
            <v>Shire District</v>
          </cell>
        </row>
        <row r="157">
          <cell r="A157" t="str">
            <v>Wycombe</v>
          </cell>
          <cell r="B157" t="str">
            <v>Shire District</v>
          </cell>
        </row>
        <row r="159">
          <cell r="A159" t="str">
            <v>Cambridgeshire</v>
          </cell>
          <cell r="B159" t="str">
            <v>Shire County</v>
          </cell>
        </row>
        <row r="160">
          <cell r="A160" t="str">
            <v>Cambridge</v>
          </cell>
          <cell r="B160" t="str">
            <v>Shire District</v>
          </cell>
        </row>
        <row r="161">
          <cell r="A161" t="str">
            <v>East Cambridgeshire</v>
          </cell>
          <cell r="B161" t="str">
            <v>Shire District</v>
          </cell>
        </row>
        <row r="162">
          <cell r="A162" t="str">
            <v>Fenland</v>
          </cell>
          <cell r="B162" t="str">
            <v>Shire District</v>
          </cell>
        </row>
        <row r="163">
          <cell r="A163" t="str">
            <v>Huntingdonshire</v>
          </cell>
          <cell r="B163" t="str">
            <v>Shire District</v>
          </cell>
        </row>
        <row r="164">
          <cell r="A164" t="str">
            <v>South Cambridgeshire</v>
          </cell>
          <cell r="B164" t="str">
            <v>Shire District</v>
          </cell>
        </row>
        <row r="183">
          <cell r="A183" t="str">
            <v>Cumbria</v>
          </cell>
          <cell r="B183" t="str">
            <v>Shire County</v>
          </cell>
        </row>
        <row r="184">
          <cell r="A184" t="str">
            <v>Allerdale</v>
          </cell>
          <cell r="B184" t="str">
            <v>Shire District</v>
          </cell>
        </row>
        <row r="185">
          <cell r="A185" t="str">
            <v>Barrow-in-Furness</v>
          </cell>
          <cell r="B185" t="str">
            <v>Shire District</v>
          </cell>
        </row>
        <row r="186">
          <cell r="A186" t="str">
            <v>Carlisle</v>
          </cell>
          <cell r="B186" t="str">
            <v>Shire District</v>
          </cell>
        </row>
        <row r="187">
          <cell r="A187" t="str">
            <v>Copeland</v>
          </cell>
          <cell r="B187" t="str">
            <v>Shire District</v>
          </cell>
        </row>
        <row r="188">
          <cell r="A188" t="str">
            <v>Eden</v>
          </cell>
          <cell r="B188" t="str">
            <v>Shire District</v>
          </cell>
        </row>
        <row r="189">
          <cell r="A189" t="str">
            <v>South Lakeland</v>
          </cell>
          <cell r="B189" t="str">
            <v>Shire District</v>
          </cell>
        </row>
        <row r="191">
          <cell r="A191" t="str">
            <v>Derbyshire</v>
          </cell>
          <cell r="B191" t="str">
            <v>Shire County</v>
          </cell>
        </row>
        <row r="192">
          <cell r="A192" t="str">
            <v>Amber Valley</v>
          </cell>
          <cell r="B192" t="str">
            <v>Shire District</v>
          </cell>
        </row>
        <row r="193">
          <cell r="A193" t="str">
            <v>Bolsover</v>
          </cell>
          <cell r="B193" t="str">
            <v>Shire District</v>
          </cell>
        </row>
        <row r="194">
          <cell r="A194" t="str">
            <v>Chesterfield</v>
          </cell>
          <cell r="B194" t="str">
            <v>Shire District</v>
          </cell>
        </row>
        <row r="195">
          <cell r="A195" t="str">
            <v>Derbyshire Dales</v>
          </cell>
          <cell r="B195" t="str">
            <v>Shire District</v>
          </cell>
        </row>
        <row r="196">
          <cell r="A196" t="str">
            <v>Erewash</v>
          </cell>
          <cell r="B196" t="str">
            <v>Shire District</v>
          </cell>
        </row>
        <row r="197">
          <cell r="A197" t="str">
            <v>High Peak</v>
          </cell>
          <cell r="B197" t="str">
            <v>Shire District</v>
          </cell>
        </row>
        <row r="198">
          <cell r="A198" t="str">
            <v>North East Derbyshire</v>
          </cell>
          <cell r="B198" t="str">
            <v>Shire District</v>
          </cell>
        </row>
        <row r="199">
          <cell r="A199" t="str">
            <v>South Derbyshire</v>
          </cell>
          <cell r="B199" t="str">
            <v>Shire District</v>
          </cell>
        </row>
        <row r="201">
          <cell r="A201" t="str">
            <v>Devon</v>
          </cell>
          <cell r="B201" t="str">
            <v>Shire County</v>
          </cell>
        </row>
        <row r="202">
          <cell r="A202" t="str">
            <v>East Devon</v>
          </cell>
          <cell r="B202" t="str">
            <v>Shire District</v>
          </cell>
        </row>
        <row r="203">
          <cell r="A203" t="str">
            <v>Exeter</v>
          </cell>
          <cell r="B203" t="str">
            <v>Shire District</v>
          </cell>
        </row>
        <row r="204">
          <cell r="A204" t="str">
            <v>Mid Devon</v>
          </cell>
          <cell r="B204" t="str">
            <v>Shire District</v>
          </cell>
        </row>
        <row r="205">
          <cell r="A205" t="str">
            <v>North Devon</v>
          </cell>
          <cell r="B205" t="str">
            <v>Shire District</v>
          </cell>
        </row>
        <row r="206">
          <cell r="A206" t="str">
            <v>South Hams</v>
          </cell>
          <cell r="B206" t="str">
            <v>Shire District</v>
          </cell>
        </row>
        <row r="207">
          <cell r="A207" t="str">
            <v>Teignbridge</v>
          </cell>
          <cell r="B207" t="str">
            <v>Shire District</v>
          </cell>
        </row>
        <row r="208">
          <cell r="A208" t="str">
            <v>Torridge</v>
          </cell>
          <cell r="B208" t="str">
            <v>Shire District</v>
          </cell>
        </row>
        <row r="209">
          <cell r="A209" t="str">
            <v>West Devon</v>
          </cell>
          <cell r="B209" t="str">
            <v>Shire District</v>
          </cell>
        </row>
        <row r="213">
          <cell r="A213" t="str">
            <v>Dorset</v>
          </cell>
          <cell r="B213" t="str">
            <v>Shire County</v>
          </cell>
        </row>
        <row r="214">
          <cell r="A214" t="str">
            <v>Christchurch</v>
          </cell>
          <cell r="B214" t="str">
            <v>Shire District</v>
          </cell>
        </row>
        <row r="215">
          <cell r="A215" t="str">
            <v>East Dorset</v>
          </cell>
          <cell r="B215" t="str">
            <v>Shire District</v>
          </cell>
        </row>
        <row r="216">
          <cell r="A216" t="str">
            <v>North Dorset</v>
          </cell>
          <cell r="B216" t="str">
            <v>Shire District</v>
          </cell>
        </row>
        <row r="217">
          <cell r="A217" t="str">
            <v>Purbeck</v>
          </cell>
          <cell r="B217" t="str">
            <v>Shire District</v>
          </cell>
        </row>
        <row r="218">
          <cell r="A218" t="str">
            <v>West Dorset</v>
          </cell>
          <cell r="B218" t="str">
            <v>Shire District</v>
          </cell>
        </row>
        <row r="219">
          <cell r="A219" t="str">
            <v>Weymouth and Portland</v>
          </cell>
          <cell r="B219" t="str">
            <v>Shire District</v>
          </cell>
        </row>
        <row r="228">
          <cell r="A228" t="str">
            <v>East Sussex</v>
          </cell>
          <cell r="B228" t="str">
            <v>Shire County</v>
          </cell>
        </row>
        <row r="229">
          <cell r="A229" t="str">
            <v>Eastbourne</v>
          </cell>
          <cell r="B229" t="str">
            <v>Shire District</v>
          </cell>
        </row>
        <row r="230">
          <cell r="A230" t="str">
            <v>Hastings</v>
          </cell>
          <cell r="B230" t="str">
            <v>Shire District</v>
          </cell>
        </row>
        <row r="231">
          <cell r="A231" t="str">
            <v>Lewes</v>
          </cell>
          <cell r="B231" t="str">
            <v>Shire District</v>
          </cell>
        </row>
        <row r="232">
          <cell r="A232" t="str">
            <v>Rother</v>
          </cell>
          <cell r="B232" t="str">
            <v>Shire District</v>
          </cell>
        </row>
        <row r="233">
          <cell r="A233" t="str">
            <v>Wealden</v>
          </cell>
          <cell r="B233" t="str">
            <v>Shire District</v>
          </cell>
        </row>
        <row r="235">
          <cell r="A235" t="str">
            <v>Essex</v>
          </cell>
          <cell r="B235" t="str">
            <v>Shire County</v>
          </cell>
        </row>
        <row r="236">
          <cell r="A236" t="str">
            <v>Basildon</v>
          </cell>
          <cell r="B236" t="str">
            <v>Shire District</v>
          </cell>
        </row>
        <row r="237">
          <cell r="A237" t="str">
            <v>Braintree</v>
          </cell>
          <cell r="B237" t="str">
            <v>Shire District</v>
          </cell>
        </row>
        <row r="238">
          <cell r="A238" t="str">
            <v>Brentwood</v>
          </cell>
          <cell r="B238" t="str">
            <v>Shire District</v>
          </cell>
        </row>
        <row r="239">
          <cell r="A239" t="str">
            <v>Castle Point</v>
          </cell>
          <cell r="B239" t="str">
            <v>Shire District</v>
          </cell>
        </row>
        <row r="240">
          <cell r="A240" t="str">
            <v>Chelmsford</v>
          </cell>
          <cell r="B240" t="str">
            <v>Shire District</v>
          </cell>
        </row>
        <row r="241">
          <cell r="A241" t="str">
            <v>Colchester</v>
          </cell>
          <cell r="B241" t="str">
            <v>Shire District</v>
          </cell>
        </row>
        <row r="242">
          <cell r="A242" t="str">
            <v>Epping Forest</v>
          </cell>
          <cell r="B242" t="str">
            <v>Shire District</v>
          </cell>
        </row>
        <row r="243">
          <cell r="A243" t="str">
            <v>Harlow</v>
          </cell>
          <cell r="B243" t="str">
            <v>Shire District</v>
          </cell>
        </row>
        <row r="244">
          <cell r="A244" t="str">
            <v>Maldon</v>
          </cell>
          <cell r="B244" t="str">
            <v>Shire District</v>
          </cell>
        </row>
        <row r="245">
          <cell r="A245" t="str">
            <v>Rochford</v>
          </cell>
          <cell r="B245" t="str">
            <v>Shire District</v>
          </cell>
        </row>
        <row r="246">
          <cell r="A246" t="str">
            <v>Tendring</v>
          </cell>
          <cell r="B246" t="str">
            <v>Shire District</v>
          </cell>
        </row>
        <row r="247">
          <cell r="A247" t="str">
            <v>Uttlesford</v>
          </cell>
          <cell r="B247" t="str">
            <v>Shire District</v>
          </cell>
        </row>
        <row r="249">
          <cell r="A249" t="str">
            <v>Gloucestershire</v>
          </cell>
          <cell r="B249" t="str">
            <v>Shire County</v>
          </cell>
        </row>
        <row r="250">
          <cell r="A250" t="str">
            <v>Cheltenham</v>
          </cell>
          <cell r="B250" t="str">
            <v>Shire District</v>
          </cell>
        </row>
        <row r="251">
          <cell r="A251" t="str">
            <v>Cotswold</v>
          </cell>
          <cell r="B251" t="str">
            <v>Shire District</v>
          </cell>
        </row>
        <row r="252">
          <cell r="A252" t="str">
            <v>Forest of Dean</v>
          </cell>
          <cell r="B252" t="str">
            <v>Shire District</v>
          </cell>
        </row>
        <row r="253">
          <cell r="A253" t="str">
            <v>Gloucester</v>
          </cell>
          <cell r="B253" t="str">
            <v>Shire District</v>
          </cell>
        </row>
        <row r="254">
          <cell r="A254" t="str">
            <v>Stroud</v>
          </cell>
          <cell r="B254" t="str">
            <v>Shire District</v>
          </cell>
        </row>
        <row r="255">
          <cell r="A255" t="str">
            <v>Tewkesbury</v>
          </cell>
          <cell r="B255" t="str">
            <v>Shire District</v>
          </cell>
        </row>
        <row r="257">
          <cell r="A257" t="str">
            <v>Hampshire</v>
          </cell>
          <cell r="B257" t="str">
            <v>Shire County</v>
          </cell>
        </row>
        <row r="258">
          <cell r="A258" t="str">
            <v>Basingstoke and Deane</v>
          </cell>
          <cell r="B258" t="str">
            <v>Shire District</v>
          </cell>
        </row>
        <row r="259">
          <cell r="A259" t="str">
            <v>East Hampshire</v>
          </cell>
          <cell r="B259" t="str">
            <v>Shire District</v>
          </cell>
        </row>
        <row r="260">
          <cell r="A260" t="str">
            <v>Eastleigh</v>
          </cell>
          <cell r="B260" t="str">
            <v>Shire District</v>
          </cell>
        </row>
        <row r="261">
          <cell r="A261" t="str">
            <v>Fareham</v>
          </cell>
          <cell r="B261" t="str">
            <v>Shire District</v>
          </cell>
        </row>
        <row r="262">
          <cell r="A262" t="str">
            <v>Gosport</v>
          </cell>
          <cell r="B262" t="str">
            <v>Shire District</v>
          </cell>
        </row>
        <row r="263">
          <cell r="A263" t="str">
            <v>Hart</v>
          </cell>
          <cell r="B263" t="str">
            <v>Shire District</v>
          </cell>
        </row>
        <row r="264">
          <cell r="A264" t="str">
            <v>Havant</v>
          </cell>
          <cell r="B264" t="str">
            <v>Shire District</v>
          </cell>
        </row>
        <row r="265">
          <cell r="A265" t="str">
            <v>New Forest</v>
          </cell>
          <cell r="B265" t="str">
            <v>Shire District</v>
          </cell>
        </row>
        <row r="266">
          <cell r="A266" t="str">
            <v>Rushmoor</v>
          </cell>
          <cell r="B266" t="str">
            <v>Shire District</v>
          </cell>
        </row>
        <row r="267">
          <cell r="A267" t="str">
            <v>Test Valley</v>
          </cell>
          <cell r="B267" t="str">
            <v>Shire District</v>
          </cell>
        </row>
        <row r="268">
          <cell r="A268" t="str">
            <v>Winchester</v>
          </cell>
          <cell r="B268" t="str">
            <v>Shire District</v>
          </cell>
        </row>
        <row r="270">
          <cell r="A270" t="str">
            <v>Hertfordshire</v>
          </cell>
          <cell r="B270" t="str">
            <v>Shire County</v>
          </cell>
        </row>
        <row r="271">
          <cell r="A271" t="str">
            <v>Broxbourne</v>
          </cell>
          <cell r="B271" t="str">
            <v>Shire District</v>
          </cell>
        </row>
        <row r="272">
          <cell r="A272" t="str">
            <v>Dacorum</v>
          </cell>
          <cell r="B272" t="str">
            <v>Shire District</v>
          </cell>
        </row>
        <row r="273">
          <cell r="A273" t="str">
            <v>East Hertfordshire</v>
          </cell>
          <cell r="B273" t="str">
            <v>Shire District</v>
          </cell>
        </row>
        <row r="274">
          <cell r="A274" t="str">
            <v>Hertsmere</v>
          </cell>
          <cell r="B274" t="str">
            <v>Shire District</v>
          </cell>
        </row>
        <row r="275">
          <cell r="A275" t="str">
            <v>North Hertfordshire</v>
          </cell>
          <cell r="B275" t="str">
            <v>Shire District</v>
          </cell>
        </row>
        <row r="276">
          <cell r="A276" t="str">
            <v>St Albans</v>
          </cell>
          <cell r="B276" t="str">
            <v>Shire District</v>
          </cell>
        </row>
        <row r="277">
          <cell r="A277" t="str">
            <v>Stevenage</v>
          </cell>
          <cell r="B277" t="str">
            <v>Shire District</v>
          </cell>
        </row>
        <row r="278">
          <cell r="A278" t="str">
            <v>Three Rivers</v>
          </cell>
          <cell r="B278" t="str">
            <v>Shire District</v>
          </cell>
        </row>
        <row r="279">
          <cell r="A279" t="str">
            <v>Watford</v>
          </cell>
          <cell r="B279" t="str">
            <v>Shire District</v>
          </cell>
        </row>
        <row r="280">
          <cell r="A280" t="str">
            <v>Welwyn Hatfield</v>
          </cell>
          <cell r="B280" t="str">
            <v>Shire District</v>
          </cell>
        </row>
        <row r="282">
          <cell r="A282" t="str">
            <v>Kent</v>
          </cell>
          <cell r="B282" t="str">
            <v>Shire County</v>
          </cell>
        </row>
        <row r="283">
          <cell r="A283" t="str">
            <v>Ashford</v>
          </cell>
          <cell r="B283" t="str">
            <v>Shire District</v>
          </cell>
        </row>
        <row r="284">
          <cell r="A284" t="str">
            <v>Canterbury</v>
          </cell>
          <cell r="B284" t="str">
            <v>Shire District</v>
          </cell>
        </row>
        <row r="285">
          <cell r="A285" t="str">
            <v>Dartford</v>
          </cell>
          <cell r="B285" t="str">
            <v>Shire District</v>
          </cell>
        </row>
        <row r="286">
          <cell r="A286" t="str">
            <v>Dover</v>
          </cell>
          <cell r="B286" t="str">
            <v>Shire District</v>
          </cell>
        </row>
        <row r="287">
          <cell r="A287" t="str">
            <v>Gravesham</v>
          </cell>
          <cell r="B287" t="str">
            <v>Shire District</v>
          </cell>
        </row>
        <row r="288">
          <cell r="A288" t="str">
            <v>Maidstone</v>
          </cell>
          <cell r="B288" t="str">
            <v>Shire District</v>
          </cell>
        </row>
        <row r="289">
          <cell r="A289" t="str">
            <v>Sevenoaks</v>
          </cell>
          <cell r="B289" t="str">
            <v>Shire District</v>
          </cell>
        </row>
        <row r="290">
          <cell r="A290" t="str">
            <v>Folkestone &amp; Hythe</v>
          </cell>
          <cell r="B290" t="str">
            <v>Shire District</v>
          </cell>
        </row>
        <row r="291">
          <cell r="A291" t="str">
            <v>Swale</v>
          </cell>
          <cell r="B291" t="str">
            <v>Shire District</v>
          </cell>
        </row>
        <row r="292">
          <cell r="A292" t="str">
            <v>Thanet</v>
          </cell>
          <cell r="B292" t="str">
            <v>Shire District</v>
          </cell>
        </row>
        <row r="293">
          <cell r="A293" t="str">
            <v>Tonbridge and Malling</v>
          </cell>
          <cell r="B293" t="str">
            <v>Shire District</v>
          </cell>
        </row>
        <row r="294">
          <cell r="A294" t="str">
            <v>Tunbridge Wells</v>
          </cell>
          <cell r="B294" t="str">
            <v>Shire District</v>
          </cell>
        </row>
        <row r="296">
          <cell r="A296" t="str">
            <v>Lancashire</v>
          </cell>
          <cell r="B296" t="str">
            <v>Shire County</v>
          </cell>
        </row>
        <row r="297">
          <cell r="A297" t="str">
            <v>Burnley</v>
          </cell>
          <cell r="B297" t="str">
            <v>Shire District</v>
          </cell>
        </row>
        <row r="298">
          <cell r="A298" t="str">
            <v>Chorley</v>
          </cell>
          <cell r="B298" t="str">
            <v>Shire District</v>
          </cell>
        </row>
        <row r="299">
          <cell r="A299" t="str">
            <v>Fylde</v>
          </cell>
          <cell r="B299" t="str">
            <v>Shire District</v>
          </cell>
        </row>
        <row r="300">
          <cell r="A300" t="str">
            <v>Hyndburn</v>
          </cell>
          <cell r="B300" t="str">
            <v>Shire District</v>
          </cell>
        </row>
        <row r="301">
          <cell r="A301" t="str">
            <v>Lancaster</v>
          </cell>
          <cell r="B301" t="str">
            <v>Shire District</v>
          </cell>
        </row>
        <row r="302">
          <cell r="A302" t="str">
            <v>Pendle</v>
          </cell>
          <cell r="B302" t="str">
            <v>Shire District</v>
          </cell>
        </row>
        <row r="303">
          <cell r="A303" t="str">
            <v>Preston</v>
          </cell>
          <cell r="B303" t="str">
            <v>Shire District</v>
          </cell>
        </row>
        <row r="304">
          <cell r="A304" t="str">
            <v>Ribble Valley</v>
          </cell>
          <cell r="B304" t="str">
            <v>Shire District</v>
          </cell>
        </row>
        <row r="305">
          <cell r="A305" t="str">
            <v>Rossendale</v>
          </cell>
          <cell r="B305" t="str">
            <v>Shire District</v>
          </cell>
        </row>
        <row r="306">
          <cell r="A306" t="str">
            <v>South Ribble</v>
          </cell>
          <cell r="B306" t="str">
            <v>Shire District</v>
          </cell>
        </row>
        <row r="307">
          <cell r="A307" t="str">
            <v>West Lancashire</v>
          </cell>
          <cell r="B307" t="str">
            <v>Shire District</v>
          </cell>
        </row>
        <row r="308">
          <cell r="A308" t="str">
            <v>Wyre</v>
          </cell>
          <cell r="B308" t="str">
            <v>Shire District</v>
          </cell>
        </row>
        <row r="310">
          <cell r="A310" t="str">
            <v>Leicestershire</v>
          </cell>
          <cell r="B310" t="str">
            <v>Shire County</v>
          </cell>
        </row>
        <row r="311">
          <cell r="A311" t="str">
            <v>Blaby</v>
          </cell>
          <cell r="B311" t="str">
            <v>Shire District</v>
          </cell>
        </row>
        <row r="312">
          <cell r="A312" t="str">
            <v>Charnwood</v>
          </cell>
          <cell r="B312" t="str">
            <v>Shire District</v>
          </cell>
        </row>
        <row r="313">
          <cell r="A313" t="str">
            <v>Harborough</v>
          </cell>
          <cell r="B313" t="str">
            <v>Shire District</v>
          </cell>
        </row>
        <row r="314">
          <cell r="A314" t="str">
            <v>Hinckley and Bosworth</v>
          </cell>
          <cell r="B314" t="str">
            <v>Shire District</v>
          </cell>
        </row>
        <row r="315">
          <cell r="A315" t="str">
            <v>Melton</v>
          </cell>
          <cell r="B315" t="str">
            <v>Shire District</v>
          </cell>
        </row>
        <row r="316">
          <cell r="A316" t="str">
            <v>North West Leicestershire</v>
          </cell>
          <cell r="B316" t="str">
            <v>Shire District</v>
          </cell>
        </row>
        <row r="317">
          <cell r="A317" t="str">
            <v>Oadby and Wigston</v>
          </cell>
          <cell r="B317" t="str">
            <v>Shire District</v>
          </cell>
        </row>
        <row r="319">
          <cell r="A319" t="str">
            <v>Lincolnshire</v>
          </cell>
          <cell r="B319" t="str">
            <v>Shire County</v>
          </cell>
        </row>
        <row r="320">
          <cell r="A320" t="str">
            <v>Boston</v>
          </cell>
          <cell r="B320" t="str">
            <v>Shire District</v>
          </cell>
        </row>
        <row r="321">
          <cell r="A321" t="str">
            <v>East Lindsey</v>
          </cell>
          <cell r="B321" t="str">
            <v>Shire District</v>
          </cell>
        </row>
        <row r="322">
          <cell r="A322" t="str">
            <v>Lincoln</v>
          </cell>
          <cell r="B322" t="str">
            <v>Shire District</v>
          </cell>
        </row>
        <row r="323">
          <cell r="A323" t="str">
            <v>North Kesteven</v>
          </cell>
          <cell r="B323" t="str">
            <v>Shire District</v>
          </cell>
        </row>
        <row r="324">
          <cell r="A324" t="str">
            <v>South Holland</v>
          </cell>
          <cell r="B324" t="str">
            <v>Shire District</v>
          </cell>
        </row>
        <row r="325">
          <cell r="A325" t="str">
            <v>South Kesteven</v>
          </cell>
          <cell r="B325" t="str">
            <v>Shire District</v>
          </cell>
        </row>
        <row r="326">
          <cell r="A326" t="str">
            <v>West Lindsey</v>
          </cell>
          <cell r="B326" t="str">
            <v>Shire District</v>
          </cell>
        </row>
        <row r="328">
          <cell r="A328" t="str">
            <v>Norfolk</v>
          </cell>
          <cell r="B328" t="str">
            <v>Shire County</v>
          </cell>
        </row>
        <row r="329">
          <cell r="A329" t="str">
            <v>Breckland</v>
          </cell>
          <cell r="B329" t="str">
            <v>Shire District</v>
          </cell>
        </row>
        <row r="330">
          <cell r="A330" t="str">
            <v>Broadland</v>
          </cell>
          <cell r="B330" t="str">
            <v>Shire District</v>
          </cell>
        </row>
        <row r="331">
          <cell r="A331" t="str">
            <v>Great Yarmouth</v>
          </cell>
          <cell r="B331" t="str">
            <v>Shire District</v>
          </cell>
        </row>
        <row r="332">
          <cell r="A332" t="str">
            <v>King's Lynn and West Norfolk</v>
          </cell>
          <cell r="B332" t="str">
            <v>Shire District</v>
          </cell>
        </row>
        <row r="333">
          <cell r="A333" t="str">
            <v>North Norfolk</v>
          </cell>
          <cell r="B333" t="str">
            <v>Shire District</v>
          </cell>
        </row>
        <row r="334">
          <cell r="A334" t="str">
            <v>Norwich</v>
          </cell>
          <cell r="B334" t="str">
            <v>Shire District</v>
          </cell>
        </row>
        <row r="335">
          <cell r="A335" t="str">
            <v>South Norfolk</v>
          </cell>
          <cell r="B335" t="str">
            <v>Shire District</v>
          </cell>
        </row>
        <row r="337">
          <cell r="A337" t="str">
            <v>Northamptonshire</v>
          </cell>
          <cell r="B337" t="str">
            <v>Shire County</v>
          </cell>
        </row>
        <row r="338">
          <cell r="A338" t="str">
            <v>Corby</v>
          </cell>
          <cell r="B338" t="str">
            <v>Shire District</v>
          </cell>
        </row>
        <row r="339">
          <cell r="A339" t="str">
            <v>Daventry</v>
          </cell>
          <cell r="B339" t="str">
            <v>Shire District</v>
          </cell>
        </row>
        <row r="340">
          <cell r="A340" t="str">
            <v>East Northamptonshire</v>
          </cell>
          <cell r="B340" t="str">
            <v>Shire District</v>
          </cell>
        </row>
        <row r="341">
          <cell r="A341" t="str">
            <v>Kettering</v>
          </cell>
          <cell r="B341" t="str">
            <v>Shire District</v>
          </cell>
        </row>
        <row r="342">
          <cell r="A342" t="str">
            <v>Northampton</v>
          </cell>
          <cell r="B342" t="str">
            <v>Shire District</v>
          </cell>
        </row>
        <row r="343">
          <cell r="A343" t="str">
            <v>South Northamptonshire</v>
          </cell>
          <cell r="B343" t="str">
            <v>Shire District</v>
          </cell>
        </row>
        <row r="344">
          <cell r="A344" t="str">
            <v>Wellingborough</v>
          </cell>
          <cell r="B344" t="str">
            <v>Shire District</v>
          </cell>
        </row>
        <row r="354">
          <cell r="A354" t="str">
            <v>North Yorkshire</v>
          </cell>
          <cell r="B354" t="str">
            <v>Shire County</v>
          </cell>
        </row>
        <row r="355">
          <cell r="A355" t="str">
            <v>Craven</v>
          </cell>
          <cell r="B355" t="str">
            <v>Shire District</v>
          </cell>
        </row>
        <row r="356">
          <cell r="A356" t="str">
            <v>Hambleton</v>
          </cell>
          <cell r="B356" t="str">
            <v>Shire District</v>
          </cell>
        </row>
        <row r="357">
          <cell r="A357" t="str">
            <v>Harrogate</v>
          </cell>
          <cell r="B357" t="str">
            <v>Shire District</v>
          </cell>
        </row>
        <row r="358">
          <cell r="A358" t="str">
            <v>Richmondshire</v>
          </cell>
          <cell r="B358" t="str">
            <v>Shire District</v>
          </cell>
        </row>
        <row r="359">
          <cell r="A359" t="str">
            <v>Ryedale</v>
          </cell>
          <cell r="B359" t="str">
            <v>Shire District</v>
          </cell>
        </row>
        <row r="360">
          <cell r="A360" t="str">
            <v>Scarborough</v>
          </cell>
          <cell r="B360" t="str">
            <v>Shire District</v>
          </cell>
        </row>
        <row r="361">
          <cell r="A361" t="str">
            <v>Selby</v>
          </cell>
          <cell r="B361" t="str">
            <v>Shire District</v>
          </cell>
        </row>
        <row r="363">
          <cell r="A363" t="str">
            <v>Nottinghamshire</v>
          </cell>
          <cell r="B363" t="str">
            <v>Shire County</v>
          </cell>
        </row>
        <row r="364">
          <cell r="A364" t="str">
            <v>Ashfield</v>
          </cell>
          <cell r="B364" t="str">
            <v>Shire District</v>
          </cell>
        </row>
        <row r="365">
          <cell r="A365" t="str">
            <v>Bassetlaw</v>
          </cell>
          <cell r="B365" t="str">
            <v>Shire District</v>
          </cell>
        </row>
        <row r="366">
          <cell r="A366" t="str">
            <v>Broxtowe</v>
          </cell>
          <cell r="B366" t="str">
            <v>Shire District</v>
          </cell>
        </row>
        <row r="367">
          <cell r="A367" t="str">
            <v>Gedling</v>
          </cell>
          <cell r="B367" t="str">
            <v>Shire District</v>
          </cell>
        </row>
        <row r="368">
          <cell r="A368" t="str">
            <v>Mansfield</v>
          </cell>
          <cell r="B368" t="str">
            <v>Shire District</v>
          </cell>
        </row>
        <row r="369">
          <cell r="A369" t="str">
            <v>Newark and Sherwood</v>
          </cell>
          <cell r="B369" t="str">
            <v>Shire District</v>
          </cell>
        </row>
        <row r="370">
          <cell r="A370" t="str">
            <v>Rushcliffe</v>
          </cell>
          <cell r="B370" t="str">
            <v>Shire District</v>
          </cell>
        </row>
        <row r="372">
          <cell r="A372" t="str">
            <v>Oxfordshire</v>
          </cell>
          <cell r="B372" t="str">
            <v>Shire County</v>
          </cell>
        </row>
        <row r="373">
          <cell r="A373" t="str">
            <v>Cherwell</v>
          </cell>
          <cell r="B373" t="str">
            <v>Shire District</v>
          </cell>
        </row>
        <row r="374">
          <cell r="A374" t="str">
            <v>Oxford</v>
          </cell>
          <cell r="B374" t="str">
            <v>Shire District</v>
          </cell>
        </row>
        <row r="375">
          <cell r="A375" t="str">
            <v>South Oxfordshire</v>
          </cell>
          <cell r="B375" t="str">
            <v>Shire District</v>
          </cell>
        </row>
        <row r="376">
          <cell r="A376" t="str">
            <v>Vale of White Horse</v>
          </cell>
          <cell r="B376" t="str">
            <v>Shire District</v>
          </cell>
        </row>
        <row r="377">
          <cell r="A377" t="str">
            <v>West Oxfordshire</v>
          </cell>
          <cell r="B377" t="str">
            <v>Shire District</v>
          </cell>
        </row>
        <row r="384">
          <cell r="A384" t="str">
            <v>Taunton Deane</v>
          </cell>
          <cell r="B384" t="str">
            <v>Shire District</v>
          </cell>
        </row>
        <row r="385">
          <cell r="A385" t="str">
            <v>West Somerset</v>
          </cell>
          <cell r="B385" t="str">
            <v>Shire District</v>
          </cell>
        </row>
        <row r="386">
          <cell r="A386" t="str">
            <v>Somerset</v>
          </cell>
          <cell r="B386" t="str">
            <v>Shire County</v>
          </cell>
        </row>
        <row r="387">
          <cell r="A387" t="str">
            <v>Mendip</v>
          </cell>
          <cell r="B387" t="str">
            <v>Shire District</v>
          </cell>
        </row>
        <row r="388">
          <cell r="A388" t="str">
            <v>Sedgemoor</v>
          </cell>
          <cell r="B388" t="str">
            <v>Shire District</v>
          </cell>
        </row>
        <row r="389">
          <cell r="A389" t="str">
            <v>South Somerset</v>
          </cell>
          <cell r="B389" t="str">
            <v>Shire District</v>
          </cell>
        </row>
        <row r="391">
          <cell r="A391" t="str">
            <v>Somerset West and Taunton</v>
          </cell>
          <cell r="B391" t="str">
            <v>Shire District</v>
          </cell>
        </row>
        <row r="393">
          <cell r="A393" t="str">
            <v>Staffordshire</v>
          </cell>
          <cell r="B393" t="str">
            <v>Shire County</v>
          </cell>
        </row>
        <row r="394">
          <cell r="A394" t="str">
            <v>Cannock Chase</v>
          </cell>
          <cell r="B394" t="str">
            <v>Shire District</v>
          </cell>
        </row>
        <row r="395">
          <cell r="A395" t="str">
            <v>East Staffordshire</v>
          </cell>
          <cell r="B395" t="str">
            <v>Shire District</v>
          </cell>
        </row>
        <row r="396">
          <cell r="A396" t="str">
            <v>Lichfield</v>
          </cell>
          <cell r="B396" t="str">
            <v>Shire District</v>
          </cell>
        </row>
        <row r="397">
          <cell r="A397" t="str">
            <v>Newcastle-under-Lyme</v>
          </cell>
          <cell r="B397" t="str">
            <v>Shire District</v>
          </cell>
        </row>
        <row r="398">
          <cell r="A398" t="str">
            <v>South Staffordshire</v>
          </cell>
          <cell r="B398" t="str">
            <v>Shire District</v>
          </cell>
        </row>
        <row r="399">
          <cell r="A399" t="str">
            <v>Stafford</v>
          </cell>
          <cell r="B399" t="str">
            <v>Shire District</v>
          </cell>
        </row>
        <row r="400">
          <cell r="A400" t="str">
            <v>Staffordshire Moorlands</v>
          </cell>
          <cell r="B400" t="str">
            <v>Shire District</v>
          </cell>
        </row>
        <row r="401">
          <cell r="A401" t="str">
            <v>Tamworth</v>
          </cell>
          <cell r="B401" t="str">
            <v>Shire District</v>
          </cell>
        </row>
        <row r="403">
          <cell r="A403" t="str">
            <v>Suffolk</v>
          </cell>
          <cell r="B403" t="str">
            <v>Shire County</v>
          </cell>
        </row>
        <row r="404">
          <cell r="A404" t="str">
            <v>Babergh</v>
          </cell>
          <cell r="B404" t="str">
            <v>Shire District</v>
          </cell>
        </row>
        <row r="405">
          <cell r="A405" t="str">
            <v>Forest Heath</v>
          </cell>
          <cell r="B405" t="str">
            <v>Shire District</v>
          </cell>
        </row>
        <row r="406">
          <cell r="A406" t="str">
            <v>Ipswich</v>
          </cell>
          <cell r="B406" t="str">
            <v>Shire District</v>
          </cell>
        </row>
        <row r="407">
          <cell r="A407" t="str">
            <v>Mid Suffolk</v>
          </cell>
          <cell r="B407" t="str">
            <v>Shire District</v>
          </cell>
        </row>
        <row r="408">
          <cell r="A408" t="str">
            <v>St Edmundsbury</v>
          </cell>
          <cell r="B408" t="str">
            <v>Shire District</v>
          </cell>
        </row>
        <row r="409">
          <cell r="A409" t="str">
            <v>Suffolk Coastal</v>
          </cell>
          <cell r="B409" t="str">
            <v>Shire District</v>
          </cell>
        </row>
        <row r="410">
          <cell r="A410" t="str">
            <v>Waveney</v>
          </cell>
          <cell r="B410" t="str">
            <v>Shire District</v>
          </cell>
        </row>
        <row r="411">
          <cell r="A411" t="str">
            <v>East Suffolk</v>
          </cell>
          <cell r="B411" t="str">
            <v>Shire District</v>
          </cell>
        </row>
        <row r="412">
          <cell r="A412" t="str">
            <v>West Suffolk</v>
          </cell>
          <cell r="B412" t="str">
            <v>Shire District</v>
          </cell>
        </row>
        <row r="414">
          <cell r="A414" t="str">
            <v>Surrey</v>
          </cell>
          <cell r="B414" t="str">
            <v>Shire County</v>
          </cell>
        </row>
        <row r="415">
          <cell r="A415" t="str">
            <v>Elmbridge</v>
          </cell>
          <cell r="B415" t="str">
            <v>Shire District</v>
          </cell>
        </row>
        <row r="416">
          <cell r="A416" t="str">
            <v>Epsom and Ewell</v>
          </cell>
          <cell r="B416" t="str">
            <v>Shire District</v>
          </cell>
        </row>
        <row r="417">
          <cell r="A417" t="str">
            <v>Guildford</v>
          </cell>
          <cell r="B417" t="str">
            <v>Shire District</v>
          </cell>
        </row>
        <row r="418">
          <cell r="A418" t="str">
            <v>Mole Valley</v>
          </cell>
          <cell r="B418" t="str">
            <v>Shire District</v>
          </cell>
        </row>
        <row r="419">
          <cell r="A419" t="str">
            <v>Reigate and Banstead</v>
          </cell>
          <cell r="B419" t="str">
            <v>Shire District</v>
          </cell>
        </row>
        <row r="420">
          <cell r="A420" t="str">
            <v>Runnymede</v>
          </cell>
          <cell r="B420" t="str">
            <v>Shire District</v>
          </cell>
        </row>
        <row r="421">
          <cell r="A421" t="str">
            <v>Spelthorne</v>
          </cell>
          <cell r="B421" t="str">
            <v>Shire District</v>
          </cell>
        </row>
        <row r="422">
          <cell r="A422" t="str">
            <v>Surrey Heath</v>
          </cell>
          <cell r="B422" t="str">
            <v>Shire District</v>
          </cell>
        </row>
        <row r="423">
          <cell r="A423" t="str">
            <v>Tandridge</v>
          </cell>
          <cell r="B423" t="str">
            <v>Shire District</v>
          </cell>
        </row>
        <row r="424">
          <cell r="A424" t="str">
            <v>Waverley</v>
          </cell>
          <cell r="B424" t="str">
            <v>Shire District</v>
          </cell>
        </row>
        <row r="425">
          <cell r="A425" t="str">
            <v>Woking</v>
          </cell>
          <cell r="B425" t="str">
            <v>Shire District</v>
          </cell>
        </row>
        <row r="427">
          <cell r="A427" t="str">
            <v>Warwickshire</v>
          </cell>
          <cell r="B427" t="str">
            <v>Shire County</v>
          </cell>
        </row>
        <row r="428">
          <cell r="A428" t="str">
            <v>North Warwickshire</v>
          </cell>
          <cell r="B428" t="str">
            <v>Shire District</v>
          </cell>
        </row>
        <row r="429">
          <cell r="A429" t="str">
            <v>Nuneaton and Bedworth</v>
          </cell>
          <cell r="B429" t="str">
            <v>Shire District</v>
          </cell>
        </row>
        <row r="430">
          <cell r="A430" t="str">
            <v>Rugby</v>
          </cell>
          <cell r="B430" t="str">
            <v>Shire District</v>
          </cell>
        </row>
        <row r="431">
          <cell r="A431" t="str">
            <v>Stratford-on-Avon</v>
          </cell>
          <cell r="B431" t="str">
            <v>Shire District</v>
          </cell>
        </row>
        <row r="432">
          <cell r="A432" t="str">
            <v>Warwick</v>
          </cell>
          <cell r="B432" t="str">
            <v>Shire District</v>
          </cell>
        </row>
        <row r="434">
          <cell r="A434" t="str">
            <v>West Sussex</v>
          </cell>
          <cell r="B434" t="str">
            <v>Shire County</v>
          </cell>
        </row>
        <row r="435">
          <cell r="A435" t="str">
            <v>Adur</v>
          </cell>
          <cell r="B435" t="str">
            <v>Shire District</v>
          </cell>
        </row>
        <row r="436">
          <cell r="A436" t="str">
            <v>Arun</v>
          </cell>
          <cell r="B436" t="str">
            <v>Shire District</v>
          </cell>
        </row>
        <row r="437">
          <cell r="A437" t="str">
            <v>Chichester</v>
          </cell>
          <cell r="B437" t="str">
            <v>Shire District</v>
          </cell>
        </row>
        <row r="438">
          <cell r="A438" t="str">
            <v>Crawley</v>
          </cell>
          <cell r="B438" t="str">
            <v>Shire District</v>
          </cell>
        </row>
        <row r="439">
          <cell r="A439" t="str">
            <v>Horsham</v>
          </cell>
          <cell r="B439" t="str">
            <v>Shire District</v>
          </cell>
        </row>
        <row r="440">
          <cell r="A440" t="str">
            <v>Mid Sussex</v>
          </cell>
          <cell r="B440" t="str">
            <v>Shire District</v>
          </cell>
        </row>
        <row r="441">
          <cell r="A441" t="str">
            <v>Worthing</v>
          </cell>
          <cell r="B441" t="str">
            <v>Shire District</v>
          </cell>
        </row>
        <row r="449">
          <cell r="A449" t="str">
            <v>Worcestershire</v>
          </cell>
          <cell r="B449" t="str">
            <v>Shire County</v>
          </cell>
        </row>
        <row r="450">
          <cell r="A450" t="str">
            <v>Bromsgrove</v>
          </cell>
          <cell r="B450" t="str">
            <v>Shire District</v>
          </cell>
        </row>
        <row r="451">
          <cell r="A451" t="str">
            <v>Malvern Hills</v>
          </cell>
          <cell r="B451" t="str">
            <v>Shire District</v>
          </cell>
        </row>
        <row r="452">
          <cell r="A452" t="str">
            <v>Redditch</v>
          </cell>
          <cell r="B452" t="str">
            <v>Shire District</v>
          </cell>
        </row>
        <row r="453">
          <cell r="A453" t="str">
            <v>Worcester</v>
          </cell>
          <cell r="B453" t="str">
            <v>Shire District</v>
          </cell>
        </row>
        <row r="454">
          <cell r="A454" t="str">
            <v>Wychavon</v>
          </cell>
          <cell r="B454" t="str">
            <v>Shire District</v>
          </cell>
        </row>
        <row r="455">
          <cell r="A455" t="str">
            <v>Wyre Forest</v>
          </cell>
          <cell r="B455" t="str">
            <v>Shire District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council-tax-stock-of-properties-2018" TargetMode="External"/><Relationship Id="rId2" Type="http://schemas.openxmlformats.org/officeDocument/2006/relationships/hyperlink" Target="https://www.nrscotland.gov.uk/statistics-and-data/statistics/statistics-by-theme/households/household-estimates/2019" TargetMode="External"/><Relationship Id="rId1" Type="http://schemas.openxmlformats.org/officeDocument/2006/relationships/hyperlink" Target="http://www.ons.gov.uk/ons/publications/re-reference-tables.html?edition=tcm%3A77-294273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council-tax-stock-of-properties-2019" TargetMode="External"/><Relationship Id="rId2" Type="http://schemas.openxmlformats.org/officeDocument/2006/relationships/hyperlink" Target="https://www.nrscotland.gov.uk/statistics-and-data/statistics/statistics-by-theme/households/household-estimates/2019" TargetMode="External"/><Relationship Id="rId1" Type="http://schemas.openxmlformats.org/officeDocument/2006/relationships/hyperlink" Target="http://www.ons.gov.uk/ons/publications/re-reference-tables.html?edition=tcm%3A77-29427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council-tax-stock-of-properties-2015" TargetMode="External"/><Relationship Id="rId2" Type="http://schemas.openxmlformats.org/officeDocument/2006/relationships/hyperlink" Target="https://www.nrscotland.gov.uk/statistics-and-data/statistics/statistics-by-theme/households/household-estimates/2019" TargetMode="External"/><Relationship Id="rId1" Type="http://schemas.openxmlformats.org/officeDocument/2006/relationships/hyperlink" Target="http://www.ons.gov.uk/ons/publications/re-reference-tables.html?edition=tcm%3A77-29427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council-tax-stock-of-properties-2016" TargetMode="External"/><Relationship Id="rId2" Type="http://schemas.openxmlformats.org/officeDocument/2006/relationships/hyperlink" Target="https://www.nrscotland.gov.uk/statistics-and-data/statistics/statistics-by-theme/households/household-estimates/2019" TargetMode="External"/><Relationship Id="rId1" Type="http://schemas.openxmlformats.org/officeDocument/2006/relationships/hyperlink" Target="http://www.ons.gov.uk/ons/publications/re-reference-tables.html?edition=tcm%3A77-294273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council-tax-stock-of-properties-2017" TargetMode="External"/><Relationship Id="rId2" Type="http://schemas.openxmlformats.org/officeDocument/2006/relationships/hyperlink" Target="https://www.nrscotland.gov.uk/statistics-and-data/statistics/statistics-by-theme/households/household-estimates/2019" TargetMode="External"/><Relationship Id="rId1" Type="http://schemas.openxmlformats.org/officeDocument/2006/relationships/hyperlink" Target="http://www.ons.gov.uk/ons/publications/re-reference-tables.html?edition=tcm%3A77-29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4DAB-1A39-4F04-B81F-81C8DA1ADFD8}">
  <sheetPr codeName="Sheet1"/>
  <dimension ref="A1:P28"/>
  <sheetViews>
    <sheetView tabSelected="1" workbookViewId="0">
      <selection activeCell="B7" sqref="B7"/>
    </sheetView>
  </sheetViews>
  <sheetFormatPr defaultRowHeight="14.4" x14ac:dyDescent="0.3"/>
  <cols>
    <col min="1" max="1" width="25.5546875" style="3" customWidth="1"/>
    <col min="2" max="2" width="34" style="3" customWidth="1"/>
    <col min="3" max="3" width="14.21875" style="3" bestFit="1" customWidth="1"/>
    <col min="4" max="4" width="34" style="3" customWidth="1"/>
    <col min="5" max="5" width="8.88671875" style="3"/>
    <col min="6" max="6" width="69.6640625" style="3" customWidth="1"/>
    <col min="7" max="7" width="8.88671875" style="3"/>
    <col min="8" max="8" width="28.88671875" style="3" customWidth="1"/>
    <col min="9" max="15" width="16.21875" style="3" customWidth="1"/>
    <col min="16" max="16" width="16" style="3" customWidth="1"/>
    <col min="17" max="16384" width="8.88671875" style="3"/>
  </cols>
  <sheetData>
    <row r="1" spans="1:16" x14ac:dyDescent="0.3">
      <c r="A1" s="1" t="s">
        <v>114</v>
      </c>
      <c r="B1" s="2"/>
      <c r="C1" s="12" t="s">
        <v>113</v>
      </c>
      <c r="D1" s="13" t="s">
        <v>1325</v>
      </c>
    </row>
    <row r="2" spans="1:16" x14ac:dyDescent="0.3">
      <c r="B2" s="2"/>
      <c r="C2" s="2"/>
      <c r="D2" s="4"/>
    </row>
    <row r="3" spans="1:16" ht="14.4" customHeight="1" x14ac:dyDescent="0.3">
      <c r="A3" s="61" t="s">
        <v>115</v>
      </c>
      <c r="B3" s="61"/>
      <c r="C3" s="2"/>
      <c r="D3" s="4"/>
    </row>
    <row r="4" spans="1:16" x14ac:dyDescent="0.3">
      <c r="A4" s="5"/>
      <c r="B4" s="2"/>
      <c r="C4" s="2"/>
      <c r="D4" s="4"/>
    </row>
    <row r="5" spans="1:16" x14ac:dyDescent="0.3">
      <c r="A5" s="5"/>
      <c r="B5" s="2"/>
      <c r="C5" s="2"/>
      <c r="D5" s="4"/>
    </row>
    <row r="6" spans="1:16" ht="16.2" thickBot="1" x14ac:dyDescent="0.4">
      <c r="B6" s="2"/>
      <c r="C6" s="2"/>
      <c r="D6" s="6"/>
    </row>
    <row r="7" spans="1:16" ht="16.2" thickBot="1" x14ac:dyDescent="0.35">
      <c r="A7" s="7" t="s">
        <v>0</v>
      </c>
      <c r="B7" s="8" t="s">
        <v>25</v>
      </c>
      <c r="C7" s="2"/>
      <c r="D7" s="9" t="s">
        <v>2</v>
      </c>
      <c r="H7" s="14"/>
      <c r="I7" s="15"/>
      <c r="J7" s="15"/>
      <c r="K7" s="15"/>
      <c r="L7" s="15"/>
      <c r="M7" s="15"/>
      <c r="N7" s="15"/>
      <c r="O7" s="15"/>
      <c r="P7" s="15"/>
    </row>
    <row r="8" spans="1:16" x14ac:dyDescent="0.3">
      <c r="A8" s="7"/>
      <c r="C8" s="2"/>
      <c r="D8" s="4"/>
      <c r="H8" s="16" t="s">
        <v>1288</v>
      </c>
      <c r="I8" s="17"/>
      <c r="J8" s="17"/>
      <c r="K8" s="17"/>
      <c r="L8" s="17"/>
    </row>
    <row r="9" spans="1:16" x14ac:dyDescent="0.3">
      <c r="A9" s="7" t="s">
        <v>3</v>
      </c>
      <c r="B9" s="10" t="str">
        <f>IFERROR(VLOOKUP(B7,[1]class!A1:B455,2,FALSE),"")</f>
        <v>Shire District</v>
      </c>
      <c r="C9" s="2"/>
      <c r="D9" s="4"/>
      <c r="H9" s="18"/>
      <c r="I9" s="17"/>
      <c r="J9" s="17"/>
      <c r="K9" s="17"/>
      <c r="L9" s="17"/>
    </row>
    <row r="10" spans="1:16" x14ac:dyDescent="0.3">
      <c r="A10" s="7"/>
      <c r="C10" s="2"/>
      <c r="D10" s="4"/>
      <c r="I10" s="19">
        <v>2015</v>
      </c>
      <c r="J10" s="19">
        <v>2016</v>
      </c>
      <c r="K10" s="19">
        <v>2017</v>
      </c>
      <c r="L10" s="19">
        <v>2018</v>
      </c>
      <c r="M10" s="19">
        <v>2019</v>
      </c>
      <c r="N10" s="19">
        <v>2020</v>
      </c>
      <c r="O10" s="19">
        <v>2021</v>
      </c>
      <c r="P10" s="19">
        <v>2022</v>
      </c>
    </row>
    <row r="11" spans="1:16" x14ac:dyDescent="0.3">
      <c r="A11" s="7" t="s">
        <v>4</v>
      </c>
      <c r="B11" s="10" t="str">
        <f>IFERROR(IFERROR(VLOOKUP(B7,[1]classifications!A3:C336,3,FALSE),VLOOKUP(B7,[1]classifications!I2:K29,3,FALSE)),"")</f>
        <v>Predominantly Rural</v>
      </c>
      <c r="C11" s="2"/>
      <c r="D11" s="4"/>
      <c r="H11" s="20" t="str">
        <f>B7</f>
        <v>Babergh</v>
      </c>
      <c r="I11" s="21">
        <f>VLOOKUP($B$7,calculations!$A$11:$W$357,7,FALSE)</f>
        <v>38.119999999999997</v>
      </c>
      <c r="J11" s="21">
        <f>VLOOKUP($B$7,calculations!$A$11:$W$357,11,FALSE)</f>
        <v>37.330000000000005</v>
      </c>
      <c r="K11" s="21">
        <f>VLOOKUP($B$7,calculations!$A$11:$W$357,15,FALSE)</f>
        <v>37.330000000000005</v>
      </c>
      <c r="L11" s="21">
        <f>VLOOKUP($B$7,calculations!$A$11:$W$357,19,FALSE)</f>
        <v>36.57</v>
      </c>
      <c r="M11" s="21">
        <f>VLOOKUP($B$7,calculations!$A$11:$W$357,23,FALSE)</f>
        <v>36.46</v>
      </c>
      <c r="N11" s="21">
        <f>VLOOKUP($B$7,calculations!$A$11:$AE$357,27,FALSE)</f>
        <v>36.35</v>
      </c>
      <c r="O11" s="21">
        <f>VLOOKUP($B$7,calculations!$A$11:$AE$357,31,FALSE)</f>
        <v>35.89</v>
      </c>
      <c r="P11" s="21">
        <f>VLOOKUP($B$7,calculations!$A$11:$AI$357,35,FALSE)</f>
        <v>35.630000000000003</v>
      </c>
    </row>
    <row r="12" spans="1:16" x14ac:dyDescent="0.3">
      <c r="B12" s="2"/>
      <c r="C12" s="2"/>
      <c r="D12" s="4"/>
      <c r="H12" s="20" t="str">
        <f>D7</f>
        <v>Predominantly Rural</v>
      </c>
      <c r="I12" s="21">
        <f>VLOOKUP($D$7,calculations!$A$11:$W$357,7,FALSE)</f>
        <v>26.781059075654717</v>
      </c>
      <c r="J12" s="21">
        <f>VLOOKUP($D$7,calculations!$A$11:$W$357,11,FALSE)</f>
        <v>25.899410578721135</v>
      </c>
      <c r="K12" s="21">
        <f>VLOOKUP($D$7,calculations!$A$11:$W$357,15,FALSE)</f>
        <v>25.572458127414961</v>
      </c>
      <c r="L12" s="21">
        <f>VLOOKUP($D$7,calculations!$A$11:$W$357,19,FALSE)</f>
        <v>24.78229518776655</v>
      </c>
      <c r="M12" s="21">
        <f>VLOOKUP($D$7,calculations!$A$11:$W$357,23,FALSE)</f>
        <v>24.566718970533735</v>
      </c>
      <c r="N12" s="21">
        <f>VLOOKUP($D$7,calculations!$A$11:$AE$357,27,FALSE)</f>
        <v>24.732901611941685</v>
      </c>
      <c r="O12" s="21">
        <f>VLOOKUP($D$7,calculations!$A$11:$AE$357,31,FALSE)</f>
        <v>24.451511683780495</v>
      </c>
      <c r="P12" s="21">
        <f>VLOOKUP($D$7,calculations!$A$11:$AI$357,35,FALSE)</f>
        <v>24.316138020535124</v>
      </c>
    </row>
    <row r="15" spans="1:16" x14ac:dyDescent="0.3">
      <c r="A15" s="11"/>
    </row>
    <row r="17" spans="1:16" x14ac:dyDescent="0.3">
      <c r="A17" s="11"/>
    </row>
    <row r="23" spans="1:16" x14ac:dyDescent="0.3"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3">
      <c r="H24" s="16" t="s">
        <v>1287</v>
      </c>
    </row>
    <row r="26" spans="1:16" x14ac:dyDescent="0.3">
      <c r="I26" s="19">
        <v>2015</v>
      </c>
      <c r="J26" s="19">
        <v>2016</v>
      </c>
      <c r="K26" s="19">
        <v>2017</v>
      </c>
      <c r="L26" s="19">
        <v>2018</v>
      </c>
      <c r="M26" s="19">
        <v>2019</v>
      </c>
      <c r="N26" s="19">
        <v>2020</v>
      </c>
      <c r="O26" s="19">
        <v>2021</v>
      </c>
      <c r="P26" s="19">
        <v>2022</v>
      </c>
    </row>
    <row r="27" spans="1:16" x14ac:dyDescent="0.3">
      <c r="H27" s="20" t="str">
        <f>B7</f>
        <v>Babergh</v>
      </c>
      <c r="I27" s="22">
        <f>VLOOKUP($B$7,calculations!$A$11:$W$357,6,FALSE)</f>
        <v>15.144</v>
      </c>
      <c r="J27" s="22">
        <f>VLOOKUP($B$7,calculations!$A$11:$W$357,10,FALSE)</f>
        <v>14.89</v>
      </c>
      <c r="K27" s="22">
        <f>VLOOKUP($B$7,calculations!$A$11:$W$357,14,FALSE)</f>
        <v>15.015000000000001</v>
      </c>
      <c r="L27" s="22">
        <f>VLOOKUP($B$7,calculations!$A$11:$W$357,18,FALSE)</f>
        <v>14.813000000000001</v>
      </c>
      <c r="M27" s="22">
        <f>VLOOKUP($B$7,calculations!$A$11:$W$357,22,FALSE)</f>
        <v>14.922000000000001</v>
      </c>
      <c r="N27" s="22">
        <f>VLOOKUP($B$7,calculations!$A$11:$AE$357,26,FALSE)</f>
        <v>15.05</v>
      </c>
      <c r="O27" s="22">
        <f>VLOOKUP($B$7,calculations!$A$11:$AE$357,30,FALSE)</f>
        <v>15.022</v>
      </c>
      <c r="P27" s="22">
        <f>VLOOKUP($B$7,calculations!$A$11:$AI$357,34,FALSE)</f>
        <v>15.137</v>
      </c>
    </row>
    <row r="28" spans="1:16" x14ac:dyDescent="0.3">
      <c r="H28" s="20" t="str">
        <f>D7</f>
        <v>Predominantly Rural</v>
      </c>
      <c r="I28" s="22">
        <f>VLOOKUP($D$7,calculations!$A$11:$W$357,6,FALSE)</f>
        <v>1307.1460000000002</v>
      </c>
      <c r="J28" s="22">
        <f>VLOOKUP($D$7,calculations!$A$11:$W$357,10,FALSE)</f>
        <v>1275.5899999999997</v>
      </c>
      <c r="K28" s="22">
        <f>VLOOKUP($D$7,calculations!$A$11:$W$357,14,FALSE)</f>
        <v>1271.3680000000002</v>
      </c>
      <c r="L28" s="22">
        <f>VLOOKUP($D$7,calculations!$A$11:$W$357,18,FALSE)</f>
        <v>1244.153</v>
      </c>
      <c r="M28" s="22">
        <f>VLOOKUP($D$7,calculations!$A$11:$W$357,22,FALSE)</f>
        <v>1246.2500000000005</v>
      </c>
      <c r="N28" s="22">
        <f>VLOOKUP($D$7,calculations!$A$11:$AE$357,26,FALSE)</f>
        <v>1269.5250000000001</v>
      </c>
      <c r="O28" s="22">
        <f>VLOOKUP($D$7,calculations!$A$11:$AE$357,30,FALSE)</f>
        <v>1267.0700000000002</v>
      </c>
      <c r="P28" s="22">
        <f>VLOOKUP($D$7,calculations!$A$11:$AI$357,34,FALSE)</f>
        <v>1274.1169999999997</v>
      </c>
    </row>
  </sheetData>
  <sheetProtection algorithmName="SHA-512" hashValue="SxKwFGflgAuasGIVPBa8BWUKSw9WIqyu3fAulpO6pthdlgsAFMyJS4qA+kOkqZEZTUSHwEzGsARPlr+c1ccy0g==" saltValue="RfPz41KLf5SHEbRGO32oJA==" spinCount="100000" sheet="1" objects="1" scenarios="1"/>
  <protectedRanges>
    <protectedRange sqref="D7" name="Range2"/>
    <protectedRange sqref="B7" name="Range1"/>
  </protectedRanges>
  <mergeCells count="1">
    <mergeCell ref="A3:B3"/>
  </mergeCells>
  <dataValidations count="1">
    <dataValidation type="list" allowBlank="1" showInputMessage="1" showErrorMessage="1" sqref="B7 D7" xr:uid="{B6DB633D-8479-4007-95A3-3828E99AFD03}">
      <formula1>members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E249-D602-434C-ACDE-8C1A70D51664}">
  <sheetPr codeName="Sheet10"/>
  <dimension ref="A1:P396"/>
  <sheetViews>
    <sheetView topLeftCell="A363" workbookViewId="0">
      <selection activeCell="A372" sqref="A372:XFD386"/>
    </sheetView>
  </sheetViews>
  <sheetFormatPr defaultColWidth="9.109375" defaultRowHeight="13.2" x14ac:dyDescent="0.25"/>
  <cols>
    <col min="1" max="1" width="30.33203125" style="26" customWidth="1"/>
    <col min="2" max="2" width="30.6640625" style="26" customWidth="1"/>
    <col min="3" max="3" width="12.6640625" style="26" customWidth="1"/>
    <col min="4" max="4" width="15.6640625" style="26" customWidth="1"/>
    <col min="5" max="8" width="25.6640625" style="26" customWidth="1"/>
    <col min="9" max="12" width="9.109375" style="26"/>
    <col min="13" max="16" width="17.6640625" style="26" customWidth="1"/>
    <col min="17" max="16384" width="9.109375" style="26"/>
  </cols>
  <sheetData>
    <row r="1" spans="1:16" ht="15.6" customHeight="1" x14ac:dyDescent="0.25">
      <c r="A1" s="23" t="s">
        <v>1251</v>
      </c>
      <c r="B1" s="24"/>
      <c r="C1" s="24"/>
      <c r="D1" s="24"/>
      <c r="E1" s="25"/>
      <c r="F1" s="25"/>
      <c r="G1" s="25"/>
      <c r="H1" s="25"/>
      <c r="J1" s="26" t="s">
        <v>1283</v>
      </c>
    </row>
    <row r="2" spans="1:16" ht="77.25" customHeight="1" x14ac:dyDescent="0.25">
      <c r="A2" s="27" t="s">
        <v>410</v>
      </c>
      <c r="B2" s="28" t="s">
        <v>411</v>
      </c>
      <c r="C2" s="28" t="s">
        <v>412</v>
      </c>
      <c r="D2" s="28" t="s">
        <v>413</v>
      </c>
      <c r="E2" s="29" t="s">
        <v>414</v>
      </c>
      <c r="F2" s="29" t="s">
        <v>415</v>
      </c>
      <c r="G2" s="29" t="s">
        <v>416</v>
      </c>
      <c r="H2" s="29" t="s">
        <v>417</v>
      </c>
      <c r="J2" s="26" t="s">
        <v>1264</v>
      </c>
    </row>
    <row r="3" spans="1:16" ht="15" customHeight="1" x14ac:dyDescent="0.25">
      <c r="A3" s="30" t="s">
        <v>418</v>
      </c>
      <c r="B3" s="31" t="s">
        <v>122</v>
      </c>
      <c r="C3" s="31" t="s">
        <v>419</v>
      </c>
      <c r="D3" s="31" t="s">
        <v>420</v>
      </c>
      <c r="E3" s="31">
        <v>42481</v>
      </c>
      <c r="F3" s="31">
        <v>43640</v>
      </c>
      <c r="G3" s="31">
        <v>1159</v>
      </c>
      <c r="H3" s="32">
        <v>2.6558203499999999E-2</v>
      </c>
      <c r="J3" s="26" t="s">
        <v>1265</v>
      </c>
    </row>
    <row r="4" spans="1:16" ht="15" customHeight="1" x14ac:dyDescent="0.25">
      <c r="A4" s="30" t="s">
        <v>418</v>
      </c>
      <c r="B4" s="31" t="s">
        <v>126</v>
      </c>
      <c r="C4" s="31" t="s">
        <v>421</v>
      </c>
      <c r="D4" s="31" t="s">
        <v>422</v>
      </c>
      <c r="E4" s="31">
        <v>61136</v>
      </c>
      <c r="F4" s="31">
        <v>63360</v>
      </c>
      <c r="G4" s="31">
        <v>2224</v>
      </c>
      <c r="H4" s="32">
        <v>3.5101010100000003E-2</v>
      </c>
      <c r="J4" s="26" t="s">
        <v>1266</v>
      </c>
    </row>
    <row r="5" spans="1:16" ht="79.2" x14ac:dyDescent="0.25">
      <c r="A5" s="30" t="s">
        <v>418</v>
      </c>
      <c r="B5" s="31" t="s">
        <v>127</v>
      </c>
      <c r="C5" s="31" t="s">
        <v>423</v>
      </c>
      <c r="D5" s="31" t="s">
        <v>424</v>
      </c>
      <c r="E5" s="31">
        <v>61289</v>
      </c>
      <c r="F5" s="31">
        <v>64200</v>
      </c>
      <c r="G5" s="31">
        <v>2911</v>
      </c>
      <c r="H5" s="32">
        <v>4.5342679099999998E-2</v>
      </c>
      <c r="J5" s="26" t="s">
        <v>1267</v>
      </c>
      <c r="K5" s="26" t="s">
        <v>1268</v>
      </c>
      <c r="L5" s="26" t="s">
        <v>1269</v>
      </c>
      <c r="M5" s="58" t="s">
        <v>1270</v>
      </c>
      <c r="N5" s="58" t="s">
        <v>1271</v>
      </c>
      <c r="O5" s="58" t="s">
        <v>1272</v>
      </c>
      <c r="P5" s="58" t="s">
        <v>1273</v>
      </c>
    </row>
    <row r="6" spans="1:16" ht="15" customHeight="1" x14ac:dyDescent="0.25">
      <c r="A6" s="30" t="s">
        <v>418</v>
      </c>
      <c r="B6" s="31" t="s">
        <v>129</v>
      </c>
      <c r="C6" s="31" t="s">
        <v>425</v>
      </c>
      <c r="D6" s="31" t="s">
        <v>426</v>
      </c>
      <c r="E6" s="31">
        <v>83943</v>
      </c>
      <c r="F6" s="31">
        <v>86460</v>
      </c>
      <c r="G6" s="31">
        <v>2517</v>
      </c>
      <c r="H6" s="32">
        <v>2.9111728E-2</v>
      </c>
      <c r="J6" s="26" t="s">
        <v>1218</v>
      </c>
      <c r="K6" s="26" t="s">
        <v>1217</v>
      </c>
      <c r="L6" s="26" t="s">
        <v>1274</v>
      </c>
      <c r="M6" s="26">
        <v>28250.915000000001</v>
      </c>
      <c r="N6" s="26">
        <v>24115.489000000001</v>
      </c>
      <c r="O6" s="26">
        <v>4135.4260000000004</v>
      </c>
      <c r="P6" s="26">
        <v>0.1464</v>
      </c>
    </row>
    <row r="7" spans="1:16" ht="15" customHeight="1" x14ac:dyDescent="0.25">
      <c r="A7" s="30" t="s">
        <v>418</v>
      </c>
      <c r="B7" s="31" t="s">
        <v>130</v>
      </c>
      <c r="C7" s="31" t="s">
        <v>427</v>
      </c>
      <c r="D7" s="31" t="s">
        <v>428</v>
      </c>
      <c r="E7" s="31">
        <v>47691</v>
      </c>
      <c r="F7" s="31">
        <v>50350</v>
      </c>
      <c r="G7" s="31">
        <v>2659</v>
      </c>
      <c r="H7" s="32">
        <v>5.28103277E-2</v>
      </c>
      <c r="J7" s="26" t="s">
        <v>1275</v>
      </c>
      <c r="K7" s="26" t="s">
        <v>1276</v>
      </c>
      <c r="L7" s="26" t="s">
        <v>1274</v>
      </c>
      <c r="M7" s="26">
        <v>25635.73</v>
      </c>
      <c r="N7" s="26">
        <v>22015.757000000001</v>
      </c>
      <c r="O7" s="26">
        <v>3619.973</v>
      </c>
      <c r="P7" s="26">
        <v>0.14119999999999999</v>
      </c>
    </row>
    <row r="8" spans="1:16" ht="15" customHeight="1" x14ac:dyDescent="0.25">
      <c r="A8" s="30" t="s">
        <v>418</v>
      </c>
      <c r="B8" s="31" t="s">
        <v>38</v>
      </c>
      <c r="C8" s="31" t="s">
        <v>429</v>
      </c>
      <c r="D8" s="31" t="s">
        <v>430</v>
      </c>
      <c r="E8" s="31">
        <v>228953</v>
      </c>
      <c r="F8" s="31">
        <v>244120</v>
      </c>
      <c r="G8" s="31">
        <v>15167</v>
      </c>
      <c r="H8" s="32">
        <v>6.2129280699999997E-2</v>
      </c>
      <c r="J8" s="26" t="s">
        <v>1219</v>
      </c>
      <c r="K8" s="26" t="s">
        <v>1</v>
      </c>
      <c r="L8" s="26" t="s">
        <v>1274</v>
      </c>
      <c r="M8" s="26">
        <v>24203.07</v>
      </c>
      <c r="N8" s="26">
        <v>20821.542000000001</v>
      </c>
      <c r="O8" s="26">
        <v>3381.5279999999998</v>
      </c>
      <c r="P8" s="26">
        <v>0.13969999999999999</v>
      </c>
    </row>
    <row r="9" spans="1:16" ht="15" customHeight="1" x14ac:dyDescent="0.25">
      <c r="A9" s="30" t="s">
        <v>418</v>
      </c>
      <c r="B9" s="31" t="s">
        <v>75</v>
      </c>
      <c r="C9" s="31" t="s">
        <v>431</v>
      </c>
      <c r="D9" s="31" t="s">
        <v>432</v>
      </c>
      <c r="E9" s="31">
        <v>124830</v>
      </c>
      <c r="F9" s="31">
        <v>152580</v>
      </c>
      <c r="G9" s="31">
        <v>27750</v>
      </c>
      <c r="H9" s="32">
        <v>0.181871805</v>
      </c>
      <c r="J9" s="26" t="s">
        <v>1220</v>
      </c>
      <c r="K9" s="26" t="s">
        <v>418</v>
      </c>
      <c r="L9" s="26" t="s">
        <v>1274</v>
      </c>
      <c r="M9" s="26">
        <v>1229.33</v>
      </c>
      <c r="N9" s="26">
        <v>1138.511</v>
      </c>
      <c r="O9" s="26">
        <v>90.819000000000003</v>
      </c>
      <c r="P9" s="26">
        <v>7.3899999999999993E-2</v>
      </c>
    </row>
    <row r="10" spans="1:16" ht="15" customHeight="1" x14ac:dyDescent="0.25">
      <c r="A10" s="30" t="s">
        <v>418</v>
      </c>
      <c r="B10" s="31" t="s">
        <v>344</v>
      </c>
      <c r="C10" s="31" t="s">
        <v>433</v>
      </c>
      <c r="D10" s="31" t="s">
        <v>434</v>
      </c>
      <c r="E10" s="31">
        <v>113882</v>
      </c>
      <c r="F10" s="31">
        <v>132510</v>
      </c>
      <c r="G10" s="31">
        <v>18628</v>
      </c>
      <c r="H10" s="32">
        <v>0.14057806959999999</v>
      </c>
      <c r="J10" s="26" t="s">
        <v>1221</v>
      </c>
      <c r="K10" s="26" t="s">
        <v>443</v>
      </c>
      <c r="L10" s="26" t="s">
        <v>1274</v>
      </c>
      <c r="M10" s="26">
        <v>3272.71</v>
      </c>
      <c r="N10" s="26">
        <v>2985.5120000000002</v>
      </c>
      <c r="O10" s="26">
        <v>287.19799999999998</v>
      </c>
      <c r="P10" s="26">
        <v>8.7800000000000003E-2</v>
      </c>
    </row>
    <row r="11" spans="1:16" ht="15" customHeight="1" x14ac:dyDescent="0.25">
      <c r="A11" s="30" t="s">
        <v>418</v>
      </c>
      <c r="B11" s="31" t="s">
        <v>345</v>
      </c>
      <c r="C11" s="31" t="s">
        <v>435</v>
      </c>
      <c r="D11" s="31" t="s">
        <v>436</v>
      </c>
      <c r="E11" s="31">
        <v>94623</v>
      </c>
      <c r="F11" s="31">
        <v>97760</v>
      </c>
      <c r="G11" s="31">
        <v>3137</v>
      </c>
      <c r="H11" s="32">
        <v>3.2088788899999998E-2</v>
      </c>
      <c r="J11" s="26" t="s">
        <v>1222</v>
      </c>
      <c r="K11" s="26" t="s">
        <v>522</v>
      </c>
      <c r="L11" s="26" t="s">
        <v>1274</v>
      </c>
      <c r="M11" s="26">
        <v>2418.52</v>
      </c>
      <c r="N11" s="26">
        <v>2180.2040000000002</v>
      </c>
      <c r="O11" s="26">
        <v>238.316</v>
      </c>
      <c r="P11" s="26">
        <v>9.8500000000000004E-2</v>
      </c>
    </row>
    <row r="12" spans="1:16" ht="15" customHeight="1" x14ac:dyDescent="0.25">
      <c r="A12" s="30" t="s">
        <v>418</v>
      </c>
      <c r="B12" s="31" t="s">
        <v>346</v>
      </c>
      <c r="C12" s="31" t="s">
        <v>437</v>
      </c>
      <c r="D12" s="31" t="s">
        <v>438</v>
      </c>
      <c r="E12" s="31">
        <v>70331</v>
      </c>
      <c r="F12" s="31">
        <v>71780</v>
      </c>
      <c r="G12" s="31">
        <v>1449</v>
      </c>
      <c r="H12" s="32">
        <v>2.0186681500000001E-2</v>
      </c>
      <c r="J12" s="26" t="s">
        <v>1223</v>
      </c>
      <c r="K12" s="26" t="s">
        <v>565</v>
      </c>
      <c r="L12" s="26" t="s">
        <v>1274</v>
      </c>
      <c r="M12" s="26">
        <v>2083.81</v>
      </c>
      <c r="N12" s="26">
        <v>1850.7170000000001</v>
      </c>
      <c r="O12" s="26">
        <v>233.09299999999999</v>
      </c>
      <c r="P12" s="26">
        <v>0.1119</v>
      </c>
    </row>
    <row r="13" spans="1:16" ht="15" customHeight="1" x14ac:dyDescent="0.25">
      <c r="A13" s="30" t="s">
        <v>418</v>
      </c>
      <c r="B13" s="31" t="s">
        <v>347</v>
      </c>
      <c r="C13" s="31" t="s">
        <v>439</v>
      </c>
      <c r="D13" s="31" t="s">
        <v>440</v>
      </c>
      <c r="E13" s="31">
        <v>123294</v>
      </c>
      <c r="F13" s="31">
        <v>129060</v>
      </c>
      <c r="G13" s="31">
        <v>5766</v>
      </c>
      <c r="H13" s="32">
        <v>4.4676894500000001E-2</v>
      </c>
      <c r="J13" s="26" t="s">
        <v>1224</v>
      </c>
      <c r="K13" s="26" t="s">
        <v>399</v>
      </c>
      <c r="L13" s="26" t="s">
        <v>1274</v>
      </c>
      <c r="M13" s="26">
        <v>2483.5700000000002</v>
      </c>
      <c r="N13" s="26">
        <v>2182.4569999999999</v>
      </c>
      <c r="O13" s="26">
        <v>301.113</v>
      </c>
      <c r="P13" s="26">
        <v>0.1212</v>
      </c>
    </row>
    <row r="14" spans="1:16" ht="15" customHeight="1" x14ac:dyDescent="0.25">
      <c r="A14" s="30" t="s">
        <v>418</v>
      </c>
      <c r="B14" s="31" t="s">
        <v>343</v>
      </c>
      <c r="C14" s="31" t="s">
        <v>441</v>
      </c>
      <c r="D14" s="31" t="s">
        <v>442</v>
      </c>
      <c r="E14" s="31">
        <v>88324</v>
      </c>
      <c r="F14" s="31">
        <v>93520</v>
      </c>
      <c r="G14" s="31">
        <v>5196</v>
      </c>
      <c r="H14" s="32">
        <v>5.5560308000000003E-2</v>
      </c>
      <c r="J14" s="26" t="s">
        <v>1225</v>
      </c>
      <c r="K14" s="26" t="s">
        <v>706</v>
      </c>
      <c r="L14" s="26" t="s">
        <v>1274</v>
      </c>
      <c r="M14" s="26">
        <v>2674.39</v>
      </c>
      <c r="N14" s="26">
        <v>2158.473</v>
      </c>
      <c r="O14" s="26">
        <v>515.91700000000003</v>
      </c>
      <c r="P14" s="26">
        <v>0.19289999999999999</v>
      </c>
    </row>
    <row r="15" spans="1:16" ht="15" customHeight="1" x14ac:dyDescent="0.25">
      <c r="A15" s="30" t="s">
        <v>443</v>
      </c>
      <c r="B15" s="31" t="s">
        <v>132</v>
      </c>
      <c r="C15" s="31" t="s">
        <v>444</v>
      </c>
      <c r="D15" s="31" t="s">
        <v>445</v>
      </c>
      <c r="E15" s="31">
        <v>55756</v>
      </c>
      <c r="F15" s="31">
        <v>57090</v>
      </c>
      <c r="G15" s="31">
        <v>1334</v>
      </c>
      <c r="H15" s="32">
        <v>2.3366614099999999E-2</v>
      </c>
      <c r="J15" s="26" t="s">
        <v>1277</v>
      </c>
      <c r="K15" s="26" t="s">
        <v>1278</v>
      </c>
      <c r="L15" s="26" t="s">
        <v>1274</v>
      </c>
      <c r="M15" s="26">
        <v>3602.73</v>
      </c>
      <c r="N15" s="26">
        <v>3035.6080000000002</v>
      </c>
      <c r="O15" s="26">
        <v>567.12199999999996</v>
      </c>
      <c r="P15" s="26">
        <v>0.15740000000000001</v>
      </c>
    </row>
    <row r="16" spans="1:16" ht="15" customHeight="1" x14ac:dyDescent="0.25">
      <c r="A16" s="30" t="s">
        <v>443</v>
      </c>
      <c r="B16" s="31" t="s">
        <v>133</v>
      </c>
      <c r="C16" s="31" t="s">
        <v>446</v>
      </c>
      <c r="D16" s="31" t="s">
        <v>447</v>
      </c>
      <c r="E16" s="31">
        <v>89423</v>
      </c>
      <c r="F16" s="31">
        <v>92730</v>
      </c>
      <c r="G16" s="31">
        <v>3307</v>
      </c>
      <c r="H16" s="32">
        <v>3.5662676599999998E-2</v>
      </c>
      <c r="J16" s="26" t="s">
        <v>1226</v>
      </c>
      <c r="K16" s="26" t="s">
        <v>401</v>
      </c>
      <c r="L16" s="26" t="s">
        <v>1274</v>
      </c>
      <c r="M16" s="26">
        <v>1547.93</v>
      </c>
      <c r="N16" s="26">
        <v>1209.702</v>
      </c>
      <c r="O16" s="26">
        <v>338.22800000000001</v>
      </c>
      <c r="P16" s="26">
        <v>0.2185</v>
      </c>
    </row>
    <row r="17" spans="1:16" ht="15" customHeight="1" x14ac:dyDescent="0.25">
      <c r="A17" s="30" t="s">
        <v>443</v>
      </c>
      <c r="B17" s="31" t="s">
        <v>135</v>
      </c>
      <c r="C17" s="31" t="s">
        <v>448</v>
      </c>
      <c r="D17" s="31" t="s">
        <v>449</v>
      </c>
      <c r="E17" s="31">
        <v>59363</v>
      </c>
      <c r="F17" s="31">
        <v>60920</v>
      </c>
      <c r="G17" s="31">
        <v>1557</v>
      </c>
      <c r="H17" s="32">
        <v>2.5558108999999999E-2</v>
      </c>
      <c r="J17" s="26" t="s">
        <v>1227</v>
      </c>
      <c r="K17" s="26" t="s">
        <v>402</v>
      </c>
      <c r="L17" s="26" t="s">
        <v>1274</v>
      </c>
      <c r="M17" s="26">
        <v>2054.79</v>
      </c>
      <c r="N17" s="26">
        <v>1825.9059999999999</v>
      </c>
      <c r="O17" s="26">
        <v>228.88399999999999</v>
      </c>
      <c r="P17" s="26">
        <v>0.1114</v>
      </c>
    </row>
    <row r="18" spans="1:16" ht="15" customHeight="1" x14ac:dyDescent="0.25">
      <c r="A18" s="30" t="s">
        <v>443</v>
      </c>
      <c r="B18" s="31" t="s">
        <v>137</v>
      </c>
      <c r="C18" s="31" t="s">
        <v>450</v>
      </c>
      <c r="D18" s="31" t="s">
        <v>451</v>
      </c>
      <c r="E18" s="31">
        <v>63690</v>
      </c>
      <c r="F18" s="31">
        <v>71440</v>
      </c>
      <c r="G18" s="31">
        <v>7750</v>
      </c>
      <c r="H18" s="32">
        <v>0.1084826428</v>
      </c>
      <c r="J18" s="26" t="s">
        <v>1228</v>
      </c>
      <c r="K18" s="26" t="s">
        <v>863</v>
      </c>
      <c r="L18" s="26" t="s">
        <v>1274</v>
      </c>
      <c r="M18" s="26">
        <v>3893.75</v>
      </c>
      <c r="N18" s="26">
        <v>3345.3130000000001</v>
      </c>
      <c r="O18" s="26">
        <v>548.43700000000001</v>
      </c>
      <c r="P18" s="26">
        <v>0.1409</v>
      </c>
    </row>
    <row r="19" spans="1:16" ht="15" customHeight="1" x14ac:dyDescent="0.25">
      <c r="A19" s="30" t="s">
        <v>443</v>
      </c>
      <c r="B19" s="31" t="s">
        <v>29</v>
      </c>
      <c r="C19" s="31" t="s">
        <v>452</v>
      </c>
      <c r="D19" s="31" t="s">
        <v>453</v>
      </c>
      <c r="E19" s="31">
        <v>155972</v>
      </c>
      <c r="F19" s="31">
        <v>174070</v>
      </c>
      <c r="G19" s="31">
        <v>18098</v>
      </c>
      <c r="H19" s="32">
        <v>0.10396966739999999</v>
      </c>
      <c r="J19" s="26" t="s">
        <v>1229</v>
      </c>
      <c r="K19" s="26" t="s">
        <v>992</v>
      </c>
      <c r="L19" s="26" t="s">
        <v>1274</v>
      </c>
      <c r="M19" s="26">
        <v>2544.27</v>
      </c>
      <c r="N19" s="26">
        <v>1944.7470000000001</v>
      </c>
      <c r="O19" s="26">
        <v>599.52300000000002</v>
      </c>
      <c r="P19" s="26">
        <v>0.2356</v>
      </c>
    </row>
    <row r="20" spans="1:16" ht="15" customHeight="1" x14ac:dyDescent="0.25">
      <c r="A20" s="30" t="s">
        <v>443</v>
      </c>
      <c r="B20" s="31" t="s">
        <v>182</v>
      </c>
      <c r="C20" s="31" t="s">
        <v>454</v>
      </c>
      <c r="D20" s="31" t="s">
        <v>455</v>
      </c>
      <c r="E20" s="31">
        <v>141640</v>
      </c>
      <c r="F20" s="31">
        <v>156680</v>
      </c>
      <c r="G20" s="31">
        <v>15040</v>
      </c>
      <c r="H20" s="32">
        <v>9.59918305E-2</v>
      </c>
      <c r="J20" s="26" t="s">
        <v>1230</v>
      </c>
      <c r="K20" s="26" t="s">
        <v>1053</v>
      </c>
      <c r="L20" s="26" t="s">
        <v>1274</v>
      </c>
      <c r="M20" s="26">
        <v>1432.66</v>
      </c>
      <c r="N20" s="26">
        <v>1155.605</v>
      </c>
      <c r="O20" s="26">
        <v>277.05500000000001</v>
      </c>
      <c r="P20" s="26">
        <v>0.19339999999999999</v>
      </c>
    </row>
    <row r="21" spans="1:16" ht="15" customHeight="1" x14ac:dyDescent="0.25">
      <c r="A21" s="30" t="s">
        <v>443</v>
      </c>
      <c r="B21" s="31" t="s">
        <v>23</v>
      </c>
      <c r="C21" s="31" t="s">
        <v>456</v>
      </c>
      <c r="D21" s="31" t="s">
        <v>457</v>
      </c>
      <c r="E21" s="31">
        <v>39029</v>
      </c>
      <c r="F21" s="31">
        <v>46970</v>
      </c>
      <c r="G21" s="31">
        <v>7941</v>
      </c>
      <c r="H21" s="32">
        <v>0.16906536089999999</v>
      </c>
      <c r="J21" s="26" t="s">
        <v>1232</v>
      </c>
      <c r="K21" s="26" t="s">
        <v>1120</v>
      </c>
      <c r="L21" s="26" t="s">
        <v>1274</v>
      </c>
      <c r="M21" s="26">
        <v>2615.1849999999999</v>
      </c>
      <c r="N21" s="26">
        <v>2099.732</v>
      </c>
      <c r="O21" s="26">
        <v>515.45299999999997</v>
      </c>
      <c r="P21" s="26">
        <v>0.1971</v>
      </c>
    </row>
    <row r="22" spans="1:16" ht="15" customHeight="1" x14ac:dyDescent="0.25">
      <c r="A22" s="30" t="s">
        <v>443</v>
      </c>
      <c r="B22" s="31" t="s">
        <v>194</v>
      </c>
      <c r="C22" s="31" t="s">
        <v>458</v>
      </c>
      <c r="D22" s="31" t="s">
        <v>459</v>
      </c>
      <c r="E22" s="31">
        <v>32613</v>
      </c>
      <c r="F22" s="31">
        <v>33470</v>
      </c>
      <c r="G22" s="31">
        <v>857</v>
      </c>
      <c r="H22" s="32">
        <v>2.5605019400000002E-2</v>
      </c>
      <c r="J22" s="26" t="s">
        <v>419</v>
      </c>
      <c r="K22" s="26" t="s">
        <v>418</v>
      </c>
      <c r="L22" s="26" t="s">
        <v>122</v>
      </c>
      <c r="M22" s="26">
        <v>43.64</v>
      </c>
      <c r="N22" s="26">
        <v>42.375</v>
      </c>
      <c r="O22" s="26">
        <v>1.2649999999999999</v>
      </c>
      <c r="P22" s="26">
        <v>2.9000000000000001E-2</v>
      </c>
    </row>
    <row r="23" spans="1:16" ht="15" customHeight="1" x14ac:dyDescent="0.25">
      <c r="A23" s="30" t="s">
        <v>443</v>
      </c>
      <c r="B23" s="31" t="s">
        <v>195</v>
      </c>
      <c r="C23" s="31" t="s">
        <v>460</v>
      </c>
      <c r="D23" s="31" t="s">
        <v>461</v>
      </c>
      <c r="E23" s="31">
        <v>44474</v>
      </c>
      <c r="F23" s="31">
        <v>52150</v>
      </c>
      <c r="G23" s="31">
        <v>7676</v>
      </c>
      <c r="H23" s="32">
        <v>0.1471907958</v>
      </c>
      <c r="J23" s="26" t="s">
        <v>421</v>
      </c>
      <c r="K23" s="26" t="s">
        <v>418</v>
      </c>
      <c r="L23" s="26" t="s">
        <v>126</v>
      </c>
      <c r="M23" s="26">
        <v>63.36</v>
      </c>
      <c r="N23" s="26">
        <v>60.95</v>
      </c>
      <c r="O23" s="26">
        <v>2.41</v>
      </c>
      <c r="P23" s="26">
        <v>3.7999999999999999E-2</v>
      </c>
    </row>
    <row r="24" spans="1:16" ht="15" customHeight="1" x14ac:dyDescent="0.25">
      <c r="A24" s="30" t="s">
        <v>443</v>
      </c>
      <c r="B24" s="31" t="s">
        <v>31</v>
      </c>
      <c r="C24" s="31" t="s">
        <v>462</v>
      </c>
      <c r="D24" s="31" t="s">
        <v>463</v>
      </c>
      <c r="E24" s="31">
        <v>29297</v>
      </c>
      <c r="F24" s="31">
        <v>33610</v>
      </c>
      <c r="G24" s="31">
        <v>4313</v>
      </c>
      <c r="H24" s="32">
        <v>0.12832490329999999</v>
      </c>
      <c r="J24" s="26" t="s">
        <v>423</v>
      </c>
      <c r="K24" s="26" t="s">
        <v>418</v>
      </c>
      <c r="L24" s="26" t="s">
        <v>127</v>
      </c>
      <c r="M24" s="26">
        <v>64.2</v>
      </c>
      <c r="N24" s="26">
        <v>61.189</v>
      </c>
      <c r="O24" s="26">
        <v>3.0110000000000001</v>
      </c>
      <c r="P24" s="26">
        <v>4.6899999999999997E-2</v>
      </c>
    </row>
    <row r="25" spans="1:16" ht="15" customHeight="1" x14ac:dyDescent="0.25">
      <c r="A25" s="30" t="s">
        <v>443</v>
      </c>
      <c r="B25" s="31" t="s">
        <v>46</v>
      </c>
      <c r="C25" s="31" t="s">
        <v>464</v>
      </c>
      <c r="D25" s="31" t="s">
        <v>465</v>
      </c>
      <c r="E25" s="31">
        <v>11338</v>
      </c>
      <c r="F25" s="31">
        <v>26360</v>
      </c>
      <c r="G25" s="31">
        <v>15022</v>
      </c>
      <c r="H25" s="32">
        <v>0.5698786039</v>
      </c>
      <c r="J25" s="26" t="s">
        <v>425</v>
      </c>
      <c r="K25" s="26" t="s">
        <v>418</v>
      </c>
      <c r="L25" s="26" t="s">
        <v>129</v>
      </c>
      <c r="M25" s="26">
        <v>86.46</v>
      </c>
      <c r="N25" s="26">
        <v>83.793999999999997</v>
      </c>
      <c r="O25" s="26">
        <v>2.6659999999999999</v>
      </c>
      <c r="P25" s="26">
        <v>3.0800000000000001E-2</v>
      </c>
    </row>
    <row r="26" spans="1:16" ht="15" customHeight="1" x14ac:dyDescent="0.25">
      <c r="A26" s="30" t="s">
        <v>443</v>
      </c>
      <c r="B26" s="31" t="s">
        <v>92</v>
      </c>
      <c r="C26" s="31" t="s">
        <v>466</v>
      </c>
      <c r="D26" s="31" t="s">
        <v>467</v>
      </c>
      <c r="E26" s="31">
        <v>40884</v>
      </c>
      <c r="F26" s="31">
        <v>53330</v>
      </c>
      <c r="G26" s="31">
        <v>12446</v>
      </c>
      <c r="H26" s="32">
        <v>0.23337708609999999</v>
      </c>
      <c r="J26" s="26" t="s">
        <v>427</v>
      </c>
      <c r="K26" s="26" t="s">
        <v>418</v>
      </c>
      <c r="L26" s="26" t="s">
        <v>130</v>
      </c>
      <c r="M26" s="26">
        <v>50.35</v>
      </c>
      <c r="N26" s="26">
        <v>47.598999999999997</v>
      </c>
      <c r="O26" s="26">
        <v>2.7509999999999999</v>
      </c>
      <c r="P26" s="26">
        <v>5.4600000000000003E-2</v>
      </c>
    </row>
    <row r="27" spans="1:16" ht="15" customHeight="1" x14ac:dyDescent="0.25">
      <c r="A27" s="30" t="s">
        <v>443</v>
      </c>
      <c r="B27" s="31" t="s">
        <v>254</v>
      </c>
      <c r="C27" s="31" t="s">
        <v>468</v>
      </c>
      <c r="D27" s="31" t="s">
        <v>469</v>
      </c>
      <c r="E27" s="31">
        <v>40392</v>
      </c>
      <c r="F27" s="31">
        <v>41260</v>
      </c>
      <c r="G27" s="31">
        <v>868</v>
      </c>
      <c r="H27" s="32">
        <v>2.10373243E-2</v>
      </c>
      <c r="J27" s="26" t="s">
        <v>429</v>
      </c>
      <c r="K27" s="26" t="s">
        <v>418</v>
      </c>
      <c r="L27" s="26" t="s">
        <v>1289</v>
      </c>
      <c r="M27" s="26">
        <v>244.12</v>
      </c>
      <c r="N27" s="26">
        <v>228.74600000000001</v>
      </c>
      <c r="O27" s="26">
        <v>15.374000000000001</v>
      </c>
      <c r="P27" s="26">
        <v>6.3E-2</v>
      </c>
    </row>
    <row r="28" spans="1:16" ht="15" customHeight="1" x14ac:dyDescent="0.25">
      <c r="A28" s="30" t="s">
        <v>443</v>
      </c>
      <c r="B28" s="31" t="s">
        <v>255</v>
      </c>
      <c r="C28" s="31" t="s">
        <v>470</v>
      </c>
      <c r="D28" s="31" t="s">
        <v>471</v>
      </c>
      <c r="E28" s="31">
        <v>48373</v>
      </c>
      <c r="F28" s="31">
        <v>50590</v>
      </c>
      <c r="G28" s="31">
        <v>2217</v>
      </c>
      <c r="H28" s="32">
        <v>4.3822889900000002E-2</v>
      </c>
      <c r="J28" s="26" t="s">
        <v>431</v>
      </c>
      <c r="K28" s="26" t="s">
        <v>418</v>
      </c>
      <c r="L28" s="26" t="s">
        <v>75</v>
      </c>
      <c r="M28" s="26">
        <v>152.58000000000001</v>
      </c>
      <c r="N28" s="26">
        <v>124.544</v>
      </c>
      <c r="O28" s="26">
        <v>28.036000000000001</v>
      </c>
      <c r="P28" s="26">
        <v>0.1837</v>
      </c>
    </row>
    <row r="29" spans="1:16" ht="15" customHeight="1" x14ac:dyDescent="0.25">
      <c r="A29" s="30" t="s">
        <v>443</v>
      </c>
      <c r="B29" s="31" t="s">
        <v>256</v>
      </c>
      <c r="C29" s="31" t="s">
        <v>472</v>
      </c>
      <c r="D29" s="31" t="s">
        <v>473</v>
      </c>
      <c r="E29" s="31">
        <v>34432</v>
      </c>
      <c r="F29" s="31">
        <v>38530</v>
      </c>
      <c r="G29" s="31">
        <v>4098</v>
      </c>
      <c r="H29" s="32">
        <v>0.1063586815</v>
      </c>
      <c r="J29" s="26" t="s">
        <v>433</v>
      </c>
      <c r="K29" s="26" t="s">
        <v>418</v>
      </c>
      <c r="L29" s="26" t="s">
        <v>344</v>
      </c>
      <c r="M29" s="26">
        <v>132.51</v>
      </c>
      <c r="N29" s="26">
        <v>113.634</v>
      </c>
      <c r="O29" s="26">
        <v>18.876000000000001</v>
      </c>
      <c r="P29" s="26">
        <v>0.1424</v>
      </c>
    </row>
    <row r="30" spans="1:16" ht="15" customHeight="1" x14ac:dyDescent="0.25">
      <c r="A30" s="30" t="s">
        <v>443</v>
      </c>
      <c r="B30" s="31" t="s">
        <v>257</v>
      </c>
      <c r="C30" s="31" t="s">
        <v>474</v>
      </c>
      <c r="D30" s="31" t="s">
        <v>475</v>
      </c>
      <c r="E30" s="31">
        <v>35900</v>
      </c>
      <c r="F30" s="31">
        <v>36840</v>
      </c>
      <c r="G30" s="31">
        <v>940</v>
      </c>
      <c r="H30" s="32">
        <v>2.5515743800000001E-2</v>
      </c>
      <c r="J30" s="26" t="s">
        <v>435</v>
      </c>
      <c r="K30" s="26" t="s">
        <v>418</v>
      </c>
      <c r="L30" s="26" t="s">
        <v>345</v>
      </c>
      <c r="M30" s="26">
        <v>97.76</v>
      </c>
      <c r="N30" s="26">
        <v>94.451999999999998</v>
      </c>
      <c r="O30" s="26">
        <v>3.3079999999999998</v>
      </c>
      <c r="P30" s="26">
        <v>3.3799999999999997E-2</v>
      </c>
    </row>
    <row r="31" spans="1:16" ht="15" customHeight="1" x14ac:dyDescent="0.25">
      <c r="A31" s="30" t="s">
        <v>443</v>
      </c>
      <c r="B31" s="31" t="s">
        <v>258</v>
      </c>
      <c r="C31" s="31" t="s">
        <v>476</v>
      </c>
      <c r="D31" s="31" t="s">
        <v>477</v>
      </c>
      <c r="E31" s="31">
        <v>55992</v>
      </c>
      <c r="F31" s="31">
        <v>64430</v>
      </c>
      <c r="G31" s="31">
        <v>8438</v>
      </c>
      <c r="H31" s="32">
        <v>0.1309638367</v>
      </c>
      <c r="J31" s="26" t="s">
        <v>437</v>
      </c>
      <c r="K31" s="26" t="s">
        <v>418</v>
      </c>
      <c r="L31" s="26" t="s">
        <v>346</v>
      </c>
      <c r="M31" s="26">
        <v>71.78</v>
      </c>
      <c r="N31" s="26">
        <v>70.165999999999997</v>
      </c>
      <c r="O31" s="26">
        <v>1.6140000000000001</v>
      </c>
      <c r="P31" s="26">
        <v>2.2499999999999999E-2</v>
      </c>
    </row>
    <row r="32" spans="1:16" ht="15" customHeight="1" x14ac:dyDescent="0.25">
      <c r="A32" s="30" t="s">
        <v>443</v>
      </c>
      <c r="B32" s="31" t="s">
        <v>259</v>
      </c>
      <c r="C32" s="31" t="s">
        <v>478</v>
      </c>
      <c r="D32" s="31" t="s">
        <v>479</v>
      </c>
      <c r="E32" s="31">
        <v>39024</v>
      </c>
      <c r="F32" s="31">
        <v>40300</v>
      </c>
      <c r="G32" s="31">
        <v>1276</v>
      </c>
      <c r="H32" s="32">
        <v>3.1662531000000001E-2</v>
      </c>
      <c r="J32" s="26" t="s">
        <v>439</v>
      </c>
      <c r="K32" s="26" t="s">
        <v>418</v>
      </c>
      <c r="L32" s="26" t="s">
        <v>347</v>
      </c>
      <c r="M32" s="26">
        <v>129.06</v>
      </c>
      <c r="N32" s="26">
        <v>122.99299999999999</v>
      </c>
      <c r="O32" s="26">
        <v>6.0670000000000002</v>
      </c>
      <c r="P32" s="26">
        <v>4.7E-2</v>
      </c>
    </row>
    <row r="33" spans="1:16" ht="15" customHeight="1" x14ac:dyDescent="0.25">
      <c r="A33" s="30" t="s">
        <v>443</v>
      </c>
      <c r="B33" s="31" t="s">
        <v>260</v>
      </c>
      <c r="C33" s="31" t="s">
        <v>480</v>
      </c>
      <c r="D33" s="31" t="s">
        <v>481</v>
      </c>
      <c r="E33" s="31">
        <v>57238</v>
      </c>
      <c r="F33" s="31">
        <v>62940</v>
      </c>
      <c r="G33" s="31">
        <v>5702</v>
      </c>
      <c r="H33" s="32">
        <v>9.0594216699999994E-2</v>
      </c>
      <c r="J33" s="26" t="s">
        <v>441</v>
      </c>
      <c r="K33" s="26" t="s">
        <v>418</v>
      </c>
      <c r="L33" s="26" t="s">
        <v>343</v>
      </c>
      <c r="M33" s="26">
        <v>93.52</v>
      </c>
      <c r="N33" s="26">
        <v>88.069000000000003</v>
      </c>
      <c r="O33" s="26">
        <v>5.4509999999999996</v>
      </c>
      <c r="P33" s="26">
        <v>5.8299999999999998E-2</v>
      </c>
    </row>
    <row r="34" spans="1:16" ht="15" customHeight="1" x14ac:dyDescent="0.25">
      <c r="A34" s="30" t="s">
        <v>443</v>
      </c>
      <c r="B34" s="31" t="s">
        <v>77</v>
      </c>
      <c r="C34" s="31" t="s">
        <v>482</v>
      </c>
      <c r="D34" s="31" t="s">
        <v>483</v>
      </c>
      <c r="E34" s="31">
        <v>22631</v>
      </c>
      <c r="F34" s="31">
        <v>26660</v>
      </c>
      <c r="G34" s="31">
        <v>4029</v>
      </c>
      <c r="H34" s="32">
        <v>0.1511252813</v>
      </c>
      <c r="J34" s="26" t="s">
        <v>444</v>
      </c>
      <c r="K34" s="26" t="s">
        <v>443</v>
      </c>
      <c r="L34" s="26" t="s">
        <v>132</v>
      </c>
      <c r="M34" s="26">
        <v>57.09</v>
      </c>
      <c r="N34" s="26">
        <v>55.667000000000002</v>
      </c>
      <c r="O34" s="26">
        <v>1.423</v>
      </c>
      <c r="P34" s="26">
        <v>2.4899999999999999E-2</v>
      </c>
    </row>
    <row r="35" spans="1:16" ht="15" customHeight="1" x14ac:dyDescent="0.25">
      <c r="A35" s="30" t="s">
        <v>443</v>
      </c>
      <c r="B35" s="31" t="s">
        <v>261</v>
      </c>
      <c r="C35" s="31" t="s">
        <v>484</v>
      </c>
      <c r="D35" s="31" t="s">
        <v>485</v>
      </c>
      <c r="E35" s="31">
        <v>30746</v>
      </c>
      <c r="F35" s="31">
        <v>31910</v>
      </c>
      <c r="G35" s="31">
        <v>1164</v>
      </c>
      <c r="H35" s="32">
        <v>3.6477593199999998E-2</v>
      </c>
      <c r="J35" s="26" t="s">
        <v>446</v>
      </c>
      <c r="K35" s="26" t="s">
        <v>443</v>
      </c>
      <c r="L35" s="26" t="s">
        <v>133</v>
      </c>
      <c r="M35" s="26">
        <v>92.73</v>
      </c>
      <c r="N35" s="26">
        <v>89.153999999999996</v>
      </c>
      <c r="O35" s="26">
        <v>3.5760000000000001</v>
      </c>
      <c r="P35" s="26">
        <v>3.8600000000000002E-2</v>
      </c>
    </row>
    <row r="36" spans="1:16" ht="15" customHeight="1" x14ac:dyDescent="0.25">
      <c r="A36" s="30" t="s">
        <v>443</v>
      </c>
      <c r="B36" s="31" t="s">
        <v>262</v>
      </c>
      <c r="C36" s="31" t="s">
        <v>486</v>
      </c>
      <c r="D36" s="31" t="s">
        <v>487</v>
      </c>
      <c r="E36" s="31">
        <v>47812</v>
      </c>
      <c r="F36" s="31">
        <v>49260</v>
      </c>
      <c r="G36" s="31">
        <v>1448</v>
      </c>
      <c r="H36" s="32">
        <v>2.93950467E-2</v>
      </c>
      <c r="J36" s="26" t="s">
        <v>448</v>
      </c>
      <c r="K36" s="26" t="s">
        <v>443</v>
      </c>
      <c r="L36" s="26" t="s">
        <v>135</v>
      </c>
      <c r="M36" s="26">
        <v>60.92</v>
      </c>
      <c r="N36" s="26">
        <v>59.215000000000003</v>
      </c>
      <c r="O36" s="26">
        <v>1.7050000000000001</v>
      </c>
      <c r="P36" s="26">
        <v>2.8000000000000001E-2</v>
      </c>
    </row>
    <row r="37" spans="1:16" ht="15" customHeight="1" x14ac:dyDescent="0.25">
      <c r="A37" s="30" t="s">
        <v>443</v>
      </c>
      <c r="B37" s="31" t="s">
        <v>263</v>
      </c>
      <c r="C37" s="31" t="s">
        <v>488</v>
      </c>
      <c r="D37" s="31" t="s">
        <v>489</v>
      </c>
      <c r="E37" s="31">
        <v>43794</v>
      </c>
      <c r="F37" s="31">
        <v>49380</v>
      </c>
      <c r="G37" s="31">
        <v>5586</v>
      </c>
      <c r="H37" s="32">
        <v>0.1131227217</v>
      </c>
      <c r="J37" s="26" t="s">
        <v>450</v>
      </c>
      <c r="K37" s="26" t="s">
        <v>443</v>
      </c>
      <c r="L37" s="26" t="s">
        <v>137</v>
      </c>
      <c r="M37" s="26">
        <v>71.44</v>
      </c>
      <c r="N37" s="26">
        <v>63.500999999999998</v>
      </c>
      <c r="O37" s="26">
        <v>7.9390000000000001</v>
      </c>
      <c r="P37" s="26">
        <v>0.1111</v>
      </c>
    </row>
    <row r="38" spans="1:16" ht="15" customHeight="1" x14ac:dyDescent="0.25">
      <c r="A38" s="30" t="s">
        <v>443</v>
      </c>
      <c r="B38" s="31" t="s">
        <v>264</v>
      </c>
      <c r="C38" s="31" t="s">
        <v>490</v>
      </c>
      <c r="D38" s="31" t="s">
        <v>491</v>
      </c>
      <c r="E38" s="31">
        <v>46778</v>
      </c>
      <c r="F38" s="31">
        <v>52240</v>
      </c>
      <c r="G38" s="31">
        <v>5462</v>
      </c>
      <c r="H38" s="32">
        <v>0.1045558959</v>
      </c>
      <c r="J38" s="26" t="s">
        <v>452</v>
      </c>
      <c r="K38" s="26" t="s">
        <v>443</v>
      </c>
      <c r="L38" s="26" t="s">
        <v>29</v>
      </c>
      <c r="M38" s="26">
        <v>174.07</v>
      </c>
      <c r="N38" s="26">
        <v>155.91</v>
      </c>
      <c r="O38" s="26">
        <v>18.16</v>
      </c>
      <c r="P38" s="26">
        <v>0.1043</v>
      </c>
    </row>
    <row r="39" spans="1:16" ht="15" customHeight="1" x14ac:dyDescent="0.25">
      <c r="A39" s="30" t="s">
        <v>443</v>
      </c>
      <c r="B39" s="31" t="s">
        <v>324</v>
      </c>
      <c r="C39" s="31" t="s">
        <v>492</v>
      </c>
      <c r="D39" s="31" t="s">
        <v>493</v>
      </c>
      <c r="E39" s="31">
        <v>117555</v>
      </c>
      <c r="F39" s="31">
        <v>124560</v>
      </c>
      <c r="G39" s="31">
        <v>7005</v>
      </c>
      <c r="H39" s="32">
        <v>5.6237957599999999E-2</v>
      </c>
      <c r="J39" s="26" t="s">
        <v>454</v>
      </c>
      <c r="K39" s="26" t="s">
        <v>443</v>
      </c>
      <c r="L39" s="26" t="s">
        <v>182</v>
      </c>
      <c r="M39" s="26">
        <v>156.68</v>
      </c>
      <c r="N39" s="26">
        <v>141.34200000000001</v>
      </c>
      <c r="O39" s="26">
        <v>15.337999999999999</v>
      </c>
      <c r="P39" s="26">
        <v>9.7900000000000001E-2</v>
      </c>
    </row>
    <row r="40" spans="1:16" ht="15" customHeight="1" x14ac:dyDescent="0.25">
      <c r="A40" s="30" t="s">
        <v>443</v>
      </c>
      <c r="B40" s="31" t="s">
        <v>325</v>
      </c>
      <c r="C40" s="31" t="s">
        <v>494</v>
      </c>
      <c r="D40" s="31" t="s">
        <v>495</v>
      </c>
      <c r="E40" s="31">
        <v>79790</v>
      </c>
      <c r="F40" s="31">
        <v>83510</v>
      </c>
      <c r="G40" s="31">
        <v>3720</v>
      </c>
      <c r="H40" s="32">
        <v>4.4545563400000002E-2</v>
      </c>
      <c r="J40" s="26" t="s">
        <v>1290</v>
      </c>
      <c r="K40" s="26" t="s">
        <v>443</v>
      </c>
      <c r="L40" s="26" t="s">
        <v>1291</v>
      </c>
      <c r="M40" s="26">
        <v>132.72999999999999</v>
      </c>
      <c r="N40" s="26">
        <v>112.453</v>
      </c>
      <c r="O40" s="26">
        <v>20.277000000000001</v>
      </c>
      <c r="P40" s="26">
        <v>0.15279999999999999</v>
      </c>
    </row>
    <row r="41" spans="1:16" ht="15" customHeight="1" x14ac:dyDescent="0.25">
      <c r="A41" s="30" t="s">
        <v>443</v>
      </c>
      <c r="B41" s="31" t="s">
        <v>326</v>
      </c>
      <c r="C41" s="31" t="s">
        <v>496</v>
      </c>
      <c r="D41" s="31" t="s">
        <v>497</v>
      </c>
      <c r="E41" s="31">
        <v>185214</v>
      </c>
      <c r="F41" s="31">
        <v>228300</v>
      </c>
      <c r="G41" s="31">
        <v>43086</v>
      </c>
      <c r="H41" s="32">
        <v>0.18872536140000001</v>
      </c>
      <c r="J41" s="26" t="s">
        <v>1292</v>
      </c>
      <c r="K41" s="26" t="s">
        <v>443</v>
      </c>
      <c r="L41" s="26" t="s">
        <v>1293</v>
      </c>
      <c r="M41" s="26">
        <v>113.16</v>
      </c>
      <c r="N41" s="26">
        <v>84.668000000000006</v>
      </c>
      <c r="O41" s="26">
        <v>28.492000000000001</v>
      </c>
      <c r="P41" s="26">
        <v>0.25180000000000002</v>
      </c>
    </row>
    <row r="42" spans="1:16" ht="15" customHeight="1" x14ac:dyDescent="0.25">
      <c r="A42" s="30" t="s">
        <v>443</v>
      </c>
      <c r="B42" s="31" t="s">
        <v>327</v>
      </c>
      <c r="C42" s="31" t="s">
        <v>498</v>
      </c>
      <c r="D42" s="31" t="s">
        <v>499</v>
      </c>
      <c r="E42" s="31">
        <v>92341</v>
      </c>
      <c r="F42" s="31">
        <v>96180</v>
      </c>
      <c r="G42" s="31">
        <v>3839</v>
      </c>
      <c r="H42" s="32">
        <v>3.9914743199999998E-2</v>
      </c>
      <c r="J42" s="26" t="s">
        <v>468</v>
      </c>
      <c r="K42" s="26" t="s">
        <v>443</v>
      </c>
      <c r="L42" s="26" t="s">
        <v>254</v>
      </c>
      <c r="M42" s="26">
        <v>41.26</v>
      </c>
      <c r="N42" s="26">
        <v>40.436999999999998</v>
      </c>
      <c r="O42" s="26">
        <v>0.82299999999999995</v>
      </c>
      <c r="P42" s="26">
        <v>1.9900000000000001E-2</v>
      </c>
    </row>
    <row r="43" spans="1:16" ht="15" customHeight="1" x14ac:dyDescent="0.25">
      <c r="A43" s="30" t="s">
        <v>443</v>
      </c>
      <c r="B43" s="31" t="s">
        <v>328</v>
      </c>
      <c r="C43" s="31" t="s">
        <v>500</v>
      </c>
      <c r="D43" s="31" t="s">
        <v>501</v>
      </c>
      <c r="E43" s="31">
        <v>90401</v>
      </c>
      <c r="F43" s="31">
        <v>93710</v>
      </c>
      <c r="G43" s="31">
        <v>3309</v>
      </c>
      <c r="H43" s="32">
        <v>3.5311066100000003E-2</v>
      </c>
      <c r="J43" s="26" t="s">
        <v>470</v>
      </c>
      <c r="K43" s="26" t="s">
        <v>443</v>
      </c>
      <c r="L43" s="26" t="s">
        <v>255</v>
      </c>
      <c r="M43" s="26">
        <v>50.59</v>
      </c>
      <c r="N43" s="26">
        <v>48.298999999999999</v>
      </c>
      <c r="O43" s="26">
        <v>2.2909999999999999</v>
      </c>
      <c r="P43" s="26">
        <v>4.53E-2</v>
      </c>
    </row>
    <row r="44" spans="1:16" ht="15" customHeight="1" x14ac:dyDescent="0.25">
      <c r="A44" s="30" t="s">
        <v>443</v>
      </c>
      <c r="B44" s="31" t="s">
        <v>329</v>
      </c>
      <c r="C44" s="31" t="s">
        <v>502</v>
      </c>
      <c r="D44" s="31" t="s">
        <v>503</v>
      </c>
      <c r="E44" s="31">
        <v>97769</v>
      </c>
      <c r="F44" s="31">
        <v>116440</v>
      </c>
      <c r="G44" s="31">
        <v>18671</v>
      </c>
      <c r="H44" s="32">
        <v>0.1603486774</v>
      </c>
      <c r="J44" s="26" t="s">
        <v>472</v>
      </c>
      <c r="K44" s="26" t="s">
        <v>443</v>
      </c>
      <c r="L44" s="26" t="s">
        <v>256</v>
      </c>
      <c r="M44" s="26">
        <v>38.53</v>
      </c>
      <c r="N44" s="26">
        <v>34.356999999999999</v>
      </c>
      <c r="O44" s="26">
        <v>4.173</v>
      </c>
      <c r="P44" s="26">
        <v>0.10829999999999999</v>
      </c>
    </row>
    <row r="45" spans="1:16" ht="15" customHeight="1" x14ac:dyDescent="0.25">
      <c r="A45" s="30" t="s">
        <v>443</v>
      </c>
      <c r="B45" s="31" t="s">
        <v>330</v>
      </c>
      <c r="C45" s="31" t="s">
        <v>504</v>
      </c>
      <c r="D45" s="31" t="s">
        <v>505</v>
      </c>
      <c r="E45" s="31">
        <v>121016</v>
      </c>
      <c r="F45" s="31">
        <v>128720</v>
      </c>
      <c r="G45" s="31">
        <v>7704</v>
      </c>
      <c r="H45" s="32">
        <v>5.9850839000000003E-2</v>
      </c>
      <c r="J45" s="26" t="s">
        <v>474</v>
      </c>
      <c r="K45" s="26" t="s">
        <v>443</v>
      </c>
      <c r="L45" s="26" t="s">
        <v>257</v>
      </c>
      <c r="M45" s="26">
        <v>36.840000000000003</v>
      </c>
      <c r="N45" s="26">
        <v>35.758000000000003</v>
      </c>
      <c r="O45" s="26">
        <v>1.0820000000000001</v>
      </c>
      <c r="P45" s="26">
        <v>2.9399999999999999E-2</v>
      </c>
    </row>
    <row r="46" spans="1:16" ht="15" customHeight="1" x14ac:dyDescent="0.25">
      <c r="A46" s="30" t="s">
        <v>443</v>
      </c>
      <c r="B46" s="31" t="s">
        <v>331</v>
      </c>
      <c r="C46" s="31" t="s">
        <v>506</v>
      </c>
      <c r="D46" s="31" t="s">
        <v>507</v>
      </c>
      <c r="E46" s="31">
        <v>98497</v>
      </c>
      <c r="F46" s="31">
        <v>102120</v>
      </c>
      <c r="G46" s="31">
        <v>3623</v>
      </c>
      <c r="H46" s="32">
        <v>3.5477869199999998E-2</v>
      </c>
      <c r="J46" s="26" t="s">
        <v>476</v>
      </c>
      <c r="K46" s="26" t="s">
        <v>443</v>
      </c>
      <c r="L46" s="26" t="s">
        <v>258</v>
      </c>
      <c r="M46" s="26">
        <v>64.430000000000007</v>
      </c>
      <c r="N46" s="26">
        <v>55.875</v>
      </c>
      <c r="O46" s="26">
        <v>8.5549999999999997</v>
      </c>
      <c r="P46" s="26">
        <v>0.1328</v>
      </c>
    </row>
    <row r="47" spans="1:16" ht="15" customHeight="1" x14ac:dyDescent="0.25">
      <c r="A47" s="30" t="s">
        <v>443</v>
      </c>
      <c r="B47" s="31" t="s">
        <v>332</v>
      </c>
      <c r="C47" s="31" t="s">
        <v>508</v>
      </c>
      <c r="D47" s="31" t="s">
        <v>509</v>
      </c>
      <c r="E47" s="31">
        <v>92305</v>
      </c>
      <c r="F47" s="31">
        <v>99420</v>
      </c>
      <c r="G47" s="31">
        <v>7115</v>
      </c>
      <c r="H47" s="32">
        <v>7.1565077399999996E-2</v>
      </c>
      <c r="J47" s="26" t="s">
        <v>478</v>
      </c>
      <c r="K47" s="26" t="s">
        <v>443</v>
      </c>
      <c r="L47" s="26" t="s">
        <v>259</v>
      </c>
      <c r="M47" s="26">
        <v>40.299999999999997</v>
      </c>
      <c r="N47" s="26">
        <v>38.911000000000001</v>
      </c>
      <c r="O47" s="26">
        <v>1.389</v>
      </c>
      <c r="P47" s="26">
        <v>3.4500000000000003E-2</v>
      </c>
    </row>
    <row r="48" spans="1:16" ht="15" customHeight="1" x14ac:dyDescent="0.25">
      <c r="A48" s="30" t="s">
        <v>443</v>
      </c>
      <c r="B48" s="31" t="s">
        <v>333</v>
      </c>
      <c r="C48" s="31" t="s">
        <v>510</v>
      </c>
      <c r="D48" s="31" t="s">
        <v>511</v>
      </c>
      <c r="E48" s="31">
        <v>140629</v>
      </c>
      <c r="F48" s="31">
        <v>144050</v>
      </c>
      <c r="G48" s="31">
        <v>3421</v>
      </c>
      <c r="H48" s="32">
        <v>2.3748698400000001E-2</v>
      </c>
      <c r="J48" s="26" t="s">
        <v>480</v>
      </c>
      <c r="K48" s="26" t="s">
        <v>443</v>
      </c>
      <c r="L48" s="26" t="s">
        <v>260</v>
      </c>
      <c r="M48" s="26">
        <v>62.94</v>
      </c>
      <c r="N48" s="26">
        <v>57.017000000000003</v>
      </c>
      <c r="O48" s="26">
        <v>5.923</v>
      </c>
      <c r="P48" s="26">
        <v>9.4100000000000003E-2</v>
      </c>
    </row>
    <row r="49" spans="1:16" ht="15" customHeight="1" x14ac:dyDescent="0.25">
      <c r="A49" s="30" t="s">
        <v>443</v>
      </c>
      <c r="B49" s="31" t="s">
        <v>334</v>
      </c>
      <c r="C49" s="31" t="s">
        <v>512</v>
      </c>
      <c r="D49" s="31" t="s">
        <v>513</v>
      </c>
      <c r="E49" s="31">
        <v>65888</v>
      </c>
      <c r="F49" s="31">
        <v>67120</v>
      </c>
      <c r="G49" s="31">
        <v>1232</v>
      </c>
      <c r="H49" s="32">
        <v>1.8355184699999999E-2</v>
      </c>
      <c r="J49" s="26" t="s">
        <v>482</v>
      </c>
      <c r="K49" s="26" t="s">
        <v>443</v>
      </c>
      <c r="L49" s="26" t="s">
        <v>77</v>
      </c>
      <c r="M49" s="26">
        <v>26.66</v>
      </c>
      <c r="N49" s="26">
        <v>22.803999999999998</v>
      </c>
      <c r="O49" s="26">
        <v>3.8559999999999999</v>
      </c>
      <c r="P49" s="26">
        <v>0.14460000000000001</v>
      </c>
    </row>
    <row r="50" spans="1:16" ht="15" customHeight="1" x14ac:dyDescent="0.25">
      <c r="A50" s="30" t="s">
        <v>443</v>
      </c>
      <c r="B50" s="31" t="s">
        <v>335</v>
      </c>
      <c r="C50" s="31" t="s">
        <v>514</v>
      </c>
      <c r="D50" s="31" t="s">
        <v>515</v>
      </c>
      <c r="E50" s="31">
        <v>200236</v>
      </c>
      <c r="F50" s="31">
        <v>227240</v>
      </c>
      <c r="G50" s="31">
        <v>27004</v>
      </c>
      <c r="H50" s="32">
        <v>0.1188347122</v>
      </c>
      <c r="J50" s="26" t="s">
        <v>484</v>
      </c>
      <c r="K50" s="26" t="s">
        <v>443</v>
      </c>
      <c r="L50" s="26" t="s">
        <v>261</v>
      </c>
      <c r="M50" s="26">
        <v>31.91</v>
      </c>
      <c r="N50" s="26">
        <v>30.635999999999999</v>
      </c>
      <c r="O50" s="26">
        <v>1.274</v>
      </c>
      <c r="P50" s="26">
        <v>3.9899999999999998E-2</v>
      </c>
    </row>
    <row r="51" spans="1:16" ht="15" customHeight="1" x14ac:dyDescent="0.25">
      <c r="A51" s="30" t="s">
        <v>443</v>
      </c>
      <c r="B51" s="31" t="s">
        <v>336</v>
      </c>
      <c r="C51" s="31" t="s">
        <v>516</v>
      </c>
      <c r="D51" s="31" t="s">
        <v>517</v>
      </c>
      <c r="E51" s="31">
        <v>81490</v>
      </c>
      <c r="F51" s="31">
        <v>82740</v>
      </c>
      <c r="G51" s="31">
        <v>1250</v>
      </c>
      <c r="H51" s="32">
        <v>1.51075659E-2</v>
      </c>
      <c r="J51" s="26" t="s">
        <v>486</v>
      </c>
      <c r="K51" s="26" t="s">
        <v>443</v>
      </c>
      <c r="L51" s="26" t="s">
        <v>262</v>
      </c>
      <c r="M51" s="26">
        <v>49.26</v>
      </c>
      <c r="N51" s="26">
        <v>47.978999999999999</v>
      </c>
      <c r="O51" s="26">
        <v>1.2809999999999999</v>
      </c>
      <c r="P51" s="26">
        <v>2.5999999999999999E-2</v>
      </c>
    </row>
    <row r="52" spans="1:16" ht="15" customHeight="1" x14ac:dyDescent="0.25">
      <c r="A52" s="30" t="s">
        <v>443</v>
      </c>
      <c r="B52" s="31" t="s">
        <v>337</v>
      </c>
      <c r="C52" s="31" t="s">
        <v>518</v>
      </c>
      <c r="D52" s="31" t="s">
        <v>519</v>
      </c>
      <c r="E52" s="31">
        <v>119687</v>
      </c>
      <c r="F52" s="31">
        <v>127190</v>
      </c>
      <c r="G52" s="31">
        <v>7503</v>
      </c>
      <c r="H52" s="32">
        <v>5.8990486699999997E-2</v>
      </c>
      <c r="J52" s="26" t="s">
        <v>488</v>
      </c>
      <c r="K52" s="26" t="s">
        <v>443</v>
      </c>
      <c r="L52" s="26" t="s">
        <v>263</v>
      </c>
      <c r="M52" s="26">
        <v>49.38</v>
      </c>
      <c r="N52" s="26">
        <v>43.816000000000003</v>
      </c>
      <c r="O52" s="26">
        <v>5.5640000000000001</v>
      </c>
      <c r="P52" s="26">
        <v>0.11269999999999999</v>
      </c>
    </row>
    <row r="53" spans="1:16" ht="15" customHeight="1" x14ac:dyDescent="0.25">
      <c r="A53" s="30" t="s">
        <v>443</v>
      </c>
      <c r="B53" s="31" t="s">
        <v>338</v>
      </c>
      <c r="C53" s="31" t="s">
        <v>520</v>
      </c>
      <c r="D53" s="31" t="s">
        <v>521</v>
      </c>
      <c r="E53" s="31">
        <v>141653</v>
      </c>
      <c r="F53" s="31">
        <v>148270</v>
      </c>
      <c r="G53" s="31">
        <v>6617</v>
      </c>
      <c r="H53" s="32">
        <v>4.4628043399999998E-2</v>
      </c>
      <c r="J53" s="26" t="s">
        <v>490</v>
      </c>
      <c r="K53" s="26" t="s">
        <v>443</v>
      </c>
      <c r="L53" s="26" t="s">
        <v>264</v>
      </c>
      <c r="M53" s="26">
        <v>52.24</v>
      </c>
      <c r="N53" s="26">
        <v>47.024000000000001</v>
      </c>
      <c r="O53" s="26">
        <v>5.2160000000000002</v>
      </c>
      <c r="P53" s="26">
        <v>9.98E-2</v>
      </c>
    </row>
    <row r="54" spans="1:16" ht="15" customHeight="1" x14ac:dyDescent="0.25">
      <c r="A54" s="30" t="s">
        <v>522</v>
      </c>
      <c r="B54" s="31" t="s">
        <v>138</v>
      </c>
      <c r="C54" s="31" t="s">
        <v>523</v>
      </c>
      <c r="D54" s="31" t="s">
        <v>524</v>
      </c>
      <c r="E54" s="31">
        <v>114663</v>
      </c>
      <c r="F54" s="31">
        <v>120780</v>
      </c>
      <c r="G54" s="31">
        <v>6117</v>
      </c>
      <c r="H54" s="32">
        <v>5.0645802300000001E-2</v>
      </c>
      <c r="J54" s="26" t="s">
        <v>492</v>
      </c>
      <c r="K54" s="26" t="s">
        <v>443</v>
      </c>
      <c r="L54" s="26" t="s">
        <v>324</v>
      </c>
      <c r="M54" s="26">
        <v>124.56</v>
      </c>
      <c r="N54" s="26">
        <v>117.268</v>
      </c>
      <c r="O54" s="26">
        <v>7.2919999999999998</v>
      </c>
      <c r="P54" s="26">
        <v>5.8500000000000003E-2</v>
      </c>
    </row>
    <row r="55" spans="1:16" ht="15" customHeight="1" x14ac:dyDescent="0.25">
      <c r="A55" s="30" t="s">
        <v>522</v>
      </c>
      <c r="B55" s="31" t="s">
        <v>43</v>
      </c>
      <c r="C55" s="31" t="s">
        <v>525</v>
      </c>
      <c r="D55" s="31" t="s">
        <v>526</v>
      </c>
      <c r="E55" s="31">
        <v>133453</v>
      </c>
      <c r="F55" s="31">
        <v>155160</v>
      </c>
      <c r="G55" s="31">
        <v>21707</v>
      </c>
      <c r="H55" s="32">
        <v>0.13990074760000001</v>
      </c>
      <c r="J55" s="26" t="s">
        <v>494</v>
      </c>
      <c r="K55" s="26" t="s">
        <v>443</v>
      </c>
      <c r="L55" s="26" t="s">
        <v>325</v>
      </c>
      <c r="M55" s="26">
        <v>83.51</v>
      </c>
      <c r="N55" s="26">
        <v>79.608999999999995</v>
      </c>
      <c r="O55" s="26">
        <v>3.9009999999999998</v>
      </c>
      <c r="P55" s="26">
        <v>4.6699999999999998E-2</v>
      </c>
    </row>
    <row r="56" spans="1:16" ht="15" customHeight="1" x14ac:dyDescent="0.25">
      <c r="A56" s="30" t="s">
        <v>522</v>
      </c>
      <c r="B56" s="31" t="s">
        <v>141</v>
      </c>
      <c r="C56" s="31" t="s">
        <v>527</v>
      </c>
      <c r="D56" s="31" t="s">
        <v>528</v>
      </c>
      <c r="E56" s="31">
        <v>70104</v>
      </c>
      <c r="F56" s="31">
        <v>72940</v>
      </c>
      <c r="G56" s="31">
        <v>2836</v>
      </c>
      <c r="H56" s="32">
        <v>3.8881272299999999E-2</v>
      </c>
      <c r="J56" s="26" t="s">
        <v>496</v>
      </c>
      <c r="K56" s="26" t="s">
        <v>443</v>
      </c>
      <c r="L56" s="26" t="s">
        <v>326</v>
      </c>
      <c r="M56" s="26">
        <v>228.3</v>
      </c>
      <c r="N56" s="26">
        <v>184.54900000000001</v>
      </c>
      <c r="O56" s="26">
        <v>43.750999999999998</v>
      </c>
      <c r="P56" s="26">
        <v>0.19159999999999999</v>
      </c>
    </row>
    <row r="57" spans="1:16" ht="15" customHeight="1" x14ac:dyDescent="0.25">
      <c r="A57" s="30" t="s">
        <v>522</v>
      </c>
      <c r="B57" s="31" t="s">
        <v>70</v>
      </c>
      <c r="C57" s="31" t="s">
        <v>529</v>
      </c>
      <c r="D57" s="31" t="s">
        <v>530</v>
      </c>
      <c r="E57" s="31">
        <v>67694</v>
      </c>
      <c r="F57" s="31">
        <v>75300</v>
      </c>
      <c r="G57" s="31">
        <v>7606</v>
      </c>
      <c r="H57" s="32">
        <v>0.10100929610000001</v>
      </c>
      <c r="J57" s="26" t="s">
        <v>498</v>
      </c>
      <c r="K57" s="26" t="s">
        <v>443</v>
      </c>
      <c r="L57" s="26" t="s">
        <v>327</v>
      </c>
      <c r="M57" s="26">
        <v>96.18</v>
      </c>
      <c r="N57" s="26">
        <v>92.119</v>
      </c>
      <c r="O57" s="26">
        <v>4.0609999999999999</v>
      </c>
      <c r="P57" s="26">
        <v>4.2200000000000001E-2</v>
      </c>
    </row>
    <row r="58" spans="1:16" ht="15" customHeight="1" x14ac:dyDescent="0.25">
      <c r="A58" s="30" t="s">
        <v>522</v>
      </c>
      <c r="B58" s="31" t="s">
        <v>143</v>
      </c>
      <c r="C58" s="31" t="s">
        <v>531</v>
      </c>
      <c r="D58" s="31" t="s">
        <v>532</v>
      </c>
      <c r="E58" s="31">
        <v>79907</v>
      </c>
      <c r="F58" s="31">
        <v>90370</v>
      </c>
      <c r="G58" s="31">
        <v>10463</v>
      </c>
      <c r="H58" s="32">
        <v>0.1157795729</v>
      </c>
      <c r="J58" s="26" t="s">
        <v>500</v>
      </c>
      <c r="K58" s="26" t="s">
        <v>443</v>
      </c>
      <c r="L58" s="26" t="s">
        <v>328</v>
      </c>
      <c r="M58" s="26">
        <v>93.71</v>
      </c>
      <c r="N58" s="26">
        <v>90.251999999999995</v>
      </c>
      <c r="O58" s="26">
        <v>3.4580000000000002</v>
      </c>
      <c r="P58" s="26">
        <v>3.6900000000000002E-2</v>
      </c>
    </row>
    <row r="59" spans="1:16" ht="15" customHeight="1" x14ac:dyDescent="0.25">
      <c r="A59" s="30" t="s">
        <v>522</v>
      </c>
      <c r="B59" s="31" t="s">
        <v>34</v>
      </c>
      <c r="C59" s="31" t="s">
        <v>533</v>
      </c>
      <c r="D59" s="31" t="s">
        <v>534</v>
      </c>
      <c r="E59" s="31">
        <v>21490</v>
      </c>
      <c r="F59" s="31">
        <v>27370</v>
      </c>
      <c r="G59" s="31">
        <v>5880</v>
      </c>
      <c r="H59" s="32">
        <v>0.21483375960000001</v>
      </c>
      <c r="J59" s="26" t="s">
        <v>502</v>
      </c>
      <c r="K59" s="26" t="s">
        <v>443</v>
      </c>
      <c r="L59" s="26" t="s">
        <v>329</v>
      </c>
      <c r="M59" s="26">
        <v>116.44</v>
      </c>
      <c r="N59" s="26">
        <v>97.528999999999996</v>
      </c>
      <c r="O59" s="26">
        <v>18.911000000000001</v>
      </c>
      <c r="P59" s="26">
        <v>0.16239999999999999</v>
      </c>
    </row>
    <row r="60" spans="1:16" ht="15" customHeight="1" x14ac:dyDescent="0.25">
      <c r="A60" s="30" t="s">
        <v>522</v>
      </c>
      <c r="B60" s="31" t="s">
        <v>48</v>
      </c>
      <c r="C60" s="31" t="s">
        <v>535</v>
      </c>
      <c r="D60" s="31" t="s">
        <v>536</v>
      </c>
      <c r="E60" s="31">
        <v>26057</v>
      </c>
      <c r="F60" s="31">
        <v>41610</v>
      </c>
      <c r="G60" s="31">
        <v>15553</v>
      </c>
      <c r="H60" s="32">
        <v>0.37378034129999999</v>
      </c>
      <c r="J60" s="26" t="s">
        <v>504</v>
      </c>
      <c r="K60" s="26" t="s">
        <v>443</v>
      </c>
      <c r="L60" s="26" t="s">
        <v>330</v>
      </c>
      <c r="M60" s="26">
        <v>128.72</v>
      </c>
      <c r="N60" s="26">
        <v>120.69799999999999</v>
      </c>
      <c r="O60" s="26">
        <v>8.0220000000000002</v>
      </c>
      <c r="P60" s="26">
        <v>6.2300000000000001E-2</v>
      </c>
    </row>
    <row r="61" spans="1:16" ht="15" customHeight="1" x14ac:dyDescent="0.25">
      <c r="A61" s="30" t="s">
        <v>522</v>
      </c>
      <c r="B61" s="31" t="s">
        <v>51</v>
      </c>
      <c r="C61" s="31" t="s">
        <v>537</v>
      </c>
      <c r="D61" s="31" t="s">
        <v>538</v>
      </c>
      <c r="E61" s="31">
        <v>59079</v>
      </c>
      <c r="F61" s="31">
        <v>71930</v>
      </c>
      <c r="G61" s="31">
        <v>12851</v>
      </c>
      <c r="H61" s="32">
        <v>0.17865980810000001</v>
      </c>
      <c r="J61" s="26" t="s">
        <v>506</v>
      </c>
      <c r="K61" s="26" t="s">
        <v>443</v>
      </c>
      <c r="L61" s="26" t="s">
        <v>331</v>
      </c>
      <c r="M61" s="26">
        <v>102.12</v>
      </c>
      <c r="N61" s="26">
        <v>98.233999999999995</v>
      </c>
      <c r="O61" s="26">
        <v>3.8860000000000001</v>
      </c>
      <c r="P61" s="26">
        <v>3.8100000000000002E-2</v>
      </c>
    </row>
    <row r="62" spans="1:16" ht="15" customHeight="1" x14ac:dyDescent="0.25">
      <c r="A62" s="30" t="s">
        <v>522</v>
      </c>
      <c r="B62" s="31" t="s">
        <v>78</v>
      </c>
      <c r="C62" s="31" t="s">
        <v>539</v>
      </c>
      <c r="D62" s="31" t="s">
        <v>540</v>
      </c>
      <c r="E62" s="31">
        <v>13080</v>
      </c>
      <c r="F62" s="31">
        <v>23470</v>
      </c>
      <c r="G62" s="31">
        <v>10390</v>
      </c>
      <c r="H62" s="32">
        <v>0.4426927993</v>
      </c>
      <c r="J62" s="26" t="s">
        <v>508</v>
      </c>
      <c r="K62" s="26" t="s">
        <v>443</v>
      </c>
      <c r="L62" s="26" t="s">
        <v>332</v>
      </c>
      <c r="M62" s="26">
        <v>99.42</v>
      </c>
      <c r="N62" s="26">
        <v>92.1</v>
      </c>
      <c r="O62" s="26">
        <v>7.32</v>
      </c>
      <c r="P62" s="26">
        <v>7.3599999999999999E-2</v>
      </c>
    </row>
    <row r="63" spans="1:16" ht="15" customHeight="1" x14ac:dyDescent="0.25">
      <c r="A63" s="30" t="s">
        <v>522</v>
      </c>
      <c r="B63" s="31" t="s">
        <v>82</v>
      </c>
      <c r="C63" s="31" t="s">
        <v>541</v>
      </c>
      <c r="D63" s="31" t="s">
        <v>542</v>
      </c>
      <c r="E63" s="31">
        <v>14399</v>
      </c>
      <c r="F63" s="31">
        <v>25670</v>
      </c>
      <c r="G63" s="31">
        <v>11271</v>
      </c>
      <c r="H63" s="32">
        <v>0.43907284769999999</v>
      </c>
      <c r="J63" s="26" t="s">
        <v>510</v>
      </c>
      <c r="K63" s="26" t="s">
        <v>443</v>
      </c>
      <c r="L63" s="26" t="s">
        <v>333</v>
      </c>
      <c r="M63" s="26">
        <v>144.05000000000001</v>
      </c>
      <c r="N63" s="26">
        <v>140.49299999999999</v>
      </c>
      <c r="O63" s="26">
        <v>3.5569999999999999</v>
      </c>
      <c r="P63" s="26">
        <v>2.47E-2</v>
      </c>
    </row>
    <row r="64" spans="1:16" ht="15" customHeight="1" x14ac:dyDescent="0.25">
      <c r="A64" s="30" t="s">
        <v>522</v>
      </c>
      <c r="B64" s="31" t="s">
        <v>83</v>
      </c>
      <c r="C64" s="31" t="s">
        <v>543</v>
      </c>
      <c r="D64" s="31" t="s">
        <v>544</v>
      </c>
      <c r="E64" s="31">
        <v>48627</v>
      </c>
      <c r="F64" s="31">
        <v>57430</v>
      </c>
      <c r="G64" s="31">
        <v>8803</v>
      </c>
      <c r="H64" s="32">
        <v>0.15328225670000001</v>
      </c>
      <c r="J64" s="26" t="s">
        <v>512</v>
      </c>
      <c r="K64" s="26" t="s">
        <v>443</v>
      </c>
      <c r="L64" s="26" t="s">
        <v>334</v>
      </c>
      <c r="M64" s="26">
        <v>67.12</v>
      </c>
      <c r="N64" s="26">
        <v>65.872</v>
      </c>
      <c r="O64" s="26">
        <v>1.248</v>
      </c>
      <c r="P64" s="26">
        <v>1.8599999999999998E-2</v>
      </c>
    </row>
    <row r="65" spans="1:16" ht="15" customHeight="1" x14ac:dyDescent="0.25">
      <c r="A65" s="30" t="s">
        <v>522</v>
      </c>
      <c r="B65" s="31" t="s">
        <v>85</v>
      </c>
      <c r="C65" s="31" t="s">
        <v>545</v>
      </c>
      <c r="D65" s="31" t="s">
        <v>546</v>
      </c>
      <c r="E65" s="31">
        <v>30193</v>
      </c>
      <c r="F65" s="31">
        <v>38960</v>
      </c>
      <c r="G65" s="31">
        <v>8767</v>
      </c>
      <c r="H65" s="32">
        <v>0.22502566739999999</v>
      </c>
      <c r="J65" s="26" t="s">
        <v>514</v>
      </c>
      <c r="K65" s="26" t="s">
        <v>443</v>
      </c>
      <c r="L65" s="26" t="s">
        <v>335</v>
      </c>
      <c r="M65" s="26">
        <v>227.24</v>
      </c>
      <c r="N65" s="26">
        <v>199.751</v>
      </c>
      <c r="O65" s="26">
        <v>27.489000000000001</v>
      </c>
      <c r="P65" s="26">
        <v>0.121</v>
      </c>
    </row>
    <row r="66" spans="1:16" ht="15" customHeight="1" x14ac:dyDescent="0.25">
      <c r="A66" s="30" t="s">
        <v>522</v>
      </c>
      <c r="B66" s="31" t="s">
        <v>339</v>
      </c>
      <c r="C66" s="31" t="s">
        <v>547</v>
      </c>
      <c r="D66" s="31" t="s">
        <v>548</v>
      </c>
      <c r="E66" s="31">
        <v>106794</v>
      </c>
      <c r="F66" s="31">
        <v>110590</v>
      </c>
      <c r="G66" s="31">
        <v>3796</v>
      </c>
      <c r="H66" s="32">
        <v>3.4324984199999999E-2</v>
      </c>
      <c r="J66" s="26" t="s">
        <v>516</v>
      </c>
      <c r="K66" s="26" t="s">
        <v>443</v>
      </c>
      <c r="L66" s="26" t="s">
        <v>408</v>
      </c>
      <c r="M66" s="26">
        <v>82.74</v>
      </c>
      <c r="N66" s="26">
        <v>81.347999999999999</v>
      </c>
      <c r="O66" s="26">
        <v>1.3919999999999999</v>
      </c>
      <c r="P66" s="26">
        <v>1.6799999999999999E-2</v>
      </c>
    </row>
    <row r="67" spans="1:16" ht="15" customHeight="1" x14ac:dyDescent="0.25">
      <c r="A67" s="30" t="s">
        <v>522</v>
      </c>
      <c r="B67" s="31" t="s">
        <v>340</v>
      </c>
      <c r="C67" s="31" t="s">
        <v>549</v>
      </c>
      <c r="D67" s="31" t="s">
        <v>550</v>
      </c>
      <c r="E67" s="31">
        <v>131541</v>
      </c>
      <c r="F67" s="31">
        <v>136520</v>
      </c>
      <c r="G67" s="31">
        <v>4979</v>
      </c>
      <c r="H67" s="32">
        <v>3.6470846799999998E-2</v>
      </c>
      <c r="J67" s="26" t="s">
        <v>518</v>
      </c>
      <c r="K67" s="26" t="s">
        <v>443</v>
      </c>
      <c r="L67" s="26" t="s">
        <v>337</v>
      </c>
      <c r="M67" s="26">
        <v>127.19</v>
      </c>
      <c r="N67" s="26">
        <v>119.509</v>
      </c>
      <c r="O67" s="26">
        <v>7.681</v>
      </c>
      <c r="P67" s="26">
        <v>6.0400000000000002E-2</v>
      </c>
    </row>
    <row r="68" spans="1:16" ht="15" customHeight="1" x14ac:dyDescent="0.25">
      <c r="A68" s="30" t="s">
        <v>522</v>
      </c>
      <c r="B68" s="31" t="s">
        <v>341</v>
      </c>
      <c r="C68" s="31" t="s">
        <v>551</v>
      </c>
      <c r="D68" s="31" t="s">
        <v>552</v>
      </c>
      <c r="E68" s="31">
        <v>113841</v>
      </c>
      <c r="F68" s="31">
        <v>117170</v>
      </c>
      <c r="G68" s="31">
        <v>3329</v>
      </c>
      <c r="H68" s="32">
        <v>2.84117095E-2</v>
      </c>
      <c r="J68" s="26" t="s">
        <v>520</v>
      </c>
      <c r="K68" s="26" t="s">
        <v>443</v>
      </c>
      <c r="L68" s="26" t="s">
        <v>338</v>
      </c>
      <c r="M68" s="26">
        <v>148.27000000000001</v>
      </c>
      <c r="N68" s="26">
        <v>141.358</v>
      </c>
      <c r="O68" s="26">
        <v>6.9119999999999999</v>
      </c>
      <c r="P68" s="26">
        <v>4.6600000000000003E-2</v>
      </c>
    </row>
    <row r="69" spans="1:16" ht="15" customHeight="1" x14ac:dyDescent="0.25">
      <c r="A69" s="30" t="s">
        <v>522</v>
      </c>
      <c r="B69" s="31" t="s">
        <v>342</v>
      </c>
      <c r="C69" s="31" t="s">
        <v>553</v>
      </c>
      <c r="D69" s="31" t="s">
        <v>554</v>
      </c>
      <c r="E69" s="31">
        <v>223831</v>
      </c>
      <c r="F69" s="31">
        <v>247440</v>
      </c>
      <c r="G69" s="31">
        <v>23609</v>
      </c>
      <c r="H69" s="32">
        <v>9.5413029400000002E-2</v>
      </c>
      <c r="J69" s="26" t="s">
        <v>523</v>
      </c>
      <c r="K69" s="26" t="s">
        <v>522</v>
      </c>
      <c r="L69" s="26" t="s">
        <v>1294</v>
      </c>
      <c r="M69" s="26">
        <v>120.78</v>
      </c>
      <c r="N69" s="26">
        <v>114.316</v>
      </c>
      <c r="O69" s="26">
        <v>6.4640000000000004</v>
      </c>
      <c r="P69" s="26">
        <v>5.3499999999999999E-2</v>
      </c>
    </row>
    <row r="70" spans="1:16" ht="15" customHeight="1" x14ac:dyDescent="0.25">
      <c r="A70" s="30" t="s">
        <v>522</v>
      </c>
      <c r="B70" s="31" t="s">
        <v>355</v>
      </c>
      <c r="C70" s="31" t="s">
        <v>555</v>
      </c>
      <c r="D70" s="31" t="s">
        <v>556</v>
      </c>
      <c r="E70" s="31">
        <v>201929</v>
      </c>
      <c r="F70" s="31">
        <v>216700</v>
      </c>
      <c r="G70" s="31">
        <v>14771</v>
      </c>
      <c r="H70" s="32">
        <v>6.8163359500000006E-2</v>
      </c>
      <c r="J70" s="26" t="s">
        <v>525</v>
      </c>
      <c r="K70" s="26" t="s">
        <v>522</v>
      </c>
      <c r="L70" s="26" t="s">
        <v>43</v>
      </c>
      <c r="M70" s="26">
        <v>155.16</v>
      </c>
      <c r="N70" s="26">
        <v>133.21</v>
      </c>
      <c r="O70" s="26">
        <v>21.95</v>
      </c>
      <c r="P70" s="26">
        <v>0.14149999999999999</v>
      </c>
    </row>
    <row r="71" spans="1:16" ht="15" customHeight="1" x14ac:dyDescent="0.25">
      <c r="A71" s="30" t="s">
        <v>522</v>
      </c>
      <c r="B71" s="31" t="s">
        <v>356</v>
      </c>
      <c r="C71" s="31" t="s">
        <v>557</v>
      </c>
      <c r="D71" s="31" t="s">
        <v>558</v>
      </c>
      <c r="E71" s="31">
        <v>88653</v>
      </c>
      <c r="F71" s="31">
        <v>94870</v>
      </c>
      <c r="G71" s="31">
        <v>6217</v>
      </c>
      <c r="H71" s="32">
        <v>6.5531780299999995E-2</v>
      </c>
      <c r="J71" s="26" t="s">
        <v>527</v>
      </c>
      <c r="K71" s="26" t="s">
        <v>522</v>
      </c>
      <c r="L71" s="26" t="s">
        <v>141</v>
      </c>
      <c r="M71" s="26">
        <v>72.94</v>
      </c>
      <c r="N71" s="26">
        <v>69.944999999999993</v>
      </c>
      <c r="O71" s="26">
        <v>2.9950000000000001</v>
      </c>
      <c r="P71" s="26">
        <v>4.1099999999999998E-2</v>
      </c>
    </row>
    <row r="72" spans="1:16" ht="15" customHeight="1" x14ac:dyDescent="0.25">
      <c r="A72" s="30" t="s">
        <v>522</v>
      </c>
      <c r="B72" s="31" t="s">
        <v>357</v>
      </c>
      <c r="C72" s="31" t="s">
        <v>559</v>
      </c>
      <c r="D72" s="31" t="s">
        <v>560</v>
      </c>
      <c r="E72" s="31">
        <v>177143</v>
      </c>
      <c r="F72" s="31">
        <v>186260</v>
      </c>
      <c r="G72" s="31">
        <v>9117</v>
      </c>
      <c r="H72" s="32">
        <v>4.89477075E-2</v>
      </c>
      <c r="J72" s="26" t="s">
        <v>529</v>
      </c>
      <c r="K72" s="26" t="s">
        <v>522</v>
      </c>
      <c r="L72" s="26" t="s">
        <v>70</v>
      </c>
      <c r="M72" s="26">
        <v>75.3</v>
      </c>
      <c r="N72" s="26">
        <v>67.549000000000007</v>
      </c>
      <c r="O72" s="26">
        <v>7.7510000000000003</v>
      </c>
      <c r="P72" s="26">
        <v>0.10290000000000001</v>
      </c>
    </row>
    <row r="73" spans="1:16" ht="15" customHeight="1" x14ac:dyDescent="0.25">
      <c r="A73" s="30" t="s">
        <v>522</v>
      </c>
      <c r="B73" s="31" t="s">
        <v>358</v>
      </c>
      <c r="C73" s="31" t="s">
        <v>561</v>
      </c>
      <c r="D73" s="31" t="s">
        <v>562</v>
      </c>
      <c r="E73" s="31">
        <v>313724</v>
      </c>
      <c r="F73" s="31">
        <v>352370</v>
      </c>
      <c r="G73" s="31">
        <v>38646</v>
      </c>
      <c r="H73" s="32">
        <v>0.10967448990000001</v>
      </c>
      <c r="J73" s="26" t="s">
        <v>531</v>
      </c>
      <c r="K73" s="26" t="s">
        <v>522</v>
      </c>
      <c r="L73" s="26" t="s">
        <v>143</v>
      </c>
      <c r="M73" s="26">
        <v>90.37</v>
      </c>
      <c r="N73" s="26">
        <v>79.762</v>
      </c>
      <c r="O73" s="26">
        <v>10.608000000000001</v>
      </c>
      <c r="P73" s="26">
        <v>0.1174</v>
      </c>
    </row>
    <row r="74" spans="1:16" ht="15" customHeight="1" x14ac:dyDescent="0.25">
      <c r="A74" s="30" t="s">
        <v>522</v>
      </c>
      <c r="B74" s="31" t="s">
        <v>359</v>
      </c>
      <c r="C74" s="31" t="s">
        <v>563</v>
      </c>
      <c r="D74" s="31" t="s">
        <v>564</v>
      </c>
      <c r="E74" s="31">
        <v>149221</v>
      </c>
      <c r="F74" s="31">
        <v>155620</v>
      </c>
      <c r="G74" s="31">
        <v>6399</v>
      </c>
      <c r="H74" s="32">
        <v>4.1119393400000002E-2</v>
      </c>
      <c r="J74" s="26" t="s">
        <v>1295</v>
      </c>
      <c r="K74" s="26" t="s">
        <v>522</v>
      </c>
      <c r="L74" s="26" t="s">
        <v>74</v>
      </c>
      <c r="M74" s="26">
        <v>286.44</v>
      </c>
      <c r="N74" s="26">
        <v>212.69300000000001</v>
      </c>
      <c r="O74" s="26">
        <v>73.747</v>
      </c>
      <c r="P74" s="26">
        <v>0.25750000000000001</v>
      </c>
    </row>
    <row r="75" spans="1:16" ht="15" customHeight="1" x14ac:dyDescent="0.25">
      <c r="A75" s="30" t="s">
        <v>565</v>
      </c>
      <c r="B75" s="31" t="s">
        <v>144</v>
      </c>
      <c r="C75" s="31" t="s">
        <v>566</v>
      </c>
      <c r="D75" s="31" t="s">
        <v>567</v>
      </c>
      <c r="E75" s="31">
        <v>105249</v>
      </c>
      <c r="F75" s="31">
        <v>110060</v>
      </c>
      <c r="G75" s="31">
        <v>4811</v>
      </c>
      <c r="H75" s="32">
        <v>4.3712520400000003E-2</v>
      </c>
      <c r="J75" s="26" t="s">
        <v>547</v>
      </c>
      <c r="K75" s="26" t="s">
        <v>522</v>
      </c>
      <c r="L75" s="26" t="s">
        <v>339</v>
      </c>
      <c r="M75" s="26">
        <v>110.59</v>
      </c>
      <c r="N75" s="26">
        <v>106.607</v>
      </c>
      <c r="O75" s="26">
        <v>3.9830000000000001</v>
      </c>
      <c r="P75" s="26">
        <v>3.5999999999999997E-2</v>
      </c>
    </row>
    <row r="76" spans="1:16" ht="15" customHeight="1" x14ac:dyDescent="0.25">
      <c r="A76" s="30" t="s">
        <v>565</v>
      </c>
      <c r="B76" s="31" t="s">
        <v>145</v>
      </c>
      <c r="C76" s="31" t="s">
        <v>568</v>
      </c>
      <c r="D76" s="31" t="s">
        <v>569</v>
      </c>
      <c r="E76" s="31">
        <v>120446</v>
      </c>
      <c r="F76" s="31">
        <v>137970</v>
      </c>
      <c r="G76" s="31">
        <v>17524</v>
      </c>
      <c r="H76" s="32">
        <v>0.12701311879999999</v>
      </c>
      <c r="J76" s="26" t="s">
        <v>549</v>
      </c>
      <c r="K76" s="26" t="s">
        <v>522</v>
      </c>
      <c r="L76" s="26" t="s">
        <v>340</v>
      </c>
      <c r="M76" s="26">
        <v>136.52000000000001</v>
      </c>
      <c r="N76" s="26">
        <v>131.255</v>
      </c>
      <c r="O76" s="26">
        <v>5.2649999999999997</v>
      </c>
      <c r="P76" s="26">
        <v>3.8600000000000002E-2</v>
      </c>
    </row>
    <row r="77" spans="1:16" ht="15" customHeight="1" x14ac:dyDescent="0.25">
      <c r="A77" s="30" t="s">
        <v>565</v>
      </c>
      <c r="B77" s="31" t="s">
        <v>81</v>
      </c>
      <c r="C77" s="31" t="s">
        <v>570</v>
      </c>
      <c r="D77" s="31" t="s">
        <v>571</v>
      </c>
      <c r="E77" s="31">
        <v>14044</v>
      </c>
      <c r="F77" s="31">
        <v>17180</v>
      </c>
      <c r="G77" s="31">
        <v>3136</v>
      </c>
      <c r="H77" s="32">
        <v>0.18253783470000001</v>
      </c>
      <c r="J77" s="26" t="s">
        <v>551</v>
      </c>
      <c r="K77" s="26" t="s">
        <v>522</v>
      </c>
      <c r="L77" s="26" t="s">
        <v>341</v>
      </c>
      <c r="M77" s="26">
        <v>117.17</v>
      </c>
      <c r="N77" s="26">
        <v>113.613</v>
      </c>
      <c r="O77" s="26">
        <v>3.5569999999999999</v>
      </c>
      <c r="P77" s="26">
        <v>3.04E-2</v>
      </c>
    </row>
    <row r="78" spans="1:16" ht="15" customHeight="1" x14ac:dyDescent="0.25">
      <c r="A78" s="30" t="s">
        <v>565</v>
      </c>
      <c r="B78" s="31" t="s">
        <v>148</v>
      </c>
      <c r="C78" s="31" t="s">
        <v>572</v>
      </c>
      <c r="D78" s="31" t="s">
        <v>573</v>
      </c>
      <c r="E78" s="31">
        <v>118171</v>
      </c>
      <c r="F78" s="31">
        <v>137980</v>
      </c>
      <c r="G78" s="31">
        <v>19809</v>
      </c>
      <c r="H78" s="32">
        <v>0.14356428469999999</v>
      </c>
      <c r="J78" s="26" t="s">
        <v>553</v>
      </c>
      <c r="K78" s="26" t="s">
        <v>522</v>
      </c>
      <c r="L78" s="26" t="s">
        <v>342</v>
      </c>
      <c r="M78" s="26">
        <v>247.44</v>
      </c>
      <c r="N78" s="26">
        <v>223.148</v>
      </c>
      <c r="O78" s="26">
        <v>24.292000000000002</v>
      </c>
      <c r="P78" s="26">
        <v>9.8199999999999996E-2</v>
      </c>
    </row>
    <row r="79" spans="1:16" ht="15" customHeight="1" x14ac:dyDescent="0.25">
      <c r="A79" s="30" t="s">
        <v>565</v>
      </c>
      <c r="B79" s="31" t="s">
        <v>196</v>
      </c>
      <c r="C79" s="31" t="s">
        <v>574</v>
      </c>
      <c r="D79" s="31" t="s">
        <v>575</v>
      </c>
      <c r="E79" s="31">
        <v>54479</v>
      </c>
      <c r="F79" s="31">
        <v>57240</v>
      </c>
      <c r="G79" s="31">
        <v>2761</v>
      </c>
      <c r="H79" s="32">
        <v>4.8235499699999997E-2</v>
      </c>
      <c r="J79" s="26" t="s">
        <v>555</v>
      </c>
      <c r="K79" s="26" t="s">
        <v>522</v>
      </c>
      <c r="L79" s="26" t="s">
        <v>355</v>
      </c>
      <c r="M79" s="26">
        <v>216.7</v>
      </c>
      <c r="N79" s="26">
        <v>201.34200000000001</v>
      </c>
      <c r="O79" s="26">
        <v>15.358000000000001</v>
      </c>
      <c r="P79" s="26">
        <v>7.0900000000000005E-2</v>
      </c>
    </row>
    <row r="80" spans="1:16" ht="15" customHeight="1" x14ac:dyDescent="0.25">
      <c r="A80" s="30" t="s">
        <v>565</v>
      </c>
      <c r="B80" s="31" t="s">
        <v>197</v>
      </c>
      <c r="C80" s="31" t="s">
        <v>576</v>
      </c>
      <c r="D80" s="31" t="s">
        <v>577</v>
      </c>
      <c r="E80" s="31">
        <v>34297</v>
      </c>
      <c r="F80" s="31">
        <v>35900</v>
      </c>
      <c r="G80" s="31">
        <v>1603</v>
      </c>
      <c r="H80" s="32">
        <v>4.4651810600000001E-2</v>
      </c>
      <c r="J80" s="26" t="s">
        <v>557</v>
      </c>
      <c r="K80" s="26" t="s">
        <v>522</v>
      </c>
      <c r="L80" s="26" t="s">
        <v>356</v>
      </c>
      <c r="M80" s="26">
        <v>94.87</v>
      </c>
      <c r="N80" s="26">
        <v>88.323999999999998</v>
      </c>
      <c r="O80" s="26">
        <v>6.5460000000000003</v>
      </c>
      <c r="P80" s="26">
        <v>6.9000000000000006E-2</v>
      </c>
    </row>
    <row r="81" spans="1:16" ht="15" customHeight="1" x14ac:dyDescent="0.25">
      <c r="A81" s="30" t="s">
        <v>565</v>
      </c>
      <c r="B81" s="31" t="s">
        <v>198</v>
      </c>
      <c r="C81" s="31" t="s">
        <v>578</v>
      </c>
      <c r="D81" s="31" t="s">
        <v>579</v>
      </c>
      <c r="E81" s="31">
        <v>47826</v>
      </c>
      <c r="F81" s="31">
        <v>49340</v>
      </c>
      <c r="G81" s="31">
        <v>1514</v>
      </c>
      <c r="H81" s="32">
        <v>3.06850426E-2</v>
      </c>
      <c r="J81" s="26" t="s">
        <v>559</v>
      </c>
      <c r="K81" s="26" t="s">
        <v>522</v>
      </c>
      <c r="L81" s="26" t="s">
        <v>357</v>
      </c>
      <c r="M81" s="26">
        <v>186.26</v>
      </c>
      <c r="N81" s="26">
        <v>176.57499999999999</v>
      </c>
      <c r="O81" s="26">
        <v>9.6850000000000005</v>
      </c>
      <c r="P81" s="26">
        <v>5.1999999999999998E-2</v>
      </c>
    </row>
    <row r="82" spans="1:16" ht="15" customHeight="1" x14ac:dyDescent="0.25">
      <c r="A82" s="30" t="s">
        <v>565</v>
      </c>
      <c r="B82" s="31" t="s">
        <v>36</v>
      </c>
      <c r="C82" s="31" t="s">
        <v>580</v>
      </c>
      <c r="D82" s="31" t="s">
        <v>581</v>
      </c>
      <c r="E82" s="31">
        <v>26852</v>
      </c>
      <c r="F82" s="31">
        <v>33870</v>
      </c>
      <c r="G82" s="31">
        <v>7018</v>
      </c>
      <c r="H82" s="32">
        <v>0.2072040154</v>
      </c>
      <c r="J82" s="26" t="s">
        <v>561</v>
      </c>
      <c r="K82" s="26" t="s">
        <v>522</v>
      </c>
      <c r="L82" s="26" t="s">
        <v>358</v>
      </c>
      <c r="M82" s="26">
        <v>352.37</v>
      </c>
      <c r="N82" s="26">
        <v>312.916</v>
      </c>
      <c r="O82" s="26">
        <v>39.454000000000001</v>
      </c>
      <c r="P82" s="26">
        <v>0.112</v>
      </c>
    </row>
    <row r="83" spans="1:16" ht="15" customHeight="1" x14ac:dyDescent="0.25">
      <c r="A83" s="30" t="s">
        <v>565</v>
      </c>
      <c r="B83" s="31" t="s">
        <v>199</v>
      </c>
      <c r="C83" s="31" t="s">
        <v>582</v>
      </c>
      <c r="D83" s="31" t="s">
        <v>583</v>
      </c>
      <c r="E83" s="31">
        <v>50014</v>
      </c>
      <c r="F83" s="31">
        <v>51720</v>
      </c>
      <c r="G83" s="31">
        <v>1706</v>
      </c>
      <c r="H83" s="32">
        <v>3.2985305499999999E-2</v>
      </c>
      <c r="J83" s="26" t="s">
        <v>563</v>
      </c>
      <c r="K83" s="26" t="s">
        <v>522</v>
      </c>
      <c r="L83" s="26" t="s">
        <v>359</v>
      </c>
      <c r="M83" s="26">
        <v>155.62</v>
      </c>
      <c r="N83" s="26">
        <v>148.94900000000001</v>
      </c>
      <c r="O83" s="26">
        <v>6.6710000000000003</v>
      </c>
      <c r="P83" s="26">
        <v>4.2900000000000001E-2</v>
      </c>
    </row>
    <row r="84" spans="1:16" ht="15" customHeight="1" x14ac:dyDescent="0.25">
      <c r="A84" s="30" t="s">
        <v>565</v>
      </c>
      <c r="B84" s="31" t="s">
        <v>200</v>
      </c>
      <c r="C84" s="31" t="s">
        <v>584</v>
      </c>
      <c r="D84" s="31" t="s">
        <v>585</v>
      </c>
      <c r="E84" s="31">
        <v>39043</v>
      </c>
      <c r="F84" s="31">
        <v>41720</v>
      </c>
      <c r="G84" s="31">
        <v>2677</v>
      </c>
      <c r="H84" s="32">
        <v>6.4165867700000004E-2</v>
      </c>
      <c r="J84" s="26" t="s">
        <v>566</v>
      </c>
      <c r="K84" s="26" t="s">
        <v>565</v>
      </c>
      <c r="L84" s="26" t="s">
        <v>144</v>
      </c>
      <c r="M84" s="26">
        <v>110.06</v>
      </c>
      <c r="N84" s="26">
        <v>105.161</v>
      </c>
      <c r="O84" s="26">
        <v>4.899</v>
      </c>
      <c r="P84" s="26">
        <v>4.4499999999999998E-2</v>
      </c>
    </row>
    <row r="85" spans="1:16" ht="15" customHeight="1" x14ac:dyDescent="0.25">
      <c r="A85" s="30" t="s">
        <v>565</v>
      </c>
      <c r="B85" s="31" t="s">
        <v>201</v>
      </c>
      <c r="C85" s="31" t="s">
        <v>586</v>
      </c>
      <c r="D85" s="31" t="s">
        <v>587</v>
      </c>
      <c r="E85" s="31">
        <v>44058</v>
      </c>
      <c r="F85" s="31">
        <v>45660</v>
      </c>
      <c r="G85" s="31">
        <v>1602</v>
      </c>
      <c r="H85" s="32">
        <v>3.5085413900000001E-2</v>
      </c>
      <c r="J85" s="26" t="s">
        <v>568</v>
      </c>
      <c r="K85" s="26" t="s">
        <v>565</v>
      </c>
      <c r="L85" s="26" t="s">
        <v>145</v>
      </c>
      <c r="M85" s="26">
        <v>137.97</v>
      </c>
      <c r="N85" s="26">
        <v>119.86199999999999</v>
      </c>
      <c r="O85" s="26">
        <v>18.108000000000001</v>
      </c>
      <c r="P85" s="26">
        <v>0.13120000000000001</v>
      </c>
    </row>
    <row r="86" spans="1:16" ht="15" customHeight="1" x14ac:dyDescent="0.25">
      <c r="A86" s="30" t="s">
        <v>565</v>
      </c>
      <c r="B86" s="31" t="s">
        <v>202</v>
      </c>
      <c r="C86" s="31" t="s">
        <v>588</v>
      </c>
      <c r="D86" s="31" t="s">
        <v>589</v>
      </c>
      <c r="E86" s="31">
        <v>40751</v>
      </c>
      <c r="F86" s="31">
        <v>43510</v>
      </c>
      <c r="G86" s="31">
        <v>2759</v>
      </c>
      <c r="H86" s="32">
        <v>6.3410710199999998E-2</v>
      </c>
      <c r="J86" s="26" t="s">
        <v>570</v>
      </c>
      <c r="K86" s="26" t="s">
        <v>565</v>
      </c>
      <c r="L86" s="26" t="s">
        <v>81</v>
      </c>
      <c r="M86" s="26">
        <v>17.18</v>
      </c>
      <c r="N86" s="26">
        <v>14.026999999999999</v>
      </c>
      <c r="O86" s="26">
        <v>3.153</v>
      </c>
      <c r="P86" s="26">
        <v>0.1835</v>
      </c>
    </row>
    <row r="87" spans="1:16" ht="15" customHeight="1" x14ac:dyDescent="0.25">
      <c r="A87" s="30" t="s">
        <v>565</v>
      </c>
      <c r="B87" s="31" t="s">
        <v>265</v>
      </c>
      <c r="C87" s="31" t="s">
        <v>590</v>
      </c>
      <c r="D87" s="31" t="s">
        <v>591</v>
      </c>
      <c r="E87" s="31">
        <v>41497</v>
      </c>
      <c r="F87" s="31">
        <v>42510</v>
      </c>
      <c r="G87" s="31">
        <v>1013</v>
      </c>
      <c r="H87" s="32">
        <v>2.38296871E-2</v>
      </c>
      <c r="J87" s="26" t="s">
        <v>572</v>
      </c>
      <c r="K87" s="26" t="s">
        <v>565</v>
      </c>
      <c r="L87" s="26" t="s">
        <v>148</v>
      </c>
      <c r="M87" s="26">
        <v>137.97999999999999</v>
      </c>
      <c r="N87" s="26">
        <v>117.71299999999999</v>
      </c>
      <c r="O87" s="26">
        <v>20.266999999999999</v>
      </c>
      <c r="P87" s="26">
        <v>0.1469</v>
      </c>
    </row>
    <row r="88" spans="1:16" ht="15" customHeight="1" x14ac:dyDescent="0.25">
      <c r="A88" s="30" t="s">
        <v>565</v>
      </c>
      <c r="B88" s="31" t="s">
        <v>266</v>
      </c>
      <c r="C88" s="31" t="s">
        <v>592</v>
      </c>
      <c r="D88" s="31" t="s">
        <v>593</v>
      </c>
      <c r="E88" s="31">
        <v>72617</v>
      </c>
      <c r="F88" s="31">
        <v>74060</v>
      </c>
      <c r="G88" s="31">
        <v>1443</v>
      </c>
      <c r="H88" s="32">
        <v>1.9484201999999999E-2</v>
      </c>
      <c r="J88" s="26" t="s">
        <v>1279</v>
      </c>
      <c r="K88" s="26" t="s">
        <v>565</v>
      </c>
      <c r="L88" s="26" t="s">
        <v>395</v>
      </c>
      <c r="M88" s="26">
        <v>149.18</v>
      </c>
      <c r="N88" s="26">
        <v>139.435</v>
      </c>
      <c r="O88" s="26">
        <v>9.7449999999999992</v>
      </c>
      <c r="P88" s="26">
        <v>6.5299999999999997E-2</v>
      </c>
    </row>
    <row r="89" spans="1:16" ht="15" customHeight="1" x14ac:dyDescent="0.25">
      <c r="A89" s="30" t="s">
        <v>565</v>
      </c>
      <c r="B89" s="31" t="s">
        <v>50</v>
      </c>
      <c r="C89" s="31" t="s">
        <v>594</v>
      </c>
      <c r="D89" s="31" t="s">
        <v>595</v>
      </c>
      <c r="E89" s="31">
        <v>34053</v>
      </c>
      <c r="F89" s="31">
        <v>39090</v>
      </c>
      <c r="G89" s="31">
        <v>5037</v>
      </c>
      <c r="H89" s="32">
        <v>0.12885648499999999</v>
      </c>
      <c r="J89" s="26" t="s">
        <v>1280</v>
      </c>
      <c r="K89" s="26" t="s">
        <v>565</v>
      </c>
      <c r="L89" s="26" t="s">
        <v>109</v>
      </c>
      <c r="M89" s="26">
        <v>171.64</v>
      </c>
      <c r="N89" s="26">
        <v>149.45099999999999</v>
      </c>
      <c r="O89" s="26">
        <v>22.189</v>
      </c>
      <c r="P89" s="26">
        <v>0.1293</v>
      </c>
    </row>
    <row r="90" spans="1:16" ht="15" customHeight="1" x14ac:dyDescent="0.25">
      <c r="A90" s="30" t="s">
        <v>565</v>
      </c>
      <c r="B90" s="31" t="s">
        <v>267</v>
      </c>
      <c r="C90" s="31" t="s">
        <v>596</v>
      </c>
      <c r="D90" s="31" t="s">
        <v>597</v>
      </c>
      <c r="E90" s="31">
        <v>45977</v>
      </c>
      <c r="F90" s="31">
        <v>49900</v>
      </c>
      <c r="G90" s="31">
        <v>3923</v>
      </c>
      <c r="H90" s="32">
        <v>7.8617234499999994E-2</v>
      </c>
      <c r="J90" s="26" t="s">
        <v>574</v>
      </c>
      <c r="K90" s="26" t="s">
        <v>565</v>
      </c>
      <c r="L90" s="26" t="s">
        <v>196</v>
      </c>
      <c r="M90" s="26">
        <v>57.24</v>
      </c>
      <c r="N90" s="26">
        <v>54.408000000000001</v>
      </c>
      <c r="O90" s="26">
        <v>2.8319999999999999</v>
      </c>
      <c r="P90" s="26">
        <v>4.9500000000000002E-2</v>
      </c>
    </row>
    <row r="91" spans="1:16" ht="15" customHeight="1" x14ac:dyDescent="0.25">
      <c r="A91" s="30" t="s">
        <v>565</v>
      </c>
      <c r="B91" s="31" t="s">
        <v>60</v>
      </c>
      <c r="C91" s="31" t="s">
        <v>598</v>
      </c>
      <c r="D91" s="31" t="s">
        <v>599</v>
      </c>
      <c r="E91" s="31">
        <v>18762</v>
      </c>
      <c r="F91" s="31">
        <v>22830</v>
      </c>
      <c r="G91" s="31">
        <v>4068</v>
      </c>
      <c r="H91" s="32">
        <v>0.1781865966</v>
      </c>
      <c r="J91" s="26" t="s">
        <v>576</v>
      </c>
      <c r="K91" s="26" t="s">
        <v>565</v>
      </c>
      <c r="L91" s="26" t="s">
        <v>197</v>
      </c>
      <c r="M91" s="26">
        <v>35.9</v>
      </c>
      <c r="N91" s="26">
        <v>34.256999999999998</v>
      </c>
      <c r="O91" s="26">
        <v>1.643</v>
      </c>
      <c r="P91" s="26">
        <v>4.58E-2</v>
      </c>
    </row>
    <row r="92" spans="1:16" ht="15" customHeight="1" x14ac:dyDescent="0.25">
      <c r="A92" s="30" t="s">
        <v>565</v>
      </c>
      <c r="B92" s="31" t="s">
        <v>73</v>
      </c>
      <c r="C92" s="31" t="s">
        <v>600</v>
      </c>
      <c r="D92" s="31" t="s">
        <v>601</v>
      </c>
      <c r="E92" s="31">
        <v>39783</v>
      </c>
      <c r="F92" s="31">
        <v>44170</v>
      </c>
      <c r="G92" s="31">
        <v>4387</v>
      </c>
      <c r="H92" s="32">
        <v>9.9320805999999998E-2</v>
      </c>
      <c r="J92" s="26" t="s">
        <v>578</v>
      </c>
      <c r="K92" s="26" t="s">
        <v>565</v>
      </c>
      <c r="L92" s="26" t="s">
        <v>198</v>
      </c>
      <c r="M92" s="26">
        <v>49.34</v>
      </c>
      <c r="N92" s="26">
        <v>47.774999999999999</v>
      </c>
      <c r="O92" s="26">
        <v>1.5649999999999999</v>
      </c>
      <c r="P92" s="26">
        <v>3.1699999999999999E-2</v>
      </c>
    </row>
    <row r="93" spans="1:16" ht="15" customHeight="1" x14ac:dyDescent="0.25">
      <c r="A93" s="30" t="s">
        <v>565</v>
      </c>
      <c r="B93" s="31" t="s">
        <v>268</v>
      </c>
      <c r="C93" s="31" t="s">
        <v>602</v>
      </c>
      <c r="D93" s="31" t="s">
        <v>603</v>
      </c>
      <c r="E93" s="31">
        <v>22781</v>
      </c>
      <c r="F93" s="31">
        <v>23250</v>
      </c>
      <c r="G93" s="31">
        <v>469</v>
      </c>
      <c r="H93" s="32">
        <v>2.0172043000000001E-2</v>
      </c>
      <c r="J93" s="26" t="s">
        <v>580</v>
      </c>
      <c r="K93" s="26" t="s">
        <v>565</v>
      </c>
      <c r="L93" s="26" t="s">
        <v>36</v>
      </c>
      <c r="M93" s="26">
        <v>33.869999999999997</v>
      </c>
      <c r="N93" s="26">
        <v>26.776</v>
      </c>
      <c r="O93" s="26">
        <v>7.0940000000000003</v>
      </c>
      <c r="P93" s="26">
        <v>0.2094</v>
      </c>
    </row>
    <row r="94" spans="1:16" ht="15" customHeight="1" x14ac:dyDescent="0.25">
      <c r="A94" s="30" t="s">
        <v>565</v>
      </c>
      <c r="B94" s="31" t="s">
        <v>26</v>
      </c>
      <c r="C94" s="31" t="s">
        <v>604</v>
      </c>
      <c r="D94" s="31" t="s">
        <v>605</v>
      </c>
      <c r="E94" s="31">
        <v>23093</v>
      </c>
      <c r="F94" s="31">
        <v>29660</v>
      </c>
      <c r="G94" s="31">
        <v>6567</v>
      </c>
      <c r="H94" s="32">
        <v>0.22140930549999999</v>
      </c>
      <c r="J94" s="26" t="s">
        <v>582</v>
      </c>
      <c r="K94" s="26" t="s">
        <v>565</v>
      </c>
      <c r="L94" s="26" t="s">
        <v>199</v>
      </c>
      <c r="M94" s="26">
        <v>51.72</v>
      </c>
      <c r="N94" s="26">
        <v>49.845999999999997</v>
      </c>
      <c r="O94" s="26">
        <v>1.8740000000000001</v>
      </c>
      <c r="P94" s="26">
        <v>3.6200000000000003E-2</v>
      </c>
    </row>
    <row r="95" spans="1:16" ht="15" customHeight="1" x14ac:dyDescent="0.25">
      <c r="A95" s="30" t="s">
        <v>565</v>
      </c>
      <c r="B95" s="31" t="s">
        <v>42</v>
      </c>
      <c r="C95" s="31" t="s">
        <v>606</v>
      </c>
      <c r="D95" s="31" t="s">
        <v>607</v>
      </c>
      <c r="E95" s="31">
        <v>41161</v>
      </c>
      <c r="F95" s="31">
        <v>68570</v>
      </c>
      <c r="G95" s="31">
        <v>27409</v>
      </c>
      <c r="H95" s="32">
        <v>0.39972291090000001</v>
      </c>
      <c r="J95" s="26" t="s">
        <v>584</v>
      </c>
      <c r="K95" s="26" t="s">
        <v>565</v>
      </c>
      <c r="L95" s="26" t="s">
        <v>200</v>
      </c>
      <c r="M95" s="26">
        <v>41.72</v>
      </c>
      <c r="N95" s="26">
        <v>38.966999999999999</v>
      </c>
      <c r="O95" s="26">
        <v>2.7530000000000001</v>
      </c>
      <c r="P95" s="26">
        <v>6.6000000000000003E-2</v>
      </c>
    </row>
    <row r="96" spans="1:16" ht="15" customHeight="1" x14ac:dyDescent="0.25">
      <c r="A96" s="30" t="s">
        <v>565</v>
      </c>
      <c r="B96" s="31" t="s">
        <v>269</v>
      </c>
      <c r="C96" s="31" t="s">
        <v>608</v>
      </c>
      <c r="D96" s="31" t="s">
        <v>609</v>
      </c>
      <c r="E96" s="31">
        <v>41548</v>
      </c>
      <c r="F96" s="31">
        <v>45480</v>
      </c>
      <c r="G96" s="31">
        <v>3932</v>
      </c>
      <c r="H96" s="32">
        <v>8.6455584899999993E-2</v>
      </c>
      <c r="J96" s="26" t="s">
        <v>586</v>
      </c>
      <c r="K96" s="26" t="s">
        <v>565</v>
      </c>
      <c r="L96" s="26" t="s">
        <v>201</v>
      </c>
      <c r="M96" s="26">
        <v>45.66</v>
      </c>
      <c r="N96" s="26">
        <v>43.966000000000001</v>
      </c>
      <c r="O96" s="26">
        <v>1.694</v>
      </c>
      <c r="P96" s="26">
        <v>3.7100000000000001E-2</v>
      </c>
    </row>
    <row r="97" spans="1:16" ht="15" customHeight="1" x14ac:dyDescent="0.25">
      <c r="A97" s="30" t="s">
        <v>565</v>
      </c>
      <c r="B97" s="31" t="s">
        <v>69</v>
      </c>
      <c r="C97" s="31" t="s">
        <v>610</v>
      </c>
      <c r="D97" s="31" t="s">
        <v>611</v>
      </c>
      <c r="E97" s="31">
        <v>39274</v>
      </c>
      <c r="F97" s="31">
        <v>50880</v>
      </c>
      <c r="G97" s="31">
        <v>11606</v>
      </c>
      <c r="H97" s="32">
        <v>0.22810534590000001</v>
      </c>
      <c r="J97" s="26" t="s">
        <v>588</v>
      </c>
      <c r="K97" s="26" t="s">
        <v>565</v>
      </c>
      <c r="L97" s="26" t="s">
        <v>202</v>
      </c>
      <c r="M97" s="26">
        <v>43.51</v>
      </c>
      <c r="N97" s="26">
        <v>40.75</v>
      </c>
      <c r="O97" s="26">
        <v>2.76</v>
      </c>
      <c r="P97" s="26">
        <v>6.3399999999999998E-2</v>
      </c>
    </row>
    <row r="98" spans="1:16" ht="15" customHeight="1" x14ac:dyDescent="0.25">
      <c r="A98" s="30" t="s">
        <v>565</v>
      </c>
      <c r="B98" s="31" t="s">
        <v>90</v>
      </c>
      <c r="C98" s="31" t="s">
        <v>612</v>
      </c>
      <c r="D98" s="31" t="s">
        <v>613</v>
      </c>
      <c r="E98" s="31">
        <v>29902</v>
      </c>
      <c r="F98" s="31">
        <v>40500</v>
      </c>
      <c r="G98" s="31">
        <v>10598</v>
      </c>
      <c r="H98" s="32">
        <v>0.26167901230000001</v>
      </c>
      <c r="J98" s="26" t="s">
        <v>590</v>
      </c>
      <c r="K98" s="26" t="s">
        <v>565</v>
      </c>
      <c r="L98" s="26" t="s">
        <v>265</v>
      </c>
      <c r="M98" s="26">
        <v>42.51</v>
      </c>
      <c r="N98" s="26">
        <v>41.396000000000001</v>
      </c>
      <c r="O98" s="26">
        <v>1.1140000000000001</v>
      </c>
      <c r="P98" s="26">
        <v>2.6200000000000001E-2</v>
      </c>
    </row>
    <row r="99" spans="1:16" ht="15" customHeight="1" x14ac:dyDescent="0.25">
      <c r="A99" s="30" t="s">
        <v>565</v>
      </c>
      <c r="B99" s="31" t="s">
        <v>91</v>
      </c>
      <c r="C99" s="31" t="s">
        <v>614</v>
      </c>
      <c r="D99" s="31" t="s">
        <v>615</v>
      </c>
      <c r="E99" s="31">
        <v>49961</v>
      </c>
      <c r="F99" s="31">
        <v>63720</v>
      </c>
      <c r="G99" s="31">
        <v>13759</v>
      </c>
      <c r="H99" s="32">
        <v>0.21592906470000001</v>
      </c>
      <c r="J99" s="26" t="s">
        <v>592</v>
      </c>
      <c r="K99" s="26" t="s">
        <v>565</v>
      </c>
      <c r="L99" s="26" t="s">
        <v>266</v>
      </c>
      <c r="M99" s="26">
        <v>74.06</v>
      </c>
      <c r="N99" s="26">
        <v>72.421000000000006</v>
      </c>
      <c r="O99" s="26">
        <v>1.639</v>
      </c>
      <c r="P99" s="26">
        <v>2.2100000000000002E-2</v>
      </c>
    </row>
    <row r="100" spans="1:16" ht="15" customHeight="1" x14ac:dyDescent="0.25">
      <c r="A100" s="30" t="s">
        <v>565</v>
      </c>
      <c r="B100" s="31" t="s">
        <v>108</v>
      </c>
      <c r="C100" s="31" t="s">
        <v>616</v>
      </c>
      <c r="D100" s="31" t="s">
        <v>617</v>
      </c>
      <c r="E100" s="31">
        <v>32640</v>
      </c>
      <c r="F100" s="31">
        <v>42950</v>
      </c>
      <c r="G100" s="31">
        <v>10310</v>
      </c>
      <c r="H100" s="32">
        <v>0.2400465658</v>
      </c>
      <c r="J100" s="26" t="s">
        <v>594</v>
      </c>
      <c r="K100" s="26" t="s">
        <v>565</v>
      </c>
      <c r="L100" s="26" t="s">
        <v>50</v>
      </c>
      <c r="M100" s="26">
        <v>39.090000000000003</v>
      </c>
      <c r="N100" s="26">
        <v>34.256999999999998</v>
      </c>
      <c r="O100" s="26">
        <v>4.8330000000000002</v>
      </c>
      <c r="P100" s="26">
        <v>0.1236</v>
      </c>
    </row>
    <row r="101" spans="1:16" ht="15" customHeight="1" x14ac:dyDescent="0.25">
      <c r="A101" s="30" t="s">
        <v>565</v>
      </c>
      <c r="B101" s="31" t="s">
        <v>273</v>
      </c>
      <c r="C101" s="31" t="s">
        <v>618</v>
      </c>
      <c r="D101" s="31" t="s">
        <v>619</v>
      </c>
      <c r="E101" s="31">
        <v>29271</v>
      </c>
      <c r="F101" s="31">
        <v>29240</v>
      </c>
      <c r="G101" s="47">
        <v>0</v>
      </c>
      <c r="H101" s="32">
        <v>0</v>
      </c>
      <c r="J101" s="26" t="s">
        <v>596</v>
      </c>
      <c r="K101" s="26" t="s">
        <v>565</v>
      </c>
      <c r="L101" s="26" t="s">
        <v>267</v>
      </c>
      <c r="M101" s="26">
        <v>49.9</v>
      </c>
      <c r="N101" s="26">
        <v>45.887</v>
      </c>
      <c r="O101" s="26">
        <v>4.0129999999999999</v>
      </c>
      <c r="P101" s="26">
        <v>8.0399999999999999E-2</v>
      </c>
    </row>
    <row r="102" spans="1:16" ht="15" customHeight="1" x14ac:dyDescent="0.25">
      <c r="A102" s="30" t="s">
        <v>565</v>
      </c>
      <c r="B102" s="31" t="s">
        <v>274</v>
      </c>
      <c r="C102" s="31" t="s">
        <v>620</v>
      </c>
      <c r="D102" s="31" t="s">
        <v>621</v>
      </c>
      <c r="E102" s="31">
        <v>26972</v>
      </c>
      <c r="F102" s="31">
        <v>35730</v>
      </c>
      <c r="G102" s="31">
        <v>8758</v>
      </c>
      <c r="H102" s="32">
        <v>0.2451161489</v>
      </c>
      <c r="J102" s="26" t="s">
        <v>598</v>
      </c>
      <c r="K102" s="26" t="s">
        <v>565</v>
      </c>
      <c r="L102" s="26" t="s">
        <v>60</v>
      </c>
      <c r="M102" s="26">
        <v>22.83</v>
      </c>
      <c r="N102" s="26">
        <v>18.710999999999999</v>
      </c>
      <c r="O102" s="26">
        <v>4.1189999999999998</v>
      </c>
      <c r="P102" s="26">
        <v>0.1804</v>
      </c>
    </row>
    <row r="103" spans="1:16" ht="15" customHeight="1" x14ac:dyDescent="0.25">
      <c r="A103" s="30" t="s">
        <v>565</v>
      </c>
      <c r="B103" s="31" t="s">
        <v>275</v>
      </c>
      <c r="C103" s="31" t="s">
        <v>622</v>
      </c>
      <c r="D103" s="31" t="s">
        <v>623</v>
      </c>
      <c r="E103" s="31">
        <v>34577</v>
      </c>
      <c r="F103" s="31">
        <v>40320</v>
      </c>
      <c r="G103" s="31">
        <v>5743</v>
      </c>
      <c r="H103" s="32">
        <v>0.1424355159</v>
      </c>
      <c r="J103" s="26" t="s">
        <v>600</v>
      </c>
      <c r="K103" s="26" t="s">
        <v>565</v>
      </c>
      <c r="L103" s="26" t="s">
        <v>73</v>
      </c>
      <c r="M103" s="26">
        <v>44.17</v>
      </c>
      <c r="N103" s="26">
        <v>39.933999999999997</v>
      </c>
      <c r="O103" s="26">
        <v>4.2359999999999998</v>
      </c>
      <c r="P103" s="26">
        <v>9.5899999999999999E-2</v>
      </c>
    </row>
    <row r="104" spans="1:16" ht="15" customHeight="1" x14ac:dyDescent="0.25">
      <c r="A104" s="30" t="s">
        <v>565</v>
      </c>
      <c r="B104" s="31" t="s">
        <v>276</v>
      </c>
      <c r="C104" s="31" t="s">
        <v>624</v>
      </c>
      <c r="D104" s="31" t="s">
        <v>625</v>
      </c>
      <c r="E104" s="31">
        <v>41926</v>
      </c>
      <c r="F104" s="31">
        <v>44680</v>
      </c>
      <c r="G104" s="31">
        <v>2754</v>
      </c>
      <c r="H104" s="32">
        <v>6.1638316899999997E-2</v>
      </c>
      <c r="J104" s="26" t="s">
        <v>602</v>
      </c>
      <c r="K104" s="26" t="s">
        <v>565</v>
      </c>
      <c r="L104" s="26" t="s">
        <v>268</v>
      </c>
      <c r="M104" s="26">
        <v>23.25</v>
      </c>
      <c r="N104" s="26">
        <v>22.707000000000001</v>
      </c>
      <c r="O104" s="26">
        <v>0.54300000000000004</v>
      </c>
      <c r="P104" s="26">
        <v>2.3400000000000001E-2</v>
      </c>
    </row>
    <row r="105" spans="1:16" ht="15" customHeight="1" x14ac:dyDescent="0.25">
      <c r="A105" s="30" t="s">
        <v>565</v>
      </c>
      <c r="B105" s="31" t="s">
        <v>277</v>
      </c>
      <c r="C105" s="31" t="s">
        <v>626</v>
      </c>
      <c r="D105" s="31" t="s">
        <v>627</v>
      </c>
      <c r="E105" s="31">
        <v>91317</v>
      </c>
      <c r="F105" s="31">
        <v>96810</v>
      </c>
      <c r="G105" s="31">
        <v>5493</v>
      </c>
      <c r="H105" s="32">
        <v>5.6740006199999998E-2</v>
      </c>
      <c r="J105" s="26" t="s">
        <v>604</v>
      </c>
      <c r="K105" s="26" t="s">
        <v>565</v>
      </c>
      <c r="L105" s="26" t="s">
        <v>26</v>
      </c>
      <c r="M105" s="26">
        <v>29.66</v>
      </c>
      <c r="N105" s="26">
        <v>23.030999999999999</v>
      </c>
      <c r="O105" s="26">
        <v>6.6289999999999996</v>
      </c>
      <c r="P105" s="26">
        <v>0.2235</v>
      </c>
    </row>
    <row r="106" spans="1:16" ht="15" customHeight="1" x14ac:dyDescent="0.25">
      <c r="A106" s="30" t="s">
        <v>565</v>
      </c>
      <c r="B106" s="31" t="s">
        <v>278</v>
      </c>
      <c r="C106" s="31" t="s">
        <v>628</v>
      </c>
      <c r="D106" s="31" t="s">
        <v>629</v>
      </c>
      <c r="E106" s="31">
        <v>31293</v>
      </c>
      <c r="F106" s="31">
        <v>39090</v>
      </c>
      <c r="G106" s="31">
        <v>7797</v>
      </c>
      <c r="H106" s="32">
        <v>0.1994627782</v>
      </c>
      <c r="J106" s="26" t="s">
        <v>606</v>
      </c>
      <c r="K106" s="26" t="s">
        <v>565</v>
      </c>
      <c r="L106" s="26" t="s">
        <v>42</v>
      </c>
      <c r="M106" s="26">
        <v>68.569999999999993</v>
      </c>
      <c r="N106" s="26">
        <v>41.024000000000001</v>
      </c>
      <c r="O106" s="26">
        <v>27.545999999999999</v>
      </c>
      <c r="P106" s="26">
        <v>0.4017</v>
      </c>
    </row>
    <row r="107" spans="1:16" ht="15" customHeight="1" x14ac:dyDescent="0.25">
      <c r="A107" s="30" t="s">
        <v>565</v>
      </c>
      <c r="B107" s="31" t="s">
        <v>279</v>
      </c>
      <c r="C107" s="31" t="s">
        <v>630</v>
      </c>
      <c r="D107" s="31" t="s">
        <v>631</v>
      </c>
      <c r="E107" s="31">
        <v>33661</v>
      </c>
      <c r="F107" s="31">
        <v>34940</v>
      </c>
      <c r="G107" s="31">
        <v>1279</v>
      </c>
      <c r="H107" s="32">
        <v>3.6605609599999998E-2</v>
      </c>
      <c r="J107" s="26" t="s">
        <v>608</v>
      </c>
      <c r="K107" s="26" t="s">
        <v>565</v>
      </c>
      <c r="L107" s="26" t="s">
        <v>269</v>
      </c>
      <c r="M107" s="26">
        <v>45.48</v>
      </c>
      <c r="N107" s="26">
        <v>41.426000000000002</v>
      </c>
      <c r="O107" s="26">
        <v>4.0540000000000003</v>
      </c>
      <c r="P107" s="26">
        <v>8.9099999999999999E-2</v>
      </c>
    </row>
    <row r="108" spans="1:16" ht="15" customHeight="1" x14ac:dyDescent="0.25">
      <c r="A108" s="30" t="s">
        <v>565</v>
      </c>
      <c r="B108" s="31" t="s">
        <v>280</v>
      </c>
      <c r="C108" s="31" t="s">
        <v>632</v>
      </c>
      <c r="D108" s="31" t="s">
        <v>633</v>
      </c>
      <c r="E108" s="31">
        <v>54088</v>
      </c>
      <c r="F108" s="31">
        <v>55860</v>
      </c>
      <c r="G108" s="31">
        <v>1772</v>
      </c>
      <c r="H108" s="32">
        <v>3.1722162499999998E-2</v>
      </c>
      <c r="J108" s="26" t="s">
        <v>610</v>
      </c>
      <c r="K108" s="26" t="s">
        <v>565</v>
      </c>
      <c r="L108" s="26" t="s">
        <v>69</v>
      </c>
      <c r="M108" s="26">
        <v>50.88</v>
      </c>
      <c r="N108" s="26">
        <v>39.304000000000002</v>
      </c>
      <c r="O108" s="26">
        <v>11.576000000000001</v>
      </c>
      <c r="P108" s="26">
        <v>0.22750000000000001</v>
      </c>
    </row>
    <row r="109" spans="1:16" ht="15" customHeight="1" x14ac:dyDescent="0.25">
      <c r="A109" s="30" t="s">
        <v>565</v>
      </c>
      <c r="B109" s="31" t="s">
        <v>281</v>
      </c>
      <c r="C109" s="31" t="s">
        <v>634</v>
      </c>
      <c r="D109" s="31" t="s">
        <v>635</v>
      </c>
      <c r="E109" s="31">
        <v>43240</v>
      </c>
      <c r="F109" s="31">
        <v>52190</v>
      </c>
      <c r="G109" s="31">
        <v>8950</v>
      </c>
      <c r="H109" s="32">
        <v>0.171488791</v>
      </c>
      <c r="J109" s="26" t="s">
        <v>612</v>
      </c>
      <c r="K109" s="26" t="s">
        <v>565</v>
      </c>
      <c r="L109" s="26" t="s">
        <v>90</v>
      </c>
      <c r="M109" s="26">
        <v>40.5</v>
      </c>
      <c r="N109" s="26">
        <v>29.931999999999999</v>
      </c>
      <c r="O109" s="26">
        <v>10.568</v>
      </c>
      <c r="P109" s="26">
        <v>0.26090000000000002</v>
      </c>
    </row>
    <row r="110" spans="1:16" ht="15" customHeight="1" x14ac:dyDescent="0.25">
      <c r="A110" s="30" t="s">
        <v>565</v>
      </c>
      <c r="B110" s="31" t="s">
        <v>282</v>
      </c>
      <c r="C110" s="31" t="s">
        <v>636</v>
      </c>
      <c r="D110" s="31" t="s">
        <v>637</v>
      </c>
      <c r="E110" s="31">
        <v>48363</v>
      </c>
      <c r="F110" s="31">
        <v>50120</v>
      </c>
      <c r="G110" s="31">
        <v>1757</v>
      </c>
      <c r="H110" s="32">
        <v>3.5055865899999997E-2</v>
      </c>
      <c r="J110" s="26" t="s">
        <v>614</v>
      </c>
      <c r="K110" s="26" t="s">
        <v>565</v>
      </c>
      <c r="L110" s="26" t="s">
        <v>91</v>
      </c>
      <c r="M110" s="26">
        <v>63.72</v>
      </c>
      <c r="N110" s="26">
        <v>49.838999999999999</v>
      </c>
      <c r="O110" s="26">
        <v>13.881</v>
      </c>
      <c r="P110" s="26">
        <v>0.21779999999999999</v>
      </c>
    </row>
    <row r="111" spans="1:16" ht="15" customHeight="1" x14ac:dyDescent="0.25">
      <c r="A111" s="30" t="s">
        <v>565</v>
      </c>
      <c r="B111" s="31" t="s">
        <v>283</v>
      </c>
      <c r="C111" s="31" t="s">
        <v>638</v>
      </c>
      <c r="D111" s="31" t="s">
        <v>639</v>
      </c>
      <c r="E111" s="31">
        <v>49502</v>
      </c>
      <c r="F111" s="31">
        <v>52410</v>
      </c>
      <c r="G111" s="31">
        <v>2908</v>
      </c>
      <c r="H111" s="32">
        <v>5.5485594399999998E-2</v>
      </c>
      <c r="J111" s="26" t="s">
        <v>616</v>
      </c>
      <c r="K111" s="26" t="s">
        <v>565</v>
      </c>
      <c r="L111" s="26" t="s">
        <v>108</v>
      </c>
      <c r="M111" s="26">
        <v>42.95</v>
      </c>
      <c r="N111" s="26">
        <v>32.655000000000001</v>
      </c>
      <c r="O111" s="26">
        <v>10.295</v>
      </c>
      <c r="P111" s="26">
        <v>0.2397</v>
      </c>
    </row>
    <row r="112" spans="1:16" ht="15" customHeight="1" x14ac:dyDescent="0.25">
      <c r="A112" s="30" t="s">
        <v>565</v>
      </c>
      <c r="B112" s="31" t="s">
        <v>284</v>
      </c>
      <c r="C112" s="31" t="s">
        <v>640</v>
      </c>
      <c r="D112" s="31" t="s">
        <v>641</v>
      </c>
      <c r="E112" s="31">
        <v>48113</v>
      </c>
      <c r="F112" s="31">
        <v>49140</v>
      </c>
      <c r="G112" s="31">
        <v>1027</v>
      </c>
      <c r="H112" s="32">
        <v>2.0899470900000001E-2</v>
      </c>
      <c r="J112" s="26" t="s">
        <v>632</v>
      </c>
      <c r="K112" s="26" t="s">
        <v>565</v>
      </c>
      <c r="L112" s="26" t="s">
        <v>280</v>
      </c>
      <c r="M112" s="26">
        <v>55.86</v>
      </c>
      <c r="N112" s="26">
        <v>53.972999999999999</v>
      </c>
      <c r="O112" s="26">
        <v>1.887</v>
      </c>
      <c r="P112" s="26">
        <v>3.3799999999999997E-2</v>
      </c>
    </row>
    <row r="113" spans="1:16" ht="15" customHeight="1" x14ac:dyDescent="0.25">
      <c r="A113" s="30" t="s">
        <v>565</v>
      </c>
      <c r="B113" s="31" t="s">
        <v>66</v>
      </c>
      <c r="C113" s="31" t="s">
        <v>642</v>
      </c>
      <c r="D113" s="31" t="s">
        <v>643</v>
      </c>
      <c r="E113" s="31">
        <v>46473</v>
      </c>
      <c r="F113" s="31">
        <v>53870</v>
      </c>
      <c r="G113" s="31">
        <v>7397</v>
      </c>
      <c r="H113" s="32">
        <v>0.13731204750000001</v>
      </c>
      <c r="J113" s="26" t="s">
        <v>634</v>
      </c>
      <c r="K113" s="26" t="s">
        <v>565</v>
      </c>
      <c r="L113" s="26" t="s">
        <v>281</v>
      </c>
      <c r="M113" s="26">
        <v>52.19</v>
      </c>
      <c r="N113" s="26">
        <v>43.295999999999999</v>
      </c>
      <c r="O113" s="26">
        <v>8.8940000000000001</v>
      </c>
      <c r="P113" s="26">
        <v>0.1704</v>
      </c>
    </row>
    <row r="114" spans="1:16" ht="15" customHeight="1" x14ac:dyDescent="0.25">
      <c r="A114" s="30" t="s">
        <v>565</v>
      </c>
      <c r="B114" s="31" t="s">
        <v>285</v>
      </c>
      <c r="C114" s="31" t="s">
        <v>644</v>
      </c>
      <c r="D114" s="31" t="s">
        <v>645</v>
      </c>
      <c r="E114" s="31">
        <v>46454</v>
      </c>
      <c r="F114" s="31">
        <v>49660</v>
      </c>
      <c r="G114" s="31">
        <v>3206</v>
      </c>
      <c r="H114" s="32">
        <v>6.4559001199999994E-2</v>
      </c>
      <c r="J114" s="26" t="s">
        <v>636</v>
      </c>
      <c r="K114" s="26" t="s">
        <v>565</v>
      </c>
      <c r="L114" s="26" t="s">
        <v>282</v>
      </c>
      <c r="M114" s="26">
        <v>50.12</v>
      </c>
      <c r="N114" s="26">
        <v>48.331000000000003</v>
      </c>
      <c r="O114" s="26">
        <v>1.7889999999999999</v>
      </c>
      <c r="P114" s="26">
        <v>3.5700000000000003E-2</v>
      </c>
    </row>
    <row r="115" spans="1:16" ht="15" customHeight="1" x14ac:dyDescent="0.25">
      <c r="A115" s="30" t="s">
        <v>399</v>
      </c>
      <c r="B115" s="31" t="s">
        <v>52</v>
      </c>
      <c r="C115" s="31" t="s">
        <v>646</v>
      </c>
      <c r="D115" s="31" t="s">
        <v>647</v>
      </c>
      <c r="E115" s="31">
        <v>53037</v>
      </c>
      <c r="F115" s="31">
        <v>84810</v>
      </c>
      <c r="G115" s="31">
        <v>31773</v>
      </c>
      <c r="H115" s="32">
        <v>0.37463742480000001</v>
      </c>
      <c r="J115" s="26" t="s">
        <v>638</v>
      </c>
      <c r="K115" s="26" t="s">
        <v>565</v>
      </c>
      <c r="L115" s="26" t="s">
        <v>283</v>
      </c>
      <c r="M115" s="26">
        <v>52.41</v>
      </c>
      <c r="N115" s="26">
        <v>49.424999999999997</v>
      </c>
      <c r="O115" s="26">
        <v>2.9849999999999999</v>
      </c>
      <c r="P115" s="26">
        <v>5.7000000000000002E-2</v>
      </c>
    </row>
    <row r="116" spans="1:16" ht="15" customHeight="1" x14ac:dyDescent="0.25">
      <c r="A116" s="30" t="s">
        <v>399</v>
      </c>
      <c r="B116" s="31" t="s">
        <v>151</v>
      </c>
      <c r="C116" s="31" t="s">
        <v>648</v>
      </c>
      <c r="D116" s="31" t="s">
        <v>649</v>
      </c>
      <c r="E116" s="31">
        <v>73542</v>
      </c>
      <c r="F116" s="31">
        <v>75890</v>
      </c>
      <c r="G116" s="31">
        <v>2348</v>
      </c>
      <c r="H116" s="32">
        <v>3.0939517699999999E-2</v>
      </c>
      <c r="J116" s="26" t="s">
        <v>640</v>
      </c>
      <c r="K116" s="26" t="s">
        <v>565</v>
      </c>
      <c r="L116" s="26" t="s">
        <v>284</v>
      </c>
      <c r="M116" s="26">
        <v>49.14</v>
      </c>
      <c r="N116" s="26">
        <v>48</v>
      </c>
      <c r="O116" s="26">
        <v>1.1399999999999999</v>
      </c>
      <c r="P116" s="26">
        <v>2.3199999999999998E-2</v>
      </c>
    </row>
    <row r="117" spans="1:16" ht="15" customHeight="1" x14ac:dyDescent="0.25">
      <c r="A117" s="30" t="s">
        <v>399</v>
      </c>
      <c r="B117" s="31" t="s">
        <v>153</v>
      </c>
      <c r="C117" s="31" t="s">
        <v>650</v>
      </c>
      <c r="D117" s="31" t="s">
        <v>651</v>
      </c>
      <c r="E117" s="31">
        <v>110894</v>
      </c>
      <c r="F117" s="31">
        <v>115910</v>
      </c>
      <c r="G117" s="31">
        <v>5016</v>
      </c>
      <c r="H117" s="32">
        <v>4.32749547E-2</v>
      </c>
      <c r="J117" s="26" t="s">
        <v>642</v>
      </c>
      <c r="K117" s="26" t="s">
        <v>565</v>
      </c>
      <c r="L117" s="26" t="s">
        <v>66</v>
      </c>
      <c r="M117" s="26">
        <v>53.87</v>
      </c>
      <c r="N117" s="26">
        <v>46.39</v>
      </c>
      <c r="O117" s="26">
        <v>7.48</v>
      </c>
      <c r="P117" s="26">
        <v>0.1389</v>
      </c>
    </row>
    <row r="118" spans="1:16" ht="15" customHeight="1" x14ac:dyDescent="0.25">
      <c r="A118" s="30" t="s">
        <v>399</v>
      </c>
      <c r="B118" s="31" t="s">
        <v>86</v>
      </c>
      <c r="C118" s="31" t="s">
        <v>652</v>
      </c>
      <c r="D118" s="31" t="s">
        <v>653</v>
      </c>
      <c r="E118" s="31">
        <v>95233</v>
      </c>
      <c r="F118" s="31">
        <v>142180</v>
      </c>
      <c r="G118" s="31">
        <v>46947</v>
      </c>
      <c r="H118" s="32">
        <v>0.33019412009999999</v>
      </c>
      <c r="J118" s="26" t="s">
        <v>644</v>
      </c>
      <c r="K118" s="26" t="s">
        <v>565</v>
      </c>
      <c r="L118" s="26" t="s">
        <v>285</v>
      </c>
      <c r="M118" s="26">
        <v>49.66</v>
      </c>
      <c r="N118" s="26">
        <v>46.384</v>
      </c>
      <c r="O118" s="26">
        <v>3.2759999999999998</v>
      </c>
      <c r="P118" s="26">
        <v>6.6000000000000003E-2</v>
      </c>
    </row>
    <row r="119" spans="1:16" ht="15" customHeight="1" x14ac:dyDescent="0.25">
      <c r="A119" s="30" t="s">
        <v>399</v>
      </c>
      <c r="B119" s="31" t="s">
        <v>290</v>
      </c>
      <c r="C119" s="31" t="s">
        <v>654</v>
      </c>
      <c r="D119" s="31" t="s">
        <v>655</v>
      </c>
      <c r="E119" s="31">
        <v>41522</v>
      </c>
      <c r="F119" s="31">
        <v>43410</v>
      </c>
      <c r="G119" s="31">
        <v>1888</v>
      </c>
      <c r="H119" s="32">
        <v>4.3492282899999998E-2</v>
      </c>
      <c r="J119" s="26" t="s">
        <v>646</v>
      </c>
      <c r="K119" s="26" t="s">
        <v>399</v>
      </c>
      <c r="L119" s="26" t="s">
        <v>1296</v>
      </c>
      <c r="M119" s="26">
        <v>84.81</v>
      </c>
      <c r="N119" s="26">
        <v>52.914999999999999</v>
      </c>
      <c r="O119" s="26">
        <v>31.895</v>
      </c>
      <c r="P119" s="26">
        <v>0.37609999999999999</v>
      </c>
    </row>
    <row r="120" spans="1:16" ht="15" customHeight="1" x14ac:dyDescent="0.25">
      <c r="A120" s="30" t="s">
        <v>399</v>
      </c>
      <c r="B120" s="31" t="s">
        <v>291</v>
      </c>
      <c r="C120" s="31" t="s">
        <v>656</v>
      </c>
      <c r="D120" s="31" t="s">
        <v>657</v>
      </c>
      <c r="E120" s="31">
        <v>45137</v>
      </c>
      <c r="F120" s="31">
        <v>51210</v>
      </c>
      <c r="G120" s="31">
        <v>6073</v>
      </c>
      <c r="H120" s="32">
        <v>0.1185901191</v>
      </c>
      <c r="J120" s="26" t="s">
        <v>648</v>
      </c>
      <c r="K120" s="26" t="s">
        <v>399</v>
      </c>
      <c r="L120" s="26" t="s">
        <v>151</v>
      </c>
      <c r="M120" s="26">
        <v>75.89</v>
      </c>
      <c r="N120" s="26">
        <v>73.41</v>
      </c>
      <c r="O120" s="26">
        <v>2.48</v>
      </c>
      <c r="P120" s="26">
        <v>3.27E-2</v>
      </c>
    </row>
    <row r="121" spans="1:16" ht="15" customHeight="1" x14ac:dyDescent="0.25">
      <c r="A121" s="30" t="s">
        <v>399</v>
      </c>
      <c r="B121" s="31" t="s">
        <v>57</v>
      </c>
      <c r="C121" s="31" t="s">
        <v>658</v>
      </c>
      <c r="D121" s="31" t="s">
        <v>659</v>
      </c>
      <c r="E121" s="31">
        <v>41167</v>
      </c>
      <c r="F121" s="31">
        <v>44950</v>
      </c>
      <c r="G121" s="31">
        <v>3783</v>
      </c>
      <c r="H121" s="32">
        <v>8.4160178000000002E-2</v>
      </c>
      <c r="J121" s="26" t="s">
        <v>650</v>
      </c>
      <c r="K121" s="26" t="s">
        <v>399</v>
      </c>
      <c r="L121" s="26" t="s">
        <v>153</v>
      </c>
      <c r="M121" s="26">
        <v>115.91</v>
      </c>
      <c r="N121" s="26">
        <v>110.56100000000001</v>
      </c>
      <c r="O121" s="26">
        <v>5.3490000000000002</v>
      </c>
      <c r="P121" s="26">
        <v>4.6100000000000002E-2</v>
      </c>
    </row>
    <row r="122" spans="1:16" ht="15" customHeight="1" x14ac:dyDescent="0.25">
      <c r="A122" s="30" t="s">
        <v>399</v>
      </c>
      <c r="B122" s="31" t="s">
        <v>292</v>
      </c>
      <c r="C122" s="31" t="s">
        <v>660</v>
      </c>
      <c r="D122" s="31" t="s">
        <v>661</v>
      </c>
      <c r="E122" s="31">
        <v>51626</v>
      </c>
      <c r="F122" s="31">
        <v>56070</v>
      </c>
      <c r="G122" s="31">
        <v>4444</v>
      </c>
      <c r="H122" s="32">
        <v>7.9258070299999997E-2</v>
      </c>
      <c r="J122" s="26" t="s">
        <v>652</v>
      </c>
      <c r="K122" s="26" t="s">
        <v>399</v>
      </c>
      <c r="L122" s="26" t="s">
        <v>86</v>
      </c>
      <c r="M122" s="26">
        <v>142.18</v>
      </c>
      <c r="N122" s="26">
        <v>95.021000000000001</v>
      </c>
      <c r="O122" s="26">
        <v>47.158999999999999</v>
      </c>
      <c r="P122" s="26">
        <v>0.33169999999999999</v>
      </c>
    </row>
    <row r="123" spans="1:16" ht="15" customHeight="1" x14ac:dyDescent="0.25">
      <c r="A123" s="30" t="s">
        <v>399</v>
      </c>
      <c r="B123" s="31" t="s">
        <v>293</v>
      </c>
      <c r="C123" s="31" t="s">
        <v>662</v>
      </c>
      <c r="D123" s="31" t="s">
        <v>663</v>
      </c>
      <c r="E123" s="31">
        <v>41626</v>
      </c>
      <c r="F123" s="31">
        <v>46990</v>
      </c>
      <c r="G123" s="31">
        <v>5364</v>
      </c>
      <c r="H123" s="32">
        <v>0.11415194720000001</v>
      </c>
      <c r="J123" s="26" t="s">
        <v>654</v>
      </c>
      <c r="K123" s="26" t="s">
        <v>399</v>
      </c>
      <c r="L123" s="26" t="s">
        <v>290</v>
      </c>
      <c r="M123" s="26">
        <v>43.41</v>
      </c>
      <c r="N123" s="26">
        <v>41.77</v>
      </c>
      <c r="O123" s="26">
        <v>1.64</v>
      </c>
      <c r="P123" s="26">
        <v>3.78E-2</v>
      </c>
    </row>
    <row r="124" spans="1:16" ht="15" customHeight="1" x14ac:dyDescent="0.25">
      <c r="A124" s="30" t="s">
        <v>399</v>
      </c>
      <c r="B124" s="31" t="s">
        <v>96</v>
      </c>
      <c r="C124" s="31" t="s">
        <v>664</v>
      </c>
      <c r="D124" s="31" t="s">
        <v>665</v>
      </c>
      <c r="E124" s="31">
        <v>51387</v>
      </c>
      <c r="F124" s="31">
        <v>59950</v>
      </c>
      <c r="G124" s="31">
        <v>8563</v>
      </c>
      <c r="H124" s="32">
        <v>0.14283569639999999</v>
      </c>
      <c r="J124" s="26" t="s">
        <v>656</v>
      </c>
      <c r="K124" s="26" t="s">
        <v>399</v>
      </c>
      <c r="L124" s="26" t="s">
        <v>291</v>
      </c>
      <c r="M124" s="26">
        <v>51.21</v>
      </c>
      <c r="N124" s="26">
        <v>45.085000000000001</v>
      </c>
      <c r="O124" s="26">
        <v>6.125</v>
      </c>
      <c r="P124" s="26">
        <v>0.1196</v>
      </c>
    </row>
    <row r="125" spans="1:16" ht="15" customHeight="1" x14ac:dyDescent="0.25">
      <c r="A125" s="30" t="s">
        <v>399</v>
      </c>
      <c r="B125" s="31" t="s">
        <v>294</v>
      </c>
      <c r="C125" s="31" t="s">
        <v>666</v>
      </c>
      <c r="D125" s="31" t="s">
        <v>667</v>
      </c>
      <c r="E125" s="31">
        <v>36309</v>
      </c>
      <c r="F125" s="31">
        <v>43970</v>
      </c>
      <c r="G125" s="31">
        <v>7661</v>
      </c>
      <c r="H125" s="32">
        <v>0.17423243120000001</v>
      </c>
      <c r="J125" s="26" t="s">
        <v>658</v>
      </c>
      <c r="K125" s="26" t="s">
        <v>399</v>
      </c>
      <c r="L125" s="26" t="s">
        <v>57</v>
      </c>
      <c r="M125" s="26">
        <v>44.95</v>
      </c>
      <c r="N125" s="26">
        <v>41.088000000000001</v>
      </c>
      <c r="O125" s="26">
        <v>3.8620000000000001</v>
      </c>
      <c r="P125" s="26">
        <v>8.5900000000000004E-2</v>
      </c>
    </row>
    <row r="126" spans="1:16" ht="15" customHeight="1" x14ac:dyDescent="0.25">
      <c r="A126" s="30" t="s">
        <v>399</v>
      </c>
      <c r="B126" s="31" t="s">
        <v>295</v>
      </c>
      <c r="C126" s="31" t="s">
        <v>668</v>
      </c>
      <c r="D126" s="31" t="s">
        <v>669</v>
      </c>
      <c r="E126" s="31">
        <v>31102</v>
      </c>
      <c r="F126" s="31">
        <v>32370</v>
      </c>
      <c r="G126" s="31">
        <v>1268</v>
      </c>
      <c r="H126" s="32">
        <v>3.91720729E-2</v>
      </c>
      <c r="J126" s="26" t="s">
        <v>660</v>
      </c>
      <c r="K126" s="26" t="s">
        <v>399</v>
      </c>
      <c r="L126" s="26" t="s">
        <v>292</v>
      </c>
      <c r="M126" s="26">
        <v>56.07</v>
      </c>
      <c r="N126" s="26">
        <v>51.524999999999999</v>
      </c>
      <c r="O126" s="26">
        <v>4.5449999999999999</v>
      </c>
      <c r="P126" s="26">
        <v>8.1100000000000005E-2</v>
      </c>
    </row>
    <row r="127" spans="1:16" ht="15" customHeight="1" x14ac:dyDescent="0.25">
      <c r="A127" s="30" t="s">
        <v>399</v>
      </c>
      <c r="B127" s="31" t="s">
        <v>312</v>
      </c>
      <c r="C127" s="31" t="s">
        <v>670</v>
      </c>
      <c r="D127" s="31" t="s">
        <v>671</v>
      </c>
      <c r="E127" s="31">
        <v>24628</v>
      </c>
      <c r="F127" s="31">
        <v>28090</v>
      </c>
      <c r="G127" s="31">
        <v>3462</v>
      </c>
      <c r="H127" s="32">
        <v>0.123246707</v>
      </c>
      <c r="J127" s="26" t="s">
        <v>662</v>
      </c>
      <c r="K127" s="26" t="s">
        <v>399</v>
      </c>
      <c r="L127" s="26" t="s">
        <v>293</v>
      </c>
      <c r="M127" s="26">
        <v>46.99</v>
      </c>
      <c r="N127" s="26">
        <v>41.72</v>
      </c>
      <c r="O127" s="26">
        <v>5.27</v>
      </c>
      <c r="P127" s="26">
        <v>0.11219999999999999</v>
      </c>
    </row>
    <row r="128" spans="1:16" ht="15" customHeight="1" x14ac:dyDescent="0.25">
      <c r="A128" s="30" t="s">
        <v>399</v>
      </c>
      <c r="B128" s="31" t="s">
        <v>313</v>
      </c>
      <c r="C128" s="31" t="s">
        <v>672</v>
      </c>
      <c r="D128" s="31" t="s">
        <v>673</v>
      </c>
      <c r="E128" s="31">
        <v>53980</v>
      </c>
      <c r="F128" s="31">
        <v>56520</v>
      </c>
      <c r="G128" s="31">
        <v>2540</v>
      </c>
      <c r="H128" s="32">
        <v>4.4939844299999997E-2</v>
      </c>
      <c r="J128" s="26" t="s">
        <v>664</v>
      </c>
      <c r="K128" s="26" t="s">
        <v>399</v>
      </c>
      <c r="L128" s="26" t="s">
        <v>96</v>
      </c>
      <c r="M128" s="26">
        <v>59.95</v>
      </c>
      <c r="N128" s="26">
        <v>51.320999999999998</v>
      </c>
      <c r="O128" s="26">
        <v>8.6289999999999996</v>
      </c>
      <c r="P128" s="26">
        <v>0.1439</v>
      </c>
    </row>
    <row r="129" spans="1:16" ht="15" customHeight="1" x14ac:dyDescent="0.25">
      <c r="A129" s="30" t="s">
        <v>399</v>
      </c>
      <c r="B129" s="31" t="s">
        <v>80</v>
      </c>
      <c r="C129" s="31" t="s">
        <v>674</v>
      </c>
      <c r="D129" s="31" t="s">
        <v>675</v>
      </c>
      <c r="E129" s="31">
        <v>42879</v>
      </c>
      <c r="F129" s="31">
        <v>46300</v>
      </c>
      <c r="G129" s="31">
        <v>3421</v>
      </c>
      <c r="H129" s="32">
        <v>7.3887689000000006E-2</v>
      </c>
      <c r="J129" s="26" t="s">
        <v>666</v>
      </c>
      <c r="K129" s="26" t="s">
        <v>399</v>
      </c>
      <c r="L129" s="26" t="s">
        <v>294</v>
      </c>
      <c r="M129" s="26">
        <v>43.97</v>
      </c>
      <c r="N129" s="26">
        <v>36.228999999999999</v>
      </c>
      <c r="O129" s="26">
        <v>7.7409999999999997</v>
      </c>
      <c r="P129" s="26">
        <v>0.17610000000000001</v>
      </c>
    </row>
    <row r="130" spans="1:16" ht="15" customHeight="1" x14ac:dyDescent="0.25">
      <c r="A130" s="30" t="s">
        <v>399</v>
      </c>
      <c r="B130" s="31" t="s">
        <v>98</v>
      </c>
      <c r="C130" s="31" t="s">
        <v>676</v>
      </c>
      <c r="D130" s="31" t="s">
        <v>677</v>
      </c>
      <c r="E130" s="31">
        <v>40817</v>
      </c>
      <c r="F130" s="31">
        <v>58580</v>
      </c>
      <c r="G130" s="31">
        <v>17763</v>
      </c>
      <c r="H130" s="32">
        <v>0.30322635710000001</v>
      </c>
      <c r="J130" s="26" t="s">
        <v>668</v>
      </c>
      <c r="K130" s="26" t="s">
        <v>399</v>
      </c>
      <c r="L130" s="26" t="s">
        <v>295</v>
      </c>
      <c r="M130" s="26">
        <v>32.369999999999997</v>
      </c>
      <c r="N130" s="26">
        <v>31.024000000000001</v>
      </c>
      <c r="O130" s="26">
        <v>1.3460000000000001</v>
      </c>
      <c r="P130" s="26">
        <v>4.1599999999999998E-2</v>
      </c>
    </row>
    <row r="131" spans="1:16" ht="15" customHeight="1" x14ac:dyDescent="0.25">
      <c r="A131" s="30" t="s">
        <v>399</v>
      </c>
      <c r="B131" s="31" t="s">
        <v>314</v>
      </c>
      <c r="C131" s="31" t="s">
        <v>678</v>
      </c>
      <c r="D131" s="31" t="s">
        <v>679</v>
      </c>
      <c r="E131" s="31">
        <v>55201</v>
      </c>
      <c r="F131" s="31">
        <v>63670</v>
      </c>
      <c r="G131" s="31">
        <v>8469</v>
      </c>
      <c r="H131" s="32">
        <v>0.1330139783</v>
      </c>
      <c r="J131" s="26" t="s">
        <v>670</v>
      </c>
      <c r="K131" s="26" t="s">
        <v>399</v>
      </c>
      <c r="L131" s="26" t="s">
        <v>312</v>
      </c>
      <c r="M131" s="26">
        <v>28.09</v>
      </c>
      <c r="N131" s="26">
        <v>24.617000000000001</v>
      </c>
      <c r="O131" s="26">
        <v>3.4729999999999999</v>
      </c>
      <c r="P131" s="26">
        <v>0.1236</v>
      </c>
    </row>
    <row r="132" spans="1:16" ht="15" customHeight="1" x14ac:dyDescent="0.25">
      <c r="A132" s="30" t="s">
        <v>399</v>
      </c>
      <c r="B132" s="31" t="s">
        <v>320</v>
      </c>
      <c r="C132" s="31" t="s">
        <v>680</v>
      </c>
      <c r="D132" s="31" t="s">
        <v>681</v>
      </c>
      <c r="E132" s="31">
        <v>38255</v>
      </c>
      <c r="F132" s="31">
        <v>41330</v>
      </c>
      <c r="G132" s="31">
        <v>3075</v>
      </c>
      <c r="H132" s="32">
        <v>7.4401161399999999E-2</v>
      </c>
      <c r="J132" s="26" t="s">
        <v>672</v>
      </c>
      <c r="K132" s="26" t="s">
        <v>399</v>
      </c>
      <c r="L132" s="26" t="s">
        <v>313</v>
      </c>
      <c r="M132" s="26">
        <v>56.52</v>
      </c>
      <c r="N132" s="26">
        <v>53.859000000000002</v>
      </c>
      <c r="O132" s="26">
        <v>2.661</v>
      </c>
      <c r="P132" s="26">
        <v>4.7100000000000003E-2</v>
      </c>
    </row>
    <row r="133" spans="1:16" ht="15" customHeight="1" x14ac:dyDescent="0.25">
      <c r="A133" s="30" t="s">
        <v>399</v>
      </c>
      <c r="B133" s="31" t="s">
        <v>59</v>
      </c>
      <c r="C133" s="31" t="s">
        <v>682</v>
      </c>
      <c r="D133" s="31" t="s">
        <v>683</v>
      </c>
      <c r="E133" s="31">
        <v>22726</v>
      </c>
      <c r="F133" s="31">
        <v>35430</v>
      </c>
      <c r="G133" s="31">
        <v>12704</v>
      </c>
      <c r="H133" s="32">
        <v>0.35856618680000002</v>
      </c>
      <c r="J133" s="26" t="s">
        <v>674</v>
      </c>
      <c r="K133" s="26" t="s">
        <v>399</v>
      </c>
      <c r="L133" s="26" t="s">
        <v>80</v>
      </c>
      <c r="M133" s="26">
        <v>46.3</v>
      </c>
      <c r="N133" s="26">
        <v>43.101999999999997</v>
      </c>
      <c r="O133" s="26">
        <v>3.198</v>
      </c>
      <c r="P133" s="26">
        <v>6.9099999999999995E-2</v>
      </c>
    </row>
    <row r="134" spans="1:16" ht="15" customHeight="1" x14ac:dyDescent="0.25">
      <c r="A134" s="30" t="s">
        <v>399</v>
      </c>
      <c r="B134" s="31" t="s">
        <v>321</v>
      </c>
      <c r="C134" s="31" t="s">
        <v>684</v>
      </c>
      <c r="D134" s="31" t="s">
        <v>685</v>
      </c>
      <c r="E134" s="31">
        <v>35800</v>
      </c>
      <c r="F134" s="31">
        <v>36390</v>
      </c>
      <c r="G134" s="31">
        <v>590</v>
      </c>
      <c r="H134" s="32">
        <v>1.62132454E-2</v>
      </c>
      <c r="J134" s="26" t="s">
        <v>676</v>
      </c>
      <c r="K134" s="26" t="s">
        <v>399</v>
      </c>
      <c r="L134" s="26" t="s">
        <v>98</v>
      </c>
      <c r="M134" s="26">
        <v>58.58</v>
      </c>
      <c r="N134" s="26">
        <v>40.790999999999997</v>
      </c>
      <c r="O134" s="26">
        <v>17.789000000000001</v>
      </c>
      <c r="P134" s="26">
        <v>0.30370000000000003</v>
      </c>
    </row>
    <row r="135" spans="1:16" ht="15" customHeight="1" x14ac:dyDescent="0.25">
      <c r="A135" s="30" t="s">
        <v>399</v>
      </c>
      <c r="B135" s="31" t="s">
        <v>322</v>
      </c>
      <c r="C135" s="31" t="s">
        <v>686</v>
      </c>
      <c r="D135" s="31" t="s">
        <v>687</v>
      </c>
      <c r="E135" s="31">
        <v>41536</v>
      </c>
      <c r="F135" s="31">
        <v>45900</v>
      </c>
      <c r="G135" s="31">
        <v>4364</v>
      </c>
      <c r="H135" s="32">
        <v>9.5076252700000002E-2</v>
      </c>
      <c r="J135" s="26" t="s">
        <v>678</v>
      </c>
      <c r="K135" s="26" t="s">
        <v>399</v>
      </c>
      <c r="L135" s="26" t="s">
        <v>314</v>
      </c>
      <c r="M135" s="26">
        <v>63.67</v>
      </c>
      <c r="N135" s="26">
        <v>55.188000000000002</v>
      </c>
      <c r="O135" s="26">
        <v>8.4819999999999993</v>
      </c>
      <c r="P135" s="26">
        <v>0.13320000000000001</v>
      </c>
    </row>
    <row r="136" spans="1:16" ht="15" customHeight="1" x14ac:dyDescent="0.25">
      <c r="A136" s="30" t="s">
        <v>399</v>
      </c>
      <c r="B136" s="31" t="s">
        <v>112</v>
      </c>
      <c r="C136" s="31" t="s">
        <v>688</v>
      </c>
      <c r="D136" s="31" t="s">
        <v>689</v>
      </c>
      <c r="E136" s="31">
        <v>43429</v>
      </c>
      <c r="F136" s="31">
        <v>56540</v>
      </c>
      <c r="G136" s="31">
        <v>13111</v>
      </c>
      <c r="H136" s="32">
        <v>0.23188892820000001</v>
      </c>
      <c r="J136" s="26" t="s">
        <v>680</v>
      </c>
      <c r="K136" s="26" t="s">
        <v>399</v>
      </c>
      <c r="L136" s="26" t="s">
        <v>320</v>
      </c>
      <c r="M136" s="26">
        <v>41.33</v>
      </c>
      <c r="N136" s="26">
        <v>38.164999999999999</v>
      </c>
      <c r="O136" s="26">
        <v>3.165</v>
      </c>
      <c r="P136" s="26">
        <v>7.6600000000000001E-2</v>
      </c>
    </row>
    <row r="137" spans="1:16" ht="15" customHeight="1" x14ac:dyDescent="0.25">
      <c r="A137" s="30" t="s">
        <v>399</v>
      </c>
      <c r="B137" s="31" t="s">
        <v>323</v>
      </c>
      <c r="C137" s="31" t="s">
        <v>690</v>
      </c>
      <c r="D137" s="31" t="s">
        <v>691</v>
      </c>
      <c r="E137" s="31">
        <v>39883</v>
      </c>
      <c r="F137" s="31">
        <v>46790</v>
      </c>
      <c r="G137" s="31">
        <v>6907</v>
      </c>
      <c r="H137" s="32">
        <v>0.14761701220000001</v>
      </c>
      <c r="J137" s="26" t="s">
        <v>682</v>
      </c>
      <c r="K137" s="26" t="s">
        <v>399</v>
      </c>
      <c r="L137" s="26" t="s">
        <v>59</v>
      </c>
      <c r="M137" s="26">
        <v>35.43</v>
      </c>
      <c r="N137" s="26">
        <v>22.690999999999999</v>
      </c>
      <c r="O137" s="26">
        <v>12.739000000000001</v>
      </c>
      <c r="P137" s="26">
        <v>0.35959999999999998</v>
      </c>
    </row>
    <row r="138" spans="1:16" ht="15" customHeight="1" x14ac:dyDescent="0.25">
      <c r="A138" s="30" t="s">
        <v>399</v>
      </c>
      <c r="B138" s="31" t="s">
        <v>348</v>
      </c>
      <c r="C138" s="31" t="s">
        <v>692</v>
      </c>
      <c r="D138" s="31" t="s">
        <v>693</v>
      </c>
      <c r="E138" s="31">
        <v>392213</v>
      </c>
      <c r="F138" s="31">
        <v>440950</v>
      </c>
      <c r="G138" s="31">
        <v>48737</v>
      </c>
      <c r="H138" s="32">
        <v>0.1105272707</v>
      </c>
      <c r="J138" s="26" t="s">
        <v>684</v>
      </c>
      <c r="K138" s="26" t="s">
        <v>399</v>
      </c>
      <c r="L138" s="26" t="s">
        <v>321</v>
      </c>
      <c r="M138" s="26">
        <v>36.39</v>
      </c>
      <c r="N138" s="26">
        <v>35.677999999999997</v>
      </c>
      <c r="O138" s="26">
        <v>0.71199999999999997</v>
      </c>
      <c r="P138" s="26">
        <v>1.9599999999999999E-2</v>
      </c>
    </row>
    <row r="139" spans="1:16" ht="15" customHeight="1" x14ac:dyDescent="0.25">
      <c r="A139" s="30" t="s">
        <v>399</v>
      </c>
      <c r="B139" s="31" t="s">
        <v>349</v>
      </c>
      <c r="C139" s="31" t="s">
        <v>694</v>
      </c>
      <c r="D139" s="31" t="s">
        <v>695</v>
      </c>
      <c r="E139" s="31">
        <v>131257</v>
      </c>
      <c r="F139" s="31">
        <v>141800</v>
      </c>
      <c r="G139" s="31">
        <v>10543</v>
      </c>
      <c r="H139" s="32">
        <v>7.4351198899999998E-2</v>
      </c>
      <c r="J139" s="26" t="s">
        <v>686</v>
      </c>
      <c r="K139" s="26" t="s">
        <v>399</v>
      </c>
      <c r="L139" s="26" t="s">
        <v>322</v>
      </c>
      <c r="M139" s="26">
        <v>45.9</v>
      </c>
      <c r="N139" s="26">
        <v>41.478000000000002</v>
      </c>
      <c r="O139" s="26">
        <v>4.4219999999999997</v>
      </c>
      <c r="P139" s="26">
        <v>9.6299999999999997E-2</v>
      </c>
    </row>
    <row r="140" spans="1:16" ht="15" customHeight="1" x14ac:dyDescent="0.25">
      <c r="A140" s="30" t="s">
        <v>399</v>
      </c>
      <c r="B140" s="31" t="s">
        <v>350</v>
      </c>
      <c r="C140" s="31" t="s">
        <v>696</v>
      </c>
      <c r="D140" s="31" t="s">
        <v>697</v>
      </c>
      <c r="E140" s="31">
        <v>132335</v>
      </c>
      <c r="F140" s="31">
        <v>138090</v>
      </c>
      <c r="G140" s="31">
        <v>5755</v>
      </c>
      <c r="H140" s="32">
        <v>4.1675718700000003E-2</v>
      </c>
      <c r="J140" s="26" t="s">
        <v>688</v>
      </c>
      <c r="K140" s="26" t="s">
        <v>399</v>
      </c>
      <c r="L140" s="26" t="s">
        <v>112</v>
      </c>
      <c r="M140" s="26">
        <v>56.54</v>
      </c>
      <c r="N140" s="26">
        <v>43.594000000000001</v>
      </c>
      <c r="O140" s="26">
        <v>12.946</v>
      </c>
      <c r="P140" s="26">
        <v>0.22900000000000001</v>
      </c>
    </row>
    <row r="141" spans="1:16" ht="15" customHeight="1" x14ac:dyDescent="0.25">
      <c r="A141" s="30" t="s">
        <v>399</v>
      </c>
      <c r="B141" s="31" t="s">
        <v>351</v>
      </c>
      <c r="C141" s="31" t="s">
        <v>698</v>
      </c>
      <c r="D141" s="31" t="s">
        <v>699</v>
      </c>
      <c r="E141" s="31">
        <v>125646</v>
      </c>
      <c r="F141" s="31">
        <v>132770</v>
      </c>
      <c r="G141" s="31">
        <v>7124</v>
      </c>
      <c r="H141" s="32">
        <v>5.3656699600000003E-2</v>
      </c>
      <c r="J141" s="26" t="s">
        <v>690</v>
      </c>
      <c r="K141" s="26" t="s">
        <v>399</v>
      </c>
      <c r="L141" s="26" t="s">
        <v>323</v>
      </c>
      <c r="M141" s="26">
        <v>46.79</v>
      </c>
      <c r="N141" s="26">
        <v>39.798999999999999</v>
      </c>
      <c r="O141" s="26">
        <v>6.9909999999999997</v>
      </c>
      <c r="P141" s="26">
        <v>0.14940000000000001</v>
      </c>
    </row>
    <row r="142" spans="1:16" ht="15" customHeight="1" x14ac:dyDescent="0.25">
      <c r="A142" s="30" t="s">
        <v>399</v>
      </c>
      <c r="B142" s="31" t="s">
        <v>352</v>
      </c>
      <c r="C142" s="31" t="s">
        <v>700</v>
      </c>
      <c r="D142" s="31" t="s">
        <v>701</v>
      </c>
      <c r="E142" s="31">
        <v>85265</v>
      </c>
      <c r="F142" s="31">
        <v>91760</v>
      </c>
      <c r="G142" s="31">
        <v>6495</v>
      </c>
      <c r="H142" s="32">
        <v>7.0782475999999997E-2</v>
      </c>
      <c r="J142" s="26" t="s">
        <v>692</v>
      </c>
      <c r="K142" s="26" t="s">
        <v>399</v>
      </c>
      <c r="L142" s="26" t="s">
        <v>348</v>
      </c>
      <c r="M142" s="26">
        <v>440.95</v>
      </c>
      <c r="N142" s="26">
        <v>390.779</v>
      </c>
      <c r="O142" s="26">
        <v>50.170999999999999</v>
      </c>
      <c r="P142" s="26">
        <v>0.1138</v>
      </c>
    </row>
    <row r="143" spans="1:16" ht="15" customHeight="1" x14ac:dyDescent="0.25">
      <c r="A143" s="30" t="s">
        <v>399</v>
      </c>
      <c r="B143" s="31" t="s">
        <v>353</v>
      </c>
      <c r="C143" s="31" t="s">
        <v>702</v>
      </c>
      <c r="D143" s="31" t="s">
        <v>703</v>
      </c>
      <c r="E143" s="31">
        <v>108468</v>
      </c>
      <c r="F143" s="31">
        <v>115510</v>
      </c>
      <c r="G143" s="31">
        <v>7042</v>
      </c>
      <c r="H143" s="32">
        <v>6.0964418700000002E-2</v>
      </c>
      <c r="J143" s="26" t="s">
        <v>694</v>
      </c>
      <c r="K143" s="26" t="s">
        <v>399</v>
      </c>
      <c r="L143" s="26" t="s">
        <v>349</v>
      </c>
      <c r="M143" s="26">
        <v>141.80000000000001</v>
      </c>
      <c r="N143" s="26">
        <v>130.916</v>
      </c>
      <c r="O143" s="26">
        <v>10.884</v>
      </c>
      <c r="P143" s="26">
        <v>7.6799999999999993E-2</v>
      </c>
    </row>
    <row r="144" spans="1:16" ht="15" customHeight="1" x14ac:dyDescent="0.25">
      <c r="A144" s="30" t="s">
        <v>399</v>
      </c>
      <c r="B144" s="31" t="s">
        <v>354</v>
      </c>
      <c r="C144" s="31" t="s">
        <v>704</v>
      </c>
      <c r="D144" s="31" t="s">
        <v>705</v>
      </c>
      <c r="E144" s="31">
        <v>100050</v>
      </c>
      <c r="F144" s="31">
        <v>109450</v>
      </c>
      <c r="G144" s="31">
        <v>9400</v>
      </c>
      <c r="H144" s="32">
        <v>8.5883965300000004E-2</v>
      </c>
      <c r="J144" s="26" t="s">
        <v>696</v>
      </c>
      <c r="K144" s="26" t="s">
        <v>399</v>
      </c>
      <c r="L144" s="26" t="s">
        <v>350</v>
      </c>
      <c r="M144" s="26">
        <v>138.09</v>
      </c>
      <c r="N144" s="26">
        <v>131.91</v>
      </c>
      <c r="O144" s="26">
        <v>6.18</v>
      </c>
      <c r="P144" s="26">
        <v>4.48E-2</v>
      </c>
    </row>
    <row r="145" spans="1:16" ht="15" customHeight="1" x14ac:dyDescent="0.25">
      <c r="A145" s="30" t="s">
        <v>706</v>
      </c>
      <c r="B145" s="31" t="s">
        <v>167</v>
      </c>
      <c r="C145" s="31" t="s">
        <v>707</v>
      </c>
      <c r="D145" s="31" t="s">
        <v>708</v>
      </c>
      <c r="E145" s="31">
        <v>77668</v>
      </c>
      <c r="F145" s="31">
        <v>84470</v>
      </c>
      <c r="G145" s="31">
        <v>6802</v>
      </c>
      <c r="H145" s="32">
        <v>8.0525630400000006E-2</v>
      </c>
      <c r="J145" s="26" t="s">
        <v>698</v>
      </c>
      <c r="K145" s="26" t="s">
        <v>399</v>
      </c>
      <c r="L145" s="26" t="s">
        <v>351</v>
      </c>
      <c r="M145" s="26">
        <v>132.77000000000001</v>
      </c>
      <c r="N145" s="26">
        <v>125.199</v>
      </c>
      <c r="O145" s="26">
        <v>7.5709999999999997</v>
      </c>
      <c r="P145" s="26">
        <v>5.7000000000000002E-2</v>
      </c>
    </row>
    <row r="146" spans="1:16" ht="15" customHeight="1" x14ac:dyDescent="0.25">
      <c r="A146" s="30" t="s">
        <v>706</v>
      </c>
      <c r="B146" s="31" t="s">
        <v>168</v>
      </c>
      <c r="C146" s="31" t="s">
        <v>709</v>
      </c>
      <c r="D146" s="31" t="s">
        <v>710</v>
      </c>
      <c r="E146" s="31">
        <v>71899</v>
      </c>
      <c r="F146" s="31">
        <v>80780</v>
      </c>
      <c r="G146" s="31">
        <v>8881</v>
      </c>
      <c r="H146" s="32">
        <v>0.1099405794</v>
      </c>
      <c r="J146" s="26" t="s">
        <v>700</v>
      </c>
      <c r="K146" s="26" t="s">
        <v>399</v>
      </c>
      <c r="L146" s="26" t="s">
        <v>352</v>
      </c>
      <c r="M146" s="26">
        <v>91.76</v>
      </c>
      <c r="N146" s="26">
        <v>85.194999999999993</v>
      </c>
      <c r="O146" s="26">
        <v>6.5650000000000004</v>
      </c>
      <c r="P146" s="26">
        <v>7.1499999999999994E-2</v>
      </c>
    </row>
    <row r="147" spans="1:16" ht="15" customHeight="1" x14ac:dyDescent="0.25">
      <c r="A147" s="30" t="s">
        <v>706</v>
      </c>
      <c r="B147" s="31" t="s">
        <v>169</v>
      </c>
      <c r="C147" s="31" t="s">
        <v>711</v>
      </c>
      <c r="D147" s="31" t="s">
        <v>712</v>
      </c>
      <c r="E147" s="31">
        <v>73747</v>
      </c>
      <c r="F147" s="31">
        <v>80960</v>
      </c>
      <c r="G147" s="31">
        <v>7213</v>
      </c>
      <c r="H147" s="32">
        <v>8.9093379400000006E-2</v>
      </c>
      <c r="J147" s="26" t="s">
        <v>702</v>
      </c>
      <c r="K147" s="26" t="s">
        <v>399</v>
      </c>
      <c r="L147" s="26" t="s">
        <v>353</v>
      </c>
      <c r="M147" s="26">
        <v>115.51</v>
      </c>
      <c r="N147" s="26">
        <v>108.14</v>
      </c>
      <c r="O147" s="26">
        <v>7.37</v>
      </c>
      <c r="P147" s="26">
        <v>6.3799999999999996E-2</v>
      </c>
    </row>
    <row r="148" spans="1:16" ht="15" customHeight="1" x14ac:dyDescent="0.25">
      <c r="A148" s="30" t="s">
        <v>706</v>
      </c>
      <c r="B148" s="31" t="s">
        <v>170</v>
      </c>
      <c r="C148" s="31" t="s">
        <v>713</v>
      </c>
      <c r="D148" s="31" t="s">
        <v>714</v>
      </c>
      <c r="E148" s="31">
        <v>59167</v>
      </c>
      <c r="F148" s="31">
        <v>67480</v>
      </c>
      <c r="G148" s="31">
        <v>8313</v>
      </c>
      <c r="H148" s="32">
        <v>0.1231920569</v>
      </c>
      <c r="J148" s="26" t="s">
        <v>704</v>
      </c>
      <c r="K148" s="26" t="s">
        <v>399</v>
      </c>
      <c r="L148" s="26" t="s">
        <v>354</v>
      </c>
      <c r="M148" s="26">
        <v>109.45</v>
      </c>
      <c r="N148" s="26">
        <v>99.686999999999998</v>
      </c>
      <c r="O148" s="26">
        <v>9.7629999999999999</v>
      </c>
      <c r="P148" s="26">
        <v>8.9200000000000002E-2</v>
      </c>
    </row>
    <row r="149" spans="1:16" ht="15" customHeight="1" x14ac:dyDescent="0.25">
      <c r="A149" s="30" t="s">
        <v>706</v>
      </c>
      <c r="B149" s="31" t="s">
        <v>185</v>
      </c>
      <c r="C149" s="31" t="s">
        <v>715</v>
      </c>
      <c r="D149" s="31" t="s">
        <v>716</v>
      </c>
      <c r="E149" s="31">
        <v>63793</v>
      </c>
      <c r="F149" s="31">
        <v>74010</v>
      </c>
      <c r="G149" s="31">
        <v>10217</v>
      </c>
      <c r="H149" s="32">
        <v>0.13804891229999999</v>
      </c>
      <c r="J149" s="26" t="s">
        <v>707</v>
      </c>
      <c r="K149" s="26" t="s">
        <v>706</v>
      </c>
      <c r="L149" s="26" t="s">
        <v>167</v>
      </c>
      <c r="M149" s="26">
        <v>84.47</v>
      </c>
      <c r="N149" s="26">
        <v>77.441999999999993</v>
      </c>
      <c r="O149" s="26">
        <v>7.0279999999999996</v>
      </c>
      <c r="P149" s="26">
        <v>8.3199999999999996E-2</v>
      </c>
    </row>
    <row r="150" spans="1:16" ht="15" customHeight="1" x14ac:dyDescent="0.25">
      <c r="A150" s="30" t="s">
        <v>706</v>
      </c>
      <c r="B150" s="31" t="s">
        <v>186</v>
      </c>
      <c r="C150" s="31" t="s">
        <v>717</v>
      </c>
      <c r="D150" s="31" t="s">
        <v>718</v>
      </c>
      <c r="E150" s="31">
        <v>108238</v>
      </c>
      <c r="F150" s="31">
        <v>118310</v>
      </c>
      <c r="G150" s="31">
        <v>10072</v>
      </c>
      <c r="H150" s="32">
        <v>8.5132279599999999E-2</v>
      </c>
      <c r="J150" s="26" t="s">
        <v>709</v>
      </c>
      <c r="K150" s="26" t="s">
        <v>706</v>
      </c>
      <c r="L150" s="26" t="s">
        <v>168</v>
      </c>
      <c r="M150" s="26">
        <v>80.78</v>
      </c>
      <c r="N150" s="26">
        <v>71.686999999999998</v>
      </c>
      <c r="O150" s="26">
        <v>9.093</v>
      </c>
      <c r="P150" s="26">
        <v>0.11260000000000001</v>
      </c>
    </row>
    <row r="151" spans="1:16" ht="15" customHeight="1" x14ac:dyDescent="0.25">
      <c r="A151" s="30" t="s">
        <v>706</v>
      </c>
      <c r="B151" s="31" t="s">
        <v>191</v>
      </c>
      <c r="C151" s="31" t="s">
        <v>719</v>
      </c>
      <c r="D151" s="31" t="s">
        <v>720</v>
      </c>
      <c r="E151" s="31">
        <v>47089</v>
      </c>
      <c r="F151" s="31">
        <v>56910</v>
      </c>
      <c r="G151" s="31">
        <v>9821</v>
      </c>
      <c r="H151" s="32">
        <v>0.17257072570000001</v>
      </c>
      <c r="J151" s="26" t="s">
        <v>711</v>
      </c>
      <c r="K151" s="26" t="s">
        <v>706</v>
      </c>
      <c r="L151" s="26" t="s">
        <v>1297</v>
      </c>
      <c r="M151" s="26">
        <v>80.959999999999994</v>
      </c>
      <c r="N151" s="26">
        <v>73.549000000000007</v>
      </c>
      <c r="O151" s="26">
        <v>7.4109999999999996</v>
      </c>
      <c r="P151" s="26">
        <v>9.1499999999999998E-2</v>
      </c>
    </row>
    <row r="152" spans="1:16" ht="15" customHeight="1" x14ac:dyDescent="0.25">
      <c r="A152" s="30" t="s">
        <v>706</v>
      </c>
      <c r="B152" s="31" t="s">
        <v>39</v>
      </c>
      <c r="C152" s="31" t="s">
        <v>721</v>
      </c>
      <c r="D152" s="31" t="s">
        <v>722</v>
      </c>
      <c r="E152" s="31">
        <v>26360</v>
      </c>
      <c r="F152" s="31">
        <v>37280</v>
      </c>
      <c r="G152" s="31">
        <v>10920</v>
      </c>
      <c r="H152" s="32">
        <v>0.29291845490000001</v>
      </c>
      <c r="J152" s="26" t="s">
        <v>713</v>
      </c>
      <c r="K152" s="26" t="s">
        <v>706</v>
      </c>
      <c r="L152" s="26" t="s">
        <v>170</v>
      </c>
      <c r="M152" s="26">
        <v>67.48</v>
      </c>
      <c r="N152" s="26">
        <v>59.101999999999997</v>
      </c>
      <c r="O152" s="26">
        <v>8.3780000000000001</v>
      </c>
      <c r="P152" s="26">
        <v>0.1242</v>
      </c>
    </row>
    <row r="153" spans="1:16" ht="15" customHeight="1" x14ac:dyDescent="0.25">
      <c r="A153" s="30" t="s">
        <v>706</v>
      </c>
      <c r="B153" s="31" t="s">
        <v>192</v>
      </c>
      <c r="C153" s="31" t="s">
        <v>723</v>
      </c>
      <c r="D153" s="31" t="s">
        <v>724</v>
      </c>
      <c r="E153" s="31">
        <v>34910</v>
      </c>
      <c r="F153" s="31">
        <v>44940</v>
      </c>
      <c r="G153" s="31">
        <v>10030</v>
      </c>
      <c r="H153" s="32">
        <v>0.22318647089999999</v>
      </c>
      <c r="J153" s="26" t="s">
        <v>715</v>
      </c>
      <c r="K153" s="26" t="s">
        <v>706</v>
      </c>
      <c r="L153" s="26" t="s">
        <v>185</v>
      </c>
      <c r="M153" s="26">
        <v>74.010000000000005</v>
      </c>
      <c r="N153" s="26">
        <v>63.607999999999997</v>
      </c>
      <c r="O153" s="26">
        <v>10.401999999999999</v>
      </c>
      <c r="P153" s="26">
        <v>0.14050000000000001</v>
      </c>
    </row>
    <row r="154" spans="1:16" ht="15" customHeight="1" x14ac:dyDescent="0.25">
      <c r="A154" s="30" t="s">
        <v>706</v>
      </c>
      <c r="B154" s="31" t="s">
        <v>193</v>
      </c>
      <c r="C154" s="31" t="s">
        <v>725</v>
      </c>
      <c r="D154" s="31" t="s">
        <v>726</v>
      </c>
      <c r="E154" s="31">
        <v>65103</v>
      </c>
      <c r="F154" s="31">
        <v>76540</v>
      </c>
      <c r="G154" s="31">
        <v>11437</v>
      </c>
      <c r="H154" s="32">
        <v>0.1494251372</v>
      </c>
      <c r="J154" s="26" t="s">
        <v>717</v>
      </c>
      <c r="K154" s="26" t="s">
        <v>706</v>
      </c>
      <c r="L154" s="26" t="s">
        <v>186</v>
      </c>
      <c r="M154" s="26">
        <v>118.31</v>
      </c>
      <c r="N154" s="26">
        <v>108.249</v>
      </c>
      <c r="O154" s="26">
        <v>10.061</v>
      </c>
      <c r="P154" s="26">
        <v>8.5000000000000006E-2</v>
      </c>
    </row>
    <row r="155" spans="1:16" ht="15" customHeight="1" x14ac:dyDescent="0.25">
      <c r="A155" s="30" t="s">
        <v>706</v>
      </c>
      <c r="B155" s="31" t="s">
        <v>88</v>
      </c>
      <c r="C155" s="31" t="s">
        <v>727</v>
      </c>
      <c r="D155" s="31" t="s">
        <v>728</v>
      </c>
      <c r="E155" s="31">
        <v>48201</v>
      </c>
      <c r="F155" s="31">
        <v>66270</v>
      </c>
      <c r="G155" s="31">
        <v>18069</v>
      </c>
      <c r="H155" s="32">
        <v>0.27265731100000001</v>
      </c>
      <c r="J155" s="26" t="s">
        <v>719</v>
      </c>
      <c r="K155" s="26" t="s">
        <v>706</v>
      </c>
      <c r="L155" s="26" t="s">
        <v>191</v>
      </c>
      <c r="M155" s="26">
        <v>56.91</v>
      </c>
      <c r="N155" s="26">
        <v>46.948999999999998</v>
      </c>
      <c r="O155" s="26">
        <v>9.9610000000000003</v>
      </c>
      <c r="P155" s="26">
        <v>0.17499999999999999</v>
      </c>
    </row>
    <row r="156" spans="1:16" ht="15" customHeight="1" x14ac:dyDescent="0.25">
      <c r="A156" s="30" t="s">
        <v>706</v>
      </c>
      <c r="B156" s="31" t="s">
        <v>212</v>
      </c>
      <c r="C156" s="31" t="s">
        <v>729</v>
      </c>
      <c r="D156" s="31" t="s">
        <v>730</v>
      </c>
      <c r="E156" s="31">
        <v>71262</v>
      </c>
      <c r="F156" s="31">
        <v>78310</v>
      </c>
      <c r="G156" s="31">
        <v>7048</v>
      </c>
      <c r="H156" s="32">
        <v>9.0001277000000005E-2</v>
      </c>
      <c r="J156" s="26" t="s">
        <v>721</v>
      </c>
      <c r="K156" s="26" t="s">
        <v>706</v>
      </c>
      <c r="L156" s="26" t="s">
        <v>39</v>
      </c>
      <c r="M156" s="26">
        <v>37.28</v>
      </c>
      <c r="N156" s="26">
        <v>26.565000000000001</v>
      </c>
      <c r="O156" s="26">
        <v>10.715</v>
      </c>
      <c r="P156" s="26">
        <v>0.28739999999999999</v>
      </c>
    </row>
    <row r="157" spans="1:16" ht="15" customHeight="1" x14ac:dyDescent="0.25">
      <c r="A157" s="30" t="s">
        <v>706</v>
      </c>
      <c r="B157" s="31" t="s">
        <v>27</v>
      </c>
      <c r="C157" s="31" t="s">
        <v>731</v>
      </c>
      <c r="D157" s="31" t="s">
        <v>732</v>
      </c>
      <c r="E157" s="31">
        <v>49178</v>
      </c>
      <c r="F157" s="31">
        <v>64430</v>
      </c>
      <c r="G157" s="31">
        <v>15252</v>
      </c>
      <c r="H157" s="32">
        <v>0.23672202389999999</v>
      </c>
      <c r="J157" s="26" t="s">
        <v>723</v>
      </c>
      <c r="K157" s="26" t="s">
        <v>706</v>
      </c>
      <c r="L157" s="26" t="s">
        <v>192</v>
      </c>
      <c r="M157" s="26">
        <v>44.94</v>
      </c>
      <c r="N157" s="26">
        <v>34.841000000000001</v>
      </c>
      <c r="O157" s="26">
        <v>10.099</v>
      </c>
      <c r="P157" s="26">
        <v>0.22470000000000001</v>
      </c>
    </row>
    <row r="158" spans="1:16" ht="15" customHeight="1" x14ac:dyDescent="0.25">
      <c r="A158" s="30" t="s">
        <v>706</v>
      </c>
      <c r="B158" s="31" t="s">
        <v>213</v>
      </c>
      <c r="C158" s="31" t="s">
        <v>733</v>
      </c>
      <c r="D158" s="31" t="s">
        <v>734</v>
      </c>
      <c r="E158" s="31">
        <v>30550</v>
      </c>
      <c r="F158" s="31">
        <v>33290</v>
      </c>
      <c r="G158" s="31">
        <v>2740</v>
      </c>
      <c r="H158" s="32">
        <v>8.23069991E-2</v>
      </c>
      <c r="J158" s="26" t="s">
        <v>725</v>
      </c>
      <c r="K158" s="26" t="s">
        <v>706</v>
      </c>
      <c r="L158" s="26" t="s">
        <v>193</v>
      </c>
      <c r="M158" s="26">
        <v>76.540000000000006</v>
      </c>
      <c r="N158" s="26">
        <v>65.084000000000003</v>
      </c>
      <c r="O158" s="26">
        <v>11.456</v>
      </c>
      <c r="P158" s="26">
        <v>0.1497</v>
      </c>
    </row>
    <row r="159" spans="1:16" ht="15" customHeight="1" x14ac:dyDescent="0.25">
      <c r="A159" s="30" t="s">
        <v>706</v>
      </c>
      <c r="B159" s="31" t="s">
        <v>214</v>
      </c>
      <c r="C159" s="31" t="s">
        <v>735</v>
      </c>
      <c r="D159" s="31" t="s">
        <v>736</v>
      </c>
      <c r="E159" s="31">
        <v>35403</v>
      </c>
      <c r="F159" s="31">
        <v>38650</v>
      </c>
      <c r="G159" s="31">
        <v>3247</v>
      </c>
      <c r="H159" s="32">
        <v>8.4010349299999995E-2</v>
      </c>
      <c r="J159" s="26" t="s">
        <v>727</v>
      </c>
      <c r="K159" s="26" t="s">
        <v>706</v>
      </c>
      <c r="L159" s="26" t="s">
        <v>88</v>
      </c>
      <c r="M159" s="26">
        <v>66.27</v>
      </c>
      <c r="N159" s="26">
        <v>48.292999999999999</v>
      </c>
      <c r="O159" s="26">
        <v>17.977</v>
      </c>
      <c r="P159" s="26">
        <v>0.27129999999999999</v>
      </c>
    </row>
    <row r="160" spans="1:16" ht="15" customHeight="1" x14ac:dyDescent="0.25">
      <c r="A160" s="30" t="s">
        <v>706</v>
      </c>
      <c r="B160" s="31" t="s">
        <v>215</v>
      </c>
      <c r="C160" s="31" t="s">
        <v>737</v>
      </c>
      <c r="D160" s="31" t="s">
        <v>738</v>
      </c>
      <c r="E160" s="31">
        <v>62372</v>
      </c>
      <c r="F160" s="31">
        <v>75140</v>
      </c>
      <c r="G160" s="31">
        <v>12768</v>
      </c>
      <c r="H160" s="32">
        <v>0.16992281079999999</v>
      </c>
      <c r="J160" s="26" t="s">
        <v>729</v>
      </c>
      <c r="K160" s="26" t="s">
        <v>706</v>
      </c>
      <c r="L160" s="26" t="s">
        <v>212</v>
      </c>
      <c r="M160" s="26">
        <v>78.31</v>
      </c>
      <c r="N160" s="26">
        <v>71.081999999999994</v>
      </c>
      <c r="O160" s="26">
        <v>7.2279999999999998</v>
      </c>
      <c r="P160" s="26">
        <v>9.2299999999999993E-2</v>
      </c>
    </row>
    <row r="161" spans="1:16" ht="15" customHeight="1" x14ac:dyDescent="0.25">
      <c r="A161" s="30" t="s">
        <v>706</v>
      </c>
      <c r="B161" s="31" t="s">
        <v>216</v>
      </c>
      <c r="C161" s="31" t="s">
        <v>739</v>
      </c>
      <c r="D161" s="31" t="s">
        <v>740</v>
      </c>
      <c r="E161" s="31">
        <v>66136</v>
      </c>
      <c r="F161" s="31">
        <v>81110</v>
      </c>
      <c r="G161" s="31">
        <v>14974</v>
      </c>
      <c r="H161" s="32">
        <v>0.18461348790000001</v>
      </c>
      <c r="J161" s="26" t="s">
        <v>731</v>
      </c>
      <c r="K161" s="26" t="s">
        <v>706</v>
      </c>
      <c r="L161" s="26" t="s">
        <v>27</v>
      </c>
      <c r="M161" s="26">
        <v>64.430000000000007</v>
      </c>
      <c r="N161" s="26">
        <v>49.112000000000002</v>
      </c>
      <c r="O161" s="26">
        <v>15.318</v>
      </c>
      <c r="P161" s="26">
        <v>0.23769999999999999</v>
      </c>
    </row>
    <row r="162" spans="1:16" ht="15" customHeight="1" x14ac:dyDescent="0.25">
      <c r="A162" s="30" t="s">
        <v>706</v>
      </c>
      <c r="B162" s="31" t="s">
        <v>217</v>
      </c>
      <c r="C162" s="31" t="s">
        <v>741</v>
      </c>
      <c r="D162" s="31" t="s">
        <v>742</v>
      </c>
      <c r="E162" s="31">
        <v>48530</v>
      </c>
      <c r="F162" s="31">
        <v>56270</v>
      </c>
      <c r="G162" s="31">
        <v>7740</v>
      </c>
      <c r="H162" s="32">
        <v>0.1375510929</v>
      </c>
      <c r="J162" s="26" t="s">
        <v>733</v>
      </c>
      <c r="K162" s="26" t="s">
        <v>706</v>
      </c>
      <c r="L162" s="26" t="s">
        <v>213</v>
      </c>
      <c r="M162" s="26">
        <v>33.29</v>
      </c>
      <c r="N162" s="26">
        <v>30.501999999999999</v>
      </c>
      <c r="O162" s="26">
        <v>2.7879999999999998</v>
      </c>
      <c r="P162" s="26">
        <v>8.3699999999999997E-2</v>
      </c>
    </row>
    <row r="163" spans="1:16" ht="15" customHeight="1" x14ac:dyDescent="0.25">
      <c r="A163" s="30" t="s">
        <v>706</v>
      </c>
      <c r="B163" s="31" t="s">
        <v>218</v>
      </c>
      <c r="C163" s="31" t="s">
        <v>743</v>
      </c>
      <c r="D163" s="31" t="s">
        <v>744</v>
      </c>
      <c r="E163" s="31">
        <v>35354</v>
      </c>
      <c r="F163" s="31">
        <v>37210</v>
      </c>
      <c r="G163" s="31">
        <v>1856</v>
      </c>
      <c r="H163" s="32">
        <v>4.9879064799999998E-2</v>
      </c>
      <c r="J163" s="26" t="s">
        <v>735</v>
      </c>
      <c r="K163" s="26" t="s">
        <v>706</v>
      </c>
      <c r="L163" s="26" t="s">
        <v>214</v>
      </c>
      <c r="M163" s="26">
        <v>38.65</v>
      </c>
      <c r="N163" s="26">
        <v>35.347999999999999</v>
      </c>
      <c r="O163" s="26">
        <v>3.302</v>
      </c>
      <c r="P163" s="26">
        <v>8.5400000000000004E-2</v>
      </c>
    </row>
    <row r="164" spans="1:16" ht="15" customHeight="1" x14ac:dyDescent="0.25">
      <c r="A164" s="30" t="s">
        <v>706</v>
      </c>
      <c r="B164" s="31" t="s">
        <v>219</v>
      </c>
      <c r="C164" s="31" t="s">
        <v>745</v>
      </c>
      <c r="D164" s="31" t="s">
        <v>746</v>
      </c>
      <c r="E164" s="31">
        <v>17386</v>
      </c>
      <c r="F164" s="31">
        <v>27900</v>
      </c>
      <c r="G164" s="31">
        <v>10514</v>
      </c>
      <c r="H164" s="32">
        <v>0.37684587809999998</v>
      </c>
      <c r="J164" s="26" t="s">
        <v>737</v>
      </c>
      <c r="K164" s="26" t="s">
        <v>706</v>
      </c>
      <c r="L164" s="26" t="s">
        <v>215</v>
      </c>
      <c r="M164" s="26">
        <v>75.14</v>
      </c>
      <c r="N164" s="26">
        <v>62.27</v>
      </c>
      <c r="O164" s="26">
        <v>12.87</v>
      </c>
      <c r="P164" s="26">
        <v>0.17130000000000001</v>
      </c>
    </row>
    <row r="165" spans="1:16" ht="15" customHeight="1" x14ac:dyDescent="0.25">
      <c r="A165" s="30" t="s">
        <v>706</v>
      </c>
      <c r="B165" s="31" t="s">
        <v>220</v>
      </c>
      <c r="C165" s="31" t="s">
        <v>747</v>
      </c>
      <c r="D165" s="31" t="s">
        <v>748</v>
      </c>
      <c r="E165" s="31">
        <v>32756</v>
      </c>
      <c r="F165" s="31">
        <v>35790</v>
      </c>
      <c r="G165" s="31">
        <v>3034</v>
      </c>
      <c r="H165" s="32">
        <v>8.4772282800000001E-2</v>
      </c>
      <c r="J165" s="26" t="s">
        <v>739</v>
      </c>
      <c r="K165" s="26" t="s">
        <v>706</v>
      </c>
      <c r="L165" s="26" t="s">
        <v>216</v>
      </c>
      <c r="M165" s="26">
        <v>81.11</v>
      </c>
      <c r="N165" s="26">
        <v>66.034000000000006</v>
      </c>
      <c r="O165" s="26">
        <v>15.076000000000001</v>
      </c>
      <c r="P165" s="26">
        <v>0.18590000000000001</v>
      </c>
    </row>
    <row r="166" spans="1:16" ht="15" customHeight="1" x14ac:dyDescent="0.25">
      <c r="A166" s="30" t="s">
        <v>706</v>
      </c>
      <c r="B166" s="31" t="s">
        <v>221</v>
      </c>
      <c r="C166" s="31" t="s">
        <v>749</v>
      </c>
      <c r="D166" s="31" t="s">
        <v>750</v>
      </c>
      <c r="E166" s="31">
        <v>57974</v>
      </c>
      <c r="F166" s="31">
        <v>70030</v>
      </c>
      <c r="G166" s="31">
        <v>12056</v>
      </c>
      <c r="H166" s="32">
        <v>0.17215479080000001</v>
      </c>
      <c r="J166" s="26" t="s">
        <v>741</v>
      </c>
      <c r="K166" s="26" t="s">
        <v>706</v>
      </c>
      <c r="L166" s="26" t="s">
        <v>217</v>
      </c>
      <c r="M166" s="26">
        <v>56.27</v>
      </c>
      <c r="N166" s="26">
        <v>48.462000000000003</v>
      </c>
      <c r="O166" s="26">
        <v>7.8079999999999998</v>
      </c>
      <c r="P166" s="26">
        <v>0.13880000000000001</v>
      </c>
    </row>
    <row r="167" spans="1:16" ht="15" customHeight="1" x14ac:dyDescent="0.25">
      <c r="A167" s="30" t="s">
        <v>706</v>
      </c>
      <c r="B167" s="31" t="s">
        <v>104</v>
      </c>
      <c r="C167" s="31" t="s">
        <v>751</v>
      </c>
      <c r="D167" s="31" t="s">
        <v>752</v>
      </c>
      <c r="E167" s="31">
        <v>26443</v>
      </c>
      <c r="F167" s="31">
        <v>36440</v>
      </c>
      <c r="G167" s="31">
        <v>9997</v>
      </c>
      <c r="H167" s="32">
        <v>0.2743413831</v>
      </c>
      <c r="J167" s="26" t="s">
        <v>743</v>
      </c>
      <c r="K167" s="26" t="s">
        <v>706</v>
      </c>
      <c r="L167" s="26" t="s">
        <v>218</v>
      </c>
      <c r="M167" s="26">
        <v>37.21</v>
      </c>
      <c r="N167" s="26">
        <v>35.264000000000003</v>
      </c>
      <c r="O167" s="26">
        <v>1.946</v>
      </c>
      <c r="P167" s="26">
        <v>5.2299999999999999E-2</v>
      </c>
    </row>
    <row r="168" spans="1:16" ht="15" customHeight="1" x14ac:dyDescent="0.25">
      <c r="A168" s="30" t="s">
        <v>706</v>
      </c>
      <c r="B168" s="31" t="s">
        <v>234</v>
      </c>
      <c r="C168" s="31" t="s">
        <v>753</v>
      </c>
      <c r="D168" s="31" t="s">
        <v>754</v>
      </c>
      <c r="E168" s="31">
        <v>36208</v>
      </c>
      <c r="F168" s="31">
        <v>40460</v>
      </c>
      <c r="G168" s="31">
        <v>4252</v>
      </c>
      <c r="H168" s="32">
        <v>0.1050914483</v>
      </c>
      <c r="J168" s="26" t="s">
        <v>745</v>
      </c>
      <c r="K168" s="26" t="s">
        <v>706</v>
      </c>
      <c r="L168" s="26" t="s">
        <v>219</v>
      </c>
      <c r="M168" s="26">
        <v>27.9</v>
      </c>
      <c r="N168" s="26">
        <v>17.353000000000002</v>
      </c>
      <c r="O168" s="26">
        <v>10.547000000000001</v>
      </c>
      <c r="P168" s="26">
        <v>0.378</v>
      </c>
    </row>
    <row r="169" spans="1:16" ht="15" customHeight="1" x14ac:dyDescent="0.25">
      <c r="A169" s="30" t="s">
        <v>706</v>
      </c>
      <c r="B169" s="31" t="s">
        <v>235</v>
      </c>
      <c r="C169" s="31" t="s">
        <v>755</v>
      </c>
      <c r="D169" s="31" t="s">
        <v>756</v>
      </c>
      <c r="E169" s="31">
        <v>58408</v>
      </c>
      <c r="F169" s="31">
        <v>64050</v>
      </c>
      <c r="G169" s="31">
        <v>5642</v>
      </c>
      <c r="H169" s="32">
        <v>8.8087431699999996E-2</v>
      </c>
      <c r="J169" s="26" t="s">
        <v>747</v>
      </c>
      <c r="K169" s="26" t="s">
        <v>706</v>
      </c>
      <c r="L169" s="26" t="s">
        <v>220</v>
      </c>
      <c r="M169" s="26">
        <v>35.79</v>
      </c>
      <c r="N169" s="26">
        <v>32.704000000000001</v>
      </c>
      <c r="O169" s="26">
        <v>3.0859999999999999</v>
      </c>
      <c r="P169" s="26">
        <v>8.6199999999999999E-2</v>
      </c>
    </row>
    <row r="170" spans="1:16" ht="15" customHeight="1" x14ac:dyDescent="0.25">
      <c r="A170" s="30" t="s">
        <v>706</v>
      </c>
      <c r="B170" s="31" t="s">
        <v>236</v>
      </c>
      <c r="C170" s="31" t="s">
        <v>757</v>
      </c>
      <c r="D170" s="31" t="s">
        <v>758</v>
      </c>
      <c r="E170" s="31">
        <v>40203</v>
      </c>
      <c r="F170" s="31">
        <v>43390</v>
      </c>
      <c r="G170" s="31">
        <v>3187</v>
      </c>
      <c r="H170" s="32">
        <v>7.3450103700000005E-2</v>
      </c>
      <c r="J170" s="26" t="s">
        <v>749</v>
      </c>
      <c r="K170" s="26" t="s">
        <v>706</v>
      </c>
      <c r="L170" s="26" t="s">
        <v>221</v>
      </c>
      <c r="M170" s="26">
        <v>70.03</v>
      </c>
      <c r="N170" s="26">
        <v>57.936</v>
      </c>
      <c r="O170" s="26">
        <v>12.093999999999999</v>
      </c>
      <c r="P170" s="26">
        <v>0.17269999999999999</v>
      </c>
    </row>
    <row r="171" spans="1:16" ht="15" customHeight="1" x14ac:dyDescent="0.25">
      <c r="A171" s="30" t="s">
        <v>706</v>
      </c>
      <c r="B171" s="31" t="s">
        <v>237</v>
      </c>
      <c r="C171" s="31" t="s">
        <v>759</v>
      </c>
      <c r="D171" s="31" t="s">
        <v>760</v>
      </c>
      <c r="E171" s="31">
        <v>48191</v>
      </c>
      <c r="F171" s="31">
        <v>57550</v>
      </c>
      <c r="G171" s="31">
        <v>9359</v>
      </c>
      <c r="H171" s="32">
        <v>0.16262380539999999</v>
      </c>
      <c r="J171" s="26" t="s">
        <v>751</v>
      </c>
      <c r="K171" s="26" t="s">
        <v>706</v>
      </c>
      <c r="L171" s="26" t="s">
        <v>104</v>
      </c>
      <c r="M171" s="26">
        <v>36.44</v>
      </c>
      <c r="N171" s="26">
        <v>26.39</v>
      </c>
      <c r="O171" s="26">
        <v>10.050000000000001</v>
      </c>
      <c r="P171" s="26">
        <v>0.27579999999999999</v>
      </c>
    </row>
    <row r="172" spans="1:16" ht="15" customHeight="1" x14ac:dyDescent="0.25">
      <c r="A172" s="30" t="s">
        <v>706</v>
      </c>
      <c r="B172" s="31" t="s">
        <v>240</v>
      </c>
      <c r="C172" s="31" t="s">
        <v>761</v>
      </c>
      <c r="D172" s="31" t="s">
        <v>762</v>
      </c>
      <c r="E172" s="31">
        <v>34786</v>
      </c>
      <c r="F172" s="31">
        <v>37670</v>
      </c>
      <c r="G172" s="31">
        <v>2884</v>
      </c>
      <c r="H172" s="32">
        <v>7.6559596499999993E-2</v>
      </c>
      <c r="J172" s="26" t="s">
        <v>753</v>
      </c>
      <c r="K172" s="26" t="s">
        <v>706</v>
      </c>
      <c r="L172" s="26" t="s">
        <v>234</v>
      </c>
      <c r="M172" s="26">
        <v>40.46</v>
      </c>
      <c r="N172" s="26">
        <v>36.139000000000003</v>
      </c>
      <c r="O172" s="26">
        <v>4.3209999999999997</v>
      </c>
      <c r="P172" s="26">
        <v>0.10680000000000001</v>
      </c>
    </row>
    <row r="173" spans="1:16" ht="15" customHeight="1" x14ac:dyDescent="0.25">
      <c r="A173" s="30" t="s">
        <v>706</v>
      </c>
      <c r="B173" s="31" t="s">
        <v>241</v>
      </c>
      <c r="C173" s="31" t="s">
        <v>763</v>
      </c>
      <c r="D173" s="31" t="s">
        <v>764</v>
      </c>
      <c r="E173" s="31">
        <v>34429</v>
      </c>
      <c r="F173" s="31">
        <v>39540</v>
      </c>
      <c r="G173" s="31">
        <v>5111</v>
      </c>
      <c r="H173" s="32">
        <v>0.12926150729999999</v>
      </c>
      <c r="J173" s="26" t="s">
        <v>755</v>
      </c>
      <c r="K173" s="26" t="s">
        <v>706</v>
      </c>
      <c r="L173" s="26" t="s">
        <v>235</v>
      </c>
      <c r="M173" s="26">
        <v>64.05</v>
      </c>
      <c r="N173" s="26">
        <v>58.293999999999997</v>
      </c>
      <c r="O173" s="26">
        <v>5.7560000000000002</v>
      </c>
      <c r="P173" s="26">
        <v>8.9899999999999994E-2</v>
      </c>
    </row>
    <row r="174" spans="1:16" ht="15" customHeight="1" x14ac:dyDescent="0.25">
      <c r="A174" s="30" t="s">
        <v>706</v>
      </c>
      <c r="B174" s="31" t="s">
        <v>28</v>
      </c>
      <c r="C174" s="31" t="s">
        <v>765</v>
      </c>
      <c r="D174" s="31" t="s">
        <v>766</v>
      </c>
      <c r="E174" s="31">
        <v>34545</v>
      </c>
      <c r="F174" s="31">
        <v>60720</v>
      </c>
      <c r="G174" s="31">
        <v>26175</v>
      </c>
      <c r="H174" s="32">
        <v>0.43107707509999998</v>
      </c>
      <c r="J174" s="26" t="s">
        <v>757</v>
      </c>
      <c r="K174" s="26" t="s">
        <v>706</v>
      </c>
      <c r="L174" s="26" t="s">
        <v>236</v>
      </c>
      <c r="M174" s="26">
        <v>43.39</v>
      </c>
      <c r="N174" s="26">
        <v>40.149000000000001</v>
      </c>
      <c r="O174" s="26">
        <v>3.2410000000000001</v>
      </c>
      <c r="P174" s="26">
        <v>7.4700000000000003E-2</v>
      </c>
    </row>
    <row r="175" spans="1:16" ht="15" customHeight="1" x14ac:dyDescent="0.25">
      <c r="A175" s="30" t="s">
        <v>706</v>
      </c>
      <c r="B175" s="31" t="s">
        <v>270</v>
      </c>
      <c r="C175" s="31" t="s">
        <v>767</v>
      </c>
      <c r="D175" s="31" t="s">
        <v>768</v>
      </c>
      <c r="E175" s="31">
        <v>45129</v>
      </c>
      <c r="F175" s="31">
        <v>57650</v>
      </c>
      <c r="G175" s="31">
        <v>12521</v>
      </c>
      <c r="H175" s="32">
        <v>0.2171899393</v>
      </c>
      <c r="J175" s="26" t="s">
        <v>759</v>
      </c>
      <c r="K175" s="26" t="s">
        <v>706</v>
      </c>
      <c r="L175" s="26" t="s">
        <v>237</v>
      </c>
      <c r="M175" s="26">
        <v>57.55</v>
      </c>
      <c r="N175" s="26">
        <v>48.024000000000001</v>
      </c>
      <c r="O175" s="26">
        <v>9.5259999999999998</v>
      </c>
      <c r="P175" s="26">
        <v>0.16550000000000001</v>
      </c>
    </row>
    <row r="176" spans="1:16" ht="15" customHeight="1" x14ac:dyDescent="0.25">
      <c r="A176" s="30" t="s">
        <v>706</v>
      </c>
      <c r="B176" s="31" t="s">
        <v>271</v>
      </c>
      <c r="C176" s="31" t="s">
        <v>769</v>
      </c>
      <c r="D176" s="31" t="s">
        <v>770</v>
      </c>
      <c r="E176" s="31">
        <v>33515</v>
      </c>
      <c r="F176" s="31">
        <v>47780</v>
      </c>
      <c r="G176" s="31">
        <v>14265</v>
      </c>
      <c r="H176" s="32">
        <v>0.29855588109999998</v>
      </c>
      <c r="J176" s="26" t="s">
        <v>761</v>
      </c>
      <c r="K176" s="26" t="s">
        <v>706</v>
      </c>
      <c r="L176" s="26" t="s">
        <v>240</v>
      </c>
      <c r="M176" s="26">
        <v>37.67</v>
      </c>
      <c r="N176" s="26">
        <v>34.734000000000002</v>
      </c>
      <c r="O176" s="26">
        <v>2.9359999999999999</v>
      </c>
      <c r="P176" s="26">
        <v>7.7899999999999997E-2</v>
      </c>
    </row>
    <row r="177" spans="1:16" ht="15" customHeight="1" x14ac:dyDescent="0.25">
      <c r="A177" s="30" t="s">
        <v>706</v>
      </c>
      <c r="B177" s="31" t="s">
        <v>54</v>
      </c>
      <c r="C177" s="31" t="s">
        <v>771</v>
      </c>
      <c r="D177" s="31" t="s">
        <v>772</v>
      </c>
      <c r="E177" s="31">
        <v>37323</v>
      </c>
      <c r="F177" s="31">
        <v>72850</v>
      </c>
      <c r="G177" s="31">
        <v>35527</v>
      </c>
      <c r="H177" s="32">
        <v>0.48767330129999997</v>
      </c>
      <c r="J177" s="26" t="s">
        <v>763</v>
      </c>
      <c r="K177" s="26" t="s">
        <v>706</v>
      </c>
      <c r="L177" s="26" t="s">
        <v>241</v>
      </c>
      <c r="M177" s="26">
        <v>39.54</v>
      </c>
      <c r="N177" s="26">
        <v>34.345999999999997</v>
      </c>
      <c r="O177" s="26">
        <v>5.194</v>
      </c>
      <c r="P177" s="26">
        <v>0.13139999999999999</v>
      </c>
    </row>
    <row r="178" spans="1:16" ht="15" customHeight="1" x14ac:dyDescent="0.25">
      <c r="A178" s="30" t="s">
        <v>706</v>
      </c>
      <c r="B178" s="31" t="s">
        <v>71</v>
      </c>
      <c r="C178" s="31" t="s">
        <v>773</v>
      </c>
      <c r="D178" s="31" t="s">
        <v>774</v>
      </c>
      <c r="E178" s="31">
        <v>27906</v>
      </c>
      <c r="F178" s="31">
        <v>54610</v>
      </c>
      <c r="G178" s="31">
        <v>26704</v>
      </c>
      <c r="H178" s="32">
        <v>0.48899468959999998</v>
      </c>
      <c r="J178" s="26" t="s">
        <v>765</v>
      </c>
      <c r="K178" s="26" t="s">
        <v>706</v>
      </c>
      <c r="L178" s="26" t="s">
        <v>28</v>
      </c>
      <c r="M178" s="26">
        <v>60.72</v>
      </c>
      <c r="N178" s="26">
        <v>34.468000000000004</v>
      </c>
      <c r="O178" s="26">
        <v>26.251999999999999</v>
      </c>
      <c r="P178" s="26">
        <v>0.43230000000000002</v>
      </c>
    </row>
    <row r="179" spans="1:16" ht="15" customHeight="1" x14ac:dyDescent="0.25">
      <c r="A179" s="30" t="s">
        <v>706</v>
      </c>
      <c r="B179" s="31" t="s">
        <v>272</v>
      </c>
      <c r="C179" s="31" t="s">
        <v>775</v>
      </c>
      <c r="D179" s="31" t="s">
        <v>776</v>
      </c>
      <c r="E179" s="31">
        <v>58882</v>
      </c>
      <c r="F179" s="31">
        <v>65930</v>
      </c>
      <c r="G179" s="31">
        <v>7048</v>
      </c>
      <c r="H179" s="32">
        <v>0.1069012589</v>
      </c>
      <c r="J179" s="26" t="s">
        <v>767</v>
      </c>
      <c r="K179" s="26" t="s">
        <v>706</v>
      </c>
      <c r="L179" s="26" t="s">
        <v>270</v>
      </c>
      <c r="M179" s="26">
        <v>57.65</v>
      </c>
      <c r="N179" s="26">
        <v>45.171999999999997</v>
      </c>
      <c r="O179" s="26">
        <v>12.478</v>
      </c>
      <c r="P179" s="26">
        <v>0.21640000000000001</v>
      </c>
    </row>
    <row r="180" spans="1:16" ht="15" customHeight="1" x14ac:dyDescent="0.25">
      <c r="A180" s="30" t="s">
        <v>706</v>
      </c>
      <c r="B180" s="31" t="s">
        <v>93</v>
      </c>
      <c r="C180" s="31" t="s">
        <v>777</v>
      </c>
      <c r="D180" s="31" t="s">
        <v>778</v>
      </c>
      <c r="E180" s="31">
        <v>34911</v>
      </c>
      <c r="F180" s="31">
        <v>60740</v>
      </c>
      <c r="G180" s="31">
        <v>25829</v>
      </c>
      <c r="H180" s="32">
        <v>0.42523872239999999</v>
      </c>
      <c r="J180" s="26" t="s">
        <v>769</v>
      </c>
      <c r="K180" s="26" t="s">
        <v>706</v>
      </c>
      <c r="L180" s="26" t="s">
        <v>271</v>
      </c>
      <c r="M180" s="26">
        <v>47.78</v>
      </c>
      <c r="N180" s="26">
        <v>33.420999999999999</v>
      </c>
      <c r="O180" s="26">
        <v>14.359</v>
      </c>
      <c r="P180" s="26">
        <v>0.30049999999999999</v>
      </c>
    </row>
    <row r="181" spans="1:16" ht="15" customHeight="1" x14ac:dyDescent="0.25">
      <c r="A181" s="30" t="s">
        <v>706</v>
      </c>
      <c r="B181" s="31" t="s">
        <v>25</v>
      </c>
      <c r="C181" s="31" t="s">
        <v>779</v>
      </c>
      <c r="D181" s="31" t="s">
        <v>780</v>
      </c>
      <c r="E181" s="31">
        <v>25730</v>
      </c>
      <c r="F181" s="31">
        <v>40510</v>
      </c>
      <c r="G181" s="31">
        <v>14780</v>
      </c>
      <c r="H181" s="32">
        <v>0.36484818559999999</v>
      </c>
      <c r="J181" s="26" t="s">
        <v>771</v>
      </c>
      <c r="K181" s="26" t="s">
        <v>706</v>
      </c>
      <c r="L181" s="26" t="s">
        <v>54</v>
      </c>
      <c r="M181" s="26">
        <v>72.849999999999994</v>
      </c>
      <c r="N181" s="26">
        <v>37.228000000000002</v>
      </c>
      <c r="O181" s="26">
        <v>35.622</v>
      </c>
      <c r="P181" s="26">
        <v>0.48899999999999999</v>
      </c>
    </row>
    <row r="182" spans="1:16" ht="15" customHeight="1" x14ac:dyDescent="0.25">
      <c r="A182" s="30" t="s">
        <v>706</v>
      </c>
      <c r="B182" s="31" t="s">
        <v>297</v>
      </c>
      <c r="C182" s="31" t="s">
        <v>781</v>
      </c>
      <c r="D182" s="31" t="s">
        <v>782</v>
      </c>
      <c r="E182" s="31">
        <v>52219</v>
      </c>
      <c r="F182" s="31">
        <v>60880</v>
      </c>
      <c r="G182" s="31">
        <v>8661</v>
      </c>
      <c r="H182" s="32">
        <v>0.14226346910000001</v>
      </c>
      <c r="J182" s="26" t="s">
        <v>773</v>
      </c>
      <c r="K182" s="26" t="s">
        <v>706</v>
      </c>
      <c r="L182" s="26" t="s">
        <v>71</v>
      </c>
      <c r="M182" s="26">
        <v>54.61</v>
      </c>
      <c r="N182" s="26">
        <v>27.832000000000001</v>
      </c>
      <c r="O182" s="26">
        <v>26.777999999999999</v>
      </c>
      <c r="P182" s="26">
        <v>0.49030000000000001</v>
      </c>
    </row>
    <row r="183" spans="1:16" ht="15" customHeight="1" x14ac:dyDescent="0.25">
      <c r="A183" s="30" t="s">
        <v>706</v>
      </c>
      <c r="B183" s="31" t="s">
        <v>63</v>
      </c>
      <c r="C183" s="31" t="s">
        <v>783</v>
      </c>
      <c r="D183" s="31" t="s">
        <v>784</v>
      </c>
      <c r="E183" s="31">
        <v>20710</v>
      </c>
      <c r="F183" s="31">
        <v>44090</v>
      </c>
      <c r="G183" s="31">
        <v>23380</v>
      </c>
      <c r="H183" s="32">
        <v>0.53027897479999997</v>
      </c>
      <c r="J183" s="26" t="s">
        <v>775</v>
      </c>
      <c r="K183" s="26" t="s">
        <v>706</v>
      </c>
      <c r="L183" s="26" t="s">
        <v>272</v>
      </c>
      <c r="M183" s="26">
        <v>65.930000000000007</v>
      </c>
      <c r="N183" s="26">
        <v>58.692999999999998</v>
      </c>
      <c r="O183" s="26">
        <v>7.2370000000000001</v>
      </c>
      <c r="P183" s="26">
        <v>0.10979999999999999</v>
      </c>
    </row>
    <row r="184" spans="1:16" ht="15" customHeight="1" x14ac:dyDescent="0.25">
      <c r="A184" s="30" t="s">
        <v>706</v>
      </c>
      <c r="B184" s="31" t="s">
        <v>238</v>
      </c>
      <c r="C184" s="31" t="s">
        <v>785</v>
      </c>
      <c r="D184" s="31" t="s">
        <v>786</v>
      </c>
      <c r="E184" s="31">
        <v>56142</v>
      </c>
      <c r="F184" s="31">
        <v>60530</v>
      </c>
      <c r="G184" s="31">
        <v>4388</v>
      </c>
      <c r="H184" s="32">
        <v>7.2492978700000002E-2</v>
      </c>
      <c r="J184" s="26" t="s">
        <v>777</v>
      </c>
      <c r="K184" s="26" t="s">
        <v>706</v>
      </c>
      <c r="L184" s="26" t="s">
        <v>93</v>
      </c>
      <c r="M184" s="26">
        <v>60.74</v>
      </c>
      <c r="N184" s="26">
        <v>34.945999999999998</v>
      </c>
      <c r="O184" s="26">
        <v>25.794</v>
      </c>
      <c r="P184" s="26">
        <v>0.42470000000000002</v>
      </c>
    </row>
    <row r="185" spans="1:16" ht="15" customHeight="1" x14ac:dyDescent="0.25">
      <c r="A185" s="30" t="s">
        <v>706</v>
      </c>
      <c r="B185" s="31" t="s">
        <v>242</v>
      </c>
      <c r="C185" s="31" t="s">
        <v>787</v>
      </c>
      <c r="D185" s="31" t="s">
        <v>788</v>
      </c>
      <c r="E185" s="31">
        <v>43729</v>
      </c>
      <c r="F185" s="31">
        <v>48160</v>
      </c>
      <c r="G185" s="31">
        <v>4431</v>
      </c>
      <c r="H185" s="32">
        <v>9.2005814000000005E-2</v>
      </c>
      <c r="J185" s="26" t="s">
        <v>779</v>
      </c>
      <c r="K185" s="26" t="s">
        <v>706</v>
      </c>
      <c r="L185" s="26" t="s">
        <v>25</v>
      </c>
      <c r="M185" s="26">
        <v>40.51</v>
      </c>
      <c r="N185" s="26">
        <v>25.696999999999999</v>
      </c>
      <c r="O185" s="26">
        <v>14.813000000000001</v>
      </c>
      <c r="P185" s="26">
        <v>0.36570000000000003</v>
      </c>
    </row>
    <row r="186" spans="1:16" ht="15" customHeight="1" x14ac:dyDescent="0.25">
      <c r="A186" s="30" t="s">
        <v>706</v>
      </c>
      <c r="B186" s="31" t="s">
        <v>41</v>
      </c>
      <c r="C186" s="31" t="s">
        <v>789</v>
      </c>
      <c r="D186" s="31" t="s">
        <v>790</v>
      </c>
      <c r="E186" s="31">
        <v>51302</v>
      </c>
      <c r="F186" s="31">
        <v>61940</v>
      </c>
      <c r="G186" s="31">
        <v>10638</v>
      </c>
      <c r="H186" s="32">
        <v>0.17174685179999999</v>
      </c>
      <c r="J186" s="26" t="s">
        <v>781</v>
      </c>
      <c r="K186" s="26" t="s">
        <v>706</v>
      </c>
      <c r="L186" s="26" t="s">
        <v>297</v>
      </c>
      <c r="M186" s="26">
        <v>60.88</v>
      </c>
      <c r="N186" s="26">
        <v>52.082000000000001</v>
      </c>
      <c r="O186" s="26">
        <v>8.798</v>
      </c>
      <c r="P186" s="26">
        <v>0.14449999999999999</v>
      </c>
    </row>
    <row r="187" spans="1:16" ht="15" customHeight="1" x14ac:dyDescent="0.25">
      <c r="A187" s="30" t="s">
        <v>706</v>
      </c>
      <c r="B187" s="31" t="s">
        <v>239</v>
      </c>
      <c r="C187" s="31" t="s">
        <v>791</v>
      </c>
      <c r="D187" s="31" t="s">
        <v>792</v>
      </c>
      <c r="E187" s="31">
        <v>33956</v>
      </c>
      <c r="F187" s="31">
        <v>37230</v>
      </c>
      <c r="G187" s="31">
        <v>3274</v>
      </c>
      <c r="H187" s="32">
        <v>8.7939833499999995E-2</v>
      </c>
      <c r="J187" s="26" t="s">
        <v>783</v>
      </c>
      <c r="K187" s="26" t="s">
        <v>706</v>
      </c>
      <c r="L187" s="26" t="s">
        <v>63</v>
      </c>
      <c r="M187" s="26">
        <v>44.09</v>
      </c>
      <c r="N187" s="26">
        <v>20.981999999999999</v>
      </c>
      <c r="O187" s="26">
        <v>23.108000000000001</v>
      </c>
      <c r="P187" s="26">
        <v>0.52410000000000001</v>
      </c>
    </row>
    <row r="188" spans="1:16" ht="15" customHeight="1" x14ac:dyDescent="0.25">
      <c r="A188" s="30" t="s">
        <v>706</v>
      </c>
      <c r="B188" s="31" t="s">
        <v>44</v>
      </c>
      <c r="C188" s="31" t="s">
        <v>793</v>
      </c>
      <c r="D188" s="31" t="s">
        <v>794</v>
      </c>
      <c r="E188" s="31">
        <v>90204</v>
      </c>
      <c r="F188" s="31">
        <v>117030</v>
      </c>
      <c r="G188" s="31">
        <v>26826</v>
      </c>
      <c r="H188" s="32">
        <v>0.22922327610000001</v>
      </c>
      <c r="J188" s="26" t="s">
        <v>785</v>
      </c>
      <c r="K188" s="26" t="s">
        <v>706</v>
      </c>
      <c r="L188" s="26" t="s">
        <v>238</v>
      </c>
      <c r="M188" s="26">
        <v>60.53</v>
      </c>
      <c r="N188" s="26">
        <v>56.113999999999997</v>
      </c>
      <c r="O188" s="26">
        <v>4.4160000000000004</v>
      </c>
      <c r="P188" s="26">
        <v>7.2999999999999995E-2</v>
      </c>
    </row>
    <row r="189" spans="1:16" ht="15" customHeight="1" x14ac:dyDescent="0.25">
      <c r="A189" s="30" t="s">
        <v>706</v>
      </c>
      <c r="B189" s="31" t="s">
        <v>111</v>
      </c>
      <c r="C189" s="31" t="s">
        <v>795</v>
      </c>
      <c r="D189" s="31" t="s">
        <v>796</v>
      </c>
      <c r="E189" s="31">
        <v>53617</v>
      </c>
      <c r="F189" s="31">
        <v>78590</v>
      </c>
      <c r="G189" s="31">
        <v>24973</v>
      </c>
      <c r="H189" s="32">
        <v>0.3177630742</v>
      </c>
      <c r="J189" s="26" t="s">
        <v>787</v>
      </c>
      <c r="K189" s="26" t="s">
        <v>706</v>
      </c>
      <c r="L189" s="26" t="s">
        <v>242</v>
      </c>
      <c r="M189" s="26">
        <v>48.16</v>
      </c>
      <c r="N189" s="26">
        <v>43.625999999999998</v>
      </c>
      <c r="O189" s="26">
        <v>4.5339999999999998</v>
      </c>
      <c r="P189" s="26">
        <v>9.4100000000000003E-2</v>
      </c>
    </row>
    <row r="190" spans="1:16" ht="15" customHeight="1" x14ac:dyDescent="0.25">
      <c r="A190" s="30" t="s">
        <v>401</v>
      </c>
      <c r="B190" s="31" t="s">
        <v>360</v>
      </c>
      <c r="C190" s="31" t="s">
        <v>797</v>
      </c>
      <c r="D190" s="31" t="s">
        <v>798</v>
      </c>
      <c r="E190" s="31">
        <v>2471</v>
      </c>
      <c r="F190" s="31">
        <v>7070</v>
      </c>
      <c r="G190" s="31">
        <v>4599</v>
      </c>
      <c r="H190" s="32">
        <v>0.65049504950000003</v>
      </c>
      <c r="J190" s="26" t="s">
        <v>789</v>
      </c>
      <c r="K190" s="26" t="s">
        <v>706</v>
      </c>
      <c r="L190" s="26" t="s">
        <v>41</v>
      </c>
      <c r="M190" s="26">
        <v>61.94</v>
      </c>
      <c r="N190" s="26">
        <v>51.209000000000003</v>
      </c>
      <c r="O190" s="26">
        <v>10.731</v>
      </c>
      <c r="P190" s="26">
        <v>0.17319999999999999</v>
      </c>
    </row>
    <row r="191" spans="1:16" ht="15" customHeight="1" x14ac:dyDescent="0.25">
      <c r="A191" s="30" t="s">
        <v>401</v>
      </c>
      <c r="B191" s="31" t="s">
        <v>366</v>
      </c>
      <c r="C191" s="31" t="s">
        <v>799</v>
      </c>
      <c r="D191" s="31" t="s">
        <v>800</v>
      </c>
      <c r="E191" s="31">
        <v>78871</v>
      </c>
      <c r="F191" s="31">
        <v>109040</v>
      </c>
      <c r="G191" s="31">
        <v>30169</v>
      </c>
      <c r="H191" s="32">
        <v>0.27667828319999999</v>
      </c>
      <c r="J191" s="26" t="s">
        <v>791</v>
      </c>
      <c r="K191" s="26" t="s">
        <v>706</v>
      </c>
      <c r="L191" s="26" t="s">
        <v>239</v>
      </c>
      <c r="M191" s="26">
        <v>37.229999999999997</v>
      </c>
      <c r="N191" s="26">
        <v>33.890999999999998</v>
      </c>
      <c r="O191" s="26">
        <v>3.339</v>
      </c>
      <c r="P191" s="26">
        <v>8.9700000000000002E-2</v>
      </c>
    </row>
    <row r="192" spans="1:16" ht="15" customHeight="1" x14ac:dyDescent="0.25">
      <c r="A192" s="30" t="s">
        <v>401</v>
      </c>
      <c r="B192" s="31" t="s">
        <v>371</v>
      </c>
      <c r="C192" s="31" t="s">
        <v>801</v>
      </c>
      <c r="D192" s="31" t="s">
        <v>802</v>
      </c>
      <c r="E192" s="31">
        <v>92211</v>
      </c>
      <c r="F192" s="31">
        <v>113860</v>
      </c>
      <c r="G192" s="31">
        <v>21649</v>
      </c>
      <c r="H192" s="32">
        <v>0.1901370104</v>
      </c>
      <c r="J192" s="26" t="s">
        <v>793</v>
      </c>
      <c r="K192" s="26" t="s">
        <v>706</v>
      </c>
      <c r="L192" s="26" t="s">
        <v>44</v>
      </c>
      <c r="M192" s="26">
        <v>117.02</v>
      </c>
      <c r="N192" s="26">
        <v>90.042000000000002</v>
      </c>
      <c r="O192" s="26">
        <v>26.978000000000002</v>
      </c>
      <c r="P192" s="26">
        <v>0.23050000000000001</v>
      </c>
    </row>
    <row r="193" spans="1:16" ht="15" customHeight="1" x14ac:dyDescent="0.25">
      <c r="A193" s="30" t="s">
        <v>401</v>
      </c>
      <c r="B193" s="31" t="s">
        <v>372</v>
      </c>
      <c r="C193" s="31" t="s">
        <v>803</v>
      </c>
      <c r="D193" s="31" t="s">
        <v>804</v>
      </c>
      <c r="E193" s="31">
        <v>75035</v>
      </c>
      <c r="F193" s="31">
        <v>88180</v>
      </c>
      <c r="G193" s="31">
        <v>13145</v>
      </c>
      <c r="H193" s="32">
        <v>0.14907008390000001</v>
      </c>
      <c r="J193" s="26" t="s">
        <v>795</v>
      </c>
      <c r="K193" s="26" t="s">
        <v>706</v>
      </c>
      <c r="L193" s="26" t="s">
        <v>111</v>
      </c>
      <c r="M193" s="26">
        <v>78.58</v>
      </c>
      <c r="N193" s="26">
        <v>53.558</v>
      </c>
      <c r="O193" s="26">
        <v>25.021999999999998</v>
      </c>
      <c r="P193" s="26">
        <v>0.31840000000000002</v>
      </c>
    </row>
    <row r="194" spans="1:16" ht="15" customHeight="1" x14ac:dyDescent="0.25">
      <c r="A194" s="30" t="s">
        <v>401</v>
      </c>
      <c r="B194" s="31" t="s">
        <v>373</v>
      </c>
      <c r="C194" s="31" t="s">
        <v>805</v>
      </c>
      <c r="D194" s="31" t="s">
        <v>806</v>
      </c>
      <c r="E194" s="31">
        <v>96831</v>
      </c>
      <c r="F194" s="31">
        <v>108910</v>
      </c>
      <c r="G194" s="31">
        <v>12079</v>
      </c>
      <c r="H194" s="32">
        <v>0.1109080892</v>
      </c>
      <c r="J194" s="26" t="s">
        <v>797</v>
      </c>
      <c r="K194" s="26" t="s">
        <v>401</v>
      </c>
      <c r="L194" s="26" t="s">
        <v>360</v>
      </c>
      <c r="M194" s="26">
        <v>7.07</v>
      </c>
      <c r="N194" s="26">
        <v>2.282</v>
      </c>
      <c r="O194" s="26">
        <v>4.7880000000000003</v>
      </c>
      <c r="P194" s="26">
        <v>0.67720000000000002</v>
      </c>
    </row>
    <row r="195" spans="1:16" ht="15" customHeight="1" x14ac:dyDescent="0.25">
      <c r="A195" s="30" t="s">
        <v>401</v>
      </c>
      <c r="B195" s="31" t="s">
        <v>378</v>
      </c>
      <c r="C195" s="31" t="s">
        <v>807</v>
      </c>
      <c r="D195" s="31" t="s">
        <v>808</v>
      </c>
      <c r="E195" s="31">
        <v>87643</v>
      </c>
      <c r="F195" s="31">
        <v>107890</v>
      </c>
      <c r="G195" s="31">
        <v>20247</v>
      </c>
      <c r="H195" s="32">
        <v>0.18766336080000001</v>
      </c>
      <c r="J195" s="26" t="s">
        <v>799</v>
      </c>
      <c r="K195" s="26" t="s">
        <v>401</v>
      </c>
      <c r="L195" s="26" t="s">
        <v>366</v>
      </c>
      <c r="M195" s="26">
        <v>109.04</v>
      </c>
      <c r="N195" s="26">
        <v>78.385000000000005</v>
      </c>
      <c r="O195" s="26">
        <v>30.655000000000001</v>
      </c>
      <c r="P195" s="26">
        <v>0.28110000000000002</v>
      </c>
    </row>
    <row r="196" spans="1:16" ht="15" customHeight="1" x14ac:dyDescent="0.25">
      <c r="A196" s="30" t="s">
        <v>401</v>
      </c>
      <c r="B196" s="31" t="s">
        <v>379</v>
      </c>
      <c r="C196" s="31" t="s">
        <v>809</v>
      </c>
      <c r="D196" s="31" t="s">
        <v>810</v>
      </c>
      <c r="E196" s="31">
        <v>69508</v>
      </c>
      <c r="F196" s="31">
        <v>88840</v>
      </c>
      <c r="G196" s="31">
        <v>19332</v>
      </c>
      <c r="H196" s="32">
        <v>0.21760468259999999</v>
      </c>
      <c r="J196" s="26" t="s">
        <v>801</v>
      </c>
      <c r="K196" s="26" t="s">
        <v>401</v>
      </c>
      <c r="L196" s="26" t="s">
        <v>371</v>
      </c>
      <c r="M196" s="26">
        <v>113.86</v>
      </c>
      <c r="N196" s="26">
        <v>91.936000000000007</v>
      </c>
      <c r="O196" s="26">
        <v>21.923999999999999</v>
      </c>
      <c r="P196" s="26">
        <v>0.19259999999999999</v>
      </c>
    </row>
    <row r="197" spans="1:16" ht="15" customHeight="1" x14ac:dyDescent="0.25">
      <c r="A197" s="30" t="s">
        <v>401</v>
      </c>
      <c r="B197" s="31" t="s">
        <v>381</v>
      </c>
      <c r="C197" s="31" t="s">
        <v>811</v>
      </c>
      <c r="D197" s="31" t="s">
        <v>812</v>
      </c>
      <c r="E197" s="31">
        <v>120593</v>
      </c>
      <c r="F197" s="31">
        <v>141720</v>
      </c>
      <c r="G197" s="31">
        <v>21127</v>
      </c>
      <c r="H197" s="32">
        <v>0.14907564209999999</v>
      </c>
      <c r="J197" s="26" t="s">
        <v>803</v>
      </c>
      <c r="K197" s="26" t="s">
        <v>401</v>
      </c>
      <c r="L197" s="26" t="s">
        <v>372</v>
      </c>
      <c r="M197" s="26">
        <v>88.18</v>
      </c>
      <c r="N197" s="26">
        <v>74.835999999999999</v>
      </c>
      <c r="O197" s="26">
        <v>13.343999999999999</v>
      </c>
      <c r="P197" s="26">
        <v>0.15129999999999999</v>
      </c>
    </row>
    <row r="198" spans="1:16" ht="15" customHeight="1" x14ac:dyDescent="0.25">
      <c r="A198" s="30" t="s">
        <v>401</v>
      </c>
      <c r="B198" s="31" t="s">
        <v>382</v>
      </c>
      <c r="C198" s="31" t="s">
        <v>813</v>
      </c>
      <c r="D198" s="31" t="s">
        <v>814</v>
      </c>
      <c r="E198" s="31">
        <v>110310</v>
      </c>
      <c r="F198" s="31">
        <v>127540</v>
      </c>
      <c r="G198" s="31">
        <v>17230</v>
      </c>
      <c r="H198" s="32">
        <v>0.13509487219999999</v>
      </c>
      <c r="J198" s="26" t="s">
        <v>805</v>
      </c>
      <c r="K198" s="26" t="s">
        <v>401</v>
      </c>
      <c r="L198" s="26" t="s">
        <v>373</v>
      </c>
      <c r="M198" s="26">
        <v>108.91</v>
      </c>
      <c r="N198" s="26">
        <v>96.519000000000005</v>
      </c>
      <c r="O198" s="26">
        <v>12.391</v>
      </c>
      <c r="P198" s="26">
        <v>0.1138</v>
      </c>
    </row>
    <row r="199" spans="1:16" ht="15" customHeight="1" x14ac:dyDescent="0.25">
      <c r="A199" s="30" t="s">
        <v>401</v>
      </c>
      <c r="B199" s="31" t="s">
        <v>384</v>
      </c>
      <c r="C199" s="31" t="s">
        <v>815</v>
      </c>
      <c r="D199" s="31" t="s">
        <v>816</v>
      </c>
      <c r="E199" s="31">
        <v>93498</v>
      </c>
      <c r="F199" s="31">
        <v>115220</v>
      </c>
      <c r="G199" s="31">
        <v>21722</v>
      </c>
      <c r="H199" s="32">
        <v>0.1885262975</v>
      </c>
      <c r="J199" s="26" t="s">
        <v>807</v>
      </c>
      <c r="K199" s="26" t="s">
        <v>401</v>
      </c>
      <c r="L199" s="26" t="s">
        <v>378</v>
      </c>
      <c r="M199" s="26">
        <v>107.89</v>
      </c>
      <c r="N199" s="26">
        <v>87.2</v>
      </c>
      <c r="O199" s="26">
        <v>20.69</v>
      </c>
      <c r="P199" s="26">
        <v>0.1918</v>
      </c>
    </row>
    <row r="200" spans="1:16" ht="15" customHeight="1" x14ac:dyDescent="0.25">
      <c r="A200" s="30" t="s">
        <v>401</v>
      </c>
      <c r="B200" s="31" t="s">
        <v>387</v>
      </c>
      <c r="C200" s="31" t="s">
        <v>817</v>
      </c>
      <c r="D200" s="31" t="s">
        <v>818</v>
      </c>
      <c r="E200" s="31">
        <v>101958</v>
      </c>
      <c r="F200" s="31">
        <v>139820</v>
      </c>
      <c r="G200" s="31">
        <v>37862</v>
      </c>
      <c r="H200" s="32">
        <v>0.27079101700000002</v>
      </c>
      <c r="J200" s="26" t="s">
        <v>809</v>
      </c>
      <c r="K200" s="26" t="s">
        <v>401</v>
      </c>
      <c r="L200" s="26" t="s">
        <v>379</v>
      </c>
      <c r="M200" s="26">
        <v>88.84</v>
      </c>
      <c r="N200" s="26">
        <v>69.085999999999999</v>
      </c>
      <c r="O200" s="26">
        <v>19.754000000000001</v>
      </c>
      <c r="P200" s="26">
        <v>0.22239999999999999</v>
      </c>
    </row>
    <row r="201" spans="1:16" ht="15" customHeight="1" x14ac:dyDescent="0.25">
      <c r="A201" s="30" t="s">
        <v>401</v>
      </c>
      <c r="B201" s="31" t="s">
        <v>389</v>
      </c>
      <c r="C201" s="31" t="s">
        <v>819</v>
      </c>
      <c r="D201" s="31" t="s">
        <v>820</v>
      </c>
      <c r="E201" s="31">
        <v>77244</v>
      </c>
      <c r="F201" s="31">
        <v>128610</v>
      </c>
      <c r="G201" s="31">
        <v>51366</v>
      </c>
      <c r="H201" s="32">
        <v>0.3993935153</v>
      </c>
      <c r="J201" s="26" t="s">
        <v>811</v>
      </c>
      <c r="K201" s="26" t="s">
        <v>401</v>
      </c>
      <c r="L201" s="26" t="s">
        <v>381</v>
      </c>
      <c r="M201" s="26">
        <v>141.72</v>
      </c>
      <c r="N201" s="26">
        <v>120.313</v>
      </c>
      <c r="O201" s="26">
        <v>21.407</v>
      </c>
      <c r="P201" s="26">
        <v>0.15110000000000001</v>
      </c>
    </row>
    <row r="202" spans="1:16" ht="15" customHeight="1" x14ac:dyDescent="0.25">
      <c r="A202" s="30" t="s">
        <v>401</v>
      </c>
      <c r="B202" s="31" t="s">
        <v>391</v>
      </c>
      <c r="C202" s="31" t="s">
        <v>821</v>
      </c>
      <c r="D202" s="31" t="s">
        <v>822</v>
      </c>
      <c r="E202" s="31">
        <v>120749</v>
      </c>
      <c r="F202" s="31">
        <v>144530</v>
      </c>
      <c r="G202" s="31">
        <v>23781</v>
      </c>
      <c r="H202" s="32">
        <v>0.1645402339</v>
      </c>
      <c r="J202" s="26" t="s">
        <v>813</v>
      </c>
      <c r="K202" s="26" t="s">
        <v>401</v>
      </c>
      <c r="L202" s="26" t="s">
        <v>382</v>
      </c>
      <c r="M202" s="26">
        <v>127.54</v>
      </c>
      <c r="N202" s="26">
        <v>110.095</v>
      </c>
      <c r="O202" s="26">
        <v>17.445</v>
      </c>
      <c r="P202" s="26">
        <v>0.1368</v>
      </c>
    </row>
    <row r="203" spans="1:16" ht="15" customHeight="1" x14ac:dyDescent="0.25">
      <c r="A203" s="30" t="s">
        <v>401</v>
      </c>
      <c r="B203" s="31" t="s">
        <v>392</v>
      </c>
      <c r="C203" s="31" t="s">
        <v>823</v>
      </c>
      <c r="D203" s="31" t="s">
        <v>824</v>
      </c>
      <c r="E203" s="31">
        <v>87837</v>
      </c>
      <c r="F203" s="31">
        <v>126700</v>
      </c>
      <c r="G203" s="31">
        <v>38863</v>
      </c>
      <c r="H203" s="32">
        <v>0.30673243880000001</v>
      </c>
      <c r="J203" s="26" t="s">
        <v>815</v>
      </c>
      <c r="K203" s="26" t="s">
        <v>401</v>
      </c>
      <c r="L203" s="26" t="s">
        <v>384</v>
      </c>
      <c r="M203" s="26">
        <v>115.22</v>
      </c>
      <c r="N203" s="26">
        <v>93.301000000000002</v>
      </c>
      <c r="O203" s="26">
        <v>21.919</v>
      </c>
      <c r="P203" s="26">
        <v>0.19020000000000001</v>
      </c>
    </row>
    <row r="204" spans="1:16" ht="15" customHeight="1" x14ac:dyDescent="0.25">
      <c r="A204" s="30" t="s">
        <v>402</v>
      </c>
      <c r="B204" s="31" t="s">
        <v>361</v>
      </c>
      <c r="C204" s="31" t="s">
        <v>825</v>
      </c>
      <c r="D204" s="31" t="s">
        <v>826</v>
      </c>
      <c r="E204" s="31">
        <v>66627</v>
      </c>
      <c r="F204" s="31">
        <v>75270</v>
      </c>
      <c r="G204" s="31">
        <v>8643</v>
      </c>
      <c r="H204" s="32">
        <v>0.1148266242</v>
      </c>
      <c r="J204" s="26" t="s">
        <v>817</v>
      </c>
      <c r="K204" s="26" t="s">
        <v>401</v>
      </c>
      <c r="L204" s="26" t="s">
        <v>387</v>
      </c>
      <c r="M204" s="26">
        <v>139.82</v>
      </c>
      <c r="N204" s="26">
        <v>101.61</v>
      </c>
      <c r="O204" s="26">
        <v>38.21</v>
      </c>
      <c r="P204" s="26">
        <v>0.27329999999999999</v>
      </c>
    </row>
    <row r="205" spans="1:16" ht="15" customHeight="1" x14ac:dyDescent="0.25">
      <c r="A205" s="30" t="s">
        <v>402</v>
      </c>
      <c r="B205" s="31" t="s">
        <v>362</v>
      </c>
      <c r="C205" s="31" t="s">
        <v>827</v>
      </c>
      <c r="D205" s="31" t="s">
        <v>828</v>
      </c>
      <c r="E205" s="31">
        <v>129490</v>
      </c>
      <c r="F205" s="31">
        <v>150020</v>
      </c>
      <c r="G205" s="31">
        <v>20530</v>
      </c>
      <c r="H205" s="32">
        <v>0.13684842019999999</v>
      </c>
      <c r="J205" s="26" t="s">
        <v>819</v>
      </c>
      <c r="K205" s="26" t="s">
        <v>401</v>
      </c>
      <c r="L205" s="26" t="s">
        <v>389</v>
      </c>
      <c r="M205" s="26">
        <v>128.61000000000001</v>
      </c>
      <c r="N205" s="26">
        <v>76.900999999999996</v>
      </c>
      <c r="O205" s="26">
        <v>51.709000000000003</v>
      </c>
      <c r="P205" s="26">
        <v>0.40210000000000001</v>
      </c>
    </row>
    <row r="206" spans="1:16" ht="15" customHeight="1" x14ac:dyDescent="0.25">
      <c r="A206" s="30" t="s">
        <v>402</v>
      </c>
      <c r="B206" s="31" t="s">
        <v>363</v>
      </c>
      <c r="C206" s="31" t="s">
        <v>829</v>
      </c>
      <c r="D206" s="31" t="s">
        <v>830</v>
      </c>
      <c r="E206" s="31">
        <v>90319</v>
      </c>
      <c r="F206" s="31">
        <v>98510</v>
      </c>
      <c r="G206" s="31">
        <v>8191</v>
      </c>
      <c r="H206" s="32">
        <v>8.3148918899999993E-2</v>
      </c>
      <c r="J206" s="26" t="s">
        <v>821</v>
      </c>
      <c r="K206" s="26" t="s">
        <v>401</v>
      </c>
      <c r="L206" s="26" t="s">
        <v>391</v>
      </c>
      <c r="M206" s="26">
        <v>144.53</v>
      </c>
      <c r="N206" s="26">
        <v>120.48699999999999</v>
      </c>
      <c r="O206" s="26">
        <v>24.042999999999999</v>
      </c>
      <c r="P206" s="26">
        <v>0.16639999999999999</v>
      </c>
    </row>
    <row r="207" spans="1:16" ht="15" customHeight="1" x14ac:dyDescent="0.25">
      <c r="A207" s="30" t="s">
        <v>402</v>
      </c>
      <c r="B207" s="31" t="s">
        <v>364</v>
      </c>
      <c r="C207" s="31" t="s">
        <v>831</v>
      </c>
      <c r="D207" s="31" t="s">
        <v>832</v>
      </c>
      <c r="E207" s="31">
        <v>103495</v>
      </c>
      <c r="F207" s="31">
        <v>121180</v>
      </c>
      <c r="G207" s="31">
        <v>17685</v>
      </c>
      <c r="H207" s="32">
        <v>0.14593992410000001</v>
      </c>
      <c r="J207" s="26" t="s">
        <v>823</v>
      </c>
      <c r="K207" s="26" t="s">
        <v>401</v>
      </c>
      <c r="L207" s="26" t="s">
        <v>392</v>
      </c>
      <c r="M207" s="26">
        <v>126.7</v>
      </c>
      <c r="N207" s="26">
        <v>86.751000000000005</v>
      </c>
      <c r="O207" s="26">
        <v>39.948999999999998</v>
      </c>
      <c r="P207" s="26">
        <v>0.31530000000000002</v>
      </c>
    </row>
    <row r="208" spans="1:16" ht="15" customHeight="1" x14ac:dyDescent="0.25">
      <c r="A208" s="30" t="s">
        <v>402</v>
      </c>
      <c r="B208" s="31" t="s">
        <v>365</v>
      </c>
      <c r="C208" s="31" t="s">
        <v>833</v>
      </c>
      <c r="D208" s="31" t="s">
        <v>834</v>
      </c>
      <c r="E208" s="31">
        <v>131352</v>
      </c>
      <c r="F208" s="31">
        <v>140060</v>
      </c>
      <c r="G208" s="31">
        <v>8708</v>
      </c>
      <c r="H208" s="32">
        <v>6.2173354299999997E-2</v>
      </c>
      <c r="J208" s="26" t="s">
        <v>825</v>
      </c>
      <c r="K208" s="26" t="s">
        <v>402</v>
      </c>
      <c r="L208" s="26" t="s">
        <v>361</v>
      </c>
      <c r="M208" s="26">
        <v>75.27</v>
      </c>
      <c r="N208" s="26">
        <v>66.497</v>
      </c>
      <c r="O208" s="26">
        <v>8.7729999999999997</v>
      </c>
      <c r="P208" s="26">
        <v>0.1166</v>
      </c>
    </row>
    <row r="209" spans="1:16" ht="15" customHeight="1" x14ac:dyDescent="0.25">
      <c r="A209" s="30" t="s">
        <v>402</v>
      </c>
      <c r="B209" s="31" t="s">
        <v>367</v>
      </c>
      <c r="C209" s="31" t="s">
        <v>835</v>
      </c>
      <c r="D209" s="31" t="s">
        <v>836</v>
      </c>
      <c r="E209" s="31">
        <v>141509</v>
      </c>
      <c r="F209" s="31">
        <v>156180</v>
      </c>
      <c r="G209" s="31">
        <v>14671</v>
      </c>
      <c r="H209" s="32">
        <v>9.3936483500000001E-2</v>
      </c>
      <c r="J209" s="26" t="s">
        <v>827</v>
      </c>
      <c r="K209" s="26" t="s">
        <v>402</v>
      </c>
      <c r="L209" s="26" t="s">
        <v>362</v>
      </c>
      <c r="M209" s="26">
        <v>150.02000000000001</v>
      </c>
      <c r="N209" s="26">
        <v>129.221</v>
      </c>
      <c r="O209" s="26">
        <v>20.798999999999999</v>
      </c>
      <c r="P209" s="26">
        <v>0.1386</v>
      </c>
    </row>
    <row r="210" spans="1:16" ht="15" customHeight="1" x14ac:dyDescent="0.25">
      <c r="A210" s="30" t="s">
        <v>402</v>
      </c>
      <c r="B210" s="31" t="s">
        <v>368</v>
      </c>
      <c r="C210" s="31" t="s">
        <v>837</v>
      </c>
      <c r="D210" s="31" t="s">
        <v>838</v>
      </c>
      <c r="E210" s="31">
        <v>119943</v>
      </c>
      <c r="F210" s="31">
        <v>135540</v>
      </c>
      <c r="G210" s="31">
        <v>15597</v>
      </c>
      <c r="H210" s="32">
        <v>0.1150730412</v>
      </c>
      <c r="J210" s="26" t="s">
        <v>829</v>
      </c>
      <c r="K210" s="26" t="s">
        <v>402</v>
      </c>
      <c r="L210" s="26" t="s">
        <v>363</v>
      </c>
      <c r="M210" s="26">
        <v>98.51</v>
      </c>
      <c r="N210" s="26">
        <v>90.125</v>
      </c>
      <c r="O210" s="26">
        <v>8.3849999999999998</v>
      </c>
      <c r="P210" s="26">
        <v>8.5099999999999995E-2</v>
      </c>
    </row>
    <row r="211" spans="1:16" ht="15" customHeight="1" x14ac:dyDescent="0.25">
      <c r="A211" s="30" t="s">
        <v>402</v>
      </c>
      <c r="B211" s="31" t="s">
        <v>369</v>
      </c>
      <c r="C211" s="31" t="s">
        <v>839</v>
      </c>
      <c r="D211" s="31" t="s">
        <v>840</v>
      </c>
      <c r="E211" s="31">
        <v>109170</v>
      </c>
      <c r="F211" s="31">
        <v>124630</v>
      </c>
      <c r="G211" s="31">
        <v>15460</v>
      </c>
      <c r="H211" s="32">
        <v>0.1240471797</v>
      </c>
      <c r="J211" s="26" t="s">
        <v>831</v>
      </c>
      <c r="K211" s="26" t="s">
        <v>402</v>
      </c>
      <c r="L211" s="26" t="s">
        <v>364</v>
      </c>
      <c r="M211" s="26">
        <v>121.18</v>
      </c>
      <c r="N211" s="26">
        <v>103.181</v>
      </c>
      <c r="O211" s="26">
        <v>17.998999999999999</v>
      </c>
      <c r="P211" s="26">
        <v>0.14849999999999999</v>
      </c>
    </row>
    <row r="212" spans="1:16" ht="15" customHeight="1" x14ac:dyDescent="0.25">
      <c r="A212" s="30" t="s">
        <v>402</v>
      </c>
      <c r="B212" s="31" t="s">
        <v>370</v>
      </c>
      <c r="C212" s="31" t="s">
        <v>841</v>
      </c>
      <c r="D212" s="31" t="s">
        <v>842</v>
      </c>
      <c r="E212" s="31">
        <v>93575</v>
      </c>
      <c r="F212" s="31">
        <v>115640</v>
      </c>
      <c r="G212" s="31">
        <v>22065</v>
      </c>
      <c r="H212" s="32">
        <v>0.19080767900000001</v>
      </c>
      <c r="J212" s="26" t="s">
        <v>833</v>
      </c>
      <c r="K212" s="26" t="s">
        <v>402</v>
      </c>
      <c r="L212" s="26" t="s">
        <v>365</v>
      </c>
      <c r="M212" s="26">
        <v>140.06</v>
      </c>
      <c r="N212" s="26">
        <v>131.13800000000001</v>
      </c>
      <c r="O212" s="26">
        <v>8.9220000000000006</v>
      </c>
      <c r="P212" s="26">
        <v>6.3700000000000007E-2</v>
      </c>
    </row>
    <row r="213" spans="1:16" ht="15" customHeight="1" x14ac:dyDescent="0.25">
      <c r="A213" s="30" t="s">
        <v>402</v>
      </c>
      <c r="B213" s="31" t="s">
        <v>374</v>
      </c>
      <c r="C213" s="31" t="s">
        <v>843</v>
      </c>
      <c r="D213" s="31" t="s">
        <v>844</v>
      </c>
      <c r="E213" s="31">
        <v>84215</v>
      </c>
      <c r="F213" s="31">
        <v>91140</v>
      </c>
      <c r="G213" s="31">
        <v>6925</v>
      </c>
      <c r="H213" s="32">
        <v>7.5982005699999994E-2</v>
      </c>
      <c r="J213" s="26" t="s">
        <v>835</v>
      </c>
      <c r="K213" s="26" t="s">
        <v>402</v>
      </c>
      <c r="L213" s="26" t="s">
        <v>367</v>
      </c>
      <c r="M213" s="26">
        <v>156.18</v>
      </c>
      <c r="N213" s="26">
        <v>141.08099999999999</v>
      </c>
      <c r="O213" s="26">
        <v>15.099</v>
      </c>
      <c r="P213" s="26">
        <v>9.6699999999999994E-2</v>
      </c>
    </row>
    <row r="214" spans="1:16" ht="15" customHeight="1" x14ac:dyDescent="0.25">
      <c r="A214" s="30" t="s">
        <v>402</v>
      </c>
      <c r="B214" s="31" t="s">
        <v>375</v>
      </c>
      <c r="C214" s="31" t="s">
        <v>845</v>
      </c>
      <c r="D214" s="31" t="s">
        <v>846</v>
      </c>
      <c r="E214" s="31">
        <v>97877</v>
      </c>
      <c r="F214" s="31">
        <v>104930</v>
      </c>
      <c r="G214" s="31">
        <v>7053</v>
      </c>
      <c r="H214" s="32">
        <v>6.7216239400000002E-2</v>
      </c>
      <c r="J214" s="26" t="s">
        <v>837</v>
      </c>
      <c r="K214" s="26" t="s">
        <v>402</v>
      </c>
      <c r="L214" s="26" t="s">
        <v>368</v>
      </c>
      <c r="M214" s="26">
        <v>135.54</v>
      </c>
      <c r="N214" s="26">
        <v>119.58199999999999</v>
      </c>
      <c r="O214" s="26">
        <v>15.958</v>
      </c>
      <c r="P214" s="26">
        <v>0.1177</v>
      </c>
    </row>
    <row r="215" spans="1:16" ht="15" customHeight="1" x14ac:dyDescent="0.25">
      <c r="A215" s="30" t="s">
        <v>402</v>
      </c>
      <c r="B215" s="31" t="s">
        <v>376</v>
      </c>
      <c r="C215" s="31" t="s">
        <v>847</v>
      </c>
      <c r="D215" s="31" t="s">
        <v>848</v>
      </c>
      <c r="E215" s="31">
        <v>99544</v>
      </c>
      <c r="F215" s="31">
        <v>111380</v>
      </c>
      <c r="G215" s="31">
        <v>11836</v>
      </c>
      <c r="H215" s="32">
        <v>0.1062668343</v>
      </c>
      <c r="J215" s="26" t="s">
        <v>839</v>
      </c>
      <c r="K215" s="26" t="s">
        <v>402</v>
      </c>
      <c r="L215" s="26" t="s">
        <v>369</v>
      </c>
      <c r="M215" s="26">
        <v>124.63</v>
      </c>
      <c r="N215" s="26">
        <v>108.895</v>
      </c>
      <c r="O215" s="26">
        <v>15.734999999999999</v>
      </c>
      <c r="P215" s="26">
        <v>0.1263</v>
      </c>
    </row>
    <row r="216" spans="1:16" ht="15" customHeight="1" x14ac:dyDescent="0.25">
      <c r="A216" s="30" t="s">
        <v>402</v>
      </c>
      <c r="B216" s="31" t="s">
        <v>377</v>
      </c>
      <c r="C216" s="31" t="s">
        <v>849</v>
      </c>
      <c r="D216" s="31" t="s">
        <v>850</v>
      </c>
      <c r="E216" s="31">
        <v>84848</v>
      </c>
      <c r="F216" s="31">
        <v>102660</v>
      </c>
      <c r="G216" s="31">
        <v>17812</v>
      </c>
      <c r="H216" s="32">
        <v>0.173504773</v>
      </c>
      <c r="J216" s="26" t="s">
        <v>841</v>
      </c>
      <c r="K216" s="26" t="s">
        <v>402</v>
      </c>
      <c r="L216" s="26" t="s">
        <v>370</v>
      </c>
      <c r="M216" s="26">
        <v>115.64</v>
      </c>
      <c r="N216" s="26">
        <v>93.376999999999995</v>
      </c>
      <c r="O216" s="26">
        <v>22.263000000000002</v>
      </c>
      <c r="P216" s="26">
        <v>0.1925</v>
      </c>
    </row>
    <row r="217" spans="1:16" ht="15" customHeight="1" x14ac:dyDescent="0.25">
      <c r="A217" s="30" t="s">
        <v>402</v>
      </c>
      <c r="B217" s="31" t="s">
        <v>380</v>
      </c>
      <c r="C217" s="31" t="s">
        <v>851</v>
      </c>
      <c r="D217" s="31" t="s">
        <v>852</v>
      </c>
      <c r="E217" s="31">
        <v>60672</v>
      </c>
      <c r="F217" s="31">
        <v>67190</v>
      </c>
      <c r="G217" s="31">
        <v>6518</v>
      </c>
      <c r="H217" s="32">
        <v>9.7008483399999998E-2</v>
      </c>
      <c r="J217" s="26" t="s">
        <v>843</v>
      </c>
      <c r="K217" s="26" t="s">
        <v>402</v>
      </c>
      <c r="L217" s="26" t="s">
        <v>374</v>
      </c>
      <c r="M217" s="26">
        <v>91.14</v>
      </c>
      <c r="N217" s="26">
        <v>84.081000000000003</v>
      </c>
      <c r="O217" s="26">
        <v>7.0590000000000002</v>
      </c>
      <c r="P217" s="26">
        <v>7.7499999999999999E-2</v>
      </c>
    </row>
    <row r="218" spans="1:16" ht="15" customHeight="1" x14ac:dyDescent="0.25">
      <c r="A218" s="30" t="s">
        <v>402</v>
      </c>
      <c r="B218" s="31" t="s">
        <v>383</v>
      </c>
      <c r="C218" s="31" t="s">
        <v>853</v>
      </c>
      <c r="D218" s="31" t="s">
        <v>854</v>
      </c>
      <c r="E218" s="31">
        <v>77237</v>
      </c>
      <c r="F218" s="31">
        <v>84630</v>
      </c>
      <c r="G218" s="31">
        <v>7393</v>
      </c>
      <c r="H218" s="32">
        <v>8.7356729300000005E-2</v>
      </c>
      <c r="J218" s="26" t="s">
        <v>845</v>
      </c>
      <c r="K218" s="26" t="s">
        <v>402</v>
      </c>
      <c r="L218" s="26" t="s">
        <v>375</v>
      </c>
      <c r="M218" s="26">
        <v>104.93</v>
      </c>
      <c r="N218" s="26">
        <v>97.716999999999999</v>
      </c>
      <c r="O218" s="26">
        <v>7.2130000000000001</v>
      </c>
      <c r="P218" s="26">
        <v>6.8699999999999997E-2</v>
      </c>
    </row>
    <row r="219" spans="1:16" ht="15" customHeight="1" x14ac:dyDescent="0.25">
      <c r="A219" s="30" t="s">
        <v>402</v>
      </c>
      <c r="B219" s="31" t="s">
        <v>385</v>
      </c>
      <c r="C219" s="31" t="s">
        <v>855</v>
      </c>
      <c r="D219" s="31" t="s">
        <v>856</v>
      </c>
      <c r="E219" s="31">
        <v>95282</v>
      </c>
      <c r="F219" s="31">
        <v>103840</v>
      </c>
      <c r="G219" s="31">
        <v>8558</v>
      </c>
      <c r="H219" s="32">
        <v>8.2415254199999996E-2</v>
      </c>
      <c r="J219" s="26" t="s">
        <v>847</v>
      </c>
      <c r="K219" s="26" t="s">
        <v>402</v>
      </c>
      <c r="L219" s="26" t="s">
        <v>376</v>
      </c>
      <c r="M219" s="26">
        <v>111.38</v>
      </c>
      <c r="N219" s="26">
        <v>99.263999999999996</v>
      </c>
      <c r="O219" s="26">
        <v>12.116</v>
      </c>
      <c r="P219" s="26">
        <v>0.10879999999999999</v>
      </c>
    </row>
    <row r="220" spans="1:16" ht="15" customHeight="1" x14ac:dyDescent="0.25">
      <c r="A220" s="30" t="s">
        <v>402</v>
      </c>
      <c r="B220" s="31" t="s">
        <v>386</v>
      </c>
      <c r="C220" s="31" t="s">
        <v>857</v>
      </c>
      <c r="D220" s="31" t="s">
        <v>858</v>
      </c>
      <c r="E220" s="31">
        <v>78433</v>
      </c>
      <c r="F220" s="31">
        <v>84460</v>
      </c>
      <c r="G220" s="31">
        <v>6027</v>
      </c>
      <c r="H220" s="32">
        <v>7.1359223299999996E-2</v>
      </c>
      <c r="J220" s="26" t="s">
        <v>849</v>
      </c>
      <c r="K220" s="26" t="s">
        <v>402</v>
      </c>
      <c r="L220" s="26" t="s">
        <v>377</v>
      </c>
      <c r="M220" s="26">
        <v>102.66</v>
      </c>
      <c r="N220" s="26">
        <v>84.596000000000004</v>
      </c>
      <c r="O220" s="26">
        <v>18.064</v>
      </c>
      <c r="P220" s="26">
        <v>0.17599999999999999</v>
      </c>
    </row>
    <row r="221" spans="1:16" ht="15" customHeight="1" x14ac:dyDescent="0.25">
      <c r="A221" s="30" t="s">
        <v>402</v>
      </c>
      <c r="B221" s="31" t="s">
        <v>388</v>
      </c>
      <c r="C221" s="31" t="s">
        <v>859</v>
      </c>
      <c r="D221" s="31" t="s">
        <v>860</v>
      </c>
      <c r="E221" s="31">
        <v>72560</v>
      </c>
      <c r="F221" s="31">
        <v>83150</v>
      </c>
      <c r="G221" s="31">
        <v>10590</v>
      </c>
      <c r="H221" s="32">
        <v>0.12736019239999999</v>
      </c>
      <c r="J221" s="26" t="s">
        <v>851</v>
      </c>
      <c r="K221" s="26" t="s">
        <v>402</v>
      </c>
      <c r="L221" s="26" t="s">
        <v>380</v>
      </c>
      <c r="M221" s="26">
        <v>67.19</v>
      </c>
      <c r="N221" s="26">
        <v>60.563000000000002</v>
      </c>
      <c r="O221" s="26">
        <v>6.6269999999999998</v>
      </c>
      <c r="P221" s="26">
        <v>9.8599999999999993E-2</v>
      </c>
    </row>
    <row r="222" spans="1:16" ht="15" customHeight="1" x14ac:dyDescent="0.25">
      <c r="A222" s="30" t="s">
        <v>402</v>
      </c>
      <c r="B222" s="31" t="s">
        <v>390</v>
      </c>
      <c r="C222" s="31" t="s">
        <v>861</v>
      </c>
      <c r="D222" s="31" t="s">
        <v>862</v>
      </c>
      <c r="E222" s="31">
        <v>93840</v>
      </c>
      <c r="F222" s="31">
        <v>104410</v>
      </c>
      <c r="G222" s="31">
        <v>10570</v>
      </c>
      <c r="H222" s="32">
        <v>0.1012355138</v>
      </c>
      <c r="J222" s="26" t="s">
        <v>853</v>
      </c>
      <c r="K222" s="26" t="s">
        <v>402</v>
      </c>
      <c r="L222" s="26" t="s">
        <v>383</v>
      </c>
      <c r="M222" s="26">
        <v>84.63</v>
      </c>
      <c r="N222" s="26">
        <v>77.052000000000007</v>
      </c>
      <c r="O222" s="26">
        <v>7.5780000000000003</v>
      </c>
      <c r="P222" s="26">
        <v>8.9499999999999996E-2</v>
      </c>
    </row>
    <row r="223" spans="1:16" ht="15" customHeight="1" x14ac:dyDescent="0.25">
      <c r="A223" s="30" t="s">
        <v>863</v>
      </c>
      <c r="B223" s="31" t="s">
        <v>171</v>
      </c>
      <c r="C223" s="31" t="s">
        <v>864</v>
      </c>
      <c r="D223" s="31" t="s">
        <v>865</v>
      </c>
      <c r="E223" s="31">
        <v>107787</v>
      </c>
      <c r="F223" s="31">
        <v>114850</v>
      </c>
      <c r="G223" s="31">
        <v>7063</v>
      </c>
      <c r="H223" s="32">
        <v>6.1497605599999998E-2</v>
      </c>
      <c r="J223" s="26" t="s">
        <v>855</v>
      </c>
      <c r="K223" s="26" t="s">
        <v>402</v>
      </c>
      <c r="L223" s="26" t="s">
        <v>385</v>
      </c>
      <c r="M223" s="26">
        <v>103.84</v>
      </c>
      <c r="N223" s="26">
        <v>95.161000000000001</v>
      </c>
      <c r="O223" s="26">
        <v>8.6790000000000003</v>
      </c>
      <c r="P223" s="26">
        <v>8.3599999999999994E-2</v>
      </c>
    </row>
    <row r="224" spans="1:16" ht="15" customHeight="1" x14ac:dyDescent="0.25">
      <c r="A224" s="30" t="s">
        <v>863</v>
      </c>
      <c r="B224" s="31" t="s">
        <v>172</v>
      </c>
      <c r="C224" s="31" t="s">
        <v>866</v>
      </c>
      <c r="D224" s="31" t="s">
        <v>867</v>
      </c>
      <c r="E224" s="31">
        <v>45196</v>
      </c>
      <c r="F224" s="31">
        <v>49280</v>
      </c>
      <c r="G224" s="31">
        <v>4084</v>
      </c>
      <c r="H224" s="32">
        <v>8.2873376600000007E-2</v>
      </c>
      <c r="J224" s="26" t="s">
        <v>857</v>
      </c>
      <c r="K224" s="26" t="s">
        <v>402</v>
      </c>
      <c r="L224" s="26" t="s">
        <v>386</v>
      </c>
      <c r="M224" s="26">
        <v>84.46</v>
      </c>
      <c r="N224" s="26">
        <v>78.257000000000005</v>
      </c>
      <c r="O224" s="26">
        <v>6.2030000000000003</v>
      </c>
      <c r="P224" s="26">
        <v>7.3400000000000007E-2</v>
      </c>
    </row>
    <row r="225" spans="1:16" ht="15" customHeight="1" x14ac:dyDescent="0.25">
      <c r="A225" s="30" t="s">
        <v>863</v>
      </c>
      <c r="B225" s="31" t="s">
        <v>173</v>
      </c>
      <c r="C225" s="31" t="s">
        <v>868</v>
      </c>
      <c r="D225" s="31" t="s">
        <v>869</v>
      </c>
      <c r="E225" s="31">
        <v>46812</v>
      </c>
      <c r="F225" s="31">
        <v>68090</v>
      </c>
      <c r="G225" s="31">
        <v>21278</v>
      </c>
      <c r="H225" s="32">
        <v>0.31249816419999998</v>
      </c>
      <c r="J225" s="26" t="s">
        <v>859</v>
      </c>
      <c r="K225" s="26" t="s">
        <v>402</v>
      </c>
      <c r="L225" s="26" t="s">
        <v>388</v>
      </c>
      <c r="M225" s="26">
        <v>83.15</v>
      </c>
      <c r="N225" s="26">
        <v>72.44</v>
      </c>
      <c r="O225" s="26">
        <v>10.71</v>
      </c>
      <c r="P225" s="26">
        <v>0.1288</v>
      </c>
    </row>
    <row r="226" spans="1:16" ht="15" customHeight="1" x14ac:dyDescent="0.25">
      <c r="A226" s="30" t="s">
        <v>863</v>
      </c>
      <c r="B226" s="31" t="s">
        <v>174</v>
      </c>
      <c r="C226" s="31" t="s">
        <v>870</v>
      </c>
      <c r="D226" s="31" t="s">
        <v>871</v>
      </c>
      <c r="E226" s="31">
        <v>59196</v>
      </c>
      <c r="F226" s="31">
        <v>71440</v>
      </c>
      <c r="G226" s="31">
        <v>12244</v>
      </c>
      <c r="H226" s="32">
        <v>0.1713885778</v>
      </c>
      <c r="J226" s="26" t="s">
        <v>861</v>
      </c>
      <c r="K226" s="26" t="s">
        <v>402</v>
      </c>
      <c r="L226" s="26" t="s">
        <v>390</v>
      </c>
      <c r="M226" s="26">
        <v>104.41</v>
      </c>
      <c r="N226" s="26">
        <v>93.677999999999997</v>
      </c>
      <c r="O226" s="26">
        <v>10.731999999999999</v>
      </c>
      <c r="P226" s="26">
        <v>0.1028</v>
      </c>
    </row>
    <row r="227" spans="1:16" ht="15" customHeight="1" x14ac:dyDescent="0.25">
      <c r="A227" s="30" t="s">
        <v>863</v>
      </c>
      <c r="B227" s="31" t="s">
        <v>175</v>
      </c>
      <c r="C227" s="31" t="s">
        <v>872</v>
      </c>
      <c r="D227" s="31" t="s">
        <v>873</v>
      </c>
      <c r="E227" s="31">
        <v>46195</v>
      </c>
      <c r="F227" s="31">
        <v>53790</v>
      </c>
      <c r="G227" s="31">
        <v>7595</v>
      </c>
      <c r="H227" s="32">
        <v>0.14119724859999999</v>
      </c>
      <c r="J227" s="26" t="s">
        <v>864</v>
      </c>
      <c r="K227" s="26" t="s">
        <v>863</v>
      </c>
      <c r="L227" s="26" t="s">
        <v>171</v>
      </c>
      <c r="M227" s="26">
        <v>114.85</v>
      </c>
      <c r="N227" s="26">
        <v>107.67700000000001</v>
      </c>
      <c r="O227" s="26">
        <v>7.173</v>
      </c>
      <c r="P227" s="26">
        <v>6.25E-2</v>
      </c>
    </row>
    <row r="228" spans="1:16" ht="15" customHeight="1" x14ac:dyDescent="0.25">
      <c r="A228" s="30" t="s">
        <v>863</v>
      </c>
      <c r="B228" s="31" t="s">
        <v>176</v>
      </c>
      <c r="C228" s="31" t="s">
        <v>874</v>
      </c>
      <c r="D228" s="31" t="s">
        <v>875</v>
      </c>
      <c r="E228" s="31">
        <v>55688</v>
      </c>
      <c r="F228" s="31">
        <v>64320</v>
      </c>
      <c r="G228" s="31">
        <v>8632</v>
      </c>
      <c r="H228" s="32">
        <v>0.13420398010000001</v>
      </c>
      <c r="J228" s="26" t="s">
        <v>866</v>
      </c>
      <c r="K228" s="26" t="s">
        <v>863</v>
      </c>
      <c r="L228" s="26" t="s">
        <v>172</v>
      </c>
      <c r="M228" s="26">
        <v>49.28</v>
      </c>
      <c r="N228" s="26">
        <v>45.1</v>
      </c>
      <c r="O228" s="26">
        <v>4.18</v>
      </c>
      <c r="P228" s="26">
        <v>8.48E-2</v>
      </c>
    </row>
    <row r="229" spans="1:16" ht="15" customHeight="1" x14ac:dyDescent="0.25">
      <c r="A229" s="30" t="s">
        <v>863</v>
      </c>
      <c r="B229" s="31" t="s">
        <v>177</v>
      </c>
      <c r="C229" s="31" t="s">
        <v>876</v>
      </c>
      <c r="D229" s="31" t="s">
        <v>877</v>
      </c>
      <c r="E229" s="31">
        <v>63697</v>
      </c>
      <c r="F229" s="31">
        <v>67200</v>
      </c>
      <c r="G229" s="31">
        <v>3503</v>
      </c>
      <c r="H229" s="32">
        <v>5.2127976200000002E-2</v>
      </c>
      <c r="J229" s="26" t="s">
        <v>868</v>
      </c>
      <c r="K229" s="26" t="s">
        <v>863</v>
      </c>
      <c r="L229" s="26" t="s">
        <v>173</v>
      </c>
      <c r="M229" s="26">
        <v>68.09</v>
      </c>
      <c r="N229" s="26">
        <v>46.667000000000002</v>
      </c>
      <c r="O229" s="26">
        <v>21.422999999999998</v>
      </c>
      <c r="P229" s="26">
        <v>0.31459999999999999</v>
      </c>
    </row>
    <row r="230" spans="1:16" ht="15" customHeight="1" x14ac:dyDescent="0.25">
      <c r="A230" s="30" t="s">
        <v>863</v>
      </c>
      <c r="B230" s="31" t="s">
        <v>178</v>
      </c>
      <c r="C230" s="31" t="s">
        <v>878</v>
      </c>
      <c r="D230" s="31" t="s">
        <v>879</v>
      </c>
      <c r="E230" s="31">
        <v>104031</v>
      </c>
      <c r="F230" s="31">
        <v>111080</v>
      </c>
      <c r="G230" s="31">
        <v>7049</v>
      </c>
      <c r="H230" s="32">
        <v>6.3458768499999998E-2</v>
      </c>
      <c r="J230" s="26" t="s">
        <v>870</v>
      </c>
      <c r="K230" s="26" t="s">
        <v>863</v>
      </c>
      <c r="L230" s="26" t="s">
        <v>174</v>
      </c>
      <c r="M230" s="26">
        <v>71.44</v>
      </c>
      <c r="N230" s="26">
        <v>59.061999999999998</v>
      </c>
      <c r="O230" s="26">
        <v>12.378</v>
      </c>
      <c r="P230" s="26">
        <v>0.17330000000000001</v>
      </c>
    </row>
    <row r="231" spans="1:16" ht="15" customHeight="1" x14ac:dyDescent="0.25">
      <c r="A231" s="30" t="s">
        <v>863</v>
      </c>
      <c r="B231" s="31" t="s">
        <v>179</v>
      </c>
      <c r="C231" s="31" t="s">
        <v>880</v>
      </c>
      <c r="D231" s="31" t="s">
        <v>881</v>
      </c>
      <c r="E231" s="31">
        <v>110628</v>
      </c>
      <c r="F231" s="31">
        <v>129800</v>
      </c>
      <c r="G231" s="31">
        <v>19172</v>
      </c>
      <c r="H231" s="32">
        <v>0.14770416019999999</v>
      </c>
      <c r="J231" s="26" t="s">
        <v>872</v>
      </c>
      <c r="K231" s="26" t="s">
        <v>863</v>
      </c>
      <c r="L231" s="26" t="s">
        <v>175</v>
      </c>
      <c r="M231" s="26">
        <v>53.79</v>
      </c>
      <c r="N231" s="26">
        <v>45.984999999999999</v>
      </c>
      <c r="O231" s="26">
        <v>7.8049999999999997</v>
      </c>
      <c r="P231" s="26">
        <v>0.14510000000000001</v>
      </c>
    </row>
    <row r="232" spans="1:16" ht="15" customHeight="1" x14ac:dyDescent="0.25">
      <c r="A232" s="30" t="s">
        <v>863</v>
      </c>
      <c r="B232" s="31" t="s">
        <v>180</v>
      </c>
      <c r="C232" s="31" t="s">
        <v>882</v>
      </c>
      <c r="D232" s="31" t="s">
        <v>883</v>
      </c>
      <c r="E232" s="31">
        <v>79695</v>
      </c>
      <c r="F232" s="31">
        <v>91960</v>
      </c>
      <c r="G232" s="31">
        <v>12265</v>
      </c>
      <c r="H232" s="32">
        <v>0.1333732057</v>
      </c>
      <c r="J232" s="26" t="s">
        <v>874</v>
      </c>
      <c r="K232" s="26" t="s">
        <v>863</v>
      </c>
      <c r="L232" s="26" t="s">
        <v>176</v>
      </c>
      <c r="M232" s="26">
        <v>64.319999999999993</v>
      </c>
      <c r="N232" s="26">
        <v>55.540999999999997</v>
      </c>
      <c r="O232" s="26">
        <v>8.7789999999999999</v>
      </c>
      <c r="P232" s="26">
        <v>0.13650000000000001</v>
      </c>
    </row>
    <row r="233" spans="1:16" ht="15" customHeight="1" x14ac:dyDescent="0.25">
      <c r="A233" s="30" t="s">
        <v>863</v>
      </c>
      <c r="B233" s="31" t="s">
        <v>181</v>
      </c>
      <c r="C233" s="31" t="s">
        <v>884</v>
      </c>
      <c r="D233" s="31" t="s">
        <v>885</v>
      </c>
      <c r="E233" s="31">
        <v>81757</v>
      </c>
      <c r="F233" s="31">
        <v>107490</v>
      </c>
      <c r="G233" s="31">
        <v>25733</v>
      </c>
      <c r="H233" s="32">
        <v>0.23939901390000001</v>
      </c>
      <c r="J233" s="26" t="s">
        <v>876</v>
      </c>
      <c r="K233" s="26" t="s">
        <v>863</v>
      </c>
      <c r="L233" s="26" t="s">
        <v>177</v>
      </c>
      <c r="M233" s="26">
        <v>67.2</v>
      </c>
      <c r="N233" s="26">
        <v>63.765999999999998</v>
      </c>
      <c r="O233" s="26">
        <v>3.4340000000000002</v>
      </c>
      <c r="P233" s="26">
        <v>5.11E-2</v>
      </c>
    </row>
    <row r="234" spans="1:16" ht="15" customHeight="1" x14ac:dyDescent="0.25">
      <c r="A234" s="30" t="s">
        <v>863</v>
      </c>
      <c r="B234" s="31" t="s">
        <v>53</v>
      </c>
      <c r="C234" s="31" t="s">
        <v>886</v>
      </c>
      <c r="D234" s="31" t="s">
        <v>887</v>
      </c>
      <c r="E234" s="31">
        <v>58222</v>
      </c>
      <c r="F234" s="31">
        <v>71030</v>
      </c>
      <c r="G234" s="31">
        <v>12808</v>
      </c>
      <c r="H234" s="32">
        <v>0.1803181754</v>
      </c>
      <c r="J234" s="26" t="s">
        <v>878</v>
      </c>
      <c r="K234" s="26" t="s">
        <v>863</v>
      </c>
      <c r="L234" s="26" t="s">
        <v>178</v>
      </c>
      <c r="M234" s="26">
        <v>111.08</v>
      </c>
      <c r="N234" s="26">
        <v>103.922</v>
      </c>
      <c r="O234" s="26">
        <v>7.1580000000000004</v>
      </c>
      <c r="P234" s="26">
        <v>6.4399999999999999E-2</v>
      </c>
    </row>
    <row r="235" spans="1:16" ht="15" customHeight="1" x14ac:dyDescent="0.25">
      <c r="A235" s="30" t="s">
        <v>863</v>
      </c>
      <c r="B235" s="31" t="s">
        <v>120</v>
      </c>
      <c r="C235" s="31" t="s">
        <v>888</v>
      </c>
      <c r="D235" s="31" t="s">
        <v>889</v>
      </c>
      <c r="E235" s="31">
        <v>189122</v>
      </c>
      <c r="F235" s="31">
        <v>221200</v>
      </c>
      <c r="G235" s="31">
        <v>32078</v>
      </c>
      <c r="H235" s="32">
        <v>0.14501808320000001</v>
      </c>
      <c r="J235" s="26" t="s">
        <v>880</v>
      </c>
      <c r="K235" s="26" t="s">
        <v>863</v>
      </c>
      <c r="L235" s="26" t="s">
        <v>179</v>
      </c>
      <c r="M235" s="26">
        <v>129.80000000000001</v>
      </c>
      <c r="N235" s="26">
        <v>110.383</v>
      </c>
      <c r="O235" s="26">
        <v>19.417000000000002</v>
      </c>
      <c r="P235" s="26">
        <v>0.14960000000000001</v>
      </c>
    </row>
    <row r="236" spans="1:16" ht="15" customHeight="1" x14ac:dyDescent="0.25">
      <c r="A236" s="30" t="s">
        <v>863</v>
      </c>
      <c r="B236" s="31" t="s">
        <v>210</v>
      </c>
      <c r="C236" s="31" t="s">
        <v>890</v>
      </c>
      <c r="D236" s="31" t="s">
        <v>891</v>
      </c>
      <c r="E236" s="31">
        <v>41460</v>
      </c>
      <c r="F236" s="31">
        <v>48760</v>
      </c>
      <c r="G236" s="31">
        <v>7300</v>
      </c>
      <c r="H236" s="32">
        <v>0.1497128794</v>
      </c>
      <c r="J236" s="26" t="s">
        <v>882</v>
      </c>
      <c r="K236" s="26" t="s">
        <v>863</v>
      </c>
      <c r="L236" s="26" t="s">
        <v>180</v>
      </c>
      <c r="M236" s="26">
        <v>91.96</v>
      </c>
      <c r="N236" s="26">
        <v>79.474000000000004</v>
      </c>
      <c r="O236" s="26">
        <v>12.486000000000001</v>
      </c>
      <c r="P236" s="26">
        <v>0.1358</v>
      </c>
    </row>
    <row r="237" spans="1:16" ht="15" customHeight="1" x14ac:dyDescent="0.25">
      <c r="A237" s="30" t="s">
        <v>863</v>
      </c>
      <c r="B237" s="31" t="s">
        <v>211</v>
      </c>
      <c r="C237" s="31" t="s">
        <v>892</v>
      </c>
      <c r="D237" s="31" t="s">
        <v>893</v>
      </c>
      <c r="E237" s="31">
        <v>37991</v>
      </c>
      <c r="F237" s="31">
        <v>43470</v>
      </c>
      <c r="G237" s="31">
        <v>5479</v>
      </c>
      <c r="H237" s="32">
        <v>0.1260409478</v>
      </c>
      <c r="J237" s="26" t="s">
        <v>884</v>
      </c>
      <c r="K237" s="26" t="s">
        <v>863</v>
      </c>
      <c r="L237" s="26" t="s">
        <v>181</v>
      </c>
      <c r="M237" s="26">
        <v>107.49</v>
      </c>
      <c r="N237" s="26">
        <v>81.462999999999994</v>
      </c>
      <c r="O237" s="26">
        <v>26.027000000000001</v>
      </c>
      <c r="P237" s="26">
        <v>0.24210000000000001</v>
      </c>
    </row>
    <row r="238" spans="1:16" ht="15" customHeight="1" x14ac:dyDescent="0.25">
      <c r="A238" s="30" t="s">
        <v>863</v>
      </c>
      <c r="B238" s="31" t="s">
        <v>56</v>
      </c>
      <c r="C238" s="31" t="s">
        <v>894</v>
      </c>
      <c r="D238" s="31" t="s">
        <v>895</v>
      </c>
      <c r="E238" s="31">
        <v>37323</v>
      </c>
      <c r="F238" s="31">
        <v>44860</v>
      </c>
      <c r="G238" s="31">
        <v>7537</v>
      </c>
      <c r="H238" s="32">
        <v>0.16801159160000001</v>
      </c>
      <c r="J238" s="26" t="s">
        <v>886</v>
      </c>
      <c r="K238" s="26" t="s">
        <v>863</v>
      </c>
      <c r="L238" s="26" t="s">
        <v>53</v>
      </c>
      <c r="M238" s="26">
        <v>71.03</v>
      </c>
      <c r="N238" s="26">
        <v>58.072000000000003</v>
      </c>
      <c r="O238" s="26">
        <v>12.958</v>
      </c>
      <c r="P238" s="26">
        <v>0.18240000000000001</v>
      </c>
    </row>
    <row r="239" spans="1:16" ht="15" customHeight="1" x14ac:dyDescent="0.25">
      <c r="A239" s="30" t="s">
        <v>863</v>
      </c>
      <c r="B239" s="31" t="s">
        <v>79</v>
      </c>
      <c r="C239" s="31" t="s">
        <v>896</v>
      </c>
      <c r="D239" s="31" t="s">
        <v>897</v>
      </c>
      <c r="E239" s="31">
        <v>34052</v>
      </c>
      <c r="F239" s="31">
        <v>44970</v>
      </c>
      <c r="G239" s="31">
        <v>10918</v>
      </c>
      <c r="H239" s="32">
        <v>0.24278407830000001</v>
      </c>
      <c r="J239" s="26" t="s">
        <v>888</v>
      </c>
      <c r="K239" s="26" t="s">
        <v>863</v>
      </c>
      <c r="L239" s="26" t="s">
        <v>403</v>
      </c>
      <c r="M239" s="26">
        <v>221.21</v>
      </c>
      <c r="N239" s="26">
        <v>188.73599999999999</v>
      </c>
      <c r="O239" s="26">
        <v>32.473999999999997</v>
      </c>
      <c r="P239" s="26">
        <v>0.14680000000000001</v>
      </c>
    </row>
    <row r="240" spans="1:16" ht="15" customHeight="1" x14ac:dyDescent="0.25">
      <c r="A240" s="30" t="s">
        <v>863</v>
      </c>
      <c r="B240" s="31" t="s">
        <v>106</v>
      </c>
      <c r="C240" s="31" t="s">
        <v>898</v>
      </c>
      <c r="D240" s="31" t="s">
        <v>899</v>
      </c>
      <c r="E240" s="31">
        <v>51824</v>
      </c>
      <c r="F240" s="31">
        <v>69030</v>
      </c>
      <c r="G240" s="31">
        <v>17206</v>
      </c>
      <c r="H240" s="32">
        <v>0.2492539476</v>
      </c>
      <c r="J240" s="26" t="s">
        <v>890</v>
      </c>
      <c r="K240" s="26" t="s">
        <v>863</v>
      </c>
      <c r="L240" s="26" t="s">
        <v>210</v>
      </c>
      <c r="M240" s="26">
        <v>48.76</v>
      </c>
      <c r="N240" s="26">
        <v>41.372</v>
      </c>
      <c r="O240" s="26">
        <v>7.3879999999999999</v>
      </c>
      <c r="P240" s="26">
        <v>0.1515</v>
      </c>
    </row>
    <row r="241" spans="1:16" ht="15" customHeight="1" x14ac:dyDescent="0.25">
      <c r="A241" s="30" t="s">
        <v>863</v>
      </c>
      <c r="B241" s="31" t="s">
        <v>224</v>
      </c>
      <c r="C241" s="31" t="s">
        <v>900</v>
      </c>
      <c r="D241" s="31" t="s">
        <v>901</v>
      </c>
      <c r="E241" s="31">
        <v>63742</v>
      </c>
      <c r="F241" s="31">
        <v>74720</v>
      </c>
      <c r="G241" s="31">
        <v>10978</v>
      </c>
      <c r="H241" s="32">
        <v>0.14692184150000001</v>
      </c>
      <c r="J241" s="26" t="s">
        <v>892</v>
      </c>
      <c r="K241" s="26" t="s">
        <v>863</v>
      </c>
      <c r="L241" s="26" t="s">
        <v>211</v>
      </c>
      <c r="M241" s="26">
        <v>43.47</v>
      </c>
      <c r="N241" s="26">
        <v>37.881</v>
      </c>
      <c r="O241" s="26">
        <v>5.5890000000000004</v>
      </c>
      <c r="P241" s="26">
        <v>0.12859999999999999</v>
      </c>
    </row>
    <row r="242" spans="1:16" ht="15" customHeight="1" x14ac:dyDescent="0.25">
      <c r="A242" s="30" t="s">
        <v>863</v>
      </c>
      <c r="B242" s="31" t="s">
        <v>225</v>
      </c>
      <c r="C242" s="31" t="s">
        <v>902</v>
      </c>
      <c r="D242" s="31" t="s">
        <v>903</v>
      </c>
      <c r="E242" s="31">
        <v>44350</v>
      </c>
      <c r="F242" s="31">
        <v>52430</v>
      </c>
      <c r="G242" s="31">
        <v>8080</v>
      </c>
      <c r="H242" s="32">
        <v>0.1541102422</v>
      </c>
      <c r="J242" s="26" t="s">
        <v>894</v>
      </c>
      <c r="K242" s="26" t="s">
        <v>863</v>
      </c>
      <c r="L242" s="26" t="s">
        <v>56</v>
      </c>
      <c r="M242" s="26">
        <v>44.86</v>
      </c>
      <c r="N242" s="26">
        <v>37.232999999999997</v>
      </c>
      <c r="O242" s="26">
        <v>7.6269999999999998</v>
      </c>
      <c r="P242" s="26">
        <v>0.17</v>
      </c>
    </row>
    <row r="243" spans="1:16" ht="15" customHeight="1" x14ac:dyDescent="0.25">
      <c r="A243" s="30" t="s">
        <v>863</v>
      </c>
      <c r="B243" s="31" t="s">
        <v>226</v>
      </c>
      <c r="C243" s="31" t="s">
        <v>904</v>
      </c>
      <c r="D243" s="31" t="s">
        <v>905</v>
      </c>
      <c r="E243" s="31">
        <v>53172</v>
      </c>
      <c r="F243" s="31">
        <v>55560</v>
      </c>
      <c r="G243" s="31">
        <v>2388</v>
      </c>
      <c r="H243" s="32">
        <v>4.2980561600000002E-2</v>
      </c>
      <c r="J243" s="26" t="s">
        <v>896</v>
      </c>
      <c r="K243" s="26" t="s">
        <v>863</v>
      </c>
      <c r="L243" s="26" t="s">
        <v>79</v>
      </c>
      <c r="M243" s="26">
        <v>44.97</v>
      </c>
      <c r="N243" s="26">
        <v>34.125999999999998</v>
      </c>
      <c r="O243" s="26">
        <v>10.843999999999999</v>
      </c>
      <c r="P243" s="26">
        <v>0.24110000000000001</v>
      </c>
    </row>
    <row r="244" spans="1:16" ht="15" customHeight="1" x14ac:dyDescent="0.25">
      <c r="A244" s="30" t="s">
        <v>863</v>
      </c>
      <c r="B244" s="31" t="s">
        <v>227</v>
      </c>
      <c r="C244" s="31" t="s">
        <v>906</v>
      </c>
      <c r="D244" s="31" t="s">
        <v>907</v>
      </c>
      <c r="E244" s="31">
        <v>46757</v>
      </c>
      <c r="F244" s="31">
        <v>49580</v>
      </c>
      <c r="G244" s="31">
        <v>2823</v>
      </c>
      <c r="H244" s="32">
        <v>5.6938281600000001E-2</v>
      </c>
      <c r="J244" s="26" t="s">
        <v>898</v>
      </c>
      <c r="K244" s="26" t="s">
        <v>863</v>
      </c>
      <c r="L244" s="26" t="s">
        <v>106</v>
      </c>
      <c r="M244" s="26">
        <v>69.03</v>
      </c>
      <c r="N244" s="26">
        <v>51.738</v>
      </c>
      <c r="O244" s="26">
        <v>17.292000000000002</v>
      </c>
      <c r="P244" s="26">
        <v>0.2505</v>
      </c>
    </row>
    <row r="245" spans="1:16" ht="15" customHeight="1" x14ac:dyDescent="0.25">
      <c r="A245" s="30" t="s">
        <v>863</v>
      </c>
      <c r="B245" s="31" t="s">
        <v>228</v>
      </c>
      <c r="C245" s="31" t="s">
        <v>908</v>
      </c>
      <c r="D245" s="31" t="s">
        <v>909</v>
      </c>
      <c r="E245" s="31">
        <v>32385</v>
      </c>
      <c r="F245" s="31">
        <v>37130</v>
      </c>
      <c r="G245" s="31">
        <v>4745</v>
      </c>
      <c r="H245" s="32">
        <v>0.12779423649999999</v>
      </c>
      <c r="J245" s="26" t="s">
        <v>900</v>
      </c>
      <c r="K245" s="26" t="s">
        <v>863</v>
      </c>
      <c r="L245" s="26" t="s">
        <v>224</v>
      </c>
      <c r="M245" s="26">
        <v>74.72</v>
      </c>
      <c r="N245" s="26">
        <v>63.639000000000003</v>
      </c>
      <c r="O245" s="26">
        <v>11.081</v>
      </c>
      <c r="P245" s="26">
        <v>0.14829999999999999</v>
      </c>
    </row>
    <row r="246" spans="1:16" ht="15" customHeight="1" x14ac:dyDescent="0.25">
      <c r="A246" s="30" t="s">
        <v>863</v>
      </c>
      <c r="B246" s="31" t="s">
        <v>229</v>
      </c>
      <c r="C246" s="31" t="s">
        <v>910</v>
      </c>
      <c r="D246" s="31" t="s">
        <v>911</v>
      </c>
      <c r="E246" s="31">
        <v>36063</v>
      </c>
      <c r="F246" s="31">
        <v>39190</v>
      </c>
      <c r="G246" s="31">
        <v>3127</v>
      </c>
      <c r="H246" s="32">
        <v>7.9790762900000006E-2</v>
      </c>
      <c r="J246" s="26" t="s">
        <v>902</v>
      </c>
      <c r="K246" s="26" t="s">
        <v>863</v>
      </c>
      <c r="L246" s="26" t="s">
        <v>225</v>
      </c>
      <c r="M246" s="26">
        <v>52.43</v>
      </c>
      <c r="N246" s="26">
        <v>44.256</v>
      </c>
      <c r="O246" s="26">
        <v>8.1739999999999995</v>
      </c>
      <c r="P246" s="26">
        <v>0.15590000000000001</v>
      </c>
    </row>
    <row r="247" spans="1:16" ht="15" customHeight="1" x14ac:dyDescent="0.25">
      <c r="A247" s="30" t="s">
        <v>863</v>
      </c>
      <c r="B247" s="31" t="s">
        <v>230</v>
      </c>
      <c r="C247" s="31" t="s">
        <v>912</v>
      </c>
      <c r="D247" s="31" t="s">
        <v>913</v>
      </c>
      <c r="E247" s="31">
        <v>51584</v>
      </c>
      <c r="F247" s="31">
        <v>55010</v>
      </c>
      <c r="G247" s="31">
        <v>3426</v>
      </c>
      <c r="H247" s="32">
        <v>6.2279585499999998E-2</v>
      </c>
      <c r="J247" s="26" t="s">
        <v>904</v>
      </c>
      <c r="K247" s="26" t="s">
        <v>863</v>
      </c>
      <c r="L247" s="26" t="s">
        <v>226</v>
      </c>
      <c r="M247" s="26">
        <v>55.56</v>
      </c>
      <c r="N247" s="26">
        <v>53.13</v>
      </c>
      <c r="O247" s="26">
        <v>2.4300000000000002</v>
      </c>
      <c r="P247" s="26">
        <v>4.3700000000000003E-2</v>
      </c>
    </row>
    <row r="248" spans="1:16" ht="15" customHeight="1" x14ac:dyDescent="0.25">
      <c r="A248" s="30" t="s">
        <v>863</v>
      </c>
      <c r="B248" s="31" t="s">
        <v>65</v>
      </c>
      <c r="C248" s="31" t="s">
        <v>914</v>
      </c>
      <c r="D248" s="31" t="s">
        <v>915</v>
      </c>
      <c r="E248" s="31">
        <v>70453</v>
      </c>
      <c r="F248" s="31">
        <v>81600</v>
      </c>
      <c r="G248" s="31">
        <v>11147</v>
      </c>
      <c r="H248" s="32">
        <v>0.13660539220000001</v>
      </c>
      <c r="J248" s="26" t="s">
        <v>906</v>
      </c>
      <c r="K248" s="26" t="s">
        <v>863</v>
      </c>
      <c r="L248" s="26" t="s">
        <v>227</v>
      </c>
      <c r="M248" s="26">
        <v>49.58</v>
      </c>
      <c r="N248" s="26">
        <v>46.63</v>
      </c>
      <c r="O248" s="26">
        <v>2.95</v>
      </c>
      <c r="P248" s="26">
        <v>5.9499999999999997E-2</v>
      </c>
    </row>
    <row r="249" spans="1:16" ht="15" customHeight="1" x14ac:dyDescent="0.25">
      <c r="A249" s="30" t="s">
        <v>863</v>
      </c>
      <c r="B249" s="31" t="s">
        <v>231</v>
      </c>
      <c r="C249" s="31" t="s">
        <v>916</v>
      </c>
      <c r="D249" s="31" t="s">
        <v>917</v>
      </c>
      <c r="E249" s="31">
        <v>36246</v>
      </c>
      <c r="F249" s="31">
        <v>40050</v>
      </c>
      <c r="G249" s="31">
        <v>3804</v>
      </c>
      <c r="H249" s="32">
        <v>9.4981273399999996E-2</v>
      </c>
      <c r="J249" s="26" t="s">
        <v>908</v>
      </c>
      <c r="K249" s="26" t="s">
        <v>863</v>
      </c>
      <c r="L249" s="26" t="s">
        <v>228</v>
      </c>
      <c r="M249" s="26">
        <v>37.130000000000003</v>
      </c>
      <c r="N249" s="26">
        <v>32.343000000000004</v>
      </c>
      <c r="O249" s="26">
        <v>4.7869999999999999</v>
      </c>
      <c r="P249" s="26">
        <v>0.12889999999999999</v>
      </c>
    </row>
    <row r="250" spans="1:16" ht="15" customHeight="1" x14ac:dyDescent="0.25">
      <c r="A250" s="30" t="s">
        <v>863</v>
      </c>
      <c r="B250" s="31" t="s">
        <v>232</v>
      </c>
      <c r="C250" s="31" t="s">
        <v>918</v>
      </c>
      <c r="D250" s="31" t="s">
        <v>919</v>
      </c>
      <c r="E250" s="31">
        <v>40754</v>
      </c>
      <c r="F250" s="31">
        <v>54100</v>
      </c>
      <c r="G250" s="31">
        <v>13346</v>
      </c>
      <c r="H250" s="32">
        <v>0.2466913124</v>
      </c>
      <c r="J250" s="26" t="s">
        <v>910</v>
      </c>
      <c r="K250" s="26" t="s">
        <v>863</v>
      </c>
      <c r="L250" s="26" t="s">
        <v>229</v>
      </c>
      <c r="M250" s="26">
        <v>39.19</v>
      </c>
      <c r="N250" s="26">
        <v>36.003999999999998</v>
      </c>
      <c r="O250" s="26">
        <v>3.1859999999999999</v>
      </c>
      <c r="P250" s="26">
        <v>8.1299999999999997E-2</v>
      </c>
    </row>
    <row r="251" spans="1:16" ht="15" customHeight="1" x14ac:dyDescent="0.25">
      <c r="A251" s="30" t="s">
        <v>863</v>
      </c>
      <c r="B251" s="31" t="s">
        <v>233</v>
      </c>
      <c r="C251" s="31" t="s">
        <v>920</v>
      </c>
      <c r="D251" s="31" t="s">
        <v>921</v>
      </c>
      <c r="E251" s="31">
        <v>41418</v>
      </c>
      <c r="F251" s="31">
        <v>52260</v>
      </c>
      <c r="G251" s="31">
        <v>10842</v>
      </c>
      <c r="H251" s="32">
        <v>0.2074626866</v>
      </c>
      <c r="J251" s="26" t="s">
        <v>912</v>
      </c>
      <c r="K251" s="26" t="s">
        <v>863</v>
      </c>
      <c r="L251" s="26" t="s">
        <v>230</v>
      </c>
      <c r="M251" s="26">
        <v>55.01</v>
      </c>
      <c r="N251" s="26">
        <v>51.521999999999998</v>
      </c>
      <c r="O251" s="26">
        <v>3.488</v>
      </c>
      <c r="P251" s="26">
        <v>6.3399999999999998E-2</v>
      </c>
    </row>
    <row r="252" spans="1:16" ht="15" customHeight="1" x14ac:dyDescent="0.25">
      <c r="A252" s="30" t="s">
        <v>863</v>
      </c>
      <c r="B252" s="31" t="s">
        <v>24</v>
      </c>
      <c r="C252" s="31" t="s">
        <v>922</v>
      </c>
      <c r="D252" s="31" t="s">
        <v>923</v>
      </c>
      <c r="E252" s="31">
        <v>42386</v>
      </c>
      <c r="F252" s="31">
        <v>54140</v>
      </c>
      <c r="G252" s="31">
        <v>11754</v>
      </c>
      <c r="H252" s="32">
        <v>0.21710380500000001</v>
      </c>
      <c r="J252" s="26" t="s">
        <v>914</v>
      </c>
      <c r="K252" s="26" t="s">
        <v>863</v>
      </c>
      <c r="L252" s="26" t="s">
        <v>65</v>
      </c>
      <c r="M252" s="26">
        <v>81.599999999999994</v>
      </c>
      <c r="N252" s="26">
        <v>70.3</v>
      </c>
      <c r="O252" s="26">
        <v>11.3</v>
      </c>
      <c r="P252" s="26">
        <v>0.13850000000000001</v>
      </c>
    </row>
    <row r="253" spans="1:16" ht="15" customHeight="1" x14ac:dyDescent="0.25">
      <c r="A253" s="30" t="s">
        <v>863</v>
      </c>
      <c r="B253" s="31" t="s">
        <v>243</v>
      </c>
      <c r="C253" s="31" t="s">
        <v>924</v>
      </c>
      <c r="D253" s="31" t="s">
        <v>925</v>
      </c>
      <c r="E253" s="31">
        <v>59360</v>
      </c>
      <c r="F253" s="31">
        <v>67350</v>
      </c>
      <c r="G253" s="31">
        <v>7990</v>
      </c>
      <c r="H253" s="32">
        <v>0.1186340015</v>
      </c>
      <c r="J253" s="26" t="s">
        <v>916</v>
      </c>
      <c r="K253" s="26" t="s">
        <v>863</v>
      </c>
      <c r="L253" s="26" t="s">
        <v>231</v>
      </c>
      <c r="M253" s="26">
        <v>40.049999999999997</v>
      </c>
      <c r="N253" s="26">
        <v>36.134</v>
      </c>
      <c r="O253" s="26">
        <v>3.9159999999999999</v>
      </c>
      <c r="P253" s="26">
        <v>9.7799999999999998E-2</v>
      </c>
    </row>
    <row r="254" spans="1:16" ht="15" customHeight="1" x14ac:dyDescent="0.25">
      <c r="A254" s="30" t="s">
        <v>863</v>
      </c>
      <c r="B254" s="31" t="s">
        <v>244</v>
      </c>
      <c r="C254" s="31" t="s">
        <v>926</v>
      </c>
      <c r="D254" s="31" t="s">
        <v>927</v>
      </c>
      <c r="E254" s="31">
        <v>43452</v>
      </c>
      <c r="F254" s="31">
        <v>45390</v>
      </c>
      <c r="G254" s="31">
        <v>1938</v>
      </c>
      <c r="H254" s="32">
        <v>4.2696629200000003E-2</v>
      </c>
      <c r="J254" s="26" t="s">
        <v>918</v>
      </c>
      <c r="K254" s="26" t="s">
        <v>863</v>
      </c>
      <c r="L254" s="26" t="s">
        <v>232</v>
      </c>
      <c r="M254" s="26">
        <v>54.1</v>
      </c>
      <c r="N254" s="26">
        <v>40.646999999999998</v>
      </c>
      <c r="O254" s="26">
        <v>13.452999999999999</v>
      </c>
      <c r="P254" s="26">
        <v>0.2487</v>
      </c>
    </row>
    <row r="255" spans="1:16" ht="15" customHeight="1" x14ac:dyDescent="0.25">
      <c r="A255" s="30" t="s">
        <v>863</v>
      </c>
      <c r="B255" s="31" t="s">
        <v>245</v>
      </c>
      <c r="C255" s="31" t="s">
        <v>928</v>
      </c>
      <c r="D255" s="31" t="s">
        <v>929</v>
      </c>
      <c r="E255" s="31">
        <v>46734</v>
      </c>
      <c r="F255" s="31">
        <v>52530</v>
      </c>
      <c r="G255" s="31">
        <v>5796</v>
      </c>
      <c r="H255" s="32">
        <v>0.1103369503</v>
      </c>
      <c r="J255" s="26" t="s">
        <v>920</v>
      </c>
      <c r="K255" s="26" t="s">
        <v>863</v>
      </c>
      <c r="L255" s="26" t="s">
        <v>233</v>
      </c>
      <c r="M255" s="26">
        <v>52.26</v>
      </c>
      <c r="N255" s="26">
        <v>41.402000000000001</v>
      </c>
      <c r="O255" s="26">
        <v>10.858000000000001</v>
      </c>
      <c r="P255" s="26">
        <v>0.20780000000000001</v>
      </c>
    </row>
    <row r="256" spans="1:16" ht="15" customHeight="1" x14ac:dyDescent="0.25">
      <c r="A256" s="30" t="s">
        <v>863</v>
      </c>
      <c r="B256" s="31" t="s">
        <v>246</v>
      </c>
      <c r="C256" s="31" t="s">
        <v>930</v>
      </c>
      <c r="D256" s="31" t="s">
        <v>931</v>
      </c>
      <c r="E256" s="31">
        <v>39808</v>
      </c>
      <c r="F256" s="31">
        <v>43010</v>
      </c>
      <c r="G256" s="31">
        <v>3202</v>
      </c>
      <c r="H256" s="32">
        <v>7.4447802800000004E-2</v>
      </c>
      <c r="J256" s="26" t="s">
        <v>922</v>
      </c>
      <c r="K256" s="26" t="s">
        <v>863</v>
      </c>
      <c r="L256" s="26" t="s">
        <v>24</v>
      </c>
      <c r="M256" s="26">
        <v>54.14</v>
      </c>
      <c r="N256" s="26">
        <v>42.381999999999998</v>
      </c>
      <c r="O256" s="26">
        <v>11.757999999999999</v>
      </c>
      <c r="P256" s="26">
        <v>0.2172</v>
      </c>
    </row>
    <row r="257" spans="1:16" ht="15" customHeight="1" x14ac:dyDescent="0.25">
      <c r="A257" s="30" t="s">
        <v>863</v>
      </c>
      <c r="B257" s="31" t="s">
        <v>247</v>
      </c>
      <c r="C257" s="31" t="s">
        <v>932</v>
      </c>
      <c r="D257" s="31" t="s">
        <v>933</v>
      </c>
      <c r="E257" s="31">
        <v>62267</v>
      </c>
      <c r="F257" s="31">
        <v>70360</v>
      </c>
      <c r="G257" s="31">
        <v>8093</v>
      </c>
      <c r="H257" s="32">
        <v>0.1150227402</v>
      </c>
      <c r="J257" s="26" t="s">
        <v>924</v>
      </c>
      <c r="K257" s="26" t="s">
        <v>863</v>
      </c>
      <c r="L257" s="26" t="s">
        <v>243</v>
      </c>
      <c r="M257" s="26">
        <v>67.349999999999994</v>
      </c>
      <c r="N257" s="26">
        <v>59.372</v>
      </c>
      <c r="O257" s="26">
        <v>7.9779999999999998</v>
      </c>
      <c r="P257" s="26">
        <v>0.11849999999999999</v>
      </c>
    </row>
    <row r="258" spans="1:16" ht="15" customHeight="1" x14ac:dyDescent="0.25">
      <c r="A258" s="30" t="s">
        <v>863</v>
      </c>
      <c r="B258" s="31" t="s">
        <v>248</v>
      </c>
      <c r="C258" s="31" t="s">
        <v>934</v>
      </c>
      <c r="D258" s="31" t="s">
        <v>935</v>
      </c>
      <c r="E258" s="31">
        <v>41438</v>
      </c>
      <c r="F258" s="31">
        <v>50200</v>
      </c>
      <c r="G258" s="31">
        <v>8762</v>
      </c>
      <c r="H258" s="32">
        <v>0.17454183270000001</v>
      </c>
      <c r="J258" s="26" t="s">
        <v>926</v>
      </c>
      <c r="K258" s="26" t="s">
        <v>863</v>
      </c>
      <c r="L258" s="26" t="s">
        <v>244</v>
      </c>
      <c r="M258" s="26">
        <v>45.39</v>
      </c>
      <c r="N258" s="26">
        <v>43.375999999999998</v>
      </c>
      <c r="O258" s="26">
        <v>2.0139999999999998</v>
      </c>
      <c r="P258" s="26">
        <v>4.4400000000000002E-2</v>
      </c>
    </row>
    <row r="259" spans="1:16" ht="15" customHeight="1" x14ac:dyDescent="0.25">
      <c r="A259" s="30" t="s">
        <v>863</v>
      </c>
      <c r="B259" s="31" t="s">
        <v>249</v>
      </c>
      <c r="C259" s="31" t="s">
        <v>936</v>
      </c>
      <c r="D259" s="31" t="s">
        <v>937</v>
      </c>
      <c r="E259" s="31">
        <v>42839</v>
      </c>
      <c r="F259" s="31">
        <v>50960</v>
      </c>
      <c r="G259" s="31">
        <v>8121</v>
      </c>
      <c r="H259" s="32">
        <v>0.15936028260000001</v>
      </c>
      <c r="J259" s="26" t="s">
        <v>928</v>
      </c>
      <c r="K259" s="26" t="s">
        <v>863</v>
      </c>
      <c r="L259" s="26" t="s">
        <v>245</v>
      </c>
      <c r="M259" s="26">
        <v>52.53</v>
      </c>
      <c r="N259" s="26">
        <v>46.658000000000001</v>
      </c>
      <c r="O259" s="26">
        <v>5.8719999999999999</v>
      </c>
      <c r="P259" s="26">
        <v>0.1118</v>
      </c>
    </row>
    <row r="260" spans="1:16" ht="15" customHeight="1" x14ac:dyDescent="0.25">
      <c r="A260" s="30" t="s">
        <v>863</v>
      </c>
      <c r="B260" s="31" t="s">
        <v>250</v>
      </c>
      <c r="C260" s="31" t="s">
        <v>938</v>
      </c>
      <c r="D260" s="31" t="s">
        <v>939</v>
      </c>
      <c r="E260" s="31">
        <v>56491</v>
      </c>
      <c r="F260" s="31">
        <v>62850</v>
      </c>
      <c r="G260" s="31">
        <v>6359</v>
      </c>
      <c r="H260" s="32">
        <v>0.1011774065</v>
      </c>
      <c r="J260" s="26" t="s">
        <v>930</v>
      </c>
      <c r="K260" s="26" t="s">
        <v>863</v>
      </c>
      <c r="L260" s="26" t="s">
        <v>246</v>
      </c>
      <c r="M260" s="26">
        <v>43.01</v>
      </c>
      <c r="N260" s="26">
        <v>39.758000000000003</v>
      </c>
      <c r="O260" s="26">
        <v>3.2519999999999998</v>
      </c>
      <c r="P260" s="26">
        <v>7.5600000000000001E-2</v>
      </c>
    </row>
    <row r="261" spans="1:16" ht="15" customHeight="1" x14ac:dyDescent="0.25">
      <c r="A261" s="30" t="s">
        <v>863</v>
      </c>
      <c r="B261" s="31" t="s">
        <v>251</v>
      </c>
      <c r="C261" s="31" t="s">
        <v>940</v>
      </c>
      <c r="D261" s="31" t="s">
        <v>941</v>
      </c>
      <c r="E261" s="31">
        <v>60777</v>
      </c>
      <c r="F261" s="31">
        <v>67150</v>
      </c>
      <c r="G261" s="31">
        <v>6373</v>
      </c>
      <c r="H261" s="32">
        <v>9.49069248E-2</v>
      </c>
      <c r="J261" s="26" t="s">
        <v>932</v>
      </c>
      <c r="K261" s="26" t="s">
        <v>863</v>
      </c>
      <c r="L261" s="26" t="s">
        <v>247</v>
      </c>
      <c r="M261" s="26">
        <v>70.36</v>
      </c>
      <c r="N261" s="26">
        <v>62.283000000000001</v>
      </c>
      <c r="O261" s="26">
        <v>8.077</v>
      </c>
      <c r="P261" s="26">
        <v>0.1148</v>
      </c>
    </row>
    <row r="262" spans="1:16" ht="15" customHeight="1" x14ac:dyDescent="0.25">
      <c r="A262" s="30" t="s">
        <v>863</v>
      </c>
      <c r="B262" s="31" t="s">
        <v>252</v>
      </c>
      <c r="C262" s="31" t="s">
        <v>942</v>
      </c>
      <c r="D262" s="31" t="s">
        <v>943</v>
      </c>
      <c r="E262" s="31">
        <v>48654</v>
      </c>
      <c r="F262" s="31">
        <v>53860</v>
      </c>
      <c r="G262" s="31">
        <v>5206</v>
      </c>
      <c r="H262" s="32">
        <v>9.6658002199999996E-2</v>
      </c>
      <c r="J262" s="26" t="s">
        <v>934</v>
      </c>
      <c r="K262" s="26" t="s">
        <v>863</v>
      </c>
      <c r="L262" s="26" t="s">
        <v>248</v>
      </c>
      <c r="M262" s="26">
        <v>50.2</v>
      </c>
      <c r="N262" s="26">
        <v>41.345999999999997</v>
      </c>
      <c r="O262" s="26">
        <v>8.8539999999999992</v>
      </c>
      <c r="P262" s="26">
        <v>0.1764</v>
      </c>
    </row>
    <row r="263" spans="1:16" ht="15" customHeight="1" x14ac:dyDescent="0.25">
      <c r="A263" s="30" t="s">
        <v>863</v>
      </c>
      <c r="B263" s="31" t="s">
        <v>253</v>
      </c>
      <c r="C263" s="31" t="s">
        <v>944</v>
      </c>
      <c r="D263" s="31" t="s">
        <v>945</v>
      </c>
      <c r="E263" s="31">
        <v>38526</v>
      </c>
      <c r="F263" s="31">
        <v>49030</v>
      </c>
      <c r="G263" s="31">
        <v>10504</v>
      </c>
      <c r="H263" s="32">
        <v>0.21423618189999999</v>
      </c>
      <c r="J263" s="26" t="s">
        <v>936</v>
      </c>
      <c r="K263" s="26" t="s">
        <v>863</v>
      </c>
      <c r="L263" s="26" t="s">
        <v>1298</v>
      </c>
      <c r="M263" s="26">
        <v>50.96</v>
      </c>
      <c r="N263" s="26">
        <v>42.747999999999998</v>
      </c>
      <c r="O263" s="26">
        <v>8.2119999999999997</v>
      </c>
      <c r="P263" s="26">
        <v>0.16109999999999999</v>
      </c>
    </row>
    <row r="264" spans="1:16" ht="15" customHeight="1" x14ac:dyDescent="0.25">
      <c r="A264" s="30" t="s">
        <v>863</v>
      </c>
      <c r="B264" s="31" t="s">
        <v>286</v>
      </c>
      <c r="C264" s="31" t="s">
        <v>946</v>
      </c>
      <c r="D264" s="31" t="s">
        <v>947</v>
      </c>
      <c r="E264" s="31">
        <v>50816</v>
      </c>
      <c r="F264" s="31">
        <v>64100</v>
      </c>
      <c r="G264" s="31">
        <v>13284</v>
      </c>
      <c r="H264" s="32">
        <v>0.20723868949999999</v>
      </c>
      <c r="J264" s="26" t="s">
        <v>938</v>
      </c>
      <c r="K264" s="26" t="s">
        <v>863</v>
      </c>
      <c r="L264" s="26" t="s">
        <v>250</v>
      </c>
      <c r="M264" s="26">
        <v>62.85</v>
      </c>
      <c r="N264" s="26">
        <v>56.49</v>
      </c>
      <c r="O264" s="26">
        <v>6.36</v>
      </c>
      <c r="P264" s="26">
        <v>0.1012</v>
      </c>
    </row>
    <row r="265" spans="1:16" ht="15" customHeight="1" x14ac:dyDescent="0.25">
      <c r="A265" s="30" t="s">
        <v>863</v>
      </c>
      <c r="B265" s="31" t="s">
        <v>287</v>
      </c>
      <c r="C265" s="31" t="s">
        <v>948</v>
      </c>
      <c r="D265" s="31" t="s">
        <v>949</v>
      </c>
      <c r="E265" s="31">
        <v>50794</v>
      </c>
      <c r="F265" s="31">
        <v>60750</v>
      </c>
      <c r="G265" s="31">
        <v>9956</v>
      </c>
      <c r="H265" s="32">
        <v>0.16388477370000001</v>
      </c>
      <c r="J265" s="26" t="s">
        <v>940</v>
      </c>
      <c r="K265" s="26" t="s">
        <v>863</v>
      </c>
      <c r="L265" s="26" t="s">
        <v>251</v>
      </c>
      <c r="M265" s="26">
        <v>67.150000000000006</v>
      </c>
      <c r="N265" s="26">
        <v>60.661999999999999</v>
      </c>
      <c r="O265" s="26">
        <v>6.4880000000000004</v>
      </c>
      <c r="P265" s="26">
        <v>9.6600000000000005E-2</v>
      </c>
    </row>
    <row r="266" spans="1:16" ht="15" customHeight="1" x14ac:dyDescent="0.25">
      <c r="A266" s="30" t="s">
        <v>863</v>
      </c>
      <c r="B266" s="31" t="s">
        <v>94</v>
      </c>
      <c r="C266" s="31" t="s">
        <v>950</v>
      </c>
      <c r="D266" s="31" t="s">
        <v>951</v>
      </c>
      <c r="E266" s="31">
        <v>49903</v>
      </c>
      <c r="F266" s="31">
        <v>60090</v>
      </c>
      <c r="G266" s="31">
        <v>10187</v>
      </c>
      <c r="H266" s="32">
        <v>0.1695290398</v>
      </c>
      <c r="J266" s="26" t="s">
        <v>942</v>
      </c>
      <c r="K266" s="26" t="s">
        <v>863</v>
      </c>
      <c r="L266" s="26" t="s">
        <v>252</v>
      </c>
      <c r="M266" s="26">
        <v>53.86</v>
      </c>
      <c r="N266" s="26">
        <v>48.573999999999998</v>
      </c>
      <c r="O266" s="26">
        <v>5.2859999999999996</v>
      </c>
      <c r="P266" s="26">
        <v>9.8100000000000007E-2</v>
      </c>
    </row>
    <row r="267" spans="1:16" ht="15" customHeight="1" x14ac:dyDescent="0.25">
      <c r="A267" s="30" t="s">
        <v>863</v>
      </c>
      <c r="B267" s="31" t="s">
        <v>105</v>
      </c>
      <c r="C267" s="31" t="s">
        <v>952</v>
      </c>
      <c r="D267" s="31" t="s">
        <v>953</v>
      </c>
      <c r="E267" s="31">
        <v>48753</v>
      </c>
      <c r="F267" s="31">
        <v>56110</v>
      </c>
      <c r="G267" s="31">
        <v>7357</v>
      </c>
      <c r="H267" s="32">
        <v>0.13111744789999999</v>
      </c>
      <c r="J267" s="26" t="s">
        <v>944</v>
      </c>
      <c r="K267" s="26" t="s">
        <v>863</v>
      </c>
      <c r="L267" s="26" t="s">
        <v>253</v>
      </c>
      <c r="M267" s="26">
        <v>49.03</v>
      </c>
      <c r="N267" s="26">
        <v>38.42</v>
      </c>
      <c r="O267" s="26">
        <v>10.61</v>
      </c>
      <c r="P267" s="26">
        <v>0.21640000000000001</v>
      </c>
    </row>
    <row r="268" spans="1:16" ht="15" customHeight="1" x14ac:dyDescent="0.25">
      <c r="A268" s="30" t="s">
        <v>863</v>
      </c>
      <c r="B268" s="31" t="s">
        <v>110</v>
      </c>
      <c r="C268" s="31" t="s">
        <v>954</v>
      </c>
      <c r="D268" s="31" t="s">
        <v>955</v>
      </c>
      <c r="E268" s="31">
        <v>36782</v>
      </c>
      <c r="F268" s="31">
        <v>48070</v>
      </c>
      <c r="G268" s="31">
        <v>11288</v>
      </c>
      <c r="H268" s="32">
        <v>0.23482421470000001</v>
      </c>
      <c r="J268" s="26" t="s">
        <v>946</v>
      </c>
      <c r="K268" s="26" t="s">
        <v>863</v>
      </c>
      <c r="L268" s="26" t="s">
        <v>286</v>
      </c>
      <c r="M268" s="26">
        <v>64.099999999999994</v>
      </c>
      <c r="N268" s="26">
        <v>50.884999999999998</v>
      </c>
      <c r="O268" s="26">
        <v>13.215</v>
      </c>
      <c r="P268" s="26">
        <v>0.20619999999999999</v>
      </c>
    </row>
    <row r="269" spans="1:16" ht="15" customHeight="1" x14ac:dyDescent="0.25">
      <c r="A269" s="30" t="s">
        <v>863</v>
      </c>
      <c r="B269" s="31" t="s">
        <v>301</v>
      </c>
      <c r="C269" s="31" t="s">
        <v>956</v>
      </c>
      <c r="D269" s="31" t="s">
        <v>957</v>
      </c>
      <c r="E269" s="31">
        <v>52411</v>
      </c>
      <c r="F269" s="31">
        <v>57380</v>
      </c>
      <c r="G269" s="31">
        <v>4969</v>
      </c>
      <c r="H269" s="32">
        <v>8.6598117799999999E-2</v>
      </c>
      <c r="J269" s="26" t="s">
        <v>948</v>
      </c>
      <c r="K269" s="26" t="s">
        <v>863</v>
      </c>
      <c r="L269" s="26" t="s">
        <v>287</v>
      </c>
      <c r="M269" s="26">
        <v>60.75</v>
      </c>
      <c r="N269" s="26">
        <v>50.613</v>
      </c>
      <c r="O269" s="26">
        <v>10.137</v>
      </c>
      <c r="P269" s="26">
        <v>0.16689999999999999</v>
      </c>
    </row>
    <row r="270" spans="1:16" ht="15" customHeight="1" x14ac:dyDescent="0.25">
      <c r="A270" s="30" t="s">
        <v>863</v>
      </c>
      <c r="B270" s="31" t="s">
        <v>302</v>
      </c>
      <c r="C270" s="31" t="s">
        <v>958</v>
      </c>
      <c r="D270" s="31" t="s">
        <v>959</v>
      </c>
      <c r="E270" s="31">
        <v>29448</v>
      </c>
      <c r="F270" s="31">
        <v>32130</v>
      </c>
      <c r="G270" s="31">
        <v>2682</v>
      </c>
      <c r="H270" s="32">
        <v>8.34733894E-2</v>
      </c>
      <c r="J270" s="26" t="s">
        <v>950</v>
      </c>
      <c r="K270" s="26" t="s">
        <v>863</v>
      </c>
      <c r="L270" s="26" t="s">
        <v>94</v>
      </c>
      <c r="M270" s="26">
        <v>60.09</v>
      </c>
      <c r="N270" s="26">
        <v>49.843000000000004</v>
      </c>
      <c r="O270" s="26">
        <v>10.247</v>
      </c>
      <c r="P270" s="26">
        <v>0.17050000000000001</v>
      </c>
    </row>
    <row r="271" spans="1:16" ht="15" customHeight="1" x14ac:dyDescent="0.25">
      <c r="A271" s="30" t="s">
        <v>863</v>
      </c>
      <c r="B271" s="31" t="s">
        <v>303</v>
      </c>
      <c r="C271" s="31" t="s">
        <v>960</v>
      </c>
      <c r="D271" s="31" t="s">
        <v>961</v>
      </c>
      <c r="E271" s="31">
        <v>51465</v>
      </c>
      <c r="F271" s="31">
        <v>58180</v>
      </c>
      <c r="G271" s="31">
        <v>6715</v>
      </c>
      <c r="H271" s="32">
        <v>0.1154176693</v>
      </c>
      <c r="J271" s="26" t="s">
        <v>952</v>
      </c>
      <c r="K271" s="26" t="s">
        <v>863</v>
      </c>
      <c r="L271" s="26" t="s">
        <v>105</v>
      </c>
      <c r="M271" s="26">
        <v>56.11</v>
      </c>
      <c r="N271" s="26">
        <v>48.798000000000002</v>
      </c>
      <c r="O271" s="26">
        <v>7.3120000000000003</v>
      </c>
      <c r="P271" s="26">
        <v>0.1303</v>
      </c>
    </row>
    <row r="272" spans="1:16" ht="15" customHeight="1" x14ac:dyDescent="0.25">
      <c r="A272" s="30" t="s">
        <v>863</v>
      </c>
      <c r="B272" s="31" t="s">
        <v>304</v>
      </c>
      <c r="C272" s="31" t="s">
        <v>962</v>
      </c>
      <c r="D272" s="31" t="s">
        <v>963</v>
      </c>
      <c r="E272" s="31">
        <v>33408</v>
      </c>
      <c r="F272" s="31">
        <v>38060</v>
      </c>
      <c r="G272" s="31">
        <v>4652</v>
      </c>
      <c r="H272" s="32">
        <v>0.122228061</v>
      </c>
      <c r="J272" s="26" t="s">
        <v>954</v>
      </c>
      <c r="K272" s="26" t="s">
        <v>863</v>
      </c>
      <c r="L272" s="26" t="s">
        <v>110</v>
      </c>
      <c r="M272" s="26">
        <v>48.07</v>
      </c>
      <c r="N272" s="26">
        <v>36.847999999999999</v>
      </c>
      <c r="O272" s="26">
        <v>11.222</v>
      </c>
      <c r="P272" s="26">
        <v>0.23350000000000001</v>
      </c>
    </row>
    <row r="273" spans="1:16" ht="15" customHeight="1" x14ac:dyDescent="0.25">
      <c r="A273" s="30" t="s">
        <v>863</v>
      </c>
      <c r="B273" s="31" t="s">
        <v>305</v>
      </c>
      <c r="C273" s="31" t="s">
        <v>964</v>
      </c>
      <c r="D273" s="31" t="s">
        <v>965</v>
      </c>
      <c r="E273" s="31">
        <v>56310</v>
      </c>
      <c r="F273" s="31">
        <v>60820</v>
      </c>
      <c r="G273" s="31">
        <v>4510</v>
      </c>
      <c r="H273" s="32">
        <v>7.4153239100000004E-2</v>
      </c>
      <c r="J273" s="26" t="s">
        <v>956</v>
      </c>
      <c r="K273" s="26" t="s">
        <v>863</v>
      </c>
      <c r="L273" s="26" t="s">
        <v>301</v>
      </c>
      <c r="M273" s="26">
        <v>57.38</v>
      </c>
      <c r="N273" s="26">
        <v>52.301000000000002</v>
      </c>
      <c r="O273" s="26">
        <v>5.0789999999999997</v>
      </c>
      <c r="P273" s="26">
        <v>8.8499999999999995E-2</v>
      </c>
    </row>
    <row r="274" spans="1:16" ht="15" customHeight="1" x14ac:dyDescent="0.25">
      <c r="A274" s="30" t="s">
        <v>863</v>
      </c>
      <c r="B274" s="31" t="s">
        <v>306</v>
      </c>
      <c r="C274" s="31" t="s">
        <v>966</v>
      </c>
      <c r="D274" s="31" t="s">
        <v>967</v>
      </c>
      <c r="E274" s="31">
        <v>30536</v>
      </c>
      <c r="F274" s="31">
        <v>35980</v>
      </c>
      <c r="G274" s="31">
        <v>5444</v>
      </c>
      <c r="H274" s="32">
        <v>0.15130628130000001</v>
      </c>
      <c r="J274" s="26" t="s">
        <v>958</v>
      </c>
      <c r="K274" s="26" t="s">
        <v>863</v>
      </c>
      <c r="L274" s="26" t="s">
        <v>302</v>
      </c>
      <c r="M274" s="26">
        <v>32.130000000000003</v>
      </c>
      <c r="N274" s="26">
        <v>29.390999999999998</v>
      </c>
      <c r="O274" s="26">
        <v>2.7389999999999999</v>
      </c>
      <c r="P274" s="26">
        <v>8.5199999999999998E-2</v>
      </c>
    </row>
    <row r="275" spans="1:16" ht="15" customHeight="1" x14ac:dyDescent="0.25">
      <c r="A275" s="30" t="s">
        <v>863</v>
      </c>
      <c r="B275" s="31" t="s">
        <v>307</v>
      </c>
      <c r="C275" s="31" t="s">
        <v>968</v>
      </c>
      <c r="D275" s="31" t="s">
        <v>969</v>
      </c>
      <c r="E275" s="31">
        <v>38015</v>
      </c>
      <c r="F275" s="31">
        <v>42330</v>
      </c>
      <c r="G275" s="31">
        <v>4315</v>
      </c>
      <c r="H275" s="32">
        <v>0.1019371604</v>
      </c>
      <c r="J275" s="26" t="s">
        <v>960</v>
      </c>
      <c r="K275" s="26" t="s">
        <v>863</v>
      </c>
      <c r="L275" s="26" t="s">
        <v>303</v>
      </c>
      <c r="M275" s="26">
        <v>58.18</v>
      </c>
      <c r="N275" s="26">
        <v>51.357999999999997</v>
      </c>
      <c r="O275" s="26">
        <v>6.8220000000000001</v>
      </c>
      <c r="P275" s="26">
        <v>0.1173</v>
      </c>
    </row>
    <row r="276" spans="1:16" ht="15" customHeight="1" x14ac:dyDescent="0.25">
      <c r="A276" s="30" t="s">
        <v>863</v>
      </c>
      <c r="B276" s="31" t="s">
        <v>308</v>
      </c>
      <c r="C276" s="31" t="s">
        <v>970</v>
      </c>
      <c r="D276" s="31" t="s">
        <v>971</v>
      </c>
      <c r="E276" s="31">
        <v>34079</v>
      </c>
      <c r="F276" s="31">
        <v>36290</v>
      </c>
      <c r="G276" s="31">
        <v>2211</v>
      </c>
      <c r="H276" s="32">
        <v>6.0925874900000003E-2</v>
      </c>
      <c r="J276" s="26" t="s">
        <v>962</v>
      </c>
      <c r="K276" s="26" t="s">
        <v>863</v>
      </c>
      <c r="L276" s="26" t="s">
        <v>304</v>
      </c>
      <c r="M276" s="26">
        <v>38.06</v>
      </c>
      <c r="N276" s="26">
        <v>33.348999999999997</v>
      </c>
      <c r="O276" s="26">
        <v>4.7110000000000003</v>
      </c>
      <c r="P276" s="26">
        <v>0.12379999999999999</v>
      </c>
    </row>
    <row r="277" spans="1:16" ht="15" customHeight="1" x14ac:dyDescent="0.25">
      <c r="A277" s="30" t="s">
        <v>863</v>
      </c>
      <c r="B277" s="31" t="s">
        <v>309</v>
      </c>
      <c r="C277" s="31" t="s">
        <v>972</v>
      </c>
      <c r="D277" s="31" t="s">
        <v>973</v>
      </c>
      <c r="E277" s="31">
        <v>32000</v>
      </c>
      <c r="F277" s="31">
        <v>36680</v>
      </c>
      <c r="G277" s="31">
        <v>4680</v>
      </c>
      <c r="H277" s="32">
        <v>0.1275899673</v>
      </c>
      <c r="J277" s="26" t="s">
        <v>964</v>
      </c>
      <c r="K277" s="26" t="s">
        <v>863</v>
      </c>
      <c r="L277" s="26" t="s">
        <v>305</v>
      </c>
      <c r="M277" s="26">
        <v>60.82</v>
      </c>
      <c r="N277" s="26">
        <v>56.219000000000001</v>
      </c>
      <c r="O277" s="26">
        <v>4.601</v>
      </c>
      <c r="P277" s="26">
        <v>7.5600000000000001E-2</v>
      </c>
    </row>
    <row r="278" spans="1:16" ht="15" customHeight="1" x14ac:dyDescent="0.25">
      <c r="A278" s="30" t="s">
        <v>863</v>
      </c>
      <c r="B278" s="31" t="s">
        <v>310</v>
      </c>
      <c r="C278" s="31" t="s">
        <v>974</v>
      </c>
      <c r="D278" s="31" t="s">
        <v>975</v>
      </c>
      <c r="E278" s="31">
        <v>47164</v>
      </c>
      <c r="F278" s="31">
        <v>53080</v>
      </c>
      <c r="G278" s="31">
        <v>5916</v>
      </c>
      <c r="H278" s="32">
        <v>0.1114544084</v>
      </c>
      <c r="J278" s="26" t="s">
        <v>966</v>
      </c>
      <c r="K278" s="26" t="s">
        <v>863</v>
      </c>
      <c r="L278" s="26" t="s">
        <v>306</v>
      </c>
      <c r="M278" s="26">
        <v>35.979999999999997</v>
      </c>
      <c r="N278" s="26">
        <v>30.492000000000001</v>
      </c>
      <c r="O278" s="26">
        <v>5.4880000000000004</v>
      </c>
      <c r="P278" s="26">
        <v>0.1525</v>
      </c>
    </row>
    <row r="279" spans="1:16" ht="15" customHeight="1" x14ac:dyDescent="0.25">
      <c r="A279" s="30" t="s">
        <v>863</v>
      </c>
      <c r="B279" s="31" t="s">
        <v>311</v>
      </c>
      <c r="C279" s="31" t="s">
        <v>976</v>
      </c>
      <c r="D279" s="31" t="s">
        <v>977</v>
      </c>
      <c r="E279" s="31">
        <v>36003</v>
      </c>
      <c r="F279" s="31">
        <v>42650</v>
      </c>
      <c r="G279" s="31">
        <v>6647</v>
      </c>
      <c r="H279" s="32">
        <v>0.1558499414</v>
      </c>
      <c r="J279" s="26" t="s">
        <v>968</v>
      </c>
      <c r="K279" s="26" t="s">
        <v>863</v>
      </c>
      <c r="L279" s="26" t="s">
        <v>307</v>
      </c>
      <c r="M279" s="26">
        <v>42.33</v>
      </c>
      <c r="N279" s="26">
        <v>37.929000000000002</v>
      </c>
      <c r="O279" s="26">
        <v>4.4009999999999998</v>
      </c>
      <c r="P279" s="26">
        <v>0.104</v>
      </c>
    </row>
    <row r="280" spans="1:16" ht="15" customHeight="1" x14ac:dyDescent="0.25">
      <c r="A280" s="30" t="s">
        <v>863</v>
      </c>
      <c r="B280" s="31" t="s">
        <v>315</v>
      </c>
      <c r="C280" s="31" t="s">
        <v>978</v>
      </c>
      <c r="D280" s="31" t="s">
        <v>979</v>
      </c>
      <c r="E280" s="31">
        <v>25867</v>
      </c>
      <c r="F280" s="31">
        <v>28280</v>
      </c>
      <c r="G280" s="31">
        <v>2413</v>
      </c>
      <c r="H280" s="32">
        <v>8.53253182E-2</v>
      </c>
      <c r="J280" s="26" t="s">
        <v>970</v>
      </c>
      <c r="K280" s="26" t="s">
        <v>863</v>
      </c>
      <c r="L280" s="26" t="s">
        <v>308</v>
      </c>
      <c r="M280" s="26">
        <v>36.29</v>
      </c>
      <c r="N280" s="26">
        <v>34.012</v>
      </c>
      <c r="O280" s="26">
        <v>2.278</v>
      </c>
      <c r="P280" s="26">
        <v>6.2799999999999995E-2</v>
      </c>
    </row>
    <row r="281" spans="1:16" ht="15" customHeight="1" x14ac:dyDescent="0.25">
      <c r="A281" s="30" t="s">
        <v>863</v>
      </c>
      <c r="B281" s="31" t="s">
        <v>316</v>
      </c>
      <c r="C281" s="31" t="s">
        <v>980</v>
      </c>
      <c r="D281" s="31" t="s">
        <v>981</v>
      </c>
      <c r="E281" s="31">
        <v>65980</v>
      </c>
      <c r="F281" s="31">
        <v>74610</v>
      </c>
      <c r="G281" s="31">
        <v>8630</v>
      </c>
      <c r="H281" s="32">
        <v>0.115668141</v>
      </c>
      <c r="J281" s="26" t="s">
        <v>972</v>
      </c>
      <c r="K281" s="26" t="s">
        <v>863</v>
      </c>
      <c r="L281" s="26" t="s">
        <v>309</v>
      </c>
      <c r="M281" s="26">
        <v>36.68</v>
      </c>
      <c r="N281" s="26">
        <v>32.088000000000001</v>
      </c>
      <c r="O281" s="26">
        <v>4.5919999999999996</v>
      </c>
      <c r="P281" s="26">
        <v>0.12520000000000001</v>
      </c>
    </row>
    <row r="282" spans="1:16" ht="15" customHeight="1" x14ac:dyDescent="0.25">
      <c r="A282" s="30" t="s">
        <v>863</v>
      </c>
      <c r="B282" s="31" t="s">
        <v>30</v>
      </c>
      <c r="C282" s="31" t="s">
        <v>982</v>
      </c>
      <c r="D282" s="31" t="s">
        <v>983</v>
      </c>
      <c r="E282" s="31">
        <v>40070</v>
      </c>
      <c r="F282" s="31">
        <v>57260</v>
      </c>
      <c r="G282" s="31">
        <v>17190</v>
      </c>
      <c r="H282" s="32">
        <v>0.30020957040000001</v>
      </c>
      <c r="J282" s="26" t="s">
        <v>974</v>
      </c>
      <c r="K282" s="26" t="s">
        <v>863</v>
      </c>
      <c r="L282" s="26" t="s">
        <v>310</v>
      </c>
      <c r="M282" s="26">
        <v>53.08</v>
      </c>
      <c r="N282" s="26">
        <v>47.094999999999999</v>
      </c>
      <c r="O282" s="26">
        <v>5.9850000000000003</v>
      </c>
      <c r="P282" s="26">
        <v>0.1128</v>
      </c>
    </row>
    <row r="283" spans="1:16" ht="15" customHeight="1" x14ac:dyDescent="0.25">
      <c r="A283" s="30" t="s">
        <v>863</v>
      </c>
      <c r="B283" s="31" t="s">
        <v>317</v>
      </c>
      <c r="C283" s="31" t="s">
        <v>984</v>
      </c>
      <c r="D283" s="31" t="s">
        <v>985</v>
      </c>
      <c r="E283" s="31">
        <v>42334</v>
      </c>
      <c r="F283" s="31">
        <v>44840</v>
      </c>
      <c r="G283" s="31">
        <v>2506</v>
      </c>
      <c r="H283" s="32">
        <v>5.5887600400000001E-2</v>
      </c>
      <c r="J283" s="26" t="s">
        <v>976</v>
      </c>
      <c r="K283" s="26" t="s">
        <v>863</v>
      </c>
      <c r="L283" s="26" t="s">
        <v>311</v>
      </c>
      <c r="M283" s="26">
        <v>42.65</v>
      </c>
      <c r="N283" s="26">
        <v>35.908000000000001</v>
      </c>
      <c r="O283" s="26">
        <v>6.742</v>
      </c>
      <c r="P283" s="26">
        <v>0.15809999999999999</v>
      </c>
    </row>
    <row r="284" spans="1:16" ht="15" customHeight="1" x14ac:dyDescent="0.25">
      <c r="A284" s="30" t="s">
        <v>863</v>
      </c>
      <c r="B284" s="31" t="s">
        <v>318</v>
      </c>
      <c r="C284" s="31" t="s">
        <v>986</v>
      </c>
      <c r="D284" s="31" t="s">
        <v>987</v>
      </c>
      <c r="E284" s="31">
        <v>49465</v>
      </c>
      <c r="F284" s="31">
        <v>61750</v>
      </c>
      <c r="G284" s="31">
        <v>12285</v>
      </c>
      <c r="H284" s="32">
        <v>0.19894736839999999</v>
      </c>
      <c r="J284" s="26" t="s">
        <v>978</v>
      </c>
      <c r="K284" s="26" t="s">
        <v>863</v>
      </c>
      <c r="L284" s="26" t="s">
        <v>315</v>
      </c>
      <c r="M284" s="26">
        <v>28.28</v>
      </c>
      <c r="N284" s="26">
        <v>25.811</v>
      </c>
      <c r="O284" s="26">
        <v>2.4689999999999999</v>
      </c>
      <c r="P284" s="26">
        <v>8.7300000000000003E-2</v>
      </c>
    </row>
    <row r="285" spans="1:16" ht="15" customHeight="1" x14ac:dyDescent="0.25">
      <c r="A285" s="30" t="s">
        <v>863</v>
      </c>
      <c r="B285" s="31" t="s">
        <v>64</v>
      </c>
      <c r="C285" s="31" t="s">
        <v>988</v>
      </c>
      <c r="D285" s="31" t="s">
        <v>989</v>
      </c>
      <c r="E285" s="31">
        <v>54752</v>
      </c>
      <c r="F285" s="31">
        <v>63220</v>
      </c>
      <c r="G285" s="31">
        <v>8468</v>
      </c>
      <c r="H285" s="32">
        <v>0.13394495410000001</v>
      </c>
      <c r="J285" s="26" t="s">
        <v>980</v>
      </c>
      <c r="K285" s="26" t="s">
        <v>863</v>
      </c>
      <c r="L285" s="26" t="s">
        <v>316</v>
      </c>
      <c r="M285" s="26">
        <v>74.61</v>
      </c>
      <c r="N285" s="26">
        <v>65.902000000000001</v>
      </c>
      <c r="O285" s="26">
        <v>8.7080000000000002</v>
      </c>
      <c r="P285" s="26">
        <v>0.1167</v>
      </c>
    </row>
    <row r="286" spans="1:16" ht="15" customHeight="1" x14ac:dyDescent="0.25">
      <c r="A286" s="30" t="s">
        <v>863</v>
      </c>
      <c r="B286" s="31" t="s">
        <v>319</v>
      </c>
      <c r="C286" s="31" t="s">
        <v>990</v>
      </c>
      <c r="D286" s="31" t="s">
        <v>991</v>
      </c>
      <c r="E286" s="31">
        <v>43818</v>
      </c>
      <c r="F286" s="31">
        <v>50020</v>
      </c>
      <c r="G286" s="31">
        <v>6202</v>
      </c>
      <c r="H286" s="32">
        <v>0.1239904038</v>
      </c>
      <c r="J286" s="26" t="s">
        <v>982</v>
      </c>
      <c r="K286" s="26" t="s">
        <v>863</v>
      </c>
      <c r="L286" s="26" t="s">
        <v>30</v>
      </c>
      <c r="M286" s="26">
        <v>57.26</v>
      </c>
      <c r="N286" s="26">
        <v>40.011000000000003</v>
      </c>
      <c r="O286" s="26">
        <v>17.248999999999999</v>
      </c>
      <c r="P286" s="26">
        <v>0.30120000000000002</v>
      </c>
    </row>
    <row r="287" spans="1:16" ht="15" customHeight="1" x14ac:dyDescent="0.25">
      <c r="A287" s="30" t="s">
        <v>992</v>
      </c>
      <c r="B287" s="31" t="s">
        <v>154</v>
      </c>
      <c r="C287" s="31" t="s">
        <v>993</v>
      </c>
      <c r="D287" s="31" t="s">
        <v>994</v>
      </c>
      <c r="E287" s="31">
        <v>69958</v>
      </c>
      <c r="F287" s="31">
        <v>81740</v>
      </c>
      <c r="G287" s="31">
        <v>11782</v>
      </c>
      <c r="H287" s="32">
        <v>0.14413995600000001</v>
      </c>
      <c r="J287" s="26" t="s">
        <v>984</v>
      </c>
      <c r="K287" s="26" t="s">
        <v>863</v>
      </c>
      <c r="L287" s="26" t="s">
        <v>317</v>
      </c>
      <c r="M287" s="26">
        <v>44.84</v>
      </c>
      <c r="N287" s="26">
        <v>42.212000000000003</v>
      </c>
      <c r="O287" s="26">
        <v>2.6280000000000001</v>
      </c>
      <c r="P287" s="26">
        <v>5.8599999999999999E-2</v>
      </c>
    </row>
    <row r="288" spans="1:16" ht="15" customHeight="1" x14ac:dyDescent="0.25">
      <c r="A288" s="30" t="s">
        <v>992</v>
      </c>
      <c r="B288" s="31" t="s">
        <v>155</v>
      </c>
      <c r="C288" s="31" t="s">
        <v>995</v>
      </c>
      <c r="D288" s="31" t="s">
        <v>996</v>
      </c>
      <c r="E288" s="31">
        <v>172841</v>
      </c>
      <c r="F288" s="31">
        <v>200280</v>
      </c>
      <c r="G288" s="31">
        <v>27439</v>
      </c>
      <c r="H288" s="32">
        <v>0.13700319550000001</v>
      </c>
      <c r="J288" s="26" t="s">
        <v>986</v>
      </c>
      <c r="K288" s="26" t="s">
        <v>863</v>
      </c>
      <c r="L288" s="26" t="s">
        <v>318</v>
      </c>
      <c r="M288" s="26">
        <v>61.75</v>
      </c>
      <c r="N288" s="26">
        <v>49.542999999999999</v>
      </c>
      <c r="O288" s="26">
        <v>12.207000000000001</v>
      </c>
      <c r="P288" s="26">
        <v>0.19769999999999999</v>
      </c>
    </row>
    <row r="289" spans="1:16" ht="15" customHeight="1" x14ac:dyDescent="0.25">
      <c r="A289" s="30" t="s">
        <v>992</v>
      </c>
      <c r="B289" s="31" t="s">
        <v>72</v>
      </c>
      <c r="C289" s="31" t="s">
        <v>997</v>
      </c>
      <c r="D289" s="31" t="s">
        <v>998</v>
      </c>
      <c r="E289" s="31">
        <v>83932</v>
      </c>
      <c r="F289" s="31">
        <v>96130</v>
      </c>
      <c r="G289" s="31">
        <v>12198</v>
      </c>
      <c r="H289" s="32">
        <v>0.1268906689</v>
      </c>
      <c r="J289" s="26" t="s">
        <v>988</v>
      </c>
      <c r="K289" s="26" t="s">
        <v>863</v>
      </c>
      <c r="L289" s="26" t="s">
        <v>64</v>
      </c>
      <c r="M289" s="26">
        <v>63.22</v>
      </c>
      <c r="N289" s="26">
        <v>54.692</v>
      </c>
      <c r="O289" s="26">
        <v>8.5280000000000005</v>
      </c>
      <c r="P289" s="26">
        <v>0.13489999999999999</v>
      </c>
    </row>
    <row r="290" spans="1:16" ht="15" customHeight="1" x14ac:dyDescent="0.25">
      <c r="A290" s="30" t="s">
        <v>992</v>
      </c>
      <c r="B290" s="31" t="s">
        <v>159</v>
      </c>
      <c r="C290" s="31" t="s">
        <v>999</v>
      </c>
      <c r="D290" s="31" t="s">
        <v>1000</v>
      </c>
      <c r="E290" s="31">
        <v>103333</v>
      </c>
      <c r="F290" s="31">
        <v>117370</v>
      </c>
      <c r="G290" s="31">
        <v>14037</v>
      </c>
      <c r="H290" s="32">
        <v>0.1195961489</v>
      </c>
      <c r="J290" s="26" t="s">
        <v>990</v>
      </c>
      <c r="K290" s="26" t="s">
        <v>863</v>
      </c>
      <c r="L290" s="26" t="s">
        <v>319</v>
      </c>
      <c r="M290" s="26">
        <v>50.02</v>
      </c>
      <c r="N290" s="26">
        <v>43.738999999999997</v>
      </c>
      <c r="O290" s="26">
        <v>6.2809999999999997</v>
      </c>
      <c r="P290" s="26">
        <v>0.12559999999999999</v>
      </c>
    </row>
    <row r="291" spans="1:16" ht="15" customHeight="1" x14ac:dyDescent="0.25">
      <c r="A291" s="30" t="s">
        <v>992</v>
      </c>
      <c r="B291" s="31" t="s">
        <v>161</v>
      </c>
      <c r="C291" s="31" t="s">
        <v>1001</v>
      </c>
      <c r="D291" s="31" t="s">
        <v>1002</v>
      </c>
      <c r="E291" s="31">
        <v>110925</v>
      </c>
      <c r="F291" s="31">
        <v>120010</v>
      </c>
      <c r="G291" s="31">
        <v>9085</v>
      </c>
      <c r="H291" s="32">
        <v>7.5702024800000003E-2</v>
      </c>
      <c r="J291" s="26" t="s">
        <v>993</v>
      </c>
      <c r="K291" s="26" t="s">
        <v>992</v>
      </c>
      <c r="L291" s="26" t="s">
        <v>154</v>
      </c>
      <c r="M291" s="26">
        <v>81.739999999999995</v>
      </c>
      <c r="N291" s="26">
        <v>69.903000000000006</v>
      </c>
      <c r="O291" s="26">
        <v>11.837</v>
      </c>
      <c r="P291" s="26">
        <v>0.14480000000000001</v>
      </c>
    </row>
    <row r="292" spans="1:16" ht="15" customHeight="1" x14ac:dyDescent="0.25">
      <c r="A292" s="30" t="s">
        <v>992</v>
      </c>
      <c r="B292" s="31" t="s">
        <v>163</v>
      </c>
      <c r="C292" s="31" t="s">
        <v>1003</v>
      </c>
      <c r="D292" s="31" t="s">
        <v>1004</v>
      </c>
      <c r="E292" s="31">
        <v>56803</v>
      </c>
      <c r="F292" s="31">
        <v>67210</v>
      </c>
      <c r="G292" s="31">
        <v>10407</v>
      </c>
      <c r="H292" s="32">
        <v>0.15484302929999999</v>
      </c>
      <c r="J292" s="26" t="s">
        <v>995</v>
      </c>
      <c r="K292" s="26" t="s">
        <v>992</v>
      </c>
      <c r="L292" s="26" t="s">
        <v>1299</v>
      </c>
      <c r="M292" s="26">
        <v>200.28</v>
      </c>
      <c r="N292" s="26">
        <v>172.48599999999999</v>
      </c>
      <c r="O292" s="26">
        <v>27.794</v>
      </c>
      <c r="P292" s="26">
        <v>0.13880000000000001</v>
      </c>
    </row>
    <row r="293" spans="1:16" ht="15" customHeight="1" x14ac:dyDescent="0.25">
      <c r="A293" s="30" t="s">
        <v>992</v>
      </c>
      <c r="B293" s="31" t="s">
        <v>166</v>
      </c>
      <c r="C293" s="31" t="s">
        <v>1005</v>
      </c>
      <c r="D293" s="31" t="s">
        <v>1006</v>
      </c>
      <c r="E293" s="31">
        <v>88589</v>
      </c>
      <c r="F293" s="31">
        <v>96260</v>
      </c>
      <c r="G293" s="31">
        <v>7671</v>
      </c>
      <c r="H293" s="32">
        <v>7.9690421799999994E-2</v>
      </c>
      <c r="J293" s="26" t="s">
        <v>997</v>
      </c>
      <c r="K293" s="26" t="s">
        <v>992</v>
      </c>
      <c r="L293" s="26" t="s">
        <v>72</v>
      </c>
      <c r="M293" s="26">
        <v>96.13</v>
      </c>
      <c r="N293" s="26">
        <v>83.944999999999993</v>
      </c>
      <c r="O293" s="26">
        <v>12.185</v>
      </c>
      <c r="P293" s="26">
        <v>0.1268</v>
      </c>
    </row>
    <row r="294" spans="1:16" ht="15" customHeight="1" x14ac:dyDescent="0.25">
      <c r="A294" s="30" t="s">
        <v>992</v>
      </c>
      <c r="B294" s="31" t="s">
        <v>32</v>
      </c>
      <c r="C294" s="31" t="s">
        <v>1007</v>
      </c>
      <c r="D294" s="31" t="s">
        <v>1008</v>
      </c>
      <c r="E294" s="31">
        <v>142470</v>
      </c>
      <c r="F294" s="31">
        <v>270090</v>
      </c>
      <c r="G294" s="31">
        <v>127620</v>
      </c>
      <c r="H294" s="32">
        <v>0.4725091636</v>
      </c>
      <c r="J294" s="26" t="s">
        <v>999</v>
      </c>
      <c r="K294" s="26" t="s">
        <v>992</v>
      </c>
      <c r="L294" s="26" t="s">
        <v>159</v>
      </c>
      <c r="M294" s="26">
        <v>117.37</v>
      </c>
      <c r="N294" s="26">
        <v>103.191</v>
      </c>
      <c r="O294" s="26">
        <v>14.179</v>
      </c>
      <c r="P294" s="26">
        <v>0.1208</v>
      </c>
    </row>
    <row r="295" spans="1:16" ht="15" customHeight="1" x14ac:dyDescent="0.25">
      <c r="A295" s="30" t="s">
        <v>992</v>
      </c>
      <c r="B295" s="31" t="s">
        <v>184</v>
      </c>
      <c r="C295" s="31" t="s">
        <v>1009</v>
      </c>
      <c r="D295" s="31" t="s">
        <v>1010</v>
      </c>
      <c r="E295" s="31">
        <v>152265</v>
      </c>
      <c r="F295" s="31">
        <v>217350</v>
      </c>
      <c r="G295" s="31">
        <v>65085</v>
      </c>
      <c r="H295" s="32">
        <v>0.29944789510000003</v>
      </c>
      <c r="J295" s="26" t="s">
        <v>1001</v>
      </c>
      <c r="K295" s="26" t="s">
        <v>992</v>
      </c>
      <c r="L295" s="26" t="s">
        <v>161</v>
      </c>
      <c r="M295" s="26">
        <v>120.01</v>
      </c>
      <c r="N295" s="26">
        <v>110.66800000000001</v>
      </c>
      <c r="O295" s="26">
        <v>9.3420000000000005</v>
      </c>
      <c r="P295" s="26">
        <v>7.7799999999999994E-2</v>
      </c>
    </row>
    <row r="296" spans="1:16" ht="15" customHeight="1" x14ac:dyDescent="0.25">
      <c r="A296" s="30" t="s">
        <v>992</v>
      </c>
      <c r="B296" s="31" t="s">
        <v>394</v>
      </c>
      <c r="C296" s="31" t="s">
        <v>1011</v>
      </c>
      <c r="D296" s="31" t="s">
        <v>1012</v>
      </c>
      <c r="E296" s="31">
        <v>160122</v>
      </c>
      <c r="F296" s="31">
        <v>183800</v>
      </c>
      <c r="G296" s="31">
        <v>23678</v>
      </c>
      <c r="H296" s="32">
        <v>0.12882480960000001</v>
      </c>
      <c r="J296" s="26" t="s">
        <v>1003</v>
      </c>
      <c r="K296" s="26" t="s">
        <v>992</v>
      </c>
      <c r="L296" s="26" t="s">
        <v>163</v>
      </c>
      <c r="M296" s="26">
        <v>67.209999999999994</v>
      </c>
      <c r="N296" s="26">
        <v>56.665999999999997</v>
      </c>
      <c r="O296" s="26">
        <v>10.544</v>
      </c>
      <c r="P296" s="26">
        <v>0.15690000000000001</v>
      </c>
    </row>
    <row r="297" spans="1:16" ht="15" customHeight="1" x14ac:dyDescent="0.25">
      <c r="A297" s="30" t="s">
        <v>992</v>
      </c>
      <c r="B297" s="31" t="s">
        <v>393</v>
      </c>
      <c r="C297" s="31" t="s">
        <v>1013</v>
      </c>
      <c r="D297" s="31" t="s">
        <v>1014</v>
      </c>
      <c r="E297" s="31">
        <v>136101</v>
      </c>
      <c r="F297" s="31">
        <v>177440</v>
      </c>
      <c r="G297" s="31">
        <v>41339</v>
      </c>
      <c r="H297" s="32">
        <v>0.23297452660000001</v>
      </c>
      <c r="J297" s="26" t="s">
        <v>1005</v>
      </c>
      <c r="K297" s="26" t="s">
        <v>992</v>
      </c>
      <c r="L297" s="26" t="s">
        <v>166</v>
      </c>
      <c r="M297" s="26">
        <v>96.26</v>
      </c>
      <c r="N297" s="26">
        <v>88.456000000000003</v>
      </c>
      <c r="O297" s="26">
        <v>7.8040000000000003</v>
      </c>
      <c r="P297" s="26">
        <v>8.1100000000000005E-2</v>
      </c>
    </row>
    <row r="298" spans="1:16" ht="15" customHeight="1" x14ac:dyDescent="0.25">
      <c r="A298" s="30" t="s">
        <v>992</v>
      </c>
      <c r="B298" s="31" t="s">
        <v>40</v>
      </c>
      <c r="C298" s="31" t="s">
        <v>1015</v>
      </c>
      <c r="D298" s="31" t="s">
        <v>1016</v>
      </c>
      <c r="E298" s="31">
        <v>49961</v>
      </c>
      <c r="F298" s="31">
        <v>68950</v>
      </c>
      <c r="G298" s="31">
        <v>18989</v>
      </c>
      <c r="H298" s="32">
        <v>0.27540246559999998</v>
      </c>
      <c r="J298" s="26" t="s">
        <v>1007</v>
      </c>
      <c r="K298" s="26" t="s">
        <v>992</v>
      </c>
      <c r="L298" s="26" t="s">
        <v>32</v>
      </c>
      <c r="M298" s="26">
        <v>270.08999999999997</v>
      </c>
      <c r="N298" s="26">
        <v>142.18100000000001</v>
      </c>
      <c r="O298" s="26">
        <v>127.90900000000001</v>
      </c>
      <c r="P298" s="26">
        <v>0.47360000000000002</v>
      </c>
    </row>
    <row r="299" spans="1:16" ht="15" customHeight="1" x14ac:dyDescent="0.25">
      <c r="A299" s="30" t="s">
        <v>992</v>
      </c>
      <c r="B299" s="31" t="s">
        <v>203</v>
      </c>
      <c r="C299" s="31" t="s">
        <v>1017</v>
      </c>
      <c r="D299" s="31" t="s">
        <v>1018</v>
      </c>
      <c r="E299" s="31">
        <v>48091</v>
      </c>
      <c r="F299" s="31">
        <v>56410</v>
      </c>
      <c r="G299" s="31">
        <v>8319</v>
      </c>
      <c r="H299" s="32">
        <v>0.14747385220000001</v>
      </c>
      <c r="J299" s="26" t="s">
        <v>1049</v>
      </c>
      <c r="K299" s="26" t="s">
        <v>992</v>
      </c>
      <c r="L299" s="26" t="s">
        <v>183</v>
      </c>
      <c r="M299" s="26">
        <v>1.2</v>
      </c>
      <c r="N299" s="26">
        <v>0</v>
      </c>
      <c r="O299" s="26">
        <v>1.2</v>
      </c>
      <c r="P299" s="26">
        <v>1</v>
      </c>
    </row>
    <row r="300" spans="1:16" ht="15" customHeight="1" x14ac:dyDescent="0.25">
      <c r="A300" s="30" t="s">
        <v>992</v>
      </c>
      <c r="B300" s="31" t="s">
        <v>62</v>
      </c>
      <c r="C300" s="31" t="s">
        <v>1019</v>
      </c>
      <c r="D300" s="31" t="s">
        <v>1020</v>
      </c>
      <c r="E300" s="31">
        <v>21358</v>
      </c>
      <c r="F300" s="31">
        <v>36010</v>
      </c>
      <c r="G300" s="31">
        <v>14652</v>
      </c>
      <c r="H300" s="32">
        <v>0.40688697579999999</v>
      </c>
      <c r="J300" s="26" t="s">
        <v>1009</v>
      </c>
      <c r="K300" s="26" t="s">
        <v>992</v>
      </c>
      <c r="L300" s="26" t="s">
        <v>184</v>
      </c>
      <c r="M300" s="26">
        <v>217.35</v>
      </c>
      <c r="N300" s="26">
        <v>151.995</v>
      </c>
      <c r="O300" s="26">
        <v>65.355000000000004</v>
      </c>
      <c r="P300" s="26">
        <v>0.30070000000000002</v>
      </c>
    </row>
    <row r="301" spans="1:16" ht="15" customHeight="1" x14ac:dyDescent="0.25">
      <c r="A301" s="30" t="s">
        <v>992</v>
      </c>
      <c r="B301" s="31" t="s">
        <v>68</v>
      </c>
      <c r="C301" s="31" t="s">
        <v>1021</v>
      </c>
      <c r="D301" s="31" t="s">
        <v>1022</v>
      </c>
      <c r="E301" s="31">
        <v>32552</v>
      </c>
      <c r="F301" s="31">
        <v>45630</v>
      </c>
      <c r="G301" s="31">
        <v>13078</v>
      </c>
      <c r="H301" s="32">
        <v>0.28660968660000002</v>
      </c>
      <c r="J301" s="26" t="s">
        <v>1011</v>
      </c>
      <c r="K301" s="26" t="s">
        <v>992</v>
      </c>
      <c r="L301" s="26" t="s">
        <v>394</v>
      </c>
      <c r="M301" s="26">
        <v>183.81</v>
      </c>
      <c r="N301" s="26">
        <v>159.72499999999999</v>
      </c>
      <c r="O301" s="26">
        <v>24.085000000000001</v>
      </c>
      <c r="P301" s="26">
        <v>0.13100000000000001</v>
      </c>
    </row>
    <row r="302" spans="1:16" ht="15" customHeight="1" x14ac:dyDescent="0.25">
      <c r="A302" s="30" t="s">
        <v>992</v>
      </c>
      <c r="B302" s="31" t="s">
        <v>89</v>
      </c>
      <c r="C302" s="31" t="s">
        <v>1023</v>
      </c>
      <c r="D302" s="31" t="s">
        <v>1024</v>
      </c>
      <c r="E302" s="31">
        <v>26385</v>
      </c>
      <c r="F302" s="31">
        <v>44140</v>
      </c>
      <c r="G302" s="31">
        <v>17755</v>
      </c>
      <c r="H302" s="32">
        <v>0.4022428636</v>
      </c>
      <c r="J302" s="26" t="s">
        <v>1013</v>
      </c>
      <c r="K302" s="26" t="s">
        <v>992</v>
      </c>
      <c r="L302" s="26" t="s">
        <v>131</v>
      </c>
      <c r="M302" s="26">
        <v>177.44</v>
      </c>
      <c r="N302" s="26">
        <v>135.749</v>
      </c>
      <c r="O302" s="26">
        <v>41.691000000000003</v>
      </c>
      <c r="P302" s="26">
        <v>0.23499999999999999</v>
      </c>
    </row>
    <row r="303" spans="1:16" ht="15" customHeight="1" x14ac:dyDescent="0.25">
      <c r="A303" s="30" t="s">
        <v>992</v>
      </c>
      <c r="B303" s="31" t="s">
        <v>101</v>
      </c>
      <c r="C303" s="31" t="s">
        <v>1025</v>
      </c>
      <c r="D303" s="31" t="s">
        <v>1026</v>
      </c>
      <c r="E303" s="31">
        <v>47679</v>
      </c>
      <c r="F303" s="31">
        <v>62110</v>
      </c>
      <c r="G303" s="31">
        <v>14431</v>
      </c>
      <c r="H303" s="32">
        <v>0.232345838</v>
      </c>
      <c r="J303" s="26" t="s">
        <v>1300</v>
      </c>
      <c r="K303" s="26" t="s">
        <v>992</v>
      </c>
      <c r="L303" s="26" t="s">
        <v>152</v>
      </c>
      <c r="M303" s="26">
        <v>256.01</v>
      </c>
      <c r="N303" s="26">
        <v>180.249</v>
      </c>
      <c r="O303" s="26">
        <v>75.760999999999996</v>
      </c>
      <c r="P303" s="26">
        <v>0.2959</v>
      </c>
    </row>
    <row r="304" spans="1:16" ht="15" customHeight="1" x14ac:dyDescent="0.25">
      <c r="A304" s="30" t="s">
        <v>992</v>
      </c>
      <c r="B304" s="31" t="s">
        <v>103</v>
      </c>
      <c r="C304" s="31" t="s">
        <v>1027</v>
      </c>
      <c r="D304" s="31" t="s">
        <v>1028</v>
      </c>
      <c r="E304" s="31">
        <v>16658</v>
      </c>
      <c r="F304" s="31">
        <v>32470</v>
      </c>
      <c r="G304" s="31">
        <v>15812</v>
      </c>
      <c r="H304" s="32">
        <v>0.48697259009999999</v>
      </c>
      <c r="J304" s="26" t="s">
        <v>1015</v>
      </c>
      <c r="K304" s="26" t="s">
        <v>992</v>
      </c>
      <c r="L304" s="26" t="s">
        <v>40</v>
      </c>
      <c r="M304" s="26">
        <v>68.95</v>
      </c>
      <c r="N304" s="26">
        <v>49.927999999999997</v>
      </c>
      <c r="O304" s="26">
        <v>19.021999999999998</v>
      </c>
      <c r="P304" s="26">
        <v>0.27589999999999998</v>
      </c>
    </row>
    <row r="305" spans="1:16" ht="15" customHeight="1" x14ac:dyDescent="0.25">
      <c r="A305" s="30" t="s">
        <v>992</v>
      </c>
      <c r="B305" s="31" t="s">
        <v>107</v>
      </c>
      <c r="C305" s="31" t="s">
        <v>1029</v>
      </c>
      <c r="D305" s="31" t="s">
        <v>1030</v>
      </c>
      <c r="E305" s="31">
        <v>14059</v>
      </c>
      <c r="F305" s="31">
        <v>25660</v>
      </c>
      <c r="G305" s="31">
        <v>11601</v>
      </c>
      <c r="H305" s="32">
        <v>0.4521044427</v>
      </c>
      <c r="J305" s="26" t="s">
        <v>1017</v>
      </c>
      <c r="K305" s="26" t="s">
        <v>992</v>
      </c>
      <c r="L305" s="26" t="s">
        <v>203</v>
      </c>
      <c r="M305" s="26">
        <v>56.41</v>
      </c>
      <c r="N305" s="26">
        <v>47.98</v>
      </c>
      <c r="O305" s="26">
        <v>8.43</v>
      </c>
      <c r="P305" s="26">
        <v>0.14940000000000001</v>
      </c>
    </row>
    <row r="306" spans="1:16" ht="15" customHeight="1" x14ac:dyDescent="0.25">
      <c r="A306" s="30" t="s">
        <v>992</v>
      </c>
      <c r="B306" s="31" t="s">
        <v>222</v>
      </c>
      <c r="C306" s="31" t="s">
        <v>1031</v>
      </c>
      <c r="D306" s="31" t="s">
        <v>1032</v>
      </c>
      <c r="E306" s="31">
        <v>50563</v>
      </c>
      <c r="F306" s="31">
        <v>55640</v>
      </c>
      <c r="G306" s="31">
        <v>5077</v>
      </c>
      <c r="H306" s="32">
        <v>9.1247304099999996E-2</v>
      </c>
      <c r="J306" s="26" t="s">
        <v>1019</v>
      </c>
      <c r="K306" s="26" t="s">
        <v>992</v>
      </c>
      <c r="L306" s="26" t="s">
        <v>62</v>
      </c>
      <c r="M306" s="26">
        <v>36.01</v>
      </c>
      <c r="N306" s="26">
        <v>21.436</v>
      </c>
      <c r="O306" s="26">
        <v>14.574</v>
      </c>
      <c r="P306" s="26">
        <v>0.4047</v>
      </c>
    </row>
    <row r="307" spans="1:16" ht="15" customHeight="1" x14ac:dyDescent="0.25">
      <c r="A307" s="30" t="s">
        <v>992</v>
      </c>
      <c r="B307" s="31" t="s">
        <v>33</v>
      </c>
      <c r="C307" s="31" t="s">
        <v>1033</v>
      </c>
      <c r="D307" s="31" t="s">
        <v>1034</v>
      </c>
      <c r="E307" s="31">
        <v>27677</v>
      </c>
      <c r="F307" s="31">
        <v>43460</v>
      </c>
      <c r="G307" s="31">
        <v>15783</v>
      </c>
      <c r="H307" s="32">
        <v>0.36316152779999999</v>
      </c>
      <c r="J307" s="26" t="s">
        <v>1021</v>
      </c>
      <c r="K307" s="26" t="s">
        <v>992</v>
      </c>
      <c r="L307" s="26" t="s">
        <v>68</v>
      </c>
      <c r="M307" s="26">
        <v>45.63</v>
      </c>
      <c r="N307" s="26">
        <v>32.466999999999999</v>
      </c>
      <c r="O307" s="26">
        <v>13.163</v>
      </c>
      <c r="P307" s="26">
        <v>0.28849999999999998</v>
      </c>
    </row>
    <row r="308" spans="1:16" ht="15" customHeight="1" x14ac:dyDescent="0.25">
      <c r="A308" s="30" t="s">
        <v>992</v>
      </c>
      <c r="B308" s="31" t="s">
        <v>47</v>
      </c>
      <c r="C308" s="31" t="s">
        <v>1035</v>
      </c>
      <c r="D308" s="31" t="s">
        <v>1036</v>
      </c>
      <c r="E308" s="31">
        <v>22534</v>
      </c>
      <c r="F308" s="31">
        <v>38270</v>
      </c>
      <c r="G308" s="31">
        <v>15736</v>
      </c>
      <c r="H308" s="32">
        <v>0.4111836948</v>
      </c>
      <c r="J308" s="26" t="s">
        <v>1023</v>
      </c>
      <c r="K308" s="26" t="s">
        <v>992</v>
      </c>
      <c r="L308" s="26" t="s">
        <v>89</v>
      </c>
      <c r="M308" s="26">
        <v>44.14</v>
      </c>
      <c r="N308" s="26">
        <v>26.369</v>
      </c>
      <c r="O308" s="26">
        <v>17.771000000000001</v>
      </c>
      <c r="P308" s="26">
        <v>0.40260000000000001</v>
      </c>
    </row>
    <row r="309" spans="1:16" ht="15" customHeight="1" x14ac:dyDescent="0.25">
      <c r="A309" s="30" t="s">
        <v>992</v>
      </c>
      <c r="B309" s="31" t="s">
        <v>223</v>
      </c>
      <c r="C309" s="31" t="s">
        <v>1037</v>
      </c>
      <c r="D309" s="31" t="s">
        <v>1038</v>
      </c>
      <c r="E309" s="31">
        <v>52140</v>
      </c>
      <c r="F309" s="31">
        <v>56830</v>
      </c>
      <c r="G309" s="31">
        <v>4690</v>
      </c>
      <c r="H309" s="32">
        <v>8.2526834399999999E-2</v>
      </c>
      <c r="J309" s="26" t="s">
        <v>1025</v>
      </c>
      <c r="K309" s="26" t="s">
        <v>992</v>
      </c>
      <c r="L309" s="26" t="s">
        <v>101</v>
      </c>
      <c r="M309" s="26">
        <v>62.11</v>
      </c>
      <c r="N309" s="26">
        <v>47.610999999999997</v>
      </c>
      <c r="O309" s="26">
        <v>14.499000000000001</v>
      </c>
      <c r="P309" s="26">
        <v>0.2334</v>
      </c>
    </row>
    <row r="310" spans="1:16" ht="15" customHeight="1" x14ac:dyDescent="0.25">
      <c r="A310" s="30" t="s">
        <v>992</v>
      </c>
      <c r="B310" s="31" t="s">
        <v>99</v>
      </c>
      <c r="C310" s="31" t="s">
        <v>1039</v>
      </c>
      <c r="D310" s="31" t="s">
        <v>1040</v>
      </c>
      <c r="E310" s="31">
        <v>44277</v>
      </c>
      <c r="F310" s="31">
        <v>52990</v>
      </c>
      <c r="G310" s="31">
        <v>8713</v>
      </c>
      <c r="H310" s="32">
        <v>0.1644272504</v>
      </c>
      <c r="J310" s="26" t="s">
        <v>1027</v>
      </c>
      <c r="K310" s="26" t="s">
        <v>992</v>
      </c>
      <c r="L310" s="26" t="s">
        <v>103</v>
      </c>
      <c r="M310" s="26">
        <v>32.47</v>
      </c>
      <c r="N310" s="26">
        <v>16.623000000000001</v>
      </c>
      <c r="O310" s="26">
        <v>15.847</v>
      </c>
      <c r="P310" s="26">
        <v>0.48809999999999998</v>
      </c>
    </row>
    <row r="311" spans="1:16" ht="15" customHeight="1" x14ac:dyDescent="0.25">
      <c r="A311" s="30" t="s">
        <v>992</v>
      </c>
      <c r="B311" s="31" t="s">
        <v>102</v>
      </c>
      <c r="C311" s="31" t="s">
        <v>1041</v>
      </c>
      <c r="D311" s="31" t="s">
        <v>1042</v>
      </c>
      <c r="E311" s="31">
        <v>35747</v>
      </c>
      <c r="F311" s="31">
        <v>40810</v>
      </c>
      <c r="G311" s="31">
        <v>5063</v>
      </c>
      <c r="H311" s="32">
        <v>0.1240627297</v>
      </c>
      <c r="J311" s="26" t="s">
        <v>1029</v>
      </c>
      <c r="K311" s="26" t="s">
        <v>992</v>
      </c>
      <c r="L311" s="26" t="s">
        <v>107</v>
      </c>
      <c r="M311" s="26">
        <v>25.66</v>
      </c>
      <c r="N311" s="26">
        <v>14.047000000000001</v>
      </c>
      <c r="O311" s="26">
        <v>11.613</v>
      </c>
      <c r="P311" s="26">
        <v>0.4526</v>
      </c>
    </row>
    <row r="312" spans="1:16" ht="15" customHeight="1" x14ac:dyDescent="0.25">
      <c r="A312" s="30" t="s">
        <v>992</v>
      </c>
      <c r="B312" s="31" t="s">
        <v>61</v>
      </c>
      <c r="C312" s="31" t="s">
        <v>1043</v>
      </c>
      <c r="D312" s="31" t="s">
        <v>1044</v>
      </c>
      <c r="E312" s="31">
        <v>39290</v>
      </c>
      <c r="F312" s="31">
        <v>51780</v>
      </c>
      <c r="G312" s="31">
        <v>12490</v>
      </c>
      <c r="H312" s="32">
        <v>0.24121282350000001</v>
      </c>
      <c r="J312" s="26" t="s">
        <v>1031</v>
      </c>
      <c r="K312" s="26" t="s">
        <v>992</v>
      </c>
      <c r="L312" s="26" t="s">
        <v>222</v>
      </c>
      <c r="M312" s="26">
        <v>55.64</v>
      </c>
      <c r="N312" s="26">
        <v>50.454999999999998</v>
      </c>
      <c r="O312" s="26">
        <v>5.1849999999999996</v>
      </c>
      <c r="P312" s="26">
        <v>9.3200000000000005E-2</v>
      </c>
    </row>
    <row r="313" spans="1:16" ht="15" customHeight="1" x14ac:dyDescent="0.25">
      <c r="A313" s="30" t="s">
        <v>992</v>
      </c>
      <c r="B313" s="31" t="s">
        <v>84</v>
      </c>
      <c r="C313" s="31" t="s">
        <v>1045</v>
      </c>
      <c r="D313" s="31" t="s">
        <v>1046</v>
      </c>
      <c r="E313" s="31">
        <v>38085</v>
      </c>
      <c r="F313" s="31">
        <v>54860</v>
      </c>
      <c r="G313" s="31">
        <v>16775</v>
      </c>
      <c r="H313" s="32">
        <v>0.3057783449</v>
      </c>
      <c r="J313" s="26" t="s">
        <v>1033</v>
      </c>
      <c r="K313" s="26" t="s">
        <v>992</v>
      </c>
      <c r="L313" s="26" t="s">
        <v>33</v>
      </c>
      <c r="M313" s="26">
        <v>43.46</v>
      </c>
      <c r="N313" s="26">
        <v>27.706</v>
      </c>
      <c r="O313" s="26">
        <v>15.754</v>
      </c>
      <c r="P313" s="26">
        <v>0.36249999999999999</v>
      </c>
    </row>
    <row r="314" spans="1:16" ht="15" customHeight="1" x14ac:dyDescent="0.25">
      <c r="A314" s="30" t="s">
        <v>992</v>
      </c>
      <c r="B314" s="31" t="s">
        <v>95</v>
      </c>
      <c r="C314" s="31" t="s">
        <v>1047</v>
      </c>
      <c r="D314" s="31" t="s">
        <v>1048</v>
      </c>
      <c r="E314" s="31">
        <v>50550</v>
      </c>
      <c r="F314" s="31">
        <v>77030</v>
      </c>
      <c r="G314" s="31">
        <v>26480</v>
      </c>
      <c r="H314" s="32">
        <v>0.34376217060000003</v>
      </c>
      <c r="J314" s="26" t="s">
        <v>1035</v>
      </c>
      <c r="K314" s="26" t="s">
        <v>992</v>
      </c>
      <c r="L314" s="26" t="s">
        <v>47</v>
      </c>
      <c r="M314" s="26">
        <v>38.270000000000003</v>
      </c>
      <c r="N314" s="26">
        <v>22.478000000000002</v>
      </c>
      <c r="O314" s="26">
        <v>15.792</v>
      </c>
      <c r="P314" s="26">
        <v>0.41260000000000002</v>
      </c>
    </row>
    <row r="315" spans="1:16" ht="15" customHeight="1" x14ac:dyDescent="0.25">
      <c r="A315" s="30" t="s">
        <v>992</v>
      </c>
      <c r="B315" s="31" t="s">
        <v>183</v>
      </c>
      <c r="C315" s="31" t="s">
        <v>1049</v>
      </c>
      <c r="D315" s="31" t="s">
        <v>1050</v>
      </c>
      <c r="E315" s="31">
        <v>0</v>
      </c>
      <c r="F315" s="31">
        <v>1200</v>
      </c>
      <c r="G315" s="31">
        <v>1200</v>
      </c>
      <c r="H315" s="32">
        <v>1</v>
      </c>
      <c r="J315" s="26" t="s">
        <v>1037</v>
      </c>
      <c r="K315" s="26" t="s">
        <v>992</v>
      </c>
      <c r="L315" s="26" t="s">
        <v>223</v>
      </c>
      <c r="M315" s="26">
        <v>56.83</v>
      </c>
      <c r="N315" s="26">
        <v>52.218000000000004</v>
      </c>
      <c r="O315" s="26">
        <v>4.6120000000000001</v>
      </c>
      <c r="P315" s="26">
        <v>8.1199999999999994E-2</v>
      </c>
    </row>
    <row r="316" spans="1:16" ht="15" customHeight="1" x14ac:dyDescent="0.25">
      <c r="A316" s="30" t="s">
        <v>992</v>
      </c>
      <c r="B316" s="31" t="s">
        <v>87</v>
      </c>
      <c r="C316" s="31" t="s">
        <v>1051</v>
      </c>
      <c r="D316" s="31" t="s">
        <v>1052</v>
      </c>
      <c r="E316" s="31">
        <v>51854</v>
      </c>
      <c r="F316" s="31">
        <v>72340</v>
      </c>
      <c r="G316" s="31">
        <v>20486</v>
      </c>
      <c r="H316" s="32">
        <v>0.28319048940000002</v>
      </c>
      <c r="J316" s="26" t="s">
        <v>1039</v>
      </c>
      <c r="K316" s="26" t="s">
        <v>992</v>
      </c>
      <c r="L316" s="26" t="s">
        <v>99</v>
      </c>
      <c r="M316" s="26">
        <v>52.99</v>
      </c>
      <c r="N316" s="26">
        <v>44.405999999999999</v>
      </c>
      <c r="O316" s="26">
        <v>8.5839999999999996</v>
      </c>
      <c r="P316" s="26">
        <v>0.16200000000000001</v>
      </c>
    </row>
    <row r="317" spans="1:16" ht="15" customHeight="1" x14ac:dyDescent="0.25">
      <c r="A317" s="30" t="s">
        <v>1053</v>
      </c>
      <c r="B317" s="31" t="s">
        <v>1054</v>
      </c>
      <c r="C317" s="31" t="s">
        <v>1055</v>
      </c>
      <c r="D317" s="31" t="s">
        <v>1056</v>
      </c>
      <c r="E317" s="31">
        <v>16362</v>
      </c>
      <c r="F317" s="31">
        <v>34980</v>
      </c>
      <c r="G317" s="31">
        <v>18618</v>
      </c>
      <c r="H317" s="32">
        <v>0.5322469983</v>
      </c>
      <c r="J317" s="26" t="s">
        <v>1041</v>
      </c>
      <c r="K317" s="26" t="s">
        <v>992</v>
      </c>
      <c r="L317" s="26" t="s">
        <v>102</v>
      </c>
      <c r="M317" s="26">
        <v>40.81</v>
      </c>
      <c r="N317" s="26">
        <v>35.808999999999997</v>
      </c>
      <c r="O317" s="26">
        <v>5.0010000000000003</v>
      </c>
      <c r="P317" s="26">
        <v>0.1225</v>
      </c>
    </row>
    <row r="318" spans="1:16" ht="15" customHeight="1" x14ac:dyDescent="0.25">
      <c r="A318" s="30" t="s">
        <v>1053</v>
      </c>
      <c r="B318" s="31" t="s">
        <v>1057</v>
      </c>
      <c r="C318" s="31" t="s">
        <v>1058</v>
      </c>
      <c r="D318" s="31" t="s">
        <v>1059</v>
      </c>
      <c r="E318" s="31">
        <v>30914</v>
      </c>
      <c r="F318" s="31">
        <v>61730</v>
      </c>
      <c r="G318" s="31">
        <v>30816</v>
      </c>
      <c r="H318" s="32">
        <v>0.49920622059999997</v>
      </c>
      <c r="J318" s="26" t="s">
        <v>1055</v>
      </c>
      <c r="K318" s="26" t="s">
        <v>1053</v>
      </c>
      <c r="L318" s="26" t="s">
        <v>1301</v>
      </c>
      <c r="M318" s="26">
        <v>34.979999999999997</v>
      </c>
      <c r="N318" s="26">
        <v>16.312999999999999</v>
      </c>
      <c r="O318" s="26">
        <v>18.667000000000002</v>
      </c>
      <c r="P318" s="26">
        <v>0.53359999999999996</v>
      </c>
    </row>
    <row r="319" spans="1:16" ht="15" customHeight="1" x14ac:dyDescent="0.25">
      <c r="A319" s="30" t="s">
        <v>1053</v>
      </c>
      <c r="B319" s="31" t="s">
        <v>1060</v>
      </c>
      <c r="C319" s="31" t="s">
        <v>1061</v>
      </c>
      <c r="D319" s="31" t="s">
        <v>1062</v>
      </c>
      <c r="E319" s="31">
        <v>46492</v>
      </c>
      <c r="F319" s="31">
        <v>57210</v>
      </c>
      <c r="G319" s="31">
        <v>10718</v>
      </c>
      <c r="H319" s="32">
        <v>0.18734486980000001</v>
      </c>
      <c r="J319" s="26" t="s">
        <v>1058</v>
      </c>
      <c r="K319" s="26" t="s">
        <v>1053</v>
      </c>
      <c r="L319" s="26" t="s">
        <v>1302</v>
      </c>
      <c r="M319" s="26">
        <v>61.73</v>
      </c>
      <c r="N319" s="26">
        <v>30.806999999999999</v>
      </c>
      <c r="O319" s="26">
        <v>30.922999999999998</v>
      </c>
      <c r="P319" s="26">
        <v>0.50090000000000001</v>
      </c>
    </row>
    <row r="320" spans="1:16" ht="15" customHeight="1" x14ac:dyDescent="0.25">
      <c r="A320" s="30" t="s">
        <v>1053</v>
      </c>
      <c r="B320" s="31" t="s">
        <v>1063</v>
      </c>
      <c r="C320" s="31" t="s">
        <v>1064</v>
      </c>
      <c r="D320" s="31" t="s">
        <v>1065</v>
      </c>
      <c r="E320" s="31">
        <v>33763</v>
      </c>
      <c r="F320" s="31">
        <v>44800</v>
      </c>
      <c r="G320" s="31">
        <v>11037</v>
      </c>
      <c r="H320" s="32">
        <v>0.24636160709999999</v>
      </c>
      <c r="J320" s="26" t="s">
        <v>1061</v>
      </c>
      <c r="K320" s="26" t="s">
        <v>1053</v>
      </c>
      <c r="L320" s="26" t="s">
        <v>1303</v>
      </c>
      <c r="M320" s="26">
        <v>57.21</v>
      </c>
      <c r="N320" s="26">
        <v>46.372</v>
      </c>
      <c r="O320" s="26">
        <v>10.837999999999999</v>
      </c>
      <c r="P320" s="26">
        <v>0.18940000000000001</v>
      </c>
    </row>
    <row r="321" spans="1:16" ht="15" customHeight="1" x14ac:dyDescent="0.25">
      <c r="A321" s="30" t="s">
        <v>1053</v>
      </c>
      <c r="B321" s="31" t="s">
        <v>1066</v>
      </c>
      <c r="C321" s="31" t="s">
        <v>1067</v>
      </c>
      <c r="D321" s="31" t="s">
        <v>1068</v>
      </c>
      <c r="E321" s="31">
        <v>56344</v>
      </c>
      <c r="F321" s="31">
        <v>68600</v>
      </c>
      <c r="G321" s="31">
        <v>12256</v>
      </c>
      <c r="H321" s="32">
        <v>0.17865889209999999</v>
      </c>
      <c r="J321" s="26" t="s">
        <v>1064</v>
      </c>
      <c r="K321" s="26" t="s">
        <v>1053</v>
      </c>
      <c r="L321" s="26" t="s">
        <v>1304</v>
      </c>
      <c r="M321" s="26">
        <v>44.8</v>
      </c>
      <c r="N321" s="26">
        <v>33.658999999999999</v>
      </c>
      <c r="O321" s="26">
        <v>11.141</v>
      </c>
      <c r="P321" s="26">
        <v>0.2487</v>
      </c>
    </row>
    <row r="322" spans="1:16" ht="15" customHeight="1" x14ac:dyDescent="0.25">
      <c r="A322" s="30" t="s">
        <v>1053</v>
      </c>
      <c r="B322" s="31" t="s">
        <v>1069</v>
      </c>
      <c r="C322" s="31" t="s">
        <v>1070</v>
      </c>
      <c r="D322" s="31" t="s">
        <v>1071</v>
      </c>
      <c r="E322" s="31">
        <v>51239</v>
      </c>
      <c r="F322" s="31">
        <v>60300</v>
      </c>
      <c r="G322" s="31">
        <v>9061</v>
      </c>
      <c r="H322" s="32">
        <v>0.15026534</v>
      </c>
      <c r="J322" s="26" t="s">
        <v>1067</v>
      </c>
      <c r="K322" s="26" t="s">
        <v>1053</v>
      </c>
      <c r="L322" s="26" t="s">
        <v>1305</v>
      </c>
      <c r="M322" s="26">
        <v>68.599999999999994</v>
      </c>
      <c r="N322" s="26">
        <v>56.2</v>
      </c>
      <c r="O322" s="26">
        <v>12.4</v>
      </c>
      <c r="P322" s="26">
        <v>0.18079999999999999</v>
      </c>
    </row>
    <row r="323" spans="1:16" ht="15" customHeight="1" x14ac:dyDescent="0.25">
      <c r="A323" s="30" t="s">
        <v>1053</v>
      </c>
      <c r="B323" s="31" t="s">
        <v>1072</v>
      </c>
      <c r="C323" s="31" t="s">
        <v>1073</v>
      </c>
      <c r="D323" s="31" t="s">
        <v>1074</v>
      </c>
      <c r="E323" s="31">
        <v>8961</v>
      </c>
      <c r="F323" s="31">
        <v>35470</v>
      </c>
      <c r="G323" s="31">
        <v>26509</v>
      </c>
      <c r="H323" s="32">
        <v>0.74736396959999996</v>
      </c>
      <c r="J323" s="26" t="s">
        <v>1070</v>
      </c>
      <c r="K323" s="26" t="s">
        <v>1053</v>
      </c>
      <c r="L323" s="26" t="s">
        <v>1306</v>
      </c>
      <c r="M323" s="26">
        <v>60.3</v>
      </c>
      <c r="N323" s="26">
        <v>51.156999999999996</v>
      </c>
      <c r="O323" s="26">
        <v>9.1430000000000007</v>
      </c>
      <c r="P323" s="26">
        <v>0.15160000000000001</v>
      </c>
    </row>
    <row r="324" spans="1:16" ht="15" customHeight="1" x14ac:dyDescent="0.25">
      <c r="A324" s="30" t="s">
        <v>1053</v>
      </c>
      <c r="B324" s="31" t="s">
        <v>1075</v>
      </c>
      <c r="C324" s="31" t="s">
        <v>1076</v>
      </c>
      <c r="D324" s="31" t="s">
        <v>1077</v>
      </c>
      <c r="E324" s="31">
        <v>35629</v>
      </c>
      <c r="F324" s="31">
        <v>61390</v>
      </c>
      <c r="G324" s="31">
        <v>25761</v>
      </c>
      <c r="H324" s="32">
        <v>0.41962860400000002</v>
      </c>
      <c r="J324" s="26" t="s">
        <v>1073</v>
      </c>
      <c r="K324" s="26" t="s">
        <v>1053</v>
      </c>
      <c r="L324" s="26" t="s">
        <v>1307</v>
      </c>
      <c r="M324" s="26">
        <v>35.47</v>
      </c>
      <c r="N324" s="26">
        <v>8.9149999999999991</v>
      </c>
      <c r="O324" s="26">
        <v>26.555</v>
      </c>
      <c r="P324" s="26">
        <v>0.74870000000000003</v>
      </c>
    </row>
    <row r="325" spans="1:16" ht="15" customHeight="1" x14ac:dyDescent="0.25">
      <c r="A325" s="30" t="s">
        <v>1053</v>
      </c>
      <c r="B325" s="31" t="s">
        <v>1078</v>
      </c>
      <c r="C325" s="31" t="s">
        <v>1079</v>
      </c>
      <c r="D325" s="31" t="s">
        <v>1080</v>
      </c>
      <c r="E325" s="31">
        <v>52814</v>
      </c>
      <c r="F325" s="31">
        <v>87460</v>
      </c>
      <c r="G325" s="31">
        <v>34646</v>
      </c>
      <c r="H325" s="32">
        <v>0.3961353762</v>
      </c>
      <c r="J325" s="26" t="s">
        <v>1076</v>
      </c>
      <c r="K325" s="26" t="s">
        <v>1053</v>
      </c>
      <c r="L325" s="26" t="s">
        <v>1308</v>
      </c>
      <c r="M325" s="26">
        <v>61.39</v>
      </c>
      <c r="N325" s="26">
        <v>35.517000000000003</v>
      </c>
      <c r="O325" s="26">
        <v>25.873000000000001</v>
      </c>
      <c r="P325" s="26">
        <v>0.42149999999999999</v>
      </c>
    </row>
    <row r="326" spans="1:16" ht="15" customHeight="1" x14ac:dyDescent="0.25">
      <c r="A326" s="30" t="s">
        <v>1053</v>
      </c>
      <c r="B326" s="31" t="s">
        <v>1081</v>
      </c>
      <c r="C326" s="31" t="s">
        <v>1082</v>
      </c>
      <c r="D326" s="31" t="s">
        <v>1083</v>
      </c>
      <c r="E326" s="31">
        <v>102025</v>
      </c>
      <c r="F326" s="31">
        <v>112630</v>
      </c>
      <c r="G326" s="31">
        <v>10605</v>
      </c>
      <c r="H326" s="32">
        <v>9.4157861999999995E-2</v>
      </c>
      <c r="J326" s="26" t="s">
        <v>1079</v>
      </c>
      <c r="K326" s="26" t="s">
        <v>1053</v>
      </c>
      <c r="L326" s="26" t="s">
        <v>1309</v>
      </c>
      <c r="M326" s="26">
        <v>87.46</v>
      </c>
      <c r="N326" s="26">
        <v>52.667999999999999</v>
      </c>
      <c r="O326" s="26">
        <v>34.792000000000002</v>
      </c>
      <c r="P326" s="26">
        <v>0.39779999999999999</v>
      </c>
    </row>
    <row r="327" spans="1:16" ht="15" customHeight="1" x14ac:dyDescent="0.25">
      <c r="A327" s="30" t="s">
        <v>1053</v>
      </c>
      <c r="B327" s="31" t="s">
        <v>1084</v>
      </c>
      <c r="C327" s="31" t="s">
        <v>1085</v>
      </c>
      <c r="D327" s="31" t="s">
        <v>1086</v>
      </c>
      <c r="E327" s="31">
        <v>61491</v>
      </c>
      <c r="F327" s="31">
        <v>66170</v>
      </c>
      <c r="G327" s="31">
        <v>4679</v>
      </c>
      <c r="H327" s="32">
        <v>7.0711802899999995E-2</v>
      </c>
      <c r="J327" s="26" t="s">
        <v>1082</v>
      </c>
      <c r="K327" s="26" t="s">
        <v>1053</v>
      </c>
      <c r="L327" s="26" t="s">
        <v>1310</v>
      </c>
      <c r="M327" s="26">
        <v>112.63</v>
      </c>
      <c r="N327" s="26">
        <v>101.833</v>
      </c>
      <c r="O327" s="26">
        <v>10.797000000000001</v>
      </c>
      <c r="P327" s="26">
        <v>9.5899999999999999E-2</v>
      </c>
    </row>
    <row r="328" spans="1:16" ht="15" customHeight="1" x14ac:dyDescent="0.25">
      <c r="A328" s="30" t="s">
        <v>1053</v>
      </c>
      <c r="B328" s="31" t="s">
        <v>1087</v>
      </c>
      <c r="C328" s="31" t="s">
        <v>1088</v>
      </c>
      <c r="D328" s="31" t="s">
        <v>1089</v>
      </c>
      <c r="E328" s="31">
        <v>62447</v>
      </c>
      <c r="F328" s="31">
        <v>63980</v>
      </c>
      <c r="G328" s="31">
        <v>1533</v>
      </c>
      <c r="H328" s="32">
        <v>2.3960612700000002E-2</v>
      </c>
      <c r="J328" s="26" t="s">
        <v>1085</v>
      </c>
      <c r="K328" s="26" t="s">
        <v>1053</v>
      </c>
      <c r="L328" s="26" t="s">
        <v>1311</v>
      </c>
      <c r="M328" s="26">
        <v>66.17</v>
      </c>
      <c r="N328" s="26">
        <v>61.414000000000001</v>
      </c>
      <c r="O328" s="26">
        <v>4.7560000000000002</v>
      </c>
      <c r="P328" s="26">
        <v>7.1900000000000006E-2</v>
      </c>
    </row>
    <row r="329" spans="1:16" ht="15" customHeight="1" x14ac:dyDescent="0.25">
      <c r="A329" s="30" t="s">
        <v>1053</v>
      </c>
      <c r="B329" s="31" t="s">
        <v>1090</v>
      </c>
      <c r="C329" s="31" t="s">
        <v>1091</v>
      </c>
      <c r="D329" s="31" t="s">
        <v>1092</v>
      </c>
      <c r="E329" s="31">
        <v>53251</v>
      </c>
      <c r="F329" s="31">
        <v>58040</v>
      </c>
      <c r="G329" s="31">
        <v>4789</v>
      </c>
      <c r="H329" s="32">
        <v>8.2512060600000006E-2</v>
      </c>
      <c r="J329" s="26" t="s">
        <v>1088</v>
      </c>
      <c r="K329" s="26" t="s">
        <v>1053</v>
      </c>
      <c r="L329" s="26" t="s">
        <v>1312</v>
      </c>
      <c r="M329" s="26">
        <v>63.98</v>
      </c>
      <c r="N329" s="26">
        <v>62.329000000000001</v>
      </c>
      <c r="O329" s="26">
        <v>1.651</v>
      </c>
      <c r="P329" s="26">
        <v>2.58E-2</v>
      </c>
    </row>
    <row r="330" spans="1:16" ht="15" customHeight="1" x14ac:dyDescent="0.25">
      <c r="A330" s="30" t="s">
        <v>1053</v>
      </c>
      <c r="B330" s="31" t="s">
        <v>1093</v>
      </c>
      <c r="C330" s="31" t="s">
        <v>1094</v>
      </c>
      <c r="D330" s="31" t="s">
        <v>1095</v>
      </c>
      <c r="E330" s="31">
        <v>139294</v>
      </c>
      <c r="F330" s="31">
        <v>155590</v>
      </c>
      <c r="G330" s="31">
        <v>16296</v>
      </c>
      <c r="H330" s="32">
        <v>0.1047368083</v>
      </c>
      <c r="J330" s="26" t="s">
        <v>1091</v>
      </c>
      <c r="K330" s="26" t="s">
        <v>1053</v>
      </c>
      <c r="L330" s="26" t="s">
        <v>1313</v>
      </c>
      <c r="M330" s="26">
        <v>58.04</v>
      </c>
      <c r="N330" s="26">
        <v>53.23</v>
      </c>
      <c r="O330" s="26">
        <v>4.8099999999999996</v>
      </c>
      <c r="P330" s="26">
        <v>8.2900000000000001E-2</v>
      </c>
    </row>
    <row r="331" spans="1:16" ht="15" customHeight="1" x14ac:dyDescent="0.25">
      <c r="A331" s="30" t="s">
        <v>1053</v>
      </c>
      <c r="B331" s="31" t="s">
        <v>1096</v>
      </c>
      <c r="C331" s="31" t="s">
        <v>1097</v>
      </c>
      <c r="D331" s="31" t="s">
        <v>1098</v>
      </c>
      <c r="E331" s="31">
        <v>106532</v>
      </c>
      <c r="F331" s="31">
        <v>109410</v>
      </c>
      <c r="G331" s="31">
        <v>2878</v>
      </c>
      <c r="H331" s="32">
        <v>2.6304725300000002E-2</v>
      </c>
      <c r="J331" s="26" t="s">
        <v>1094</v>
      </c>
      <c r="K331" s="26" t="s">
        <v>1053</v>
      </c>
      <c r="L331" s="26" t="s">
        <v>1314</v>
      </c>
      <c r="M331" s="26">
        <v>155.59</v>
      </c>
      <c r="N331" s="26">
        <v>138.95599999999999</v>
      </c>
      <c r="O331" s="26">
        <v>16.634</v>
      </c>
      <c r="P331" s="26">
        <v>0.1069</v>
      </c>
    </row>
    <row r="332" spans="1:16" ht="15" customHeight="1" x14ac:dyDescent="0.25">
      <c r="A332" s="30" t="s">
        <v>1053</v>
      </c>
      <c r="B332" s="31" t="s">
        <v>1099</v>
      </c>
      <c r="C332" s="31" t="s">
        <v>1100</v>
      </c>
      <c r="D332" s="31" t="s">
        <v>1101</v>
      </c>
      <c r="E332" s="31">
        <v>77251</v>
      </c>
      <c r="F332" s="31">
        <v>79070</v>
      </c>
      <c r="G332" s="31">
        <v>1819</v>
      </c>
      <c r="H332" s="32">
        <v>2.3004932299999999E-2</v>
      </c>
      <c r="J332" s="26" t="s">
        <v>1097</v>
      </c>
      <c r="K332" s="26" t="s">
        <v>1053</v>
      </c>
      <c r="L332" s="26" t="s">
        <v>1315</v>
      </c>
      <c r="M332" s="26">
        <v>109.41</v>
      </c>
      <c r="N332" s="26">
        <v>106.34</v>
      </c>
      <c r="O332" s="26">
        <v>3.07</v>
      </c>
      <c r="P332" s="26">
        <v>2.81E-2</v>
      </c>
    </row>
    <row r="333" spans="1:16" ht="15" customHeight="1" x14ac:dyDescent="0.25">
      <c r="A333" s="30" t="s">
        <v>1053</v>
      </c>
      <c r="B333" s="31" t="s">
        <v>1102</v>
      </c>
      <c r="C333" s="31" t="s">
        <v>1103</v>
      </c>
      <c r="D333" s="31" t="s">
        <v>1104</v>
      </c>
      <c r="E333" s="31">
        <v>31775</v>
      </c>
      <c r="F333" s="31">
        <v>32670</v>
      </c>
      <c r="G333" s="31">
        <v>895</v>
      </c>
      <c r="H333" s="32">
        <v>2.73951638E-2</v>
      </c>
      <c r="J333" s="26" t="s">
        <v>1100</v>
      </c>
      <c r="K333" s="26" t="s">
        <v>1053</v>
      </c>
      <c r="L333" s="26" t="s">
        <v>1316</v>
      </c>
      <c r="M333" s="26">
        <v>79.069999999999993</v>
      </c>
      <c r="N333" s="26">
        <v>77.117999999999995</v>
      </c>
      <c r="O333" s="26">
        <v>1.952</v>
      </c>
      <c r="P333" s="26">
        <v>2.47E-2</v>
      </c>
    </row>
    <row r="334" spans="1:16" ht="15" customHeight="1" x14ac:dyDescent="0.25">
      <c r="A334" s="30" t="s">
        <v>1053</v>
      </c>
      <c r="B334" s="31" t="s">
        <v>1105</v>
      </c>
      <c r="C334" s="31" t="s">
        <v>1106</v>
      </c>
      <c r="D334" s="31" t="s">
        <v>1107</v>
      </c>
      <c r="E334" s="31">
        <v>40935</v>
      </c>
      <c r="F334" s="31">
        <v>41390</v>
      </c>
      <c r="G334" s="31">
        <v>455</v>
      </c>
      <c r="H334" s="32">
        <v>1.0992993499999999E-2</v>
      </c>
      <c r="J334" s="26" t="s">
        <v>1103</v>
      </c>
      <c r="K334" s="26" t="s">
        <v>1053</v>
      </c>
      <c r="L334" s="26" t="s">
        <v>1317</v>
      </c>
      <c r="M334" s="26">
        <v>32.67</v>
      </c>
      <c r="N334" s="26">
        <v>31.696999999999999</v>
      </c>
      <c r="O334" s="26">
        <v>0.97299999999999998</v>
      </c>
      <c r="P334" s="26">
        <v>2.98E-2</v>
      </c>
    </row>
    <row r="335" spans="1:16" ht="15" customHeight="1" x14ac:dyDescent="0.25">
      <c r="A335" s="30" t="s">
        <v>1053</v>
      </c>
      <c r="B335" s="31" t="s">
        <v>1108</v>
      </c>
      <c r="C335" s="31" t="s">
        <v>1109</v>
      </c>
      <c r="D335" s="31" t="s">
        <v>1110</v>
      </c>
      <c r="E335" s="31">
        <v>31200</v>
      </c>
      <c r="F335" s="31">
        <v>41850</v>
      </c>
      <c r="G335" s="31">
        <v>10650</v>
      </c>
      <c r="H335" s="32">
        <v>0.2544802867</v>
      </c>
      <c r="J335" s="26" t="s">
        <v>1106</v>
      </c>
      <c r="K335" s="26" t="s">
        <v>1053</v>
      </c>
      <c r="L335" s="26" t="s">
        <v>1318</v>
      </c>
      <c r="M335" s="26">
        <v>41.39</v>
      </c>
      <c r="N335" s="26">
        <v>40.86</v>
      </c>
      <c r="O335" s="26">
        <v>0.53</v>
      </c>
      <c r="P335" s="26">
        <v>1.2800000000000001E-2</v>
      </c>
    </row>
    <row r="336" spans="1:16" ht="15" customHeight="1" x14ac:dyDescent="0.25">
      <c r="A336" s="30" t="s">
        <v>1053</v>
      </c>
      <c r="B336" s="31" t="s">
        <v>1111</v>
      </c>
      <c r="C336" s="31" t="s">
        <v>1112</v>
      </c>
      <c r="D336" s="31" t="s">
        <v>1113</v>
      </c>
      <c r="E336" s="31">
        <v>64087</v>
      </c>
      <c r="F336" s="31">
        <v>68020</v>
      </c>
      <c r="G336" s="31">
        <v>3933</v>
      </c>
      <c r="H336" s="32">
        <v>5.7821229100000003E-2</v>
      </c>
      <c r="J336" s="26" t="s">
        <v>1109</v>
      </c>
      <c r="K336" s="26" t="s">
        <v>1053</v>
      </c>
      <c r="L336" s="26" t="s">
        <v>1319</v>
      </c>
      <c r="M336" s="26">
        <v>41.85</v>
      </c>
      <c r="N336" s="26">
        <v>31.135000000000002</v>
      </c>
      <c r="O336" s="26">
        <v>10.715</v>
      </c>
      <c r="P336" s="26">
        <v>0.25600000000000001</v>
      </c>
    </row>
    <row r="337" spans="1:16" ht="15" customHeight="1" x14ac:dyDescent="0.25">
      <c r="A337" s="30" t="s">
        <v>1053</v>
      </c>
      <c r="B337" s="31" t="s">
        <v>1114</v>
      </c>
      <c r="C337" s="31" t="s">
        <v>1115</v>
      </c>
      <c r="D337" s="31" t="s">
        <v>1116</v>
      </c>
      <c r="E337" s="31">
        <v>28793</v>
      </c>
      <c r="F337" s="31">
        <v>64570</v>
      </c>
      <c r="G337" s="31">
        <v>35777</v>
      </c>
      <c r="H337" s="32">
        <v>0.5540808425</v>
      </c>
      <c r="J337" s="26" t="s">
        <v>1112</v>
      </c>
      <c r="K337" s="26" t="s">
        <v>1053</v>
      </c>
      <c r="L337" s="26" t="s">
        <v>1320</v>
      </c>
      <c r="M337" s="26">
        <v>68.02</v>
      </c>
      <c r="N337" s="26">
        <v>63.96</v>
      </c>
      <c r="O337" s="26">
        <v>4.0599999999999996</v>
      </c>
      <c r="P337" s="26">
        <v>5.9700000000000003E-2</v>
      </c>
    </row>
    <row r="338" spans="1:16" ht="15" customHeight="1" x14ac:dyDescent="0.25">
      <c r="A338" s="30" t="s">
        <v>1053</v>
      </c>
      <c r="B338" s="31" t="s">
        <v>1117</v>
      </c>
      <c r="C338" s="31" t="s">
        <v>1118</v>
      </c>
      <c r="D338" s="31" t="s">
        <v>1119</v>
      </c>
      <c r="E338" s="31">
        <v>26502</v>
      </c>
      <c r="F338" s="31">
        <v>27320</v>
      </c>
      <c r="G338" s="31">
        <v>818</v>
      </c>
      <c r="H338" s="32">
        <v>2.99414348E-2</v>
      </c>
      <c r="J338" s="26" t="s">
        <v>1115</v>
      </c>
      <c r="K338" s="26" t="s">
        <v>1053</v>
      </c>
      <c r="L338" s="26" t="s">
        <v>1321</v>
      </c>
      <c r="M338" s="26">
        <v>64.569999999999993</v>
      </c>
      <c r="N338" s="26">
        <v>28.672000000000001</v>
      </c>
      <c r="O338" s="26">
        <v>35.898000000000003</v>
      </c>
      <c r="P338" s="26">
        <v>0.55600000000000005</v>
      </c>
    </row>
    <row r="339" spans="1:16" ht="15" customHeight="1" x14ac:dyDescent="0.25">
      <c r="A339" s="30" t="s">
        <v>1120</v>
      </c>
      <c r="B339" s="31" t="s">
        <v>1121</v>
      </c>
      <c r="C339" s="31" t="s">
        <v>1122</v>
      </c>
      <c r="D339" s="31" t="s">
        <v>1123</v>
      </c>
      <c r="E339" s="31">
        <v>22998</v>
      </c>
      <c r="F339" s="31">
        <v>23631.487352</v>
      </c>
      <c r="G339" s="31">
        <v>633.48735165999994</v>
      </c>
      <c r="H339" s="32">
        <v>2.68069183E-2</v>
      </c>
      <c r="J339" s="26" t="s">
        <v>1118</v>
      </c>
      <c r="K339" s="26" t="s">
        <v>1053</v>
      </c>
      <c r="L339" s="26" t="s">
        <v>1322</v>
      </c>
      <c r="M339" s="26">
        <v>27.32</v>
      </c>
      <c r="N339" s="26">
        <v>26.452999999999999</v>
      </c>
      <c r="O339" s="26">
        <v>0.86699999999999999</v>
      </c>
      <c r="P339" s="26">
        <v>3.1699999999999999E-2</v>
      </c>
    </row>
    <row r="340" spans="1:16" ht="15" customHeight="1" x14ac:dyDescent="0.25">
      <c r="A340" s="30" t="s">
        <v>1120</v>
      </c>
      <c r="B340" s="31" t="s">
        <v>1124</v>
      </c>
      <c r="C340" s="31" t="s">
        <v>1125</v>
      </c>
      <c r="D340" s="31" t="s">
        <v>1126</v>
      </c>
      <c r="E340" s="31">
        <v>44916</v>
      </c>
      <c r="F340" s="31">
        <v>69425.657730000006</v>
      </c>
      <c r="G340" s="31">
        <v>24509.657729999999</v>
      </c>
      <c r="H340" s="32">
        <v>0.35303457729999999</v>
      </c>
      <c r="J340" s="26" t="s">
        <v>1122</v>
      </c>
      <c r="K340" s="26" t="s">
        <v>1120</v>
      </c>
      <c r="L340" s="26" t="s">
        <v>1121</v>
      </c>
      <c r="M340" s="26">
        <v>24.524000000000001</v>
      </c>
      <c r="N340" s="26">
        <v>22.952999999999999</v>
      </c>
      <c r="O340" s="26">
        <v>1.571</v>
      </c>
      <c r="P340" s="26">
        <v>6.4100000000000004E-2</v>
      </c>
    </row>
    <row r="341" spans="1:16" ht="15" customHeight="1" x14ac:dyDescent="0.25">
      <c r="A341" s="30" t="s">
        <v>1120</v>
      </c>
      <c r="B341" s="31" t="s">
        <v>1127</v>
      </c>
      <c r="C341" s="31" t="s">
        <v>1128</v>
      </c>
      <c r="D341" s="31" t="s">
        <v>1129</v>
      </c>
      <c r="E341" s="31">
        <v>54635</v>
      </c>
      <c r="F341" s="31">
        <v>55077.205386000001</v>
      </c>
      <c r="G341" s="31">
        <v>442.20538641000002</v>
      </c>
      <c r="H341" s="32">
        <v>8.0288275999999999E-3</v>
      </c>
      <c r="J341" s="26" t="s">
        <v>1125</v>
      </c>
      <c r="K341" s="26" t="s">
        <v>1120</v>
      </c>
      <c r="L341" s="26" t="s">
        <v>1124</v>
      </c>
      <c r="M341" s="26">
        <v>74.822999999999993</v>
      </c>
      <c r="N341" s="26">
        <v>44.787999999999997</v>
      </c>
      <c r="O341" s="26">
        <v>30.035</v>
      </c>
      <c r="P341" s="26">
        <v>0.40139999999999998</v>
      </c>
    </row>
    <row r="342" spans="1:16" ht="15" customHeight="1" x14ac:dyDescent="0.25">
      <c r="A342" s="30" t="s">
        <v>1120</v>
      </c>
      <c r="B342" s="31" t="s">
        <v>1130</v>
      </c>
      <c r="C342" s="31" t="s">
        <v>1131</v>
      </c>
      <c r="D342" s="31" t="s">
        <v>1132</v>
      </c>
      <c r="E342" s="31">
        <v>41662</v>
      </c>
      <c r="F342" s="31">
        <v>45835.497549</v>
      </c>
      <c r="G342" s="31">
        <v>4173.4975492000003</v>
      </c>
      <c r="H342" s="32">
        <v>9.1053828899999995E-2</v>
      </c>
      <c r="J342" s="26" t="s">
        <v>1128</v>
      </c>
      <c r="K342" s="26" t="s">
        <v>1120</v>
      </c>
      <c r="L342" s="26" t="s">
        <v>1127</v>
      </c>
      <c r="M342" s="26">
        <v>58.453000000000003</v>
      </c>
      <c r="N342" s="26">
        <v>54.515000000000001</v>
      </c>
      <c r="O342" s="26">
        <v>3.9380000000000002</v>
      </c>
      <c r="P342" s="26">
        <v>6.7400000000000002E-2</v>
      </c>
    </row>
    <row r="343" spans="1:16" ht="15" customHeight="1" x14ac:dyDescent="0.25">
      <c r="A343" s="30" t="s">
        <v>1120</v>
      </c>
      <c r="B343" s="31" t="s">
        <v>1133</v>
      </c>
      <c r="C343" s="31" t="s">
        <v>1134</v>
      </c>
      <c r="D343" s="31" t="s">
        <v>1135</v>
      </c>
      <c r="E343" s="31">
        <v>36079</v>
      </c>
      <c r="F343" s="31">
        <v>39108</v>
      </c>
      <c r="G343" s="31">
        <v>3029</v>
      </c>
      <c r="H343" s="32">
        <v>7.7452183699999996E-2</v>
      </c>
      <c r="J343" s="26" t="s">
        <v>1131</v>
      </c>
      <c r="K343" s="26" t="s">
        <v>1120</v>
      </c>
      <c r="L343" s="26" t="s">
        <v>1130</v>
      </c>
      <c r="M343" s="26">
        <v>48.055</v>
      </c>
      <c r="N343" s="26">
        <v>41.610999999999997</v>
      </c>
      <c r="O343" s="26">
        <v>6.444</v>
      </c>
      <c r="P343" s="26">
        <v>0.1341</v>
      </c>
    </row>
    <row r="344" spans="1:16" ht="15" customHeight="1" x14ac:dyDescent="0.25">
      <c r="A344" s="30" t="s">
        <v>1120</v>
      </c>
      <c r="B344" s="31" t="s">
        <v>1136</v>
      </c>
      <c r="C344" s="31" t="s">
        <v>1137</v>
      </c>
      <c r="D344" s="31" t="s">
        <v>1138</v>
      </c>
      <c r="E344" s="31">
        <v>1712</v>
      </c>
      <c r="F344" s="31">
        <v>12769.561591</v>
      </c>
      <c r="G344" s="31">
        <v>11057.561591</v>
      </c>
      <c r="H344" s="32">
        <v>0.86593118430000005</v>
      </c>
      <c r="J344" s="26" t="s">
        <v>1134</v>
      </c>
      <c r="K344" s="26" t="s">
        <v>1120</v>
      </c>
      <c r="L344" s="26" t="s">
        <v>1133</v>
      </c>
      <c r="M344" s="26">
        <v>38.902000000000001</v>
      </c>
      <c r="N344" s="26">
        <v>36.052</v>
      </c>
      <c r="O344" s="26">
        <v>2.85</v>
      </c>
      <c r="P344" s="26">
        <v>7.3300000000000004E-2</v>
      </c>
    </row>
    <row r="345" spans="1:16" ht="15" customHeight="1" x14ac:dyDescent="0.25">
      <c r="A345" s="30" t="s">
        <v>1120</v>
      </c>
      <c r="B345" s="31" t="s">
        <v>1139</v>
      </c>
      <c r="C345" s="31" t="s">
        <v>1140</v>
      </c>
      <c r="D345" s="31" t="s">
        <v>1141</v>
      </c>
      <c r="E345" s="31">
        <v>67607</v>
      </c>
      <c r="F345" s="31">
        <v>72257.092021000004</v>
      </c>
      <c r="G345" s="31">
        <v>4650.0920206000001</v>
      </c>
      <c r="H345" s="32">
        <v>6.4354818199999997E-2</v>
      </c>
      <c r="J345" s="26" t="s">
        <v>1137</v>
      </c>
      <c r="K345" s="26" t="s">
        <v>1120</v>
      </c>
      <c r="L345" s="26" t="s">
        <v>1136</v>
      </c>
      <c r="M345" s="26">
        <v>14.706</v>
      </c>
      <c r="N345" s="26">
        <v>1.7090000000000001</v>
      </c>
      <c r="O345" s="26">
        <v>12.997</v>
      </c>
      <c r="P345" s="26">
        <v>0.88380000000000003</v>
      </c>
    </row>
    <row r="346" spans="1:16" ht="15" customHeight="1" x14ac:dyDescent="0.25">
      <c r="A346" s="30" t="s">
        <v>1120</v>
      </c>
      <c r="B346" s="31" t="s">
        <v>1142</v>
      </c>
      <c r="C346" s="31" t="s">
        <v>1143</v>
      </c>
      <c r="D346" s="31" t="s">
        <v>1144</v>
      </c>
      <c r="E346" s="31">
        <v>44301</v>
      </c>
      <c r="F346" s="31">
        <v>108818.52323999999</v>
      </c>
      <c r="G346" s="31">
        <v>64517.523241000003</v>
      </c>
      <c r="H346" s="32">
        <v>0.59289100159999997</v>
      </c>
      <c r="J346" s="26" t="s">
        <v>1140</v>
      </c>
      <c r="K346" s="26" t="s">
        <v>1120</v>
      </c>
      <c r="L346" s="26" t="s">
        <v>1139</v>
      </c>
      <c r="M346" s="26">
        <v>74.825999999999993</v>
      </c>
      <c r="N346" s="26">
        <v>67.498000000000005</v>
      </c>
      <c r="O346" s="26">
        <v>7.3280000000000003</v>
      </c>
      <c r="P346" s="26">
        <v>9.7900000000000001E-2</v>
      </c>
    </row>
    <row r="347" spans="1:16" ht="15" customHeight="1" x14ac:dyDescent="0.25">
      <c r="A347" s="30" t="s">
        <v>1120</v>
      </c>
      <c r="B347" s="31" t="s">
        <v>1145</v>
      </c>
      <c r="C347" s="31" t="s">
        <v>1146</v>
      </c>
      <c r="D347" s="31" t="s">
        <v>1147</v>
      </c>
      <c r="E347" s="31">
        <v>34566</v>
      </c>
      <c r="F347" s="31">
        <v>37544.455672999997</v>
      </c>
      <c r="G347" s="31">
        <v>2978.4556733999998</v>
      </c>
      <c r="H347" s="32">
        <v>7.9331438399999996E-2</v>
      </c>
      <c r="J347" s="26" t="s">
        <v>1143</v>
      </c>
      <c r="K347" s="26" t="s">
        <v>1120</v>
      </c>
      <c r="L347" s="26" t="s">
        <v>1142</v>
      </c>
      <c r="M347" s="26">
        <v>118.117</v>
      </c>
      <c r="N347" s="26">
        <v>44.21</v>
      </c>
      <c r="O347" s="26">
        <v>73.906999999999996</v>
      </c>
      <c r="P347" s="26">
        <v>0.62570000000000003</v>
      </c>
    </row>
    <row r="348" spans="1:16" ht="15" customHeight="1" x14ac:dyDescent="0.25">
      <c r="A348" s="30" t="s">
        <v>1120</v>
      </c>
      <c r="B348" s="31" t="s">
        <v>1148</v>
      </c>
      <c r="C348" s="31" t="s">
        <v>1149</v>
      </c>
      <c r="D348" s="31" t="s">
        <v>1150</v>
      </c>
      <c r="E348" s="31">
        <v>37943</v>
      </c>
      <c r="F348" s="31">
        <v>39029.186113999996</v>
      </c>
      <c r="G348" s="31">
        <v>1086.1861140999999</v>
      </c>
      <c r="H348" s="32">
        <v>2.7830099000000001E-2</v>
      </c>
      <c r="J348" s="26" t="s">
        <v>1146</v>
      </c>
      <c r="K348" s="26" t="s">
        <v>1120</v>
      </c>
      <c r="L348" s="26" t="s">
        <v>1145</v>
      </c>
      <c r="M348" s="26">
        <v>38.984999999999999</v>
      </c>
      <c r="N348" s="26">
        <v>34.500999999999998</v>
      </c>
      <c r="O348" s="26">
        <v>4.484</v>
      </c>
      <c r="P348" s="26">
        <v>0.115</v>
      </c>
    </row>
    <row r="349" spans="1:16" ht="15" customHeight="1" x14ac:dyDescent="0.25">
      <c r="A349" s="30" t="s">
        <v>1120</v>
      </c>
      <c r="B349" s="31" t="s">
        <v>1151</v>
      </c>
      <c r="C349" s="31" t="s">
        <v>1152</v>
      </c>
      <c r="D349" s="31" t="s">
        <v>1153</v>
      </c>
      <c r="E349" s="31">
        <v>31264</v>
      </c>
      <c r="F349" s="31">
        <v>42554</v>
      </c>
      <c r="G349" s="31">
        <v>11290</v>
      </c>
      <c r="H349" s="32">
        <v>0.26530995909999999</v>
      </c>
      <c r="J349" s="26" t="s">
        <v>1149</v>
      </c>
      <c r="K349" s="26" t="s">
        <v>1120</v>
      </c>
      <c r="L349" s="26" t="s">
        <v>1148</v>
      </c>
      <c r="M349" s="26">
        <v>40.612000000000002</v>
      </c>
      <c r="N349" s="26">
        <v>37.805</v>
      </c>
      <c r="O349" s="26">
        <v>2.8069999999999999</v>
      </c>
      <c r="P349" s="26">
        <v>6.9099999999999995E-2</v>
      </c>
    </row>
    <row r="350" spans="1:16" ht="15" customHeight="1" x14ac:dyDescent="0.25">
      <c r="A350" s="30" t="s">
        <v>1120</v>
      </c>
      <c r="B350" s="31" t="s">
        <v>1154</v>
      </c>
      <c r="C350" s="31" t="s">
        <v>1155</v>
      </c>
      <c r="D350" s="31" t="s">
        <v>1156</v>
      </c>
      <c r="E350" s="31">
        <v>59787</v>
      </c>
      <c r="F350" s="31">
        <v>63850.997044000003</v>
      </c>
      <c r="G350" s="31">
        <v>4063.9970438</v>
      </c>
      <c r="H350" s="32">
        <v>6.3648137600000002E-2</v>
      </c>
      <c r="J350" s="26" t="s">
        <v>1152</v>
      </c>
      <c r="K350" s="26" t="s">
        <v>1120</v>
      </c>
      <c r="L350" s="26" t="s">
        <v>1151</v>
      </c>
      <c r="M350" s="26">
        <v>45.209000000000003</v>
      </c>
      <c r="N350" s="26">
        <v>31.202999999999999</v>
      </c>
      <c r="O350" s="26">
        <v>14.006</v>
      </c>
      <c r="P350" s="26">
        <v>0.30980000000000002</v>
      </c>
    </row>
    <row r="351" spans="1:16" ht="15" customHeight="1" x14ac:dyDescent="0.25">
      <c r="A351" s="30" t="s">
        <v>1120</v>
      </c>
      <c r="B351" s="31" t="s">
        <v>1157</v>
      </c>
      <c r="C351" s="31" t="s">
        <v>1158</v>
      </c>
      <c r="D351" s="31" t="s">
        <v>1159</v>
      </c>
      <c r="E351" s="31">
        <v>0</v>
      </c>
      <c r="F351" s="31">
        <v>10497.379102999999</v>
      </c>
      <c r="G351" s="31">
        <v>10497.379102999999</v>
      </c>
      <c r="H351" s="32">
        <v>1</v>
      </c>
      <c r="J351" s="26" t="s">
        <v>1155</v>
      </c>
      <c r="K351" s="26" t="s">
        <v>1120</v>
      </c>
      <c r="L351" s="26" t="s">
        <v>1154</v>
      </c>
      <c r="M351" s="26">
        <v>68.158000000000001</v>
      </c>
      <c r="N351" s="26">
        <v>59.63</v>
      </c>
      <c r="O351" s="26">
        <v>8.5280000000000005</v>
      </c>
      <c r="P351" s="26">
        <v>0.12509999999999999</v>
      </c>
    </row>
    <row r="352" spans="1:16" ht="15" customHeight="1" x14ac:dyDescent="0.25">
      <c r="A352" s="30" t="s">
        <v>1120</v>
      </c>
      <c r="B352" s="31" t="s">
        <v>1160</v>
      </c>
      <c r="C352" s="31" t="s">
        <v>1161</v>
      </c>
      <c r="D352" s="31" t="s">
        <v>1162</v>
      </c>
      <c r="E352" s="31">
        <v>37981</v>
      </c>
      <c r="F352" s="31">
        <v>54308.789283999999</v>
      </c>
      <c r="G352" s="31">
        <v>16327.789284</v>
      </c>
      <c r="H352" s="32">
        <v>0.30064727089999999</v>
      </c>
      <c r="J352" s="26" t="s">
        <v>1158</v>
      </c>
      <c r="K352" s="26" t="s">
        <v>1120</v>
      </c>
      <c r="L352" s="26" t="s">
        <v>1157</v>
      </c>
      <c r="M352" s="26">
        <v>11.260999999999999</v>
      </c>
      <c r="N352" s="26">
        <v>0</v>
      </c>
      <c r="O352" s="26">
        <v>11.260999999999999</v>
      </c>
      <c r="P352" s="26">
        <v>1</v>
      </c>
    </row>
    <row r="353" spans="1:16" ht="15" customHeight="1" x14ac:dyDescent="0.25">
      <c r="A353" s="30" t="s">
        <v>1120</v>
      </c>
      <c r="B353" s="31" t="s">
        <v>1163</v>
      </c>
      <c r="C353" s="31" t="s">
        <v>1164</v>
      </c>
      <c r="D353" s="31" t="s">
        <v>1165</v>
      </c>
      <c r="E353" s="31">
        <v>0</v>
      </c>
      <c r="F353" s="31">
        <v>10382.808012</v>
      </c>
      <c r="G353" s="31">
        <v>10382.808012</v>
      </c>
      <c r="H353" s="32">
        <v>1</v>
      </c>
      <c r="J353" s="26" t="s">
        <v>1161</v>
      </c>
      <c r="K353" s="26" t="s">
        <v>1120</v>
      </c>
      <c r="L353" s="26" t="s">
        <v>1160</v>
      </c>
      <c r="M353" s="26">
        <v>58.424999999999997</v>
      </c>
      <c r="N353" s="26">
        <v>37.838000000000001</v>
      </c>
      <c r="O353" s="26">
        <v>20.587</v>
      </c>
      <c r="P353" s="26">
        <v>0.35239999999999999</v>
      </c>
    </row>
    <row r="354" spans="1:16" ht="15" customHeight="1" x14ac:dyDescent="0.25">
      <c r="A354" s="30" t="s">
        <v>1120</v>
      </c>
      <c r="B354" s="31" t="s">
        <v>1166</v>
      </c>
      <c r="C354" s="31" t="s">
        <v>1167</v>
      </c>
      <c r="D354" s="31" t="s">
        <v>1168</v>
      </c>
      <c r="E354" s="31">
        <v>47315</v>
      </c>
      <c r="F354" s="31">
        <v>52222.284291999997</v>
      </c>
      <c r="G354" s="31">
        <v>4907.2842922</v>
      </c>
      <c r="H354" s="32">
        <v>9.3969161999999995E-2</v>
      </c>
      <c r="J354" s="26" t="s">
        <v>1164</v>
      </c>
      <c r="K354" s="26" t="s">
        <v>1120</v>
      </c>
      <c r="L354" s="26" t="s">
        <v>1163</v>
      </c>
      <c r="M354" s="26">
        <v>11.27</v>
      </c>
      <c r="N354" s="26">
        <v>0</v>
      </c>
      <c r="O354" s="26">
        <v>11.27</v>
      </c>
      <c r="P354" s="26">
        <v>1</v>
      </c>
    </row>
    <row r="355" spans="1:16" ht="15" customHeight="1" x14ac:dyDescent="0.25">
      <c r="A355" s="30" t="s">
        <v>1120</v>
      </c>
      <c r="B355" s="31" t="s">
        <v>1169</v>
      </c>
      <c r="C355" s="31" t="s">
        <v>1170</v>
      </c>
      <c r="D355" s="31" t="s">
        <v>1171</v>
      </c>
      <c r="E355" s="31">
        <v>128634</v>
      </c>
      <c r="F355" s="31">
        <v>145869.83851</v>
      </c>
      <c r="G355" s="31">
        <v>17235.838509000001</v>
      </c>
      <c r="H355" s="32">
        <v>0.1181590292</v>
      </c>
      <c r="J355" s="26" t="s">
        <v>1167</v>
      </c>
      <c r="K355" s="26" t="s">
        <v>1120</v>
      </c>
      <c r="L355" s="26" t="s">
        <v>1166</v>
      </c>
      <c r="M355" s="26">
        <v>55.485999999999997</v>
      </c>
      <c r="N355" s="26">
        <v>47.218000000000004</v>
      </c>
      <c r="O355" s="26">
        <v>8.2680000000000007</v>
      </c>
      <c r="P355" s="26">
        <v>0.14899999999999999</v>
      </c>
    </row>
    <row r="356" spans="1:16" ht="15" customHeight="1" x14ac:dyDescent="0.25">
      <c r="A356" s="30" t="s">
        <v>1120</v>
      </c>
      <c r="B356" s="31" t="s">
        <v>1172</v>
      </c>
      <c r="C356" s="31" t="s">
        <v>1173</v>
      </c>
      <c r="D356" s="31" t="s">
        <v>1174</v>
      </c>
      <c r="E356" s="31">
        <v>32706</v>
      </c>
      <c r="F356" s="31">
        <v>39369.254019</v>
      </c>
      <c r="G356" s="31">
        <v>6663.2540190999998</v>
      </c>
      <c r="H356" s="32">
        <v>0.1692501975</v>
      </c>
      <c r="J356" s="26" t="s">
        <v>1170</v>
      </c>
      <c r="K356" s="26" t="s">
        <v>1120</v>
      </c>
      <c r="L356" s="26" t="s">
        <v>1169</v>
      </c>
      <c r="M356" s="26">
        <v>151.352</v>
      </c>
      <c r="N356" s="26">
        <v>128.41900000000001</v>
      </c>
      <c r="O356" s="26">
        <v>22.933</v>
      </c>
      <c r="P356" s="26">
        <v>0.1515</v>
      </c>
    </row>
    <row r="357" spans="1:16" ht="15" customHeight="1" x14ac:dyDescent="0.25">
      <c r="A357" s="30" t="s">
        <v>1120</v>
      </c>
      <c r="B357" s="31" t="s">
        <v>1175</v>
      </c>
      <c r="C357" s="31" t="s">
        <v>1176</v>
      </c>
      <c r="D357" s="31" t="s">
        <v>1177</v>
      </c>
      <c r="E357" s="31">
        <v>101005</v>
      </c>
      <c r="F357" s="31">
        <v>107574.04628</v>
      </c>
      <c r="G357" s="31">
        <v>6569.0462846</v>
      </c>
      <c r="H357" s="32">
        <v>6.1065345299999997E-2</v>
      </c>
      <c r="J357" s="26" t="s">
        <v>1173</v>
      </c>
      <c r="K357" s="26" t="s">
        <v>1120</v>
      </c>
      <c r="L357" s="26" t="s">
        <v>1172</v>
      </c>
      <c r="M357" s="26">
        <v>41.442999999999998</v>
      </c>
      <c r="N357" s="26">
        <v>32.637999999999998</v>
      </c>
      <c r="O357" s="26">
        <v>8.8049999999999997</v>
      </c>
      <c r="P357" s="26">
        <v>0.21249999999999999</v>
      </c>
    </row>
    <row r="358" spans="1:16" ht="15" customHeight="1" x14ac:dyDescent="0.25">
      <c r="A358" s="30" t="s">
        <v>1120</v>
      </c>
      <c r="B358" s="31" t="s">
        <v>1178</v>
      </c>
      <c r="C358" s="31" t="s">
        <v>1179</v>
      </c>
      <c r="D358" s="31" t="s">
        <v>1180</v>
      </c>
      <c r="E358" s="31">
        <v>67617</v>
      </c>
      <c r="F358" s="31">
        <v>111146.29375</v>
      </c>
      <c r="G358" s="31">
        <v>43529.293747999996</v>
      </c>
      <c r="H358" s="32">
        <v>0.39163963349999997</v>
      </c>
      <c r="J358" s="26" t="s">
        <v>1176</v>
      </c>
      <c r="K358" s="26" t="s">
        <v>1120</v>
      </c>
      <c r="L358" s="26" t="s">
        <v>1175</v>
      </c>
      <c r="M358" s="26">
        <v>118.131</v>
      </c>
      <c r="N358" s="26">
        <v>100.706</v>
      </c>
      <c r="O358" s="26">
        <v>17.425000000000001</v>
      </c>
      <c r="P358" s="26">
        <v>0.14749999999999999</v>
      </c>
    </row>
    <row r="359" spans="1:16" ht="15" customHeight="1" x14ac:dyDescent="0.25">
      <c r="A359" s="30" t="s">
        <v>1120</v>
      </c>
      <c r="B359" s="31" t="s">
        <v>1181</v>
      </c>
      <c r="C359" s="31" t="s">
        <v>1182</v>
      </c>
      <c r="D359" s="31" t="s">
        <v>1183</v>
      </c>
      <c r="E359" s="31">
        <v>20936</v>
      </c>
      <c r="F359" s="31">
        <v>41550.003571000001</v>
      </c>
      <c r="G359" s="31">
        <v>20614.003571000001</v>
      </c>
      <c r="H359" s="32">
        <v>0.49612519370000002</v>
      </c>
      <c r="J359" s="26" t="s">
        <v>1179</v>
      </c>
      <c r="K359" s="26" t="s">
        <v>1120</v>
      </c>
      <c r="L359" s="26" t="s">
        <v>1178</v>
      </c>
      <c r="M359" s="26">
        <v>118.197</v>
      </c>
      <c r="N359" s="26">
        <v>67.501000000000005</v>
      </c>
      <c r="O359" s="26">
        <v>50.695999999999998</v>
      </c>
      <c r="P359" s="26">
        <v>0.4289</v>
      </c>
    </row>
    <row r="360" spans="1:16" ht="15" customHeight="1" x14ac:dyDescent="0.25">
      <c r="A360" s="30" t="s">
        <v>1120</v>
      </c>
      <c r="B360" s="31" t="s">
        <v>1184</v>
      </c>
      <c r="C360" s="31" t="s">
        <v>1185</v>
      </c>
      <c r="D360" s="31" t="s">
        <v>1186</v>
      </c>
      <c r="E360" s="31">
        <v>221640</v>
      </c>
      <c r="F360" s="31">
        <v>234868.53317000001</v>
      </c>
      <c r="G360" s="31">
        <v>13228.533170999999</v>
      </c>
      <c r="H360" s="32">
        <v>5.6323139600000002E-2</v>
      </c>
      <c r="J360" s="26" t="s">
        <v>1182</v>
      </c>
      <c r="K360" s="26" t="s">
        <v>1120</v>
      </c>
      <c r="L360" s="26" t="s">
        <v>1181</v>
      </c>
      <c r="M360" s="26">
        <v>48.02</v>
      </c>
      <c r="N360" s="26">
        <v>20.866</v>
      </c>
      <c r="O360" s="26">
        <v>27.154</v>
      </c>
      <c r="P360" s="26">
        <v>0.5655</v>
      </c>
    </row>
    <row r="361" spans="1:16" ht="15" customHeight="1" x14ac:dyDescent="0.25">
      <c r="A361" s="30" t="s">
        <v>1120</v>
      </c>
      <c r="B361" s="31" t="s">
        <v>1187</v>
      </c>
      <c r="C361" s="31" t="s">
        <v>1188</v>
      </c>
      <c r="D361" s="31" t="s">
        <v>1189</v>
      </c>
      <c r="E361" s="31">
        <v>81261</v>
      </c>
      <c r="F361" s="31">
        <v>85249.114216999995</v>
      </c>
      <c r="G361" s="31">
        <v>3988.1142166999998</v>
      </c>
      <c r="H361" s="32">
        <v>4.6781884500000002E-2</v>
      </c>
      <c r="J361" s="26" t="s">
        <v>1185</v>
      </c>
      <c r="K361" s="26" t="s">
        <v>1120</v>
      </c>
      <c r="L361" s="26" t="s">
        <v>1184</v>
      </c>
      <c r="M361" s="26">
        <v>249.81</v>
      </c>
      <c r="N361" s="26">
        <v>221.244</v>
      </c>
      <c r="O361" s="26">
        <v>28.565999999999999</v>
      </c>
      <c r="P361" s="26">
        <v>0.1144</v>
      </c>
    </row>
    <row r="362" spans="1:16" ht="15" customHeight="1" x14ac:dyDescent="0.25">
      <c r="A362" s="30" t="s">
        <v>1120</v>
      </c>
      <c r="B362" s="31" t="s">
        <v>1190</v>
      </c>
      <c r="C362" s="31" t="s">
        <v>1191</v>
      </c>
      <c r="D362" s="31" t="s">
        <v>1192</v>
      </c>
      <c r="E362" s="31">
        <v>41659</v>
      </c>
      <c r="F362" s="31">
        <v>42863.495829</v>
      </c>
      <c r="G362" s="31">
        <v>1204.4958286999999</v>
      </c>
      <c r="H362" s="32">
        <v>2.8100737099999998E-2</v>
      </c>
      <c r="J362" s="26" t="s">
        <v>1188</v>
      </c>
      <c r="K362" s="26" t="s">
        <v>1120</v>
      </c>
      <c r="L362" s="26" t="s">
        <v>1187</v>
      </c>
      <c r="M362" s="26">
        <v>87.265000000000001</v>
      </c>
      <c r="N362" s="26">
        <v>81.165999999999997</v>
      </c>
      <c r="O362" s="26">
        <v>6.0990000000000002</v>
      </c>
      <c r="P362" s="26">
        <v>6.9900000000000004E-2</v>
      </c>
    </row>
    <row r="363" spans="1:16" ht="15" customHeight="1" x14ac:dyDescent="0.25">
      <c r="A363" s="30" t="s">
        <v>1120</v>
      </c>
      <c r="B363" s="31" t="s">
        <v>1193</v>
      </c>
      <c r="C363" s="31" t="s">
        <v>1194</v>
      </c>
      <c r="D363" s="31" t="s">
        <v>1195</v>
      </c>
      <c r="E363" s="31">
        <v>76055</v>
      </c>
      <c r="F363" s="31">
        <v>77767.153797000006</v>
      </c>
      <c r="G363" s="31">
        <v>1712.1537975000001</v>
      </c>
      <c r="H363" s="32">
        <v>2.2016413299999999E-2</v>
      </c>
      <c r="J363" s="26" t="s">
        <v>1191</v>
      </c>
      <c r="K363" s="26" t="s">
        <v>1120</v>
      </c>
      <c r="L363" s="26" t="s">
        <v>1190</v>
      </c>
      <c r="M363" s="26">
        <v>45.228000000000002</v>
      </c>
      <c r="N363" s="26">
        <v>41.57</v>
      </c>
      <c r="O363" s="26">
        <v>3.6579999999999999</v>
      </c>
      <c r="P363" s="26">
        <v>8.09E-2</v>
      </c>
    </row>
    <row r="364" spans="1:16" ht="15" customHeight="1" x14ac:dyDescent="0.25">
      <c r="A364" s="30" t="s">
        <v>1120</v>
      </c>
      <c r="B364" s="31" t="s">
        <v>1196</v>
      </c>
      <c r="C364" s="31" t="s">
        <v>1197</v>
      </c>
      <c r="D364" s="31" t="s">
        <v>1198</v>
      </c>
      <c r="E364" s="31">
        <v>41378</v>
      </c>
      <c r="F364" s="31">
        <v>53863.396817000001</v>
      </c>
      <c r="G364" s="31">
        <v>12485.396817000001</v>
      </c>
      <c r="H364" s="32">
        <v>0.23179742749999999</v>
      </c>
      <c r="J364" s="26" t="s">
        <v>1194</v>
      </c>
      <c r="K364" s="26" t="s">
        <v>1120</v>
      </c>
      <c r="L364" s="26" t="s">
        <v>1193</v>
      </c>
      <c r="M364" s="26">
        <v>79.853999999999999</v>
      </c>
      <c r="N364" s="26">
        <v>75.876999999999995</v>
      </c>
      <c r="O364" s="26">
        <v>3.9769999999999999</v>
      </c>
      <c r="P364" s="26">
        <v>4.9799999999999997E-2</v>
      </c>
    </row>
    <row r="365" spans="1:16" ht="15" customHeight="1" x14ac:dyDescent="0.25">
      <c r="A365" s="30" t="s">
        <v>1120</v>
      </c>
      <c r="B365" s="31" t="s">
        <v>1199</v>
      </c>
      <c r="C365" s="31" t="s">
        <v>1200</v>
      </c>
      <c r="D365" s="31" t="s">
        <v>1201</v>
      </c>
      <c r="E365" s="31">
        <v>60868</v>
      </c>
      <c r="F365" s="31">
        <v>70337</v>
      </c>
      <c r="G365" s="31">
        <v>9469</v>
      </c>
      <c r="H365" s="32">
        <v>0.13462331350000001</v>
      </c>
      <c r="J365" s="26" t="s">
        <v>1197</v>
      </c>
      <c r="K365" s="26" t="s">
        <v>1120</v>
      </c>
      <c r="L365" s="26" t="s">
        <v>1196</v>
      </c>
      <c r="M365" s="26">
        <v>56.484999999999999</v>
      </c>
      <c r="N365" s="26">
        <v>41.280999999999999</v>
      </c>
      <c r="O365" s="26">
        <v>15.204000000000001</v>
      </c>
      <c r="P365" s="26">
        <v>0.26919999999999999</v>
      </c>
    </row>
    <row r="366" spans="1:16" ht="15" customHeight="1" x14ac:dyDescent="0.25">
      <c r="A366" s="30" t="s">
        <v>1120</v>
      </c>
      <c r="B366" s="31" t="s">
        <v>1202</v>
      </c>
      <c r="C366" s="31" t="s">
        <v>1203</v>
      </c>
      <c r="D366" s="31" t="s">
        <v>1204</v>
      </c>
      <c r="E366" s="31">
        <v>44261</v>
      </c>
      <c r="F366" s="31">
        <v>46023</v>
      </c>
      <c r="G366" s="31">
        <v>1762</v>
      </c>
      <c r="H366" s="32">
        <v>3.8285205199999998E-2</v>
      </c>
      <c r="J366" s="26" t="s">
        <v>1200</v>
      </c>
      <c r="K366" s="26" t="s">
        <v>1120</v>
      </c>
      <c r="L366" s="26" t="s">
        <v>1199</v>
      </c>
      <c r="M366" s="26">
        <v>74.531000000000006</v>
      </c>
      <c r="N366" s="26">
        <v>60.69</v>
      </c>
      <c r="O366" s="26">
        <v>13.840999999999999</v>
      </c>
      <c r="P366" s="26">
        <v>0.1857</v>
      </c>
    </row>
    <row r="367" spans="1:16" ht="15" customHeight="1" x14ac:dyDescent="0.25">
      <c r="A367" s="30" t="s">
        <v>1120</v>
      </c>
      <c r="B367" s="31" t="s">
        <v>1205</v>
      </c>
      <c r="C367" s="31" t="s">
        <v>1206</v>
      </c>
      <c r="D367" s="31" t="s">
        <v>1207</v>
      </c>
      <c r="E367" s="31">
        <v>165140</v>
      </c>
      <c r="F367" s="31">
        <v>167543.99974</v>
      </c>
      <c r="G367" s="31">
        <v>2403.9997413000001</v>
      </c>
      <c r="H367" s="32">
        <v>1.4348468099999999E-2</v>
      </c>
      <c r="J367" s="26" t="s">
        <v>1203</v>
      </c>
      <c r="K367" s="26" t="s">
        <v>1120</v>
      </c>
      <c r="L367" s="26" t="s">
        <v>1202</v>
      </c>
      <c r="M367" s="26">
        <v>46.720999999999997</v>
      </c>
      <c r="N367" s="26">
        <v>44.210999999999999</v>
      </c>
      <c r="O367" s="26">
        <v>2.5099999999999998</v>
      </c>
      <c r="P367" s="26">
        <v>5.3699999999999998E-2</v>
      </c>
    </row>
    <row r="368" spans="1:16" ht="15" customHeight="1" x14ac:dyDescent="0.25">
      <c r="A368" s="30" t="s">
        <v>1120</v>
      </c>
      <c r="B368" s="31" t="s">
        <v>1208</v>
      </c>
      <c r="C368" s="31" t="s">
        <v>1209</v>
      </c>
      <c r="D368" s="31" t="s">
        <v>1210</v>
      </c>
      <c r="E368" s="31">
        <v>47801</v>
      </c>
      <c r="F368" s="31">
        <v>68183.284299000006</v>
      </c>
      <c r="G368" s="31">
        <v>20382.284298999999</v>
      </c>
      <c r="H368" s="32">
        <v>0.29893374169999998</v>
      </c>
      <c r="J368" s="26" t="s">
        <v>1206</v>
      </c>
      <c r="K368" s="26" t="s">
        <v>1120</v>
      </c>
      <c r="L368" s="26" t="s">
        <v>1205</v>
      </c>
      <c r="M368" s="26">
        <v>177.084</v>
      </c>
      <c r="N368" s="26">
        <v>164.798</v>
      </c>
      <c r="O368" s="26">
        <v>12.286</v>
      </c>
      <c r="P368" s="26">
        <v>6.9400000000000003E-2</v>
      </c>
    </row>
    <row r="369" spans="1:16" ht="15" customHeight="1" x14ac:dyDescent="0.25">
      <c r="A369" s="30" t="s">
        <v>1120</v>
      </c>
      <c r="B369" s="31" t="s">
        <v>1211</v>
      </c>
      <c r="C369" s="31" t="s">
        <v>1212</v>
      </c>
      <c r="D369" s="31" t="s">
        <v>1213</v>
      </c>
      <c r="E369" s="31">
        <v>259557</v>
      </c>
      <c r="F369" s="31">
        <v>291627.67349999998</v>
      </c>
      <c r="G369" s="31">
        <v>32070.673499</v>
      </c>
      <c r="H369" s="32">
        <v>0.109971297</v>
      </c>
      <c r="J369" s="26" t="s">
        <v>1209</v>
      </c>
      <c r="K369" s="26" t="s">
        <v>1120</v>
      </c>
      <c r="L369" s="26" t="s">
        <v>1208</v>
      </c>
      <c r="M369" s="26">
        <v>72.441000000000003</v>
      </c>
      <c r="N369" s="26">
        <v>47.683</v>
      </c>
      <c r="O369" s="26">
        <v>24.757999999999999</v>
      </c>
      <c r="P369" s="26">
        <v>0.34179999999999999</v>
      </c>
    </row>
    <row r="370" spans="1:16" ht="15" customHeight="1" x14ac:dyDescent="0.25">
      <c r="A370" s="30" t="s">
        <v>1120</v>
      </c>
      <c r="B370" s="31" t="s">
        <v>1214</v>
      </c>
      <c r="C370" s="31" t="s">
        <v>1215</v>
      </c>
      <c r="D370" s="31" t="s">
        <v>1216</v>
      </c>
      <c r="E370" s="31">
        <v>144797</v>
      </c>
      <c r="F370" s="31">
        <v>151369.02411999999</v>
      </c>
      <c r="G370" s="31">
        <v>6572.0241164999998</v>
      </c>
      <c r="H370" s="32">
        <v>4.34172325E-2</v>
      </c>
      <c r="J370" s="26" t="s">
        <v>1212</v>
      </c>
      <c r="K370" s="26" t="s">
        <v>1120</v>
      </c>
      <c r="L370" s="26" t="s">
        <v>1211</v>
      </c>
      <c r="M370" s="26">
        <v>311.447</v>
      </c>
      <c r="N370" s="26">
        <v>258.916</v>
      </c>
      <c r="O370" s="26">
        <v>52.530999999999999</v>
      </c>
      <c r="P370" s="26">
        <v>0.16869999999999999</v>
      </c>
    </row>
    <row r="371" spans="1:16" ht="15" customHeight="1" x14ac:dyDescent="0.25">
      <c r="A371" s="30" t="s">
        <v>407</v>
      </c>
      <c r="B371" s="31" t="s">
        <v>407</v>
      </c>
      <c r="C371" s="31" t="s">
        <v>407</v>
      </c>
      <c r="D371" s="31" t="s">
        <v>407</v>
      </c>
      <c r="E371" s="31"/>
      <c r="F371" s="31"/>
      <c r="G371" s="31"/>
      <c r="H371" s="32"/>
      <c r="J371" s="26" t="s">
        <v>1215</v>
      </c>
      <c r="K371" s="26" t="s">
        <v>1120</v>
      </c>
      <c r="L371" s="26" t="s">
        <v>1214</v>
      </c>
      <c r="M371" s="26">
        <v>155.364</v>
      </c>
      <c r="N371" s="26">
        <v>144.471</v>
      </c>
      <c r="O371" s="26">
        <v>10.893000000000001</v>
      </c>
      <c r="P371" s="26">
        <v>7.0099999999999996E-2</v>
      </c>
    </row>
    <row r="372" spans="1:16" ht="15" customHeight="1" x14ac:dyDescent="0.25">
      <c r="A372" s="39" t="s">
        <v>407</v>
      </c>
      <c r="B372" s="40" t="s">
        <v>1234</v>
      </c>
      <c r="C372" s="41" t="s">
        <v>1234</v>
      </c>
      <c r="D372" s="41" t="s">
        <v>407</v>
      </c>
      <c r="E372" s="40">
        <v>58305</v>
      </c>
      <c r="F372" s="40"/>
      <c r="G372" s="40">
        <v>0</v>
      </c>
      <c r="H372" s="42"/>
    </row>
    <row r="373" spans="1:16" ht="15" customHeight="1" x14ac:dyDescent="0.25">
      <c r="A373" s="30" t="s">
        <v>407</v>
      </c>
      <c r="B373" s="35" t="s">
        <v>407</v>
      </c>
      <c r="C373" s="31" t="s">
        <v>407</v>
      </c>
      <c r="D373" s="31" t="s">
        <v>407</v>
      </c>
      <c r="E373" s="35"/>
      <c r="F373" s="35"/>
      <c r="G373" s="35"/>
      <c r="H373" s="36"/>
    </row>
    <row r="374" spans="1:16" ht="15" customHeight="1" x14ac:dyDescent="0.25">
      <c r="A374" s="30"/>
      <c r="B374" s="35"/>
      <c r="C374" s="31"/>
      <c r="D374" s="31"/>
      <c r="E374" s="35"/>
      <c r="F374" s="35"/>
      <c r="G374" s="35"/>
      <c r="H374" s="36"/>
    </row>
    <row r="375" spans="1:16" ht="15" customHeight="1" x14ac:dyDescent="0.25">
      <c r="A375" s="30"/>
      <c r="B375" s="26" t="s">
        <v>1235</v>
      </c>
      <c r="C375" s="31"/>
      <c r="D375" s="31"/>
      <c r="E375" s="35"/>
      <c r="F375" s="35"/>
      <c r="G375" s="35"/>
      <c r="H375" s="35"/>
    </row>
    <row r="376" spans="1:16" ht="15" customHeight="1" x14ac:dyDescent="0.25">
      <c r="A376" s="30"/>
      <c r="B376" s="26" t="s">
        <v>1236</v>
      </c>
      <c r="C376" s="31"/>
      <c r="D376" s="31"/>
      <c r="E376" s="35"/>
      <c r="F376" s="35"/>
      <c r="G376" s="35"/>
      <c r="H376" s="48"/>
    </row>
    <row r="377" spans="1:16" ht="15" customHeight="1" x14ac:dyDescent="0.25">
      <c r="B377" s="26" t="s">
        <v>1237</v>
      </c>
    </row>
    <row r="378" spans="1:16" ht="15" customHeight="1" x14ac:dyDescent="0.25">
      <c r="B378" s="26" t="s">
        <v>1238</v>
      </c>
      <c r="D378" s="34"/>
    </row>
    <row r="379" spans="1:16" ht="15" customHeight="1" x14ac:dyDescent="0.25">
      <c r="B379" s="26" t="s">
        <v>1239</v>
      </c>
      <c r="D379" s="34"/>
    </row>
    <row r="380" spans="1:16" ht="15" customHeight="1" x14ac:dyDescent="0.25">
      <c r="B380" s="26" t="s">
        <v>1240</v>
      </c>
      <c r="D380" s="34"/>
    </row>
    <row r="381" spans="1:16" ht="15" customHeight="1" x14ac:dyDescent="0.25">
      <c r="B381" s="26" t="s">
        <v>1241</v>
      </c>
      <c r="D381" s="34"/>
    </row>
    <row r="382" spans="1:16" ht="15" customHeight="1" x14ac:dyDescent="0.25">
      <c r="B382" s="26" t="s">
        <v>1242</v>
      </c>
      <c r="D382" s="34"/>
    </row>
    <row r="383" spans="1:16" ht="15" customHeight="1" x14ac:dyDescent="0.25">
      <c r="B383" s="45" t="s">
        <v>1243</v>
      </c>
      <c r="D383" s="34"/>
      <c r="E383" s="31"/>
      <c r="F383" s="31"/>
      <c r="G383" s="31"/>
      <c r="H383" s="31"/>
    </row>
    <row r="384" spans="1:16" ht="15" customHeight="1" x14ac:dyDescent="0.25">
      <c r="B384" s="26" t="s">
        <v>1244</v>
      </c>
      <c r="D384" s="34"/>
    </row>
    <row r="385" spans="2:4" ht="15" customHeight="1" x14ac:dyDescent="0.25">
      <c r="B385" s="45" t="s">
        <v>1252</v>
      </c>
      <c r="D385" s="34"/>
    </row>
    <row r="386" spans="2:4" ht="15" customHeight="1" x14ac:dyDescent="0.25">
      <c r="B386" s="26" t="s">
        <v>1246</v>
      </c>
      <c r="D386" s="43"/>
    </row>
    <row r="387" spans="2:4" ht="15" customHeight="1" x14ac:dyDescent="0.25">
      <c r="B387" s="26" t="s">
        <v>1247</v>
      </c>
      <c r="D387" s="44"/>
    </row>
    <row r="388" spans="2:4" ht="15" customHeight="1" x14ac:dyDescent="0.25">
      <c r="B388" s="26" t="s">
        <v>1248</v>
      </c>
      <c r="D388" s="44"/>
    </row>
    <row r="389" spans="2:4" ht="15" customHeight="1" x14ac:dyDescent="0.25">
      <c r="B389" s="26" t="s">
        <v>1249</v>
      </c>
      <c r="D389" s="44"/>
    </row>
    <row r="390" spans="2:4" ht="15" customHeight="1" x14ac:dyDescent="0.25">
      <c r="B390" s="26" t="s">
        <v>1250</v>
      </c>
      <c r="D390" s="44"/>
    </row>
    <row r="391" spans="2:4" ht="15" customHeight="1" x14ac:dyDescent="0.25">
      <c r="D391" s="44"/>
    </row>
    <row r="392" spans="2:4" ht="15" customHeight="1" x14ac:dyDescent="0.25">
      <c r="D392" s="44"/>
    </row>
    <row r="393" spans="2:4" ht="15" customHeight="1" x14ac:dyDescent="0.25">
      <c r="B393" s="43"/>
      <c r="D393" s="44"/>
    </row>
    <row r="394" spans="2:4" ht="15" customHeight="1" x14ac:dyDescent="0.25">
      <c r="B394" s="43"/>
      <c r="D394" s="43"/>
    </row>
    <row r="395" spans="2:4" ht="15" customHeight="1" x14ac:dyDescent="0.25">
      <c r="B395" s="43"/>
    </row>
    <row r="396" spans="2:4" ht="15" customHeight="1" x14ac:dyDescent="0.25">
      <c r="B396" s="34"/>
    </row>
  </sheetData>
  <conditionalFormatting sqref="H3:H371">
    <cfRule type="cellIs" dxfId="1" priority="1" operator="lessThan">
      <formula>0</formula>
    </cfRule>
  </conditionalFormatting>
  <hyperlinks>
    <hyperlink ref="B378" r:id="rId1" display="    http://www.ons.gov.uk/ons/publications/re-reference-tables.html?edition=tcm%3A77-294273" xr:uid="{E937C74A-D773-44F3-97CD-7AD88AC1F119}"/>
    <hyperlink ref="B383" r:id="rId2" xr:uid="{80825E1F-3132-41B1-87B8-A17FF76ED7AC}"/>
    <hyperlink ref="B385" r:id="rId3" xr:uid="{072A36E3-EA9A-4070-BA54-2C9C6A6E890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FB27-0750-4E37-9DCD-4B9C34DC4597}">
  <sheetPr codeName="Sheet11"/>
  <dimension ref="A1:P393"/>
  <sheetViews>
    <sheetView topLeftCell="E369" workbookViewId="0">
      <selection activeCell="E372" sqref="A372:XFD386"/>
    </sheetView>
  </sheetViews>
  <sheetFormatPr defaultColWidth="9.109375" defaultRowHeight="13.2" x14ac:dyDescent="0.25"/>
  <cols>
    <col min="1" max="1" width="30.33203125" style="26" customWidth="1"/>
    <col min="2" max="2" width="30.6640625" style="26" customWidth="1"/>
    <col min="3" max="3" width="12.6640625" style="26" customWidth="1"/>
    <col min="4" max="4" width="15.6640625" style="26" customWidth="1"/>
    <col min="5" max="8" width="25.6640625" style="26" customWidth="1"/>
    <col min="9" max="12" width="9.109375" style="26"/>
    <col min="13" max="16" width="18.77734375" style="26" customWidth="1"/>
    <col min="17" max="16384" width="9.109375" style="26"/>
  </cols>
  <sheetData>
    <row r="1" spans="1:16" ht="15.6" customHeight="1" x14ac:dyDescent="0.25">
      <c r="A1" s="23" t="s">
        <v>409</v>
      </c>
      <c r="B1" s="24"/>
      <c r="C1" s="24"/>
      <c r="D1" s="24"/>
      <c r="E1" s="25"/>
      <c r="F1" s="25"/>
      <c r="G1" s="25"/>
      <c r="H1" s="25"/>
      <c r="J1" s="26" t="s">
        <v>1284</v>
      </c>
    </row>
    <row r="2" spans="1:16" ht="77.25" customHeight="1" x14ac:dyDescent="0.25">
      <c r="A2" s="27" t="s">
        <v>410</v>
      </c>
      <c r="B2" s="28" t="s">
        <v>411</v>
      </c>
      <c r="C2" s="28" t="s">
        <v>412</v>
      </c>
      <c r="D2" s="28" t="s">
        <v>413</v>
      </c>
      <c r="E2" s="29" t="s">
        <v>414</v>
      </c>
      <c r="F2" s="29" t="s">
        <v>415</v>
      </c>
      <c r="G2" s="29" t="s">
        <v>416</v>
      </c>
      <c r="H2" s="29" t="s">
        <v>417</v>
      </c>
      <c r="J2" s="26" t="s">
        <v>1264</v>
      </c>
    </row>
    <row r="3" spans="1:16" ht="15" customHeight="1" x14ac:dyDescent="0.25">
      <c r="A3" s="30" t="s">
        <v>418</v>
      </c>
      <c r="B3" s="31" t="s">
        <v>122</v>
      </c>
      <c r="C3" s="31" t="s">
        <v>419</v>
      </c>
      <c r="D3" s="31" t="s">
        <v>420</v>
      </c>
      <c r="E3" s="31">
        <v>42601</v>
      </c>
      <c r="F3" s="31">
        <v>44010</v>
      </c>
      <c r="G3" s="31">
        <v>1409</v>
      </c>
      <c r="H3" s="32">
        <v>3.2015451E-2</v>
      </c>
      <c r="J3" s="26" t="s">
        <v>1265</v>
      </c>
    </row>
    <row r="4" spans="1:16" ht="15" customHeight="1" x14ac:dyDescent="0.25">
      <c r="A4" s="30" t="s">
        <v>418</v>
      </c>
      <c r="B4" s="31" t="s">
        <v>126</v>
      </c>
      <c r="C4" s="31" t="s">
        <v>421</v>
      </c>
      <c r="D4" s="31" t="s">
        <v>422</v>
      </c>
      <c r="E4" s="31">
        <v>61557</v>
      </c>
      <c r="F4" s="31">
        <v>63600</v>
      </c>
      <c r="G4" s="31">
        <v>2043</v>
      </c>
      <c r="H4" s="32">
        <v>3.21226415E-2</v>
      </c>
      <c r="J4" s="26" t="s">
        <v>1266</v>
      </c>
    </row>
    <row r="5" spans="1:16" ht="66" x14ac:dyDescent="0.25">
      <c r="A5" s="30" t="s">
        <v>418</v>
      </c>
      <c r="B5" s="31" t="s">
        <v>127</v>
      </c>
      <c r="C5" s="31" t="s">
        <v>423</v>
      </c>
      <c r="D5" s="31" t="s">
        <v>424</v>
      </c>
      <c r="E5" s="31">
        <v>61635</v>
      </c>
      <c r="F5" s="31">
        <v>64660</v>
      </c>
      <c r="G5" s="31">
        <v>3025</v>
      </c>
      <c r="H5" s="32">
        <v>4.6783173499999997E-2</v>
      </c>
      <c r="J5" s="26" t="s">
        <v>1267</v>
      </c>
      <c r="K5" s="26" t="s">
        <v>1268</v>
      </c>
      <c r="L5" s="26" t="s">
        <v>1269</v>
      </c>
      <c r="M5" s="58" t="s">
        <v>1270</v>
      </c>
      <c r="N5" s="58" t="s">
        <v>1271</v>
      </c>
      <c r="O5" s="58" t="s">
        <v>1272</v>
      </c>
      <c r="P5" s="58" t="s">
        <v>1273</v>
      </c>
    </row>
    <row r="6" spans="1:16" ht="15" customHeight="1" x14ac:dyDescent="0.25">
      <c r="A6" s="30" t="s">
        <v>418</v>
      </c>
      <c r="B6" s="31" t="s">
        <v>129</v>
      </c>
      <c r="C6" s="31" t="s">
        <v>425</v>
      </c>
      <c r="D6" s="31" t="s">
        <v>426</v>
      </c>
      <c r="E6" s="31">
        <v>84822</v>
      </c>
      <c r="F6" s="31">
        <v>87330</v>
      </c>
      <c r="G6" s="31">
        <v>2508</v>
      </c>
      <c r="H6" s="32">
        <v>2.8718653399999999E-2</v>
      </c>
      <c r="J6" s="26" t="s">
        <v>1218</v>
      </c>
      <c r="K6" s="26" t="s">
        <v>1217</v>
      </c>
      <c r="L6" s="26" t="s">
        <v>1274</v>
      </c>
      <c r="M6" s="26">
        <v>28513.661</v>
      </c>
      <c r="N6" s="26">
        <v>24300.196</v>
      </c>
      <c r="O6" s="26">
        <v>4213.4650000000001</v>
      </c>
      <c r="P6" s="26">
        <v>0.14779999999999999</v>
      </c>
    </row>
    <row r="7" spans="1:16" ht="15" customHeight="1" x14ac:dyDescent="0.25">
      <c r="A7" s="30" t="s">
        <v>418</v>
      </c>
      <c r="B7" s="31" t="s">
        <v>130</v>
      </c>
      <c r="C7" s="31" t="s">
        <v>427</v>
      </c>
      <c r="D7" s="31" t="s">
        <v>428</v>
      </c>
      <c r="E7" s="31">
        <v>48121</v>
      </c>
      <c r="F7" s="31">
        <v>50930</v>
      </c>
      <c r="G7" s="31">
        <v>2809</v>
      </c>
      <c r="H7" s="32">
        <v>5.5154133100000002E-2</v>
      </c>
      <c r="J7" s="26" t="s">
        <v>1275</v>
      </c>
      <c r="K7" s="26" t="s">
        <v>1276</v>
      </c>
      <c r="L7" s="26" t="s">
        <v>1274</v>
      </c>
      <c r="M7" s="26">
        <v>25876.79</v>
      </c>
      <c r="N7" s="26">
        <v>22181.038</v>
      </c>
      <c r="O7" s="26">
        <v>3695.752</v>
      </c>
      <c r="P7" s="26">
        <v>0.14280000000000001</v>
      </c>
    </row>
    <row r="8" spans="1:16" ht="15" customHeight="1" x14ac:dyDescent="0.25">
      <c r="A8" s="30" t="s">
        <v>418</v>
      </c>
      <c r="B8" s="31" t="s">
        <v>38</v>
      </c>
      <c r="C8" s="31" t="s">
        <v>429</v>
      </c>
      <c r="D8" s="31" t="s">
        <v>430</v>
      </c>
      <c r="E8" s="31">
        <v>230614</v>
      </c>
      <c r="F8" s="31">
        <v>246440</v>
      </c>
      <c r="G8" s="31">
        <v>15826</v>
      </c>
      <c r="H8" s="32">
        <v>6.4218470999999999E-2</v>
      </c>
      <c r="J8" s="26" t="s">
        <v>1219</v>
      </c>
      <c r="K8" s="26" t="s">
        <v>1</v>
      </c>
      <c r="L8" s="26" t="s">
        <v>1274</v>
      </c>
      <c r="M8" s="26">
        <v>24435.87</v>
      </c>
      <c r="N8" s="26">
        <v>20985.15</v>
      </c>
      <c r="O8" s="26">
        <v>3450.72</v>
      </c>
      <c r="P8" s="26">
        <v>0.14119999999999999</v>
      </c>
    </row>
    <row r="9" spans="1:16" ht="15" customHeight="1" x14ac:dyDescent="0.25">
      <c r="A9" s="30" t="s">
        <v>418</v>
      </c>
      <c r="B9" s="31" t="s">
        <v>75</v>
      </c>
      <c r="C9" s="31" t="s">
        <v>431</v>
      </c>
      <c r="D9" s="31" t="s">
        <v>432</v>
      </c>
      <c r="E9" s="31">
        <v>126018</v>
      </c>
      <c r="F9" s="31">
        <v>154270</v>
      </c>
      <c r="G9" s="31">
        <v>28252</v>
      </c>
      <c r="H9" s="32">
        <v>0.18313346729999999</v>
      </c>
      <c r="J9" s="26" t="s">
        <v>1220</v>
      </c>
      <c r="K9" s="26" t="s">
        <v>418</v>
      </c>
      <c r="L9" s="26" t="s">
        <v>1274</v>
      </c>
      <c r="M9" s="26">
        <v>1239.79</v>
      </c>
      <c r="N9" s="26">
        <v>1146.2739999999999</v>
      </c>
      <c r="O9" s="26">
        <v>93.516000000000005</v>
      </c>
      <c r="P9" s="26">
        <v>7.5399999999999995E-2</v>
      </c>
    </row>
    <row r="10" spans="1:16" ht="15" customHeight="1" x14ac:dyDescent="0.25">
      <c r="A10" s="30" t="s">
        <v>418</v>
      </c>
      <c r="B10" s="31" t="s">
        <v>344</v>
      </c>
      <c r="C10" s="31" t="s">
        <v>433</v>
      </c>
      <c r="D10" s="31" t="s">
        <v>434</v>
      </c>
      <c r="E10" s="31">
        <v>114721</v>
      </c>
      <c r="F10" s="31">
        <v>133970</v>
      </c>
      <c r="G10" s="31">
        <v>19249</v>
      </c>
      <c r="H10" s="32">
        <v>0.14368142119999999</v>
      </c>
      <c r="J10" s="26" t="s">
        <v>1221</v>
      </c>
      <c r="K10" s="26" t="s">
        <v>443</v>
      </c>
      <c r="L10" s="26" t="s">
        <v>1274</v>
      </c>
      <c r="M10" s="26">
        <v>3300.94</v>
      </c>
      <c r="N10" s="26">
        <v>3006.8490000000002</v>
      </c>
      <c r="O10" s="26">
        <v>294.09100000000001</v>
      </c>
      <c r="P10" s="26">
        <v>8.9099999999999999E-2</v>
      </c>
    </row>
    <row r="11" spans="1:16" ht="15" customHeight="1" x14ac:dyDescent="0.25">
      <c r="A11" s="30" t="s">
        <v>418</v>
      </c>
      <c r="B11" s="31" t="s">
        <v>345</v>
      </c>
      <c r="C11" s="31" t="s">
        <v>435</v>
      </c>
      <c r="D11" s="31" t="s">
        <v>436</v>
      </c>
      <c r="E11" s="31">
        <v>95132</v>
      </c>
      <c r="F11" s="31">
        <v>98830</v>
      </c>
      <c r="G11" s="31">
        <v>3698</v>
      </c>
      <c r="H11" s="32">
        <v>3.7417788100000002E-2</v>
      </c>
      <c r="J11" s="26" t="s">
        <v>1222</v>
      </c>
      <c r="K11" s="26" t="s">
        <v>522</v>
      </c>
      <c r="L11" s="26" t="s">
        <v>1274</v>
      </c>
      <c r="M11" s="26">
        <v>2437.89</v>
      </c>
      <c r="N11" s="26">
        <v>2196.1030000000001</v>
      </c>
      <c r="O11" s="26">
        <v>241.78700000000001</v>
      </c>
      <c r="P11" s="26">
        <v>9.9199999999999997E-2</v>
      </c>
    </row>
    <row r="12" spans="1:16" ht="15" customHeight="1" x14ac:dyDescent="0.25">
      <c r="A12" s="30" t="s">
        <v>418</v>
      </c>
      <c r="B12" s="31" t="s">
        <v>346</v>
      </c>
      <c r="C12" s="31" t="s">
        <v>437</v>
      </c>
      <c r="D12" s="31" t="s">
        <v>438</v>
      </c>
      <c r="E12" s="31">
        <v>70389</v>
      </c>
      <c r="F12" s="31">
        <v>72020</v>
      </c>
      <c r="G12" s="31">
        <v>1631</v>
      </c>
      <c r="H12" s="32">
        <v>2.2646487100000001E-2</v>
      </c>
      <c r="J12" s="26" t="s">
        <v>1223</v>
      </c>
      <c r="K12" s="26" t="s">
        <v>565</v>
      </c>
      <c r="L12" s="26" t="s">
        <v>1274</v>
      </c>
      <c r="M12" s="26">
        <v>2105.0500000000002</v>
      </c>
      <c r="N12" s="26">
        <v>1867.817</v>
      </c>
      <c r="O12" s="26">
        <v>237.233</v>
      </c>
      <c r="P12" s="26">
        <v>0.11269999999999999</v>
      </c>
    </row>
    <row r="13" spans="1:16" ht="15" customHeight="1" x14ac:dyDescent="0.25">
      <c r="A13" s="30" t="s">
        <v>418</v>
      </c>
      <c r="B13" s="31" t="s">
        <v>347</v>
      </c>
      <c r="C13" s="31" t="s">
        <v>439</v>
      </c>
      <c r="D13" s="31" t="s">
        <v>440</v>
      </c>
      <c r="E13" s="31">
        <v>123795</v>
      </c>
      <c r="F13" s="31">
        <v>129880</v>
      </c>
      <c r="G13" s="31">
        <v>6085</v>
      </c>
      <c r="H13" s="32">
        <v>4.6850939299999998E-2</v>
      </c>
      <c r="J13" s="26" t="s">
        <v>1224</v>
      </c>
      <c r="K13" s="26" t="s">
        <v>399</v>
      </c>
      <c r="L13" s="26" t="s">
        <v>1274</v>
      </c>
      <c r="M13" s="26">
        <v>2505.5700000000002</v>
      </c>
      <c r="N13" s="26">
        <v>2199.9639999999999</v>
      </c>
      <c r="O13" s="26">
        <v>305.60599999999999</v>
      </c>
      <c r="P13" s="26">
        <v>0.122</v>
      </c>
    </row>
    <row r="14" spans="1:16" ht="15" customHeight="1" x14ac:dyDescent="0.25">
      <c r="A14" s="30" t="s">
        <v>418</v>
      </c>
      <c r="B14" s="31" t="s">
        <v>343</v>
      </c>
      <c r="C14" s="31" t="s">
        <v>441</v>
      </c>
      <c r="D14" s="31" t="s">
        <v>442</v>
      </c>
      <c r="E14" s="31">
        <v>88847</v>
      </c>
      <c r="F14" s="31">
        <v>93860</v>
      </c>
      <c r="G14" s="31">
        <v>5013</v>
      </c>
      <c r="H14" s="32">
        <v>5.3409333000000003E-2</v>
      </c>
      <c r="J14" s="26" t="s">
        <v>1225</v>
      </c>
      <c r="K14" s="26" t="s">
        <v>706</v>
      </c>
      <c r="L14" s="26" t="s">
        <v>1274</v>
      </c>
      <c r="M14" s="26">
        <v>2701.63</v>
      </c>
      <c r="N14" s="26">
        <v>2180.4760000000001</v>
      </c>
      <c r="O14" s="26">
        <v>521.154</v>
      </c>
      <c r="P14" s="26">
        <v>0.19289999999999999</v>
      </c>
    </row>
    <row r="15" spans="1:16" ht="15" customHeight="1" x14ac:dyDescent="0.25">
      <c r="A15" s="30" t="s">
        <v>443</v>
      </c>
      <c r="B15" s="31" t="s">
        <v>132</v>
      </c>
      <c r="C15" s="31" t="s">
        <v>444</v>
      </c>
      <c r="D15" s="31" t="s">
        <v>445</v>
      </c>
      <c r="E15" s="31">
        <v>55981</v>
      </c>
      <c r="F15" s="31">
        <v>57710</v>
      </c>
      <c r="G15" s="31">
        <v>1729</v>
      </c>
      <c r="H15" s="32">
        <v>2.9960145600000002E-2</v>
      </c>
      <c r="J15" s="26" t="s">
        <v>1277</v>
      </c>
      <c r="K15" s="26" t="s">
        <v>1278</v>
      </c>
      <c r="L15" s="26" t="s">
        <v>1274</v>
      </c>
      <c r="M15" s="26">
        <v>3642.64</v>
      </c>
      <c r="N15" s="26">
        <v>3043.721</v>
      </c>
      <c r="O15" s="26">
        <v>598.91899999999998</v>
      </c>
      <c r="P15" s="26">
        <v>0.16439999999999999</v>
      </c>
    </row>
    <row r="16" spans="1:16" ht="15" customHeight="1" x14ac:dyDescent="0.25">
      <c r="A16" s="30" t="s">
        <v>443</v>
      </c>
      <c r="B16" s="31" t="s">
        <v>133</v>
      </c>
      <c r="C16" s="31" t="s">
        <v>446</v>
      </c>
      <c r="D16" s="31" t="s">
        <v>447</v>
      </c>
      <c r="E16" s="31">
        <v>89695</v>
      </c>
      <c r="F16" s="31">
        <v>93160</v>
      </c>
      <c r="G16" s="31">
        <v>3465</v>
      </c>
      <c r="H16" s="32">
        <v>3.7194074700000003E-2</v>
      </c>
      <c r="J16" s="26" t="s">
        <v>1226</v>
      </c>
      <c r="K16" s="26" t="s">
        <v>401</v>
      </c>
      <c r="L16" s="26" t="s">
        <v>1274</v>
      </c>
      <c r="M16" s="26">
        <v>1568.83</v>
      </c>
      <c r="N16" s="26">
        <v>1211.7370000000001</v>
      </c>
      <c r="O16" s="26">
        <v>357.09300000000002</v>
      </c>
      <c r="P16" s="26">
        <v>0.2276</v>
      </c>
    </row>
    <row r="17" spans="1:16" ht="15" customHeight="1" x14ac:dyDescent="0.25">
      <c r="A17" s="30" t="s">
        <v>443</v>
      </c>
      <c r="B17" s="31" t="s">
        <v>135</v>
      </c>
      <c r="C17" s="31" t="s">
        <v>448</v>
      </c>
      <c r="D17" s="31" t="s">
        <v>449</v>
      </c>
      <c r="E17" s="31">
        <v>59894</v>
      </c>
      <c r="F17" s="31">
        <v>61340</v>
      </c>
      <c r="G17" s="31">
        <v>1446</v>
      </c>
      <c r="H17" s="32">
        <v>2.35735246E-2</v>
      </c>
      <c r="J17" s="26" t="s">
        <v>1227</v>
      </c>
      <c r="K17" s="26" t="s">
        <v>402</v>
      </c>
      <c r="L17" s="26" t="s">
        <v>1274</v>
      </c>
      <c r="M17" s="26">
        <v>2073.8000000000002</v>
      </c>
      <c r="N17" s="26">
        <v>1831.9839999999999</v>
      </c>
      <c r="O17" s="26">
        <v>241.816</v>
      </c>
      <c r="P17" s="26">
        <v>0.1166</v>
      </c>
    </row>
    <row r="18" spans="1:16" ht="15" customHeight="1" x14ac:dyDescent="0.25">
      <c r="A18" s="30" t="s">
        <v>443</v>
      </c>
      <c r="B18" s="31" t="s">
        <v>137</v>
      </c>
      <c r="C18" s="31" t="s">
        <v>450</v>
      </c>
      <c r="D18" s="31" t="s">
        <v>451</v>
      </c>
      <c r="E18" s="31">
        <v>63901</v>
      </c>
      <c r="F18" s="31">
        <v>71680</v>
      </c>
      <c r="G18" s="31">
        <v>7779</v>
      </c>
      <c r="H18" s="32">
        <v>0.1085239955</v>
      </c>
      <c r="J18" s="26" t="s">
        <v>1228</v>
      </c>
      <c r="K18" s="26" t="s">
        <v>863</v>
      </c>
      <c r="L18" s="26" t="s">
        <v>1274</v>
      </c>
      <c r="M18" s="26">
        <v>3934.94</v>
      </c>
      <c r="N18" s="26">
        <v>3379.1190000000001</v>
      </c>
      <c r="O18" s="26">
        <v>555.82100000000003</v>
      </c>
      <c r="P18" s="26">
        <v>0.14130000000000001</v>
      </c>
    </row>
    <row r="19" spans="1:16" ht="15" customHeight="1" x14ac:dyDescent="0.25">
      <c r="A19" s="30" t="s">
        <v>443</v>
      </c>
      <c r="B19" s="31" t="s">
        <v>29</v>
      </c>
      <c r="C19" s="31" t="s">
        <v>452</v>
      </c>
      <c r="D19" s="31" t="s">
        <v>453</v>
      </c>
      <c r="E19" s="31">
        <v>158033</v>
      </c>
      <c r="F19" s="31">
        <v>176670</v>
      </c>
      <c r="G19" s="31">
        <v>18637</v>
      </c>
      <c r="H19" s="32">
        <v>0.1054904624</v>
      </c>
      <c r="J19" s="26" t="s">
        <v>1229</v>
      </c>
      <c r="K19" s="26" t="s">
        <v>992</v>
      </c>
      <c r="L19" s="26" t="s">
        <v>1274</v>
      </c>
      <c r="M19" s="26">
        <v>2567.44</v>
      </c>
      <c r="N19" s="26">
        <v>1964.827</v>
      </c>
      <c r="O19" s="26">
        <v>602.61300000000006</v>
      </c>
      <c r="P19" s="26">
        <v>0.23469999999999999</v>
      </c>
    </row>
    <row r="20" spans="1:16" ht="15" customHeight="1" x14ac:dyDescent="0.25">
      <c r="A20" s="30" t="s">
        <v>443</v>
      </c>
      <c r="B20" s="31" t="s">
        <v>182</v>
      </c>
      <c r="C20" s="31" t="s">
        <v>454</v>
      </c>
      <c r="D20" s="31" t="s">
        <v>455</v>
      </c>
      <c r="E20" s="31">
        <v>142656</v>
      </c>
      <c r="F20" s="31">
        <v>158850</v>
      </c>
      <c r="G20" s="31">
        <v>16194</v>
      </c>
      <c r="H20" s="32">
        <v>0.1019452314</v>
      </c>
      <c r="J20" s="26" t="s">
        <v>1230</v>
      </c>
      <c r="K20" s="26" t="s">
        <v>1053</v>
      </c>
      <c r="L20" s="26" t="s">
        <v>1274</v>
      </c>
      <c r="M20" s="26">
        <v>1440.92</v>
      </c>
      <c r="N20" s="26">
        <v>1164.29</v>
      </c>
      <c r="O20" s="26">
        <v>276.63</v>
      </c>
      <c r="P20" s="26">
        <v>0.192</v>
      </c>
    </row>
    <row r="21" spans="1:16" ht="15" customHeight="1" x14ac:dyDescent="0.25">
      <c r="A21" s="30" t="s">
        <v>443</v>
      </c>
      <c r="B21" s="31" t="s">
        <v>23</v>
      </c>
      <c r="C21" s="31" t="s">
        <v>456</v>
      </c>
      <c r="D21" s="31" t="s">
        <v>457</v>
      </c>
      <c r="E21" s="31">
        <v>39200</v>
      </c>
      <c r="F21" s="31">
        <v>47250</v>
      </c>
      <c r="G21" s="31">
        <v>8050</v>
      </c>
      <c r="H21" s="32">
        <v>0.1703703704</v>
      </c>
      <c r="J21" s="26" t="s">
        <v>1232</v>
      </c>
      <c r="K21" s="26" t="s">
        <v>1120</v>
      </c>
      <c r="L21" s="26" t="s">
        <v>1274</v>
      </c>
      <c r="M21" s="26">
        <v>2636.8710000000001</v>
      </c>
      <c r="N21" s="26">
        <v>2119.1579999999999</v>
      </c>
      <c r="O21" s="26">
        <v>517.71299999999997</v>
      </c>
      <c r="P21" s="26">
        <v>0.1963</v>
      </c>
    </row>
    <row r="22" spans="1:16" ht="15" customHeight="1" x14ac:dyDescent="0.25">
      <c r="A22" s="30" t="s">
        <v>443</v>
      </c>
      <c r="B22" s="31" t="s">
        <v>194</v>
      </c>
      <c r="C22" s="31" t="s">
        <v>458</v>
      </c>
      <c r="D22" s="31" t="s">
        <v>459</v>
      </c>
      <c r="E22" s="31">
        <v>32715</v>
      </c>
      <c r="F22" s="31">
        <v>33650</v>
      </c>
      <c r="G22" s="31">
        <v>935</v>
      </c>
      <c r="H22" s="32">
        <v>2.7786032700000001E-2</v>
      </c>
      <c r="J22" s="26" t="s">
        <v>419</v>
      </c>
      <c r="K22" s="26" t="s">
        <v>418</v>
      </c>
      <c r="L22" s="26" t="s">
        <v>122</v>
      </c>
      <c r="M22" s="26">
        <v>44.01</v>
      </c>
      <c r="N22" s="26">
        <v>42.503</v>
      </c>
      <c r="O22" s="26">
        <v>1.5069999999999999</v>
      </c>
      <c r="P22" s="26">
        <v>3.4200000000000001E-2</v>
      </c>
    </row>
    <row r="23" spans="1:16" ht="15" customHeight="1" x14ac:dyDescent="0.25">
      <c r="A23" s="30" t="s">
        <v>443</v>
      </c>
      <c r="B23" s="31" t="s">
        <v>195</v>
      </c>
      <c r="C23" s="31" t="s">
        <v>460</v>
      </c>
      <c r="D23" s="31" t="s">
        <v>461</v>
      </c>
      <c r="E23" s="31">
        <v>45128</v>
      </c>
      <c r="F23" s="31">
        <v>52660</v>
      </c>
      <c r="G23" s="31">
        <v>7532</v>
      </c>
      <c r="H23" s="32">
        <v>0.14303076340000001</v>
      </c>
      <c r="J23" s="26" t="s">
        <v>421</v>
      </c>
      <c r="K23" s="26" t="s">
        <v>418</v>
      </c>
      <c r="L23" s="26" t="s">
        <v>126</v>
      </c>
      <c r="M23" s="26">
        <v>63.6</v>
      </c>
      <c r="N23" s="26">
        <v>61.363</v>
      </c>
      <c r="O23" s="26">
        <v>2.2370000000000001</v>
      </c>
      <c r="P23" s="26">
        <v>3.5200000000000002E-2</v>
      </c>
    </row>
    <row r="24" spans="1:16" ht="15" customHeight="1" x14ac:dyDescent="0.25">
      <c r="A24" s="30" t="s">
        <v>443</v>
      </c>
      <c r="B24" s="31" t="s">
        <v>31</v>
      </c>
      <c r="C24" s="31" t="s">
        <v>462</v>
      </c>
      <c r="D24" s="31" t="s">
        <v>463</v>
      </c>
      <c r="E24" s="31">
        <v>29429</v>
      </c>
      <c r="F24" s="31">
        <v>33690</v>
      </c>
      <c r="G24" s="31">
        <v>4261</v>
      </c>
      <c r="H24" s="32">
        <v>0.1264766993</v>
      </c>
      <c r="J24" s="26" t="s">
        <v>423</v>
      </c>
      <c r="K24" s="26" t="s">
        <v>418</v>
      </c>
      <c r="L24" s="26" t="s">
        <v>127</v>
      </c>
      <c r="M24" s="26">
        <v>64.66</v>
      </c>
      <c r="N24" s="26">
        <v>61.533999999999999</v>
      </c>
      <c r="O24" s="26">
        <v>3.1259999999999999</v>
      </c>
      <c r="P24" s="26">
        <v>4.8300000000000003E-2</v>
      </c>
    </row>
    <row r="25" spans="1:16" ht="15" customHeight="1" x14ac:dyDescent="0.25">
      <c r="A25" s="30" t="s">
        <v>443</v>
      </c>
      <c r="B25" s="31" t="s">
        <v>46</v>
      </c>
      <c r="C25" s="31" t="s">
        <v>464</v>
      </c>
      <c r="D25" s="31" t="s">
        <v>465</v>
      </c>
      <c r="E25" s="31">
        <v>11541</v>
      </c>
      <c r="F25" s="31">
        <v>26680</v>
      </c>
      <c r="G25" s="31">
        <v>15139</v>
      </c>
      <c r="H25" s="32">
        <v>0.56742878559999999</v>
      </c>
      <c r="J25" s="26" t="s">
        <v>425</v>
      </c>
      <c r="K25" s="26" t="s">
        <v>418</v>
      </c>
      <c r="L25" s="26" t="s">
        <v>129</v>
      </c>
      <c r="M25" s="26">
        <v>87.33</v>
      </c>
      <c r="N25" s="26">
        <v>84.7</v>
      </c>
      <c r="O25" s="26">
        <v>2.63</v>
      </c>
      <c r="P25" s="26">
        <v>3.0099999999999998E-2</v>
      </c>
    </row>
    <row r="26" spans="1:16" ht="15" customHeight="1" x14ac:dyDescent="0.25">
      <c r="A26" s="30" t="s">
        <v>443</v>
      </c>
      <c r="B26" s="31" t="s">
        <v>92</v>
      </c>
      <c r="C26" s="31" t="s">
        <v>466</v>
      </c>
      <c r="D26" s="31" t="s">
        <v>467</v>
      </c>
      <c r="E26" s="31">
        <v>41217</v>
      </c>
      <c r="F26" s="31">
        <v>53570</v>
      </c>
      <c r="G26" s="31">
        <v>12353</v>
      </c>
      <c r="H26" s="32">
        <v>0.2305954825</v>
      </c>
      <c r="J26" s="26" t="s">
        <v>427</v>
      </c>
      <c r="K26" s="26" t="s">
        <v>418</v>
      </c>
      <c r="L26" s="26" t="s">
        <v>130</v>
      </c>
      <c r="M26" s="26">
        <v>50.93</v>
      </c>
      <c r="N26" s="26">
        <v>48.046999999999997</v>
      </c>
      <c r="O26" s="26">
        <v>2.883</v>
      </c>
      <c r="P26" s="26">
        <v>5.6599999999999998E-2</v>
      </c>
    </row>
    <row r="27" spans="1:16" ht="15" customHeight="1" x14ac:dyDescent="0.25">
      <c r="A27" s="30" t="s">
        <v>443</v>
      </c>
      <c r="B27" s="31" t="s">
        <v>254</v>
      </c>
      <c r="C27" s="31" t="s">
        <v>468</v>
      </c>
      <c r="D27" s="31" t="s">
        <v>469</v>
      </c>
      <c r="E27" s="31">
        <v>40615</v>
      </c>
      <c r="F27" s="31">
        <v>41670</v>
      </c>
      <c r="G27" s="31">
        <v>1055</v>
      </c>
      <c r="H27" s="32">
        <v>2.5317974600000001E-2</v>
      </c>
      <c r="J27" s="26" t="s">
        <v>429</v>
      </c>
      <c r="K27" s="26" t="s">
        <v>418</v>
      </c>
      <c r="L27" s="26" t="s">
        <v>1289</v>
      </c>
      <c r="M27" s="26">
        <v>246.44</v>
      </c>
      <c r="N27" s="26">
        <v>230.40700000000001</v>
      </c>
      <c r="O27" s="26">
        <v>16.033000000000001</v>
      </c>
      <c r="P27" s="26">
        <v>6.5100000000000005E-2</v>
      </c>
    </row>
    <row r="28" spans="1:16" ht="15" customHeight="1" x14ac:dyDescent="0.25">
      <c r="A28" s="30" t="s">
        <v>443</v>
      </c>
      <c r="B28" s="31" t="s">
        <v>255</v>
      </c>
      <c r="C28" s="31" t="s">
        <v>470</v>
      </c>
      <c r="D28" s="31" t="s">
        <v>471</v>
      </c>
      <c r="E28" s="31">
        <v>48764</v>
      </c>
      <c r="F28" s="31">
        <v>51130</v>
      </c>
      <c r="G28" s="31">
        <v>2366</v>
      </c>
      <c r="H28" s="32">
        <v>4.6274203E-2</v>
      </c>
      <c r="J28" s="26" t="s">
        <v>431</v>
      </c>
      <c r="K28" s="26" t="s">
        <v>418</v>
      </c>
      <c r="L28" s="26" t="s">
        <v>75</v>
      </c>
      <c r="M28" s="26">
        <v>154.27000000000001</v>
      </c>
      <c r="N28" s="26">
        <v>125.786</v>
      </c>
      <c r="O28" s="26">
        <v>28.484000000000002</v>
      </c>
      <c r="P28" s="26">
        <v>0.18459999999999999</v>
      </c>
    </row>
    <row r="29" spans="1:16" ht="15" customHeight="1" x14ac:dyDescent="0.25">
      <c r="A29" s="30" t="s">
        <v>443</v>
      </c>
      <c r="B29" s="31" t="s">
        <v>256</v>
      </c>
      <c r="C29" s="31" t="s">
        <v>472</v>
      </c>
      <c r="D29" s="31" t="s">
        <v>473</v>
      </c>
      <c r="E29" s="31">
        <v>34829</v>
      </c>
      <c r="F29" s="31">
        <v>39020</v>
      </c>
      <c r="G29" s="31">
        <v>4191</v>
      </c>
      <c r="H29" s="32">
        <v>0.1074064582</v>
      </c>
      <c r="J29" s="26" t="s">
        <v>433</v>
      </c>
      <c r="K29" s="26" t="s">
        <v>418</v>
      </c>
      <c r="L29" s="26" t="s">
        <v>344</v>
      </c>
      <c r="M29" s="26">
        <v>133.97</v>
      </c>
      <c r="N29" s="26">
        <v>114.559</v>
      </c>
      <c r="O29" s="26">
        <v>19.411000000000001</v>
      </c>
      <c r="P29" s="26">
        <v>0.1449</v>
      </c>
    </row>
    <row r="30" spans="1:16" ht="15" customHeight="1" x14ac:dyDescent="0.25">
      <c r="A30" s="30" t="s">
        <v>443</v>
      </c>
      <c r="B30" s="31" t="s">
        <v>257</v>
      </c>
      <c r="C30" s="31" t="s">
        <v>474</v>
      </c>
      <c r="D30" s="31" t="s">
        <v>475</v>
      </c>
      <c r="E30" s="31">
        <v>36102</v>
      </c>
      <c r="F30" s="31">
        <v>36930</v>
      </c>
      <c r="G30" s="31">
        <v>828</v>
      </c>
      <c r="H30" s="32">
        <v>2.2420796100000001E-2</v>
      </c>
      <c r="J30" s="26" t="s">
        <v>435</v>
      </c>
      <c r="K30" s="26" t="s">
        <v>418</v>
      </c>
      <c r="L30" s="26" t="s">
        <v>345</v>
      </c>
      <c r="M30" s="26">
        <v>98.83</v>
      </c>
      <c r="N30" s="26">
        <v>94.953000000000003</v>
      </c>
      <c r="O30" s="26">
        <v>3.8769999999999998</v>
      </c>
      <c r="P30" s="26">
        <v>3.9199999999999999E-2</v>
      </c>
    </row>
    <row r="31" spans="1:16" ht="15" customHeight="1" x14ac:dyDescent="0.25">
      <c r="A31" s="30" t="s">
        <v>443</v>
      </c>
      <c r="B31" s="31" t="s">
        <v>258</v>
      </c>
      <c r="C31" s="31" t="s">
        <v>476</v>
      </c>
      <c r="D31" s="31" t="s">
        <v>477</v>
      </c>
      <c r="E31" s="31">
        <v>56243</v>
      </c>
      <c r="F31" s="31">
        <v>64710</v>
      </c>
      <c r="G31" s="31">
        <v>8467</v>
      </c>
      <c r="H31" s="32">
        <v>0.1308453098</v>
      </c>
      <c r="J31" s="26" t="s">
        <v>437</v>
      </c>
      <c r="K31" s="26" t="s">
        <v>418</v>
      </c>
      <c r="L31" s="26" t="s">
        <v>346</v>
      </c>
      <c r="M31" s="26">
        <v>72.02</v>
      </c>
      <c r="N31" s="26">
        <v>70.206000000000003</v>
      </c>
      <c r="O31" s="26">
        <v>1.8140000000000001</v>
      </c>
      <c r="P31" s="26">
        <v>2.52E-2</v>
      </c>
    </row>
    <row r="32" spans="1:16" ht="15" customHeight="1" x14ac:dyDescent="0.25">
      <c r="A32" s="30" t="s">
        <v>443</v>
      </c>
      <c r="B32" s="31" t="s">
        <v>259</v>
      </c>
      <c r="C32" s="31" t="s">
        <v>478</v>
      </c>
      <c r="D32" s="31" t="s">
        <v>479</v>
      </c>
      <c r="E32" s="31">
        <v>39261</v>
      </c>
      <c r="F32" s="31">
        <v>40400</v>
      </c>
      <c r="G32" s="31">
        <v>1139</v>
      </c>
      <c r="H32" s="32">
        <v>2.8193069300000002E-2</v>
      </c>
      <c r="J32" s="26" t="s">
        <v>439</v>
      </c>
      <c r="K32" s="26" t="s">
        <v>418</v>
      </c>
      <c r="L32" s="26" t="s">
        <v>347</v>
      </c>
      <c r="M32" s="26">
        <v>129.88</v>
      </c>
      <c r="N32" s="26">
        <v>123.616</v>
      </c>
      <c r="O32" s="26">
        <v>6.2640000000000002</v>
      </c>
      <c r="P32" s="26">
        <v>4.82E-2</v>
      </c>
    </row>
    <row r="33" spans="1:16" ht="15" customHeight="1" x14ac:dyDescent="0.25">
      <c r="A33" s="30" t="s">
        <v>443</v>
      </c>
      <c r="B33" s="31" t="s">
        <v>260</v>
      </c>
      <c r="C33" s="31" t="s">
        <v>480</v>
      </c>
      <c r="D33" s="31" t="s">
        <v>481</v>
      </c>
      <c r="E33" s="31">
        <v>57717</v>
      </c>
      <c r="F33" s="31">
        <v>63830</v>
      </c>
      <c r="G33" s="31">
        <v>6113</v>
      </c>
      <c r="H33" s="32">
        <v>9.5770014099999995E-2</v>
      </c>
      <c r="J33" s="26" t="s">
        <v>441</v>
      </c>
      <c r="K33" s="26" t="s">
        <v>418</v>
      </c>
      <c r="L33" s="26" t="s">
        <v>343</v>
      </c>
      <c r="M33" s="26">
        <v>93.86</v>
      </c>
      <c r="N33" s="26">
        <v>88.6</v>
      </c>
      <c r="O33" s="26">
        <v>5.26</v>
      </c>
      <c r="P33" s="26">
        <v>5.6000000000000001E-2</v>
      </c>
    </row>
    <row r="34" spans="1:16" ht="15" customHeight="1" x14ac:dyDescent="0.25">
      <c r="A34" s="30" t="s">
        <v>443</v>
      </c>
      <c r="B34" s="31" t="s">
        <v>77</v>
      </c>
      <c r="C34" s="31" t="s">
        <v>482</v>
      </c>
      <c r="D34" s="31" t="s">
        <v>483</v>
      </c>
      <c r="E34" s="31">
        <v>22975</v>
      </c>
      <c r="F34" s="31">
        <v>27050</v>
      </c>
      <c r="G34" s="31">
        <v>4075</v>
      </c>
      <c r="H34" s="32">
        <v>0.15064695010000001</v>
      </c>
      <c r="J34" s="26" t="s">
        <v>444</v>
      </c>
      <c r="K34" s="26" t="s">
        <v>443</v>
      </c>
      <c r="L34" s="26" t="s">
        <v>132</v>
      </c>
      <c r="M34" s="26">
        <v>57.71</v>
      </c>
      <c r="N34" s="26">
        <v>55.896000000000001</v>
      </c>
      <c r="O34" s="26">
        <v>1.8140000000000001</v>
      </c>
      <c r="P34" s="26">
        <v>3.1399999999999997E-2</v>
      </c>
    </row>
    <row r="35" spans="1:16" ht="15" customHeight="1" x14ac:dyDescent="0.25">
      <c r="A35" s="30" t="s">
        <v>443</v>
      </c>
      <c r="B35" s="31" t="s">
        <v>261</v>
      </c>
      <c r="C35" s="31" t="s">
        <v>484</v>
      </c>
      <c r="D35" s="31" t="s">
        <v>485</v>
      </c>
      <c r="E35" s="31">
        <v>30829</v>
      </c>
      <c r="F35" s="31">
        <v>32050</v>
      </c>
      <c r="G35" s="31">
        <v>1221</v>
      </c>
      <c r="H35" s="32">
        <v>3.8096723899999997E-2</v>
      </c>
      <c r="J35" s="26" t="s">
        <v>446</v>
      </c>
      <c r="K35" s="26" t="s">
        <v>443</v>
      </c>
      <c r="L35" s="26" t="s">
        <v>133</v>
      </c>
      <c r="M35" s="26">
        <v>93.16</v>
      </c>
      <c r="N35" s="26">
        <v>89.513000000000005</v>
      </c>
      <c r="O35" s="26">
        <v>3.6469999999999998</v>
      </c>
      <c r="P35" s="26">
        <v>3.9100000000000003E-2</v>
      </c>
    </row>
    <row r="36" spans="1:16" ht="15" customHeight="1" x14ac:dyDescent="0.25">
      <c r="A36" s="30" t="s">
        <v>443</v>
      </c>
      <c r="B36" s="31" t="s">
        <v>262</v>
      </c>
      <c r="C36" s="31" t="s">
        <v>486</v>
      </c>
      <c r="D36" s="31" t="s">
        <v>487</v>
      </c>
      <c r="E36" s="31">
        <v>48069</v>
      </c>
      <c r="F36" s="31">
        <v>49620</v>
      </c>
      <c r="G36" s="31">
        <v>1551</v>
      </c>
      <c r="H36" s="32">
        <v>3.1257557399999997E-2</v>
      </c>
      <c r="J36" s="26" t="s">
        <v>448</v>
      </c>
      <c r="K36" s="26" t="s">
        <v>443</v>
      </c>
      <c r="L36" s="26" t="s">
        <v>135</v>
      </c>
      <c r="M36" s="26">
        <v>61.34</v>
      </c>
      <c r="N36" s="26">
        <v>59.783999999999999</v>
      </c>
      <c r="O36" s="26">
        <v>1.556</v>
      </c>
      <c r="P36" s="26">
        <v>2.5399999999999999E-2</v>
      </c>
    </row>
    <row r="37" spans="1:16" ht="15" customHeight="1" x14ac:dyDescent="0.25">
      <c r="A37" s="30" t="s">
        <v>443</v>
      </c>
      <c r="B37" s="31" t="s">
        <v>263</v>
      </c>
      <c r="C37" s="31" t="s">
        <v>488</v>
      </c>
      <c r="D37" s="31" t="s">
        <v>489</v>
      </c>
      <c r="E37" s="31">
        <v>44374</v>
      </c>
      <c r="F37" s="31">
        <v>49650</v>
      </c>
      <c r="G37" s="31">
        <v>5276</v>
      </c>
      <c r="H37" s="32">
        <v>0.1062638469</v>
      </c>
      <c r="J37" s="26" t="s">
        <v>450</v>
      </c>
      <c r="K37" s="26" t="s">
        <v>443</v>
      </c>
      <c r="L37" s="26" t="s">
        <v>137</v>
      </c>
      <c r="M37" s="26">
        <v>71.680000000000007</v>
      </c>
      <c r="N37" s="26">
        <v>63.698999999999998</v>
      </c>
      <c r="O37" s="26">
        <v>7.9809999999999999</v>
      </c>
      <c r="P37" s="26">
        <v>0.1113</v>
      </c>
    </row>
    <row r="38" spans="1:16" ht="15" customHeight="1" x14ac:dyDescent="0.25">
      <c r="A38" s="30" t="s">
        <v>443</v>
      </c>
      <c r="B38" s="31" t="s">
        <v>264</v>
      </c>
      <c r="C38" s="31" t="s">
        <v>490</v>
      </c>
      <c r="D38" s="31" t="s">
        <v>491</v>
      </c>
      <c r="E38" s="31">
        <v>47227</v>
      </c>
      <c r="F38" s="31">
        <v>52580</v>
      </c>
      <c r="G38" s="31">
        <v>5353</v>
      </c>
      <c r="H38" s="32">
        <v>0.1018067706</v>
      </c>
      <c r="J38" s="26" t="s">
        <v>452</v>
      </c>
      <c r="K38" s="26" t="s">
        <v>443</v>
      </c>
      <c r="L38" s="26" t="s">
        <v>29</v>
      </c>
      <c r="M38" s="26">
        <v>176.67</v>
      </c>
      <c r="N38" s="26">
        <v>158.244</v>
      </c>
      <c r="O38" s="26">
        <v>18.425999999999998</v>
      </c>
      <c r="P38" s="26">
        <v>0.1043</v>
      </c>
    </row>
    <row r="39" spans="1:16" ht="15" customHeight="1" x14ac:dyDescent="0.25">
      <c r="A39" s="30" t="s">
        <v>443</v>
      </c>
      <c r="B39" s="31" t="s">
        <v>324</v>
      </c>
      <c r="C39" s="31" t="s">
        <v>492</v>
      </c>
      <c r="D39" s="31" t="s">
        <v>493</v>
      </c>
      <c r="E39" s="31">
        <v>118029</v>
      </c>
      <c r="F39" s="31">
        <v>125070</v>
      </c>
      <c r="G39" s="31">
        <v>7041</v>
      </c>
      <c r="H39" s="32">
        <v>5.6296473999999999E-2</v>
      </c>
      <c r="J39" s="26" t="s">
        <v>454</v>
      </c>
      <c r="K39" s="26" t="s">
        <v>443</v>
      </c>
      <c r="L39" s="26" t="s">
        <v>182</v>
      </c>
      <c r="M39" s="26">
        <v>158.85</v>
      </c>
      <c r="N39" s="26">
        <v>142.58199999999999</v>
      </c>
      <c r="O39" s="26">
        <v>16.268000000000001</v>
      </c>
      <c r="P39" s="26">
        <v>0.1024</v>
      </c>
    </row>
    <row r="40" spans="1:16" ht="15" customHeight="1" x14ac:dyDescent="0.25">
      <c r="A40" s="30" t="s">
        <v>443</v>
      </c>
      <c r="B40" s="31" t="s">
        <v>325</v>
      </c>
      <c r="C40" s="31" t="s">
        <v>494</v>
      </c>
      <c r="D40" s="31" t="s">
        <v>495</v>
      </c>
      <c r="E40" s="31">
        <v>79972</v>
      </c>
      <c r="F40" s="31">
        <v>83960</v>
      </c>
      <c r="G40" s="31">
        <v>3988</v>
      </c>
      <c r="H40" s="32">
        <v>4.7498809000000003E-2</v>
      </c>
      <c r="J40" s="26" t="s">
        <v>1290</v>
      </c>
      <c r="K40" s="26" t="s">
        <v>443</v>
      </c>
      <c r="L40" s="26" t="s">
        <v>1291</v>
      </c>
      <c r="M40" s="26">
        <v>133.6</v>
      </c>
      <c r="N40" s="26">
        <v>113.501</v>
      </c>
      <c r="O40" s="26">
        <v>20.099</v>
      </c>
      <c r="P40" s="26">
        <v>0.15040000000000001</v>
      </c>
    </row>
    <row r="41" spans="1:16" ht="15" customHeight="1" x14ac:dyDescent="0.25">
      <c r="A41" s="30" t="s">
        <v>443</v>
      </c>
      <c r="B41" s="31" t="s">
        <v>326</v>
      </c>
      <c r="C41" s="31" t="s">
        <v>496</v>
      </c>
      <c r="D41" s="31" t="s">
        <v>497</v>
      </c>
      <c r="E41" s="31">
        <v>185965</v>
      </c>
      <c r="F41" s="31">
        <v>230900</v>
      </c>
      <c r="G41" s="31">
        <v>44935</v>
      </c>
      <c r="H41" s="32">
        <v>0.19460805540000001</v>
      </c>
      <c r="J41" s="26" t="s">
        <v>1292</v>
      </c>
      <c r="K41" s="26" t="s">
        <v>443</v>
      </c>
      <c r="L41" s="26" t="s">
        <v>1293</v>
      </c>
      <c r="M41" s="26">
        <v>113.9</v>
      </c>
      <c r="N41" s="26">
        <v>85.332999999999998</v>
      </c>
      <c r="O41" s="26">
        <v>28.567</v>
      </c>
      <c r="P41" s="26">
        <v>0.25080000000000002</v>
      </c>
    </row>
    <row r="42" spans="1:16" ht="15" customHeight="1" x14ac:dyDescent="0.25">
      <c r="A42" s="30" t="s">
        <v>443</v>
      </c>
      <c r="B42" s="31" t="s">
        <v>327</v>
      </c>
      <c r="C42" s="31" t="s">
        <v>498</v>
      </c>
      <c r="D42" s="31" t="s">
        <v>499</v>
      </c>
      <c r="E42" s="31">
        <v>92607</v>
      </c>
      <c r="F42" s="31">
        <v>96670</v>
      </c>
      <c r="G42" s="31">
        <v>4063</v>
      </c>
      <c r="H42" s="32">
        <v>4.2029585199999997E-2</v>
      </c>
      <c r="J42" s="26" t="s">
        <v>468</v>
      </c>
      <c r="K42" s="26" t="s">
        <v>443</v>
      </c>
      <c r="L42" s="26" t="s">
        <v>254</v>
      </c>
      <c r="M42" s="26">
        <v>41.67</v>
      </c>
      <c r="N42" s="26">
        <v>40.686999999999998</v>
      </c>
      <c r="O42" s="26">
        <v>0.98299999999999998</v>
      </c>
      <c r="P42" s="26">
        <v>2.3599999999999999E-2</v>
      </c>
    </row>
    <row r="43" spans="1:16" ht="15" customHeight="1" x14ac:dyDescent="0.25">
      <c r="A43" s="30" t="s">
        <v>443</v>
      </c>
      <c r="B43" s="31" t="s">
        <v>328</v>
      </c>
      <c r="C43" s="31" t="s">
        <v>500</v>
      </c>
      <c r="D43" s="31" t="s">
        <v>501</v>
      </c>
      <c r="E43" s="31">
        <v>90941</v>
      </c>
      <c r="F43" s="31">
        <v>94400</v>
      </c>
      <c r="G43" s="31">
        <v>3459</v>
      </c>
      <c r="H43" s="32">
        <v>3.6641949200000003E-2</v>
      </c>
      <c r="J43" s="26" t="s">
        <v>470</v>
      </c>
      <c r="K43" s="26" t="s">
        <v>443</v>
      </c>
      <c r="L43" s="26" t="s">
        <v>255</v>
      </c>
      <c r="M43" s="26">
        <v>51.13</v>
      </c>
      <c r="N43" s="26">
        <v>48.686</v>
      </c>
      <c r="O43" s="26">
        <v>2.444</v>
      </c>
      <c r="P43" s="26">
        <v>4.7800000000000002E-2</v>
      </c>
    </row>
    <row r="44" spans="1:16" ht="15" customHeight="1" x14ac:dyDescent="0.25">
      <c r="A44" s="30" t="s">
        <v>443</v>
      </c>
      <c r="B44" s="31" t="s">
        <v>329</v>
      </c>
      <c r="C44" s="31" t="s">
        <v>502</v>
      </c>
      <c r="D44" s="31" t="s">
        <v>503</v>
      </c>
      <c r="E44" s="31">
        <v>98485</v>
      </c>
      <c r="F44" s="31">
        <v>119110</v>
      </c>
      <c r="G44" s="31">
        <v>20625</v>
      </c>
      <c r="H44" s="32">
        <v>0.17315926449999999</v>
      </c>
      <c r="J44" s="26" t="s">
        <v>472</v>
      </c>
      <c r="K44" s="26" t="s">
        <v>443</v>
      </c>
      <c r="L44" s="26" t="s">
        <v>256</v>
      </c>
      <c r="M44" s="26">
        <v>39.020000000000003</v>
      </c>
      <c r="N44" s="26">
        <v>34.853999999999999</v>
      </c>
      <c r="O44" s="26">
        <v>4.1660000000000004</v>
      </c>
      <c r="P44" s="26">
        <v>0.10680000000000001</v>
      </c>
    </row>
    <row r="45" spans="1:16" ht="15" customHeight="1" x14ac:dyDescent="0.25">
      <c r="A45" s="30" t="s">
        <v>443</v>
      </c>
      <c r="B45" s="31" t="s">
        <v>330</v>
      </c>
      <c r="C45" s="31" t="s">
        <v>504</v>
      </c>
      <c r="D45" s="31" t="s">
        <v>505</v>
      </c>
      <c r="E45" s="31">
        <v>121511</v>
      </c>
      <c r="F45" s="31">
        <v>129440</v>
      </c>
      <c r="G45" s="31">
        <v>7929</v>
      </c>
      <c r="H45" s="32">
        <v>6.12561805E-2</v>
      </c>
      <c r="J45" s="26" t="s">
        <v>474</v>
      </c>
      <c r="K45" s="26" t="s">
        <v>443</v>
      </c>
      <c r="L45" s="26" t="s">
        <v>257</v>
      </c>
      <c r="M45" s="26">
        <v>36.93</v>
      </c>
      <c r="N45" s="26">
        <v>35.973999999999997</v>
      </c>
      <c r="O45" s="26">
        <v>0.95599999999999996</v>
      </c>
      <c r="P45" s="26">
        <v>2.5899999999999999E-2</v>
      </c>
    </row>
    <row r="46" spans="1:16" ht="15" customHeight="1" x14ac:dyDescent="0.25">
      <c r="A46" s="30" t="s">
        <v>443</v>
      </c>
      <c r="B46" s="31" t="s">
        <v>331</v>
      </c>
      <c r="C46" s="31" t="s">
        <v>506</v>
      </c>
      <c r="D46" s="31" t="s">
        <v>507</v>
      </c>
      <c r="E46" s="31">
        <v>99056</v>
      </c>
      <c r="F46" s="31">
        <v>102890</v>
      </c>
      <c r="G46" s="31">
        <v>3834</v>
      </c>
      <c r="H46" s="32">
        <v>3.7263096500000002E-2</v>
      </c>
      <c r="J46" s="26" t="s">
        <v>476</v>
      </c>
      <c r="K46" s="26" t="s">
        <v>443</v>
      </c>
      <c r="L46" s="26" t="s">
        <v>258</v>
      </c>
      <c r="M46" s="26">
        <v>64.709999999999994</v>
      </c>
      <c r="N46" s="26">
        <v>56.127000000000002</v>
      </c>
      <c r="O46" s="26">
        <v>8.5830000000000002</v>
      </c>
      <c r="P46" s="26">
        <v>0.1326</v>
      </c>
    </row>
    <row r="47" spans="1:16" ht="15" customHeight="1" x14ac:dyDescent="0.25">
      <c r="A47" s="30" t="s">
        <v>443</v>
      </c>
      <c r="B47" s="31" t="s">
        <v>332</v>
      </c>
      <c r="C47" s="31" t="s">
        <v>508</v>
      </c>
      <c r="D47" s="31" t="s">
        <v>509</v>
      </c>
      <c r="E47" s="31">
        <v>92464</v>
      </c>
      <c r="F47" s="31">
        <v>100220</v>
      </c>
      <c r="G47" s="31">
        <v>7756</v>
      </c>
      <c r="H47" s="32">
        <v>7.7389742600000005E-2</v>
      </c>
      <c r="J47" s="26" t="s">
        <v>478</v>
      </c>
      <c r="K47" s="26" t="s">
        <v>443</v>
      </c>
      <c r="L47" s="26" t="s">
        <v>259</v>
      </c>
      <c r="M47" s="26">
        <v>40.4</v>
      </c>
      <c r="N47" s="26">
        <v>39.155000000000001</v>
      </c>
      <c r="O47" s="26">
        <v>1.2450000000000001</v>
      </c>
      <c r="P47" s="26">
        <v>3.0800000000000001E-2</v>
      </c>
    </row>
    <row r="48" spans="1:16" ht="15" customHeight="1" x14ac:dyDescent="0.25">
      <c r="A48" s="30" t="s">
        <v>443</v>
      </c>
      <c r="B48" s="31" t="s">
        <v>333</v>
      </c>
      <c r="C48" s="31" t="s">
        <v>510</v>
      </c>
      <c r="D48" s="31" t="s">
        <v>511</v>
      </c>
      <c r="E48" s="31">
        <v>142003</v>
      </c>
      <c r="F48" s="31">
        <v>145450</v>
      </c>
      <c r="G48" s="31">
        <v>3447</v>
      </c>
      <c r="H48" s="32">
        <v>2.3698865600000001E-2</v>
      </c>
      <c r="J48" s="26" t="s">
        <v>480</v>
      </c>
      <c r="K48" s="26" t="s">
        <v>443</v>
      </c>
      <c r="L48" s="26" t="s">
        <v>260</v>
      </c>
      <c r="M48" s="26">
        <v>63.83</v>
      </c>
      <c r="N48" s="26">
        <v>57.710999999999999</v>
      </c>
      <c r="O48" s="26">
        <v>6.1189999999999998</v>
      </c>
      <c r="P48" s="26">
        <v>9.5899999999999999E-2</v>
      </c>
    </row>
    <row r="49" spans="1:16" ht="15" customHeight="1" x14ac:dyDescent="0.25">
      <c r="A49" s="30" t="s">
        <v>443</v>
      </c>
      <c r="B49" s="31" t="s">
        <v>334</v>
      </c>
      <c r="C49" s="31" t="s">
        <v>512</v>
      </c>
      <c r="D49" s="31" t="s">
        <v>513</v>
      </c>
      <c r="E49" s="31">
        <v>66653</v>
      </c>
      <c r="F49" s="31">
        <v>67830</v>
      </c>
      <c r="G49" s="31">
        <v>1177</v>
      </c>
      <c r="H49" s="32">
        <v>1.7352204E-2</v>
      </c>
      <c r="J49" s="26" t="s">
        <v>482</v>
      </c>
      <c r="K49" s="26" t="s">
        <v>443</v>
      </c>
      <c r="L49" s="26" t="s">
        <v>77</v>
      </c>
      <c r="M49" s="26">
        <v>27.05</v>
      </c>
      <c r="N49" s="26">
        <v>23.177</v>
      </c>
      <c r="O49" s="26">
        <v>3.8730000000000002</v>
      </c>
      <c r="P49" s="26">
        <v>0.14319999999999999</v>
      </c>
    </row>
    <row r="50" spans="1:16" ht="15" customHeight="1" x14ac:dyDescent="0.25">
      <c r="A50" s="30" t="s">
        <v>443</v>
      </c>
      <c r="B50" s="31" t="s">
        <v>335</v>
      </c>
      <c r="C50" s="31" t="s">
        <v>514</v>
      </c>
      <c r="D50" s="31" t="s">
        <v>515</v>
      </c>
      <c r="E50" s="31">
        <v>201105</v>
      </c>
      <c r="F50" s="31">
        <v>229550</v>
      </c>
      <c r="G50" s="31">
        <v>28445</v>
      </c>
      <c r="H50" s="32">
        <v>0.1239163581</v>
      </c>
      <c r="J50" s="26" t="s">
        <v>484</v>
      </c>
      <c r="K50" s="26" t="s">
        <v>443</v>
      </c>
      <c r="L50" s="26" t="s">
        <v>261</v>
      </c>
      <c r="M50" s="26">
        <v>32.049999999999997</v>
      </c>
      <c r="N50" s="26">
        <v>30.727</v>
      </c>
      <c r="O50" s="26">
        <v>1.323</v>
      </c>
      <c r="P50" s="26">
        <v>4.1300000000000003E-2</v>
      </c>
    </row>
    <row r="51" spans="1:16" ht="15" customHeight="1" x14ac:dyDescent="0.25">
      <c r="A51" s="30" t="s">
        <v>443</v>
      </c>
      <c r="B51" s="31" t="s">
        <v>336</v>
      </c>
      <c r="C51" s="31" t="s">
        <v>516</v>
      </c>
      <c r="D51" s="31" t="s">
        <v>517</v>
      </c>
      <c r="E51" s="31">
        <v>81959</v>
      </c>
      <c r="F51" s="31">
        <v>83250</v>
      </c>
      <c r="G51" s="31">
        <v>1291</v>
      </c>
      <c r="H51" s="32">
        <v>1.55075075E-2</v>
      </c>
      <c r="J51" s="26" t="s">
        <v>486</v>
      </c>
      <c r="K51" s="26" t="s">
        <v>443</v>
      </c>
      <c r="L51" s="26" t="s">
        <v>262</v>
      </c>
      <c r="M51" s="26">
        <v>49.62</v>
      </c>
      <c r="N51" s="26">
        <v>48.418999999999997</v>
      </c>
      <c r="O51" s="26">
        <v>1.2010000000000001</v>
      </c>
      <c r="P51" s="26">
        <v>2.4199999999999999E-2</v>
      </c>
    </row>
    <row r="52" spans="1:16" ht="15" customHeight="1" x14ac:dyDescent="0.25">
      <c r="A52" s="30" t="s">
        <v>443</v>
      </c>
      <c r="B52" s="31" t="s">
        <v>337</v>
      </c>
      <c r="C52" s="31" t="s">
        <v>518</v>
      </c>
      <c r="D52" s="31" t="s">
        <v>519</v>
      </c>
      <c r="E52" s="31">
        <v>120376</v>
      </c>
      <c r="F52" s="31">
        <v>127790</v>
      </c>
      <c r="G52" s="31">
        <v>7414</v>
      </c>
      <c r="H52" s="32">
        <v>5.8017059199999998E-2</v>
      </c>
      <c r="J52" s="26" t="s">
        <v>488</v>
      </c>
      <c r="K52" s="26" t="s">
        <v>443</v>
      </c>
      <c r="L52" s="26" t="s">
        <v>263</v>
      </c>
      <c r="M52" s="26">
        <v>49.65</v>
      </c>
      <c r="N52" s="26">
        <v>44.454000000000001</v>
      </c>
      <c r="O52" s="26">
        <v>5.1959999999999997</v>
      </c>
      <c r="P52" s="26">
        <v>0.1047</v>
      </c>
    </row>
    <row r="53" spans="1:16" ht="15" customHeight="1" x14ac:dyDescent="0.25">
      <c r="A53" s="30" t="s">
        <v>443</v>
      </c>
      <c r="B53" s="31" t="s">
        <v>338</v>
      </c>
      <c r="C53" s="31" t="s">
        <v>520</v>
      </c>
      <c r="D53" s="31" t="s">
        <v>521</v>
      </c>
      <c r="E53" s="31">
        <v>142271</v>
      </c>
      <c r="F53" s="31">
        <v>148860</v>
      </c>
      <c r="G53" s="31">
        <v>6589</v>
      </c>
      <c r="H53" s="32">
        <v>4.4263065999999997E-2</v>
      </c>
      <c r="J53" s="26" t="s">
        <v>490</v>
      </c>
      <c r="K53" s="26" t="s">
        <v>443</v>
      </c>
      <c r="L53" s="26" t="s">
        <v>264</v>
      </c>
      <c r="M53" s="26">
        <v>52.58</v>
      </c>
      <c r="N53" s="26">
        <v>47.652000000000001</v>
      </c>
      <c r="O53" s="26">
        <v>4.9279999999999999</v>
      </c>
      <c r="P53" s="26">
        <v>9.3700000000000006E-2</v>
      </c>
    </row>
    <row r="54" spans="1:16" ht="15" customHeight="1" x14ac:dyDescent="0.25">
      <c r="A54" s="30" t="s">
        <v>522</v>
      </c>
      <c r="B54" s="31" t="s">
        <v>138</v>
      </c>
      <c r="C54" s="31" t="s">
        <v>523</v>
      </c>
      <c r="D54" s="31" t="s">
        <v>524</v>
      </c>
      <c r="E54" s="31">
        <v>115288</v>
      </c>
      <c r="F54" s="31">
        <v>121710</v>
      </c>
      <c r="G54" s="31">
        <v>6422</v>
      </c>
      <c r="H54" s="32">
        <v>5.2764768699999999E-2</v>
      </c>
      <c r="J54" s="26" t="s">
        <v>492</v>
      </c>
      <c r="K54" s="26" t="s">
        <v>443</v>
      </c>
      <c r="L54" s="26" t="s">
        <v>324</v>
      </c>
      <c r="M54" s="26">
        <v>125.07</v>
      </c>
      <c r="N54" s="26">
        <v>117.783</v>
      </c>
      <c r="O54" s="26">
        <v>7.2869999999999999</v>
      </c>
      <c r="P54" s="26">
        <v>5.8299999999999998E-2</v>
      </c>
    </row>
    <row r="55" spans="1:16" ht="15" customHeight="1" x14ac:dyDescent="0.25">
      <c r="A55" s="30" t="s">
        <v>522</v>
      </c>
      <c r="B55" s="31" t="s">
        <v>43</v>
      </c>
      <c r="C55" s="31" t="s">
        <v>525</v>
      </c>
      <c r="D55" s="31" t="s">
        <v>526</v>
      </c>
      <c r="E55" s="31">
        <v>135382</v>
      </c>
      <c r="F55" s="31">
        <v>156280</v>
      </c>
      <c r="G55" s="31">
        <v>20898</v>
      </c>
      <c r="H55" s="32">
        <v>0.13372152549999999</v>
      </c>
      <c r="J55" s="26" t="s">
        <v>494</v>
      </c>
      <c r="K55" s="26" t="s">
        <v>443</v>
      </c>
      <c r="L55" s="26" t="s">
        <v>325</v>
      </c>
      <c r="M55" s="26">
        <v>83.96</v>
      </c>
      <c r="N55" s="26">
        <v>79.837000000000003</v>
      </c>
      <c r="O55" s="26">
        <v>4.1230000000000002</v>
      </c>
      <c r="P55" s="26">
        <v>4.9099999999999998E-2</v>
      </c>
    </row>
    <row r="56" spans="1:16" ht="15" customHeight="1" x14ac:dyDescent="0.25">
      <c r="A56" s="30" t="s">
        <v>522</v>
      </c>
      <c r="B56" s="31" t="s">
        <v>141</v>
      </c>
      <c r="C56" s="31" t="s">
        <v>527</v>
      </c>
      <c r="D56" s="31" t="s">
        <v>528</v>
      </c>
      <c r="E56" s="31">
        <v>70525</v>
      </c>
      <c r="F56" s="31">
        <v>73330</v>
      </c>
      <c r="G56" s="31">
        <v>2805</v>
      </c>
      <c r="H56" s="32">
        <v>3.8251738700000003E-2</v>
      </c>
      <c r="J56" s="26" t="s">
        <v>496</v>
      </c>
      <c r="K56" s="26" t="s">
        <v>443</v>
      </c>
      <c r="L56" s="26" t="s">
        <v>326</v>
      </c>
      <c r="M56" s="26">
        <v>230.9</v>
      </c>
      <c r="N56" s="26">
        <v>185.374</v>
      </c>
      <c r="O56" s="26">
        <v>45.526000000000003</v>
      </c>
      <c r="P56" s="26">
        <v>0.19719999999999999</v>
      </c>
    </row>
    <row r="57" spans="1:16" ht="15" customHeight="1" x14ac:dyDescent="0.25">
      <c r="A57" s="30" t="s">
        <v>522</v>
      </c>
      <c r="B57" s="31" t="s">
        <v>70</v>
      </c>
      <c r="C57" s="31" t="s">
        <v>529</v>
      </c>
      <c r="D57" s="31" t="s">
        <v>530</v>
      </c>
      <c r="E57" s="31">
        <v>68201</v>
      </c>
      <c r="F57" s="31">
        <v>75650</v>
      </c>
      <c r="G57" s="31">
        <v>7449</v>
      </c>
      <c r="H57" s="32">
        <v>9.8466622599999998E-2</v>
      </c>
      <c r="J57" s="26" t="s">
        <v>498</v>
      </c>
      <c r="K57" s="26" t="s">
        <v>443</v>
      </c>
      <c r="L57" s="26" t="s">
        <v>327</v>
      </c>
      <c r="M57" s="26">
        <v>96.67</v>
      </c>
      <c r="N57" s="26">
        <v>92.406999999999996</v>
      </c>
      <c r="O57" s="26">
        <v>4.2629999999999999</v>
      </c>
      <c r="P57" s="26">
        <v>4.41E-2</v>
      </c>
    </row>
    <row r="58" spans="1:16" ht="15" customHeight="1" x14ac:dyDescent="0.25">
      <c r="A58" s="30" t="s">
        <v>522</v>
      </c>
      <c r="B58" s="31" t="s">
        <v>143</v>
      </c>
      <c r="C58" s="31" t="s">
        <v>531</v>
      </c>
      <c r="D58" s="31" t="s">
        <v>532</v>
      </c>
      <c r="E58" s="31">
        <v>80305</v>
      </c>
      <c r="F58" s="31">
        <v>90830</v>
      </c>
      <c r="G58" s="31">
        <v>10525</v>
      </c>
      <c r="H58" s="32">
        <v>0.11587581199999999</v>
      </c>
      <c r="J58" s="26" t="s">
        <v>500</v>
      </c>
      <c r="K58" s="26" t="s">
        <v>443</v>
      </c>
      <c r="L58" s="26" t="s">
        <v>328</v>
      </c>
      <c r="M58" s="26">
        <v>94.4</v>
      </c>
      <c r="N58" s="26">
        <v>90.838999999999999</v>
      </c>
      <c r="O58" s="26">
        <v>3.5609999999999999</v>
      </c>
      <c r="P58" s="26">
        <v>3.7699999999999997E-2</v>
      </c>
    </row>
    <row r="59" spans="1:16" ht="15" customHeight="1" x14ac:dyDescent="0.25">
      <c r="A59" s="30" t="s">
        <v>522</v>
      </c>
      <c r="B59" s="31" t="s">
        <v>34</v>
      </c>
      <c r="C59" s="31" t="s">
        <v>533</v>
      </c>
      <c r="D59" s="31" t="s">
        <v>534</v>
      </c>
      <c r="E59" s="31">
        <v>21672</v>
      </c>
      <c r="F59" s="31">
        <v>27510</v>
      </c>
      <c r="G59" s="31">
        <v>5838</v>
      </c>
      <c r="H59" s="32">
        <v>0.2122137405</v>
      </c>
      <c r="J59" s="26" t="s">
        <v>502</v>
      </c>
      <c r="K59" s="26" t="s">
        <v>443</v>
      </c>
      <c r="L59" s="26" t="s">
        <v>329</v>
      </c>
      <c r="M59" s="26">
        <v>119.11</v>
      </c>
      <c r="N59" s="26">
        <v>98.231999999999999</v>
      </c>
      <c r="O59" s="26">
        <v>20.878</v>
      </c>
      <c r="P59" s="26">
        <v>0.17530000000000001</v>
      </c>
    </row>
    <row r="60" spans="1:16" ht="15" customHeight="1" x14ac:dyDescent="0.25">
      <c r="A60" s="30" t="s">
        <v>522</v>
      </c>
      <c r="B60" s="31" t="s">
        <v>48</v>
      </c>
      <c r="C60" s="31" t="s">
        <v>535</v>
      </c>
      <c r="D60" s="31" t="s">
        <v>536</v>
      </c>
      <c r="E60" s="31">
        <v>26556</v>
      </c>
      <c r="F60" s="31">
        <v>42110</v>
      </c>
      <c r="G60" s="31">
        <v>15554</v>
      </c>
      <c r="H60" s="32">
        <v>0.36936594630000003</v>
      </c>
      <c r="J60" s="26" t="s">
        <v>504</v>
      </c>
      <c r="K60" s="26" t="s">
        <v>443</v>
      </c>
      <c r="L60" s="26" t="s">
        <v>330</v>
      </c>
      <c r="M60" s="26">
        <v>129.44</v>
      </c>
      <c r="N60" s="26">
        <v>121.283</v>
      </c>
      <c r="O60" s="26">
        <v>8.157</v>
      </c>
      <c r="P60" s="26">
        <v>6.3E-2</v>
      </c>
    </row>
    <row r="61" spans="1:16" ht="15" customHeight="1" x14ac:dyDescent="0.25">
      <c r="A61" s="30" t="s">
        <v>522</v>
      </c>
      <c r="B61" s="31" t="s">
        <v>51</v>
      </c>
      <c r="C61" s="31" t="s">
        <v>537</v>
      </c>
      <c r="D61" s="31" t="s">
        <v>538</v>
      </c>
      <c r="E61" s="31">
        <v>60004</v>
      </c>
      <c r="F61" s="31">
        <v>72640</v>
      </c>
      <c r="G61" s="31">
        <v>12636</v>
      </c>
      <c r="H61" s="32">
        <v>0.17395374450000001</v>
      </c>
      <c r="J61" s="26" t="s">
        <v>506</v>
      </c>
      <c r="K61" s="26" t="s">
        <v>443</v>
      </c>
      <c r="L61" s="26" t="s">
        <v>331</v>
      </c>
      <c r="M61" s="26">
        <v>102.89</v>
      </c>
      <c r="N61" s="26">
        <v>98.82</v>
      </c>
      <c r="O61" s="26">
        <v>4.07</v>
      </c>
      <c r="P61" s="26">
        <v>3.9600000000000003E-2</v>
      </c>
    </row>
    <row r="62" spans="1:16" ht="15" customHeight="1" x14ac:dyDescent="0.25">
      <c r="A62" s="30" t="s">
        <v>522</v>
      </c>
      <c r="B62" s="31" t="s">
        <v>78</v>
      </c>
      <c r="C62" s="31" t="s">
        <v>539</v>
      </c>
      <c r="D62" s="31" t="s">
        <v>540</v>
      </c>
      <c r="E62" s="31">
        <v>13117</v>
      </c>
      <c r="F62" s="31">
        <v>23620</v>
      </c>
      <c r="G62" s="31">
        <v>10503</v>
      </c>
      <c r="H62" s="32">
        <v>0.4446655377</v>
      </c>
      <c r="J62" s="26" t="s">
        <v>508</v>
      </c>
      <c r="K62" s="26" t="s">
        <v>443</v>
      </c>
      <c r="L62" s="26" t="s">
        <v>332</v>
      </c>
      <c r="M62" s="26">
        <v>100.22</v>
      </c>
      <c r="N62" s="26">
        <v>92.316999999999993</v>
      </c>
      <c r="O62" s="26">
        <v>7.9029999999999996</v>
      </c>
      <c r="P62" s="26">
        <v>7.8899999999999998E-2</v>
      </c>
    </row>
    <row r="63" spans="1:16" ht="15" customHeight="1" x14ac:dyDescent="0.25">
      <c r="A63" s="30" t="s">
        <v>522</v>
      </c>
      <c r="B63" s="31" t="s">
        <v>82</v>
      </c>
      <c r="C63" s="31" t="s">
        <v>541</v>
      </c>
      <c r="D63" s="31" t="s">
        <v>542</v>
      </c>
      <c r="E63" s="31">
        <v>14665</v>
      </c>
      <c r="F63" s="31">
        <v>25980</v>
      </c>
      <c r="G63" s="31">
        <v>11315</v>
      </c>
      <c r="H63" s="32">
        <v>0.43552732869999999</v>
      </c>
      <c r="J63" s="26" t="s">
        <v>510</v>
      </c>
      <c r="K63" s="26" t="s">
        <v>443</v>
      </c>
      <c r="L63" s="26" t="s">
        <v>333</v>
      </c>
      <c r="M63" s="26">
        <v>145.44999999999999</v>
      </c>
      <c r="N63" s="26">
        <v>142.196</v>
      </c>
      <c r="O63" s="26">
        <v>3.254</v>
      </c>
      <c r="P63" s="26">
        <v>2.24E-2</v>
      </c>
    </row>
    <row r="64" spans="1:16" ht="15" customHeight="1" x14ac:dyDescent="0.25">
      <c r="A64" s="30" t="s">
        <v>522</v>
      </c>
      <c r="B64" s="31" t="s">
        <v>83</v>
      </c>
      <c r="C64" s="31" t="s">
        <v>543</v>
      </c>
      <c r="D64" s="31" t="s">
        <v>544</v>
      </c>
      <c r="E64" s="31">
        <v>49047</v>
      </c>
      <c r="F64" s="31">
        <v>57670</v>
      </c>
      <c r="G64" s="31">
        <v>8623</v>
      </c>
      <c r="H64" s="32">
        <v>0.14952314899999999</v>
      </c>
      <c r="J64" s="26" t="s">
        <v>512</v>
      </c>
      <c r="K64" s="26" t="s">
        <v>443</v>
      </c>
      <c r="L64" s="26" t="s">
        <v>334</v>
      </c>
      <c r="M64" s="26">
        <v>67.83</v>
      </c>
      <c r="N64" s="26">
        <v>66.694000000000003</v>
      </c>
      <c r="O64" s="26">
        <v>1.1359999999999999</v>
      </c>
      <c r="P64" s="26">
        <v>1.67E-2</v>
      </c>
    </row>
    <row r="65" spans="1:16" ht="15" customHeight="1" x14ac:dyDescent="0.25">
      <c r="A65" s="30" t="s">
        <v>522</v>
      </c>
      <c r="B65" s="31" t="s">
        <v>85</v>
      </c>
      <c r="C65" s="31" t="s">
        <v>545</v>
      </c>
      <c r="D65" s="31" t="s">
        <v>546</v>
      </c>
      <c r="E65" s="31">
        <v>30619</v>
      </c>
      <c r="F65" s="31">
        <v>39640</v>
      </c>
      <c r="G65" s="31">
        <v>9021</v>
      </c>
      <c r="H65" s="32">
        <v>0.2275731584</v>
      </c>
      <c r="J65" s="26" t="s">
        <v>514</v>
      </c>
      <c r="K65" s="26" t="s">
        <v>443</v>
      </c>
      <c r="L65" s="26" t="s">
        <v>335</v>
      </c>
      <c r="M65" s="26">
        <v>229.55</v>
      </c>
      <c r="N65" s="26">
        <v>200.70400000000001</v>
      </c>
      <c r="O65" s="26">
        <v>28.846</v>
      </c>
      <c r="P65" s="26">
        <v>0.12570000000000001</v>
      </c>
    </row>
    <row r="66" spans="1:16" ht="15" customHeight="1" x14ac:dyDescent="0.25">
      <c r="A66" s="30" t="s">
        <v>522</v>
      </c>
      <c r="B66" s="31" t="s">
        <v>339</v>
      </c>
      <c r="C66" s="31" t="s">
        <v>547</v>
      </c>
      <c r="D66" s="31" t="s">
        <v>548</v>
      </c>
      <c r="E66" s="31">
        <v>107454</v>
      </c>
      <c r="F66" s="31">
        <v>111540</v>
      </c>
      <c r="G66" s="31">
        <v>4086</v>
      </c>
      <c r="H66" s="32">
        <v>3.6632598199999998E-2</v>
      </c>
      <c r="J66" s="26" t="s">
        <v>516</v>
      </c>
      <c r="K66" s="26" t="s">
        <v>443</v>
      </c>
      <c r="L66" s="26" t="s">
        <v>408</v>
      </c>
      <c r="M66" s="26">
        <v>83.25</v>
      </c>
      <c r="N66" s="26">
        <v>81.864000000000004</v>
      </c>
      <c r="O66" s="26">
        <v>1.3859999999999999</v>
      </c>
      <c r="P66" s="26">
        <v>1.66E-2</v>
      </c>
    </row>
    <row r="67" spans="1:16" ht="15" customHeight="1" x14ac:dyDescent="0.25">
      <c r="A67" s="30" t="s">
        <v>522</v>
      </c>
      <c r="B67" s="31" t="s">
        <v>340</v>
      </c>
      <c r="C67" s="31" t="s">
        <v>549</v>
      </c>
      <c r="D67" s="31" t="s">
        <v>550</v>
      </c>
      <c r="E67" s="31">
        <v>132368</v>
      </c>
      <c r="F67" s="31">
        <v>137860</v>
      </c>
      <c r="G67" s="31">
        <v>5492</v>
      </c>
      <c r="H67" s="32">
        <v>3.98375163E-2</v>
      </c>
      <c r="J67" s="26" t="s">
        <v>518</v>
      </c>
      <c r="K67" s="26" t="s">
        <v>443</v>
      </c>
      <c r="L67" s="26" t="s">
        <v>337</v>
      </c>
      <c r="M67" s="26">
        <v>127.79</v>
      </c>
      <c r="N67" s="26">
        <v>120.214</v>
      </c>
      <c r="O67" s="26">
        <v>7.5759999999999996</v>
      </c>
      <c r="P67" s="26">
        <v>5.9299999999999999E-2</v>
      </c>
    </row>
    <row r="68" spans="1:16" ht="15" customHeight="1" x14ac:dyDescent="0.25">
      <c r="A68" s="30" t="s">
        <v>522</v>
      </c>
      <c r="B68" s="31" t="s">
        <v>341</v>
      </c>
      <c r="C68" s="31" t="s">
        <v>551</v>
      </c>
      <c r="D68" s="31" t="s">
        <v>552</v>
      </c>
      <c r="E68" s="31">
        <v>114459</v>
      </c>
      <c r="F68" s="31">
        <v>117670</v>
      </c>
      <c r="G68" s="31">
        <v>3211</v>
      </c>
      <c r="H68" s="32">
        <v>2.72881788E-2</v>
      </c>
      <c r="J68" s="26" t="s">
        <v>520</v>
      </c>
      <c r="K68" s="26" t="s">
        <v>443</v>
      </c>
      <c r="L68" s="26" t="s">
        <v>338</v>
      </c>
      <c r="M68" s="26">
        <v>148.86000000000001</v>
      </c>
      <c r="N68" s="26">
        <v>142.11000000000001</v>
      </c>
      <c r="O68" s="26">
        <v>6.75</v>
      </c>
      <c r="P68" s="26">
        <v>4.53E-2</v>
      </c>
    </row>
    <row r="69" spans="1:16" ht="15" customHeight="1" x14ac:dyDescent="0.25">
      <c r="A69" s="30" t="s">
        <v>522</v>
      </c>
      <c r="B69" s="31" t="s">
        <v>342</v>
      </c>
      <c r="C69" s="31" t="s">
        <v>553</v>
      </c>
      <c r="D69" s="31" t="s">
        <v>554</v>
      </c>
      <c r="E69" s="31">
        <v>224446</v>
      </c>
      <c r="F69" s="31">
        <v>249900</v>
      </c>
      <c r="G69" s="31">
        <v>25454</v>
      </c>
      <c r="H69" s="32">
        <v>0.1018567427</v>
      </c>
      <c r="J69" s="26" t="s">
        <v>523</v>
      </c>
      <c r="K69" s="26" t="s">
        <v>522</v>
      </c>
      <c r="L69" s="26" t="s">
        <v>1294</v>
      </c>
      <c r="M69" s="26">
        <v>121.71</v>
      </c>
      <c r="N69" s="26">
        <v>114.922</v>
      </c>
      <c r="O69" s="26">
        <v>6.7880000000000003</v>
      </c>
      <c r="P69" s="26">
        <v>5.5800000000000002E-2</v>
      </c>
    </row>
    <row r="70" spans="1:16" ht="15" customHeight="1" x14ac:dyDescent="0.25">
      <c r="A70" s="30" t="s">
        <v>522</v>
      </c>
      <c r="B70" s="31" t="s">
        <v>355</v>
      </c>
      <c r="C70" s="31" t="s">
        <v>555</v>
      </c>
      <c r="D70" s="31" t="s">
        <v>556</v>
      </c>
      <c r="E70" s="31">
        <v>202539</v>
      </c>
      <c r="F70" s="31">
        <v>218190</v>
      </c>
      <c r="G70" s="31">
        <v>15651</v>
      </c>
      <c r="H70" s="32">
        <v>7.1731060099999994E-2</v>
      </c>
      <c r="J70" s="26" t="s">
        <v>525</v>
      </c>
      <c r="K70" s="26" t="s">
        <v>522</v>
      </c>
      <c r="L70" s="26" t="s">
        <v>43</v>
      </c>
      <c r="M70" s="26">
        <v>156.28</v>
      </c>
      <c r="N70" s="26">
        <v>135.27099999999999</v>
      </c>
      <c r="O70" s="26">
        <v>21.009</v>
      </c>
      <c r="P70" s="26">
        <v>0.13439999999999999</v>
      </c>
    </row>
    <row r="71" spans="1:16" ht="15" customHeight="1" x14ac:dyDescent="0.25">
      <c r="A71" s="30" t="s">
        <v>522</v>
      </c>
      <c r="B71" s="31" t="s">
        <v>356</v>
      </c>
      <c r="C71" s="31" t="s">
        <v>557</v>
      </c>
      <c r="D71" s="31" t="s">
        <v>558</v>
      </c>
      <c r="E71" s="31">
        <v>88987</v>
      </c>
      <c r="F71" s="31">
        <v>95440</v>
      </c>
      <c r="G71" s="31">
        <v>6453</v>
      </c>
      <c r="H71" s="32">
        <v>6.76131601E-2</v>
      </c>
      <c r="J71" s="26" t="s">
        <v>527</v>
      </c>
      <c r="K71" s="26" t="s">
        <v>522</v>
      </c>
      <c r="L71" s="26" t="s">
        <v>141</v>
      </c>
      <c r="M71" s="26">
        <v>73.33</v>
      </c>
      <c r="N71" s="26">
        <v>70.384</v>
      </c>
      <c r="O71" s="26">
        <v>2.9460000000000002</v>
      </c>
      <c r="P71" s="26">
        <v>4.02E-2</v>
      </c>
    </row>
    <row r="72" spans="1:16" ht="15" customHeight="1" x14ac:dyDescent="0.25">
      <c r="A72" s="30" t="s">
        <v>522</v>
      </c>
      <c r="B72" s="31" t="s">
        <v>357</v>
      </c>
      <c r="C72" s="31" t="s">
        <v>559</v>
      </c>
      <c r="D72" s="31" t="s">
        <v>560</v>
      </c>
      <c r="E72" s="31">
        <v>178014</v>
      </c>
      <c r="F72" s="31">
        <v>187710</v>
      </c>
      <c r="G72" s="31">
        <v>9696</v>
      </c>
      <c r="H72" s="32">
        <v>5.1654147400000003E-2</v>
      </c>
      <c r="J72" s="26" t="s">
        <v>529</v>
      </c>
      <c r="K72" s="26" t="s">
        <v>522</v>
      </c>
      <c r="L72" s="26" t="s">
        <v>70</v>
      </c>
      <c r="M72" s="26">
        <v>75.650000000000006</v>
      </c>
      <c r="N72" s="26">
        <v>68.082999999999998</v>
      </c>
      <c r="O72" s="26">
        <v>7.5670000000000002</v>
      </c>
      <c r="P72" s="26">
        <v>0.1</v>
      </c>
    </row>
    <row r="73" spans="1:16" ht="15" customHeight="1" x14ac:dyDescent="0.25">
      <c r="A73" s="30" t="s">
        <v>522</v>
      </c>
      <c r="B73" s="31" t="s">
        <v>358</v>
      </c>
      <c r="C73" s="31" t="s">
        <v>561</v>
      </c>
      <c r="D73" s="31" t="s">
        <v>562</v>
      </c>
      <c r="E73" s="31">
        <v>315744</v>
      </c>
      <c r="F73" s="31">
        <v>355030</v>
      </c>
      <c r="G73" s="31">
        <v>39286</v>
      </c>
      <c r="H73" s="32">
        <v>0.1106554376</v>
      </c>
      <c r="J73" s="26" t="s">
        <v>531</v>
      </c>
      <c r="K73" s="26" t="s">
        <v>522</v>
      </c>
      <c r="L73" s="26" t="s">
        <v>143</v>
      </c>
      <c r="M73" s="26">
        <v>90.83</v>
      </c>
      <c r="N73" s="26">
        <v>80.167000000000002</v>
      </c>
      <c r="O73" s="26">
        <v>10.663</v>
      </c>
      <c r="P73" s="26">
        <v>0.1174</v>
      </c>
    </row>
    <row r="74" spans="1:16" ht="15" customHeight="1" x14ac:dyDescent="0.25">
      <c r="A74" s="30" t="s">
        <v>522</v>
      </c>
      <c r="B74" s="31" t="s">
        <v>359</v>
      </c>
      <c r="C74" s="31" t="s">
        <v>563</v>
      </c>
      <c r="D74" s="31" t="s">
        <v>564</v>
      </c>
      <c r="E74" s="31">
        <v>150467</v>
      </c>
      <c r="F74" s="31">
        <v>157600</v>
      </c>
      <c r="G74" s="31">
        <v>7133</v>
      </c>
      <c r="H74" s="32">
        <v>4.5260152300000002E-2</v>
      </c>
      <c r="J74" s="26" t="s">
        <v>1295</v>
      </c>
      <c r="K74" s="26" t="s">
        <v>522</v>
      </c>
      <c r="L74" s="26" t="s">
        <v>74</v>
      </c>
      <c r="M74" s="26">
        <v>289.17</v>
      </c>
      <c r="N74" s="26">
        <v>215.82499999999999</v>
      </c>
      <c r="O74" s="26">
        <v>73.344999999999999</v>
      </c>
      <c r="P74" s="26">
        <v>0.25359999999999999</v>
      </c>
    </row>
    <row r="75" spans="1:16" ht="15" customHeight="1" x14ac:dyDescent="0.25">
      <c r="A75" s="30" t="s">
        <v>565</v>
      </c>
      <c r="B75" s="31" t="s">
        <v>144</v>
      </c>
      <c r="C75" s="31" t="s">
        <v>566</v>
      </c>
      <c r="D75" s="31" t="s">
        <v>567</v>
      </c>
      <c r="E75" s="31">
        <v>105669</v>
      </c>
      <c r="F75" s="31">
        <v>110520</v>
      </c>
      <c r="G75" s="31">
        <v>4851</v>
      </c>
      <c r="H75" s="32">
        <v>4.3892508099999998E-2</v>
      </c>
      <c r="J75" s="26" t="s">
        <v>547</v>
      </c>
      <c r="K75" s="26" t="s">
        <v>522</v>
      </c>
      <c r="L75" s="26" t="s">
        <v>339</v>
      </c>
      <c r="M75" s="26">
        <v>111.54</v>
      </c>
      <c r="N75" s="26">
        <v>107.319</v>
      </c>
      <c r="O75" s="26">
        <v>4.2210000000000001</v>
      </c>
      <c r="P75" s="26">
        <v>3.78E-2</v>
      </c>
    </row>
    <row r="76" spans="1:16" ht="15" customHeight="1" x14ac:dyDescent="0.25">
      <c r="A76" s="30" t="s">
        <v>565</v>
      </c>
      <c r="B76" s="31" t="s">
        <v>145</v>
      </c>
      <c r="C76" s="31" t="s">
        <v>568</v>
      </c>
      <c r="D76" s="31" t="s">
        <v>569</v>
      </c>
      <c r="E76" s="31">
        <v>120689</v>
      </c>
      <c r="F76" s="31">
        <v>139330</v>
      </c>
      <c r="G76" s="31">
        <v>18641</v>
      </c>
      <c r="H76" s="32">
        <v>0.13379028209999999</v>
      </c>
      <c r="J76" s="26" t="s">
        <v>549</v>
      </c>
      <c r="K76" s="26" t="s">
        <v>522</v>
      </c>
      <c r="L76" s="26" t="s">
        <v>340</v>
      </c>
      <c r="M76" s="26">
        <v>137.86000000000001</v>
      </c>
      <c r="N76" s="26">
        <v>132.09399999999999</v>
      </c>
      <c r="O76" s="26">
        <v>5.766</v>
      </c>
      <c r="P76" s="26">
        <v>4.1799999999999997E-2</v>
      </c>
    </row>
    <row r="77" spans="1:16" ht="15" customHeight="1" x14ac:dyDescent="0.25">
      <c r="A77" s="30" t="s">
        <v>565</v>
      </c>
      <c r="B77" s="31" t="s">
        <v>81</v>
      </c>
      <c r="C77" s="31" t="s">
        <v>570</v>
      </c>
      <c r="D77" s="31" t="s">
        <v>571</v>
      </c>
      <c r="E77" s="31">
        <v>14136</v>
      </c>
      <c r="F77" s="31">
        <v>17460</v>
      </c>
      <c r="G77" s="31">
        <v>3324</v>
      </c>
      <c r="H77" s="32">
        <v>0.19037800690000001</v>
      </c>
      <c r="J77" s="26" t="s">
        <v>551</v>
      </c>
      <c r="K77" s="26" t="s">
        <v>522</v>
      </c>
      <c r="L77" s="26" t="s">
        <v>341</v>
      </c>
      <c r="M77" s="26">
        <v>117.67</v>
      </c>
      <c r="N77" s="26">
        <v>114.255</v>
      </c>
      <c r="O77" s="26">
        <v>3.415</v>
      </c>
      <c r="P77" s="26">
        <v>2.9000000000000001E-2</v>
      </c>
    </row>
    <row r="78" spans="1:16" ht="15" customHeight="1" x14ac:dyDescent="0.25">
      <c r="A78" s="30" t="s">
        <v>565</v>
      </c>
      <c r="B78" s="31" t="s">
        <v>148</v>
      </c>
      <c r="C78" s="31" t="s">
        <v>572</v>
      </c>
      <c r="D78" s="31" t="s">
        <v>573</v>
      </c>
      <c r="E78" s="31">
        <v>118495</v>
      </c>
      <c r="F78" s="31">
        <v>139150</v>
      </c>
      <c r="G78" s="31">
        <v>20655</v>
      </c>
      <c r="H78" s="32">
        <v>0.14843693860000001</v>
      </c>
      <c r="J78" s="26" t="s">
        <v>553</v>
      </c>
      <c r="K78" s="26" t="s">
        <v>522</v>
      </c>
      <c r="L78" s="26" t="s">
        <v>342</v>
      </c>
      <c r="M78" s="26">
        <v>249.9</v>
      </c>
      <c r="N78" s="26">
        <v>223.82900000000001</v>
      </c>
      <c r="O78" s="26">
        <v>26.071000000000002</v>
      </c>
      <c r="P78" s="26">
        <v>0.1043</v>
      </c>
    </row>
    <row r="79" spans="1:16" ht="15" customHeight="1" x14ac:dyDescent="0.25">
      <c r="A79" s="30" t="s">
        <v>565</v>
      </c>
      <c r="B79" s="31" t="s">
        <v>196</v>
      </c>
      <c r="C79" s="31" t="s">
        <v>574</v>
      </c>
      <c r="D79" s="31" t="s">
        <v>575</v>
      </c>
      <c r="E79" s="31">
        <v>54882</v>
      </c>
      <c r="F79" s="31">
        <v>57830</v>
      </c>
      <c r="G79" s="31">
        <v>2948</v>
      </c>
      <c r="H79" s="32">
        <v>5.0977001600000002E-2</v>
      </c>
      <c r="J79" s="26" t="s">
        <v>555</v>
      </c>
      <c r="K79" s="26" t="s">
        <v>522</v>
      </c>
      <c r="L79" s="26" t="s">
        <v>355</v>
      </c>
      <c r="M79" s="26">
        <v>218.19</v>
      </c>
      <c r="N79" s="26">
        <v>202.102</v>
      </c>
      <c r="O79" s="26">
        <v>16.088000000000001</v>
      </c>
      <c r="P79" s="26">
        <v>7.3700000000000002E-2</v>
      </c>
    </row>
    <row r="80" spans="1:16" ht="15" customHeight="1" x14ac:dyDescent="0.25">
      <c r="A80" s="30" t="s">
        <v>565</v>
      </c>
      <c r="B80" s="31" t="s">
        <v>197</v>
      </c>
      <c r="C80" s="31" t="s">
        <v>576</v>
      </c>
      <c r="D80" s="31" t="s">
        <v>577</v>
      </c>
      <c r="E80" s="31">
        <v>34888</v>
      </c>
      <c r="F80" s="31">
        <v>36290</v>
      </c>
      <c r="G80" s="31">
        <v>1402</v>
      </c>
      <c r="H80" s="32">
        <v>3.8633232300000001E-2</v>
      </c>
      <c r="J80" s="26" t="s">
        <v>557</v>
      </c>
      <c r="K80" s="26" t="s">
        <v>522</v>
      </c>
      <c r="L80" s="26" t="s">
        <v>356</v>
      </c>
      <c r="M80" s="26">
        <v>95.44</v>
      </c>
      <c r="N80" s="26">
        <v>88.671000000000006</v>
      </c>
      <c r="O80" s="26">
        <v>6.7690000000000001</v>
      </c>
      <c r="P80" s="26">
        <v>7.0900000000000005E-2</v>
      </c>
    </row>
    <row r="81" spans="1:16" ht="15" customHeight="1" x14ac:dyDescent="0.25">
      <c r="A81" s="30" t="s">
        <v>565</v>
      </c>
      <c r="B81" s="31" t="s">
        <v>198</v>
      </c>
      <c r="C81" s="31" t="s">
        <v>578</v>
      </c>
      <c r="D81" s="31" t="s">
        <v>579</v>
      </c>
      <c r="E81" s="31">
        <v>48055</v>
      </c>
      <c r="F81" s="31">
        <v>49440</v>
      </c>
      <c r="G81" s="31">
        <v>1385</v>
      </c>
      <c r="H81" s="32">
        <v>2.8013753999999998E-2</v>
      </c>
      <c r="J81" s="26" t="s">
        <v>559</v>
      </c>
      <c r="K81" s="26" t="s">
        <v>522</v>
      </c>
      <c r="L81" s="26" t="s">
        <v>357</v>
      </c>
      <c r="M81" s="26">
        <v>187.71</v>
      </c>
      <c r="N81" s="26">
        <v>177.60900000000001</v>
      </c>
      <c r="O81" s="26">
        <v>10.101000000000001</v>
      </c>
      <c r="P81" s="26">
        <v>5.3800000000000001E-2</v>
      </c>
    </row>
    <row r="82" spans="1:16" ht="15" customHeight="1" x14ac:dyDescent="0.25">
      <c r="A82" s="30" t="s">
        <v>565</v>
      </c>
      <c r="B82" s="31" t="s">
        <v>36</v>
      </c>
      <c r="C82" s="31" t="s">
        <v>580</v>
      </c>
      <c r="D82" s="31" t="s">
        <v>581</v>
      </c>
      <c r="E82" s="31">
        <v>27133</v>
      </c>
      <c r="F82" s="31">
        <v>34140</v>
      </c>
      <c r="G82" s="31">
        <v>7007</v>
      </c>
      <c r="H82" s="32">
        <v>0.2052431166</v>
      </c>
      <c r="J82" s="26" t="s">
        <v>561</v>
      </c>
      <c r="K82" s="26" t="s">
        <v>522</v>
      </c>
      <c r="L82" s="26" t="s">
        <v>358</v>
      </c>
      <c r="M82" s="26">
        <v>355.03</v>
      </c>
      <c r="N82" s="26">
        <v>315.08</v>
      </c>
      <c r="O82" s="26">
        <v>39.950000000000003</v>
      </c>
      <c r="P82" s="26">
        <v>0.1125</v>
      </c>
    </row>
    <row r="83" spans="1:16" ht="15" customHeight="1" x14ac:dyDescent="0.25">
      <c r="A83" s="30" t="s">
        <v>565</v>
      </c>
      <c r="B83" s="31" t="s">
        <v>199</v>
      </c>
      <c r="C83" s="31" t="s">
        <v>582</v>
      </c>
      <c r="D83" s="31" t="s">
        <v>583</v>
      </c>
      <c r="E83" s="31">
        <v>50185</v>
      </c>
      <c r="F83" s="31">
        <v>52010</v>
      </c>
      <c r="G83" s="31">
        <v>1825</v>
      </c>
      <c r="H83" s="32">
        <v>3.5089405900000002E-2</v>
      </c>
      <c r="J83" s="26" t="s">
        <v>563</v>
      </c>
      <c r="K83" s="26" t="s">
        <v>522</v>
      </c>
      <c r="L83" s="26" t="s">
        <v>359</v>
      </c>
      <c r="M83" s="26">
        <v>157.6</v>
      </c>
      <c r="N83" s="26">
        <v>150.49199999999999</v>
      </c>
      <c r="O83" s="26">
        <v>7.1079999999999997</v>
      </c>
      <c r="P83" s="26">
        <v>4.5100000000000001E-2</v>
      </c>
    </row>
    <row r="84" spans="1:16" ht="15" customHeight="1" x14ac:dyDescent="0.25">
      <c r="A84" s="30" t="s">
        <v>565</v>
      </c>
      <c r="B84" s="31" t="s">
        <v>200</v>
      </c>
      <c r="C84" s="31" t="s">
        <v>584</v>
      </c>
      <c r="D84" s="31" t="s">
        <v>585</v>
      </c>
      <c r="E84" s="31">
        <v>39222</v>
      </c>
      <c r="F84" s="31">
        <v>42180</v>
      </c>
      <c r="G84" s="31">
        <v>2958</v>
      </c>
      <c r="H84" s="32">
        <v>7.0128022799999995E-2</v>
      </c>
      <c r="J84" s="26" t="s">
        <v>566</v>
      </c>
      <c r="K84" s="26" t="s">
        <v>565</v>
      </c>
      <c r="L84" s="26" t="s">
        <v>144</v>
      </c>
      <c r="M84" s="26">
        <v>110.52</v>
      </c>
      <c r="N84" s="26">
        <v>105.54900000000001</v>
      </c>
      <c r="O84" s="26">
        <v>4.9710000000000001</v>
      </c>
      <c r="P84" s="26">
        <v>4.4999999999999998E-2</v>
      </c>
    </row>
    <row r="85" spans="1:16" ht="15" customHeight="1" x14ac:dyDescent="0.25">
      <c r="A85" s="30" t="s">
        <v>565</v>
      </c>
      <c r="B85" s="31" t="s">
        <v>201</v>
      </c>
      <c r="C85" s="31" t="s">
        <v>586</v>
      </c>
      <c r="D85" s="31" t="s">
        <v>587</v>
      </c>
      <c r="E85" s="31">
        <v>44446</v>
      </c>
      <c r="F85" s="31">
        <v>46040</v>
      </c>
      <c r="G85" s="31">
        <v>1594</v>
      </c>
      <c r="H85" s="32">
        <v>3.4622067800000003E-2</v>
      </c>
      <c r="J85" s="26" t="s">
        <v>568</v>
      </c>
      <c r="K85" s="26" t="s">
        <v>565</v>
      </c>
      <c r="L85" s="26" t="s">
        <v>145</v>
      </c>
      <c r="M85" s="26">
        <v>139.33000000000001</v>
      </c>
      <c r="N85" s="26">
        <v>120.039</v>
      </c>
      <c r="O85" s="26">
        <v>19.291</v>
      </c>
      <c r="P85" s="26">
        <v>0.13850000000000001</v>
      </c>
    </row>
    <row r="86" spans="1:16" ht="15" customHeight="1" x14ac:dyDescent="0.25">
      <c r="A86" s="30" t="s">
        <v>565</v>
      </c>
      <c r="B86" s="31" t="s">
        <v>202</v>
      </c>
      <c r="C86" s="31" t="s">
        <v>588</v>
      </c>
      <c r="D86" s="31" t="s">
        <v>589</v>
      </c>
      <c r="E86" s="31">
        <v>41620</v>
      </c>
      <c r="F86" s="31">
        <v>44600</v>
      </c>
      <c r="G86" s="31">
        <v>2980</v>
      </c>
      <c r="H86" s="32">
        <v>6.6816143499999994E-2</v>
      </c>
      <c r="J86" s="26" t="s">
        <v>570</v>
      </c>
      <c r="K86" s="26" t="s">
        <v>565</v>
      </c>
      <c r="L86" s="26" t="s">
        <v>81</v>
      </c>
      <c r="M86" s="26">
        <v>17.46</v>
      </c>
      <c r="N86" s="26">
        <v>14.119</v>
      </c>
      <c r="O86" s="26">
        <v>3.3410000000000002</v>
      </c>
      <c r="P86" s="26">
        <v>0.19139999999999999</v>
      </c>
    </row>
    <row r="87" spans="1:16" ht="15" customHeight="1" x14ac:dyDescent="0.25">
      <c r="A87" s="30" t="s">
        <v>565</v>
      </c>
      <c r="B87" s="31" t="s">
        <v>265</v>
      </c>
      <c r="C87" s="31" t="s">
        <v>590</v>
      </c>
      <c r="D87" s="31" t="s">
        <v>591</v>
      </c>
      <c r="E87" s="31">
        <v>41693</v>
      </c>
      <c r="F87" s="31">
        <v>42960</v>
      </c>
      <c r="G87" s="31">
        <v>1267</v>
      </c>
      <c r="H87" s="32">
        <v>2.9492551200000001E-2</v>
      </c>
      <c r="J87" s="26" t="s">
        <v>572</v>
      </c>
      <c r="K87" s="26" t="s">
        <v>565</v>
      </c>
      <c r="L87" s="26" t="s">
        <v>148</v>
      </c>
      <c r="M87" s="26">
        <v>139.15</v>
      </c>
      <c r="N87" s="26">
        <v>118.111</v>
      </c>
      <c r="O87" s="26">
        <v>21.039000000000001</v>
      </c>
      <c r="P87" s="26">
        <v>0.1512</v>
      </c>
    </row>
    <row r="88" spans="1:16" ht="15" customHeight="1" x14ac:dyDescent="0.25">
      <c r="A88" s="30" t="s">
        <v>565</v>
      </c>
      <c r="B88" s="31" t="s">
        <v>266</v>
      </c>
      <c r="C88" s="31" t="s">
        <v>592</v>
      </c>
      <c r="D88" s="31" t="s">
        <v>593</v>
      </c>
      <c r="E88" s="31">
        <v>73216</v>
      </c>
      <c r="F88" s="31">
        <v>75170</v>
      </c>
      <c r="G88" s="31">
        <v>1954</v>
      </c>
      <c r="H88" s="32">
        <v>2.59944127E-2</v>
      </c>
      <c r="J88" s="26" t="s">
        <v>1279</v>
      </c>
      <c r="K88" s="26" t="s">
        <v>565</v>
      </c>
      <c r="L88" s="26" t="s">
        <v>395</v>
      </c>
      <c r="M88" s="26">
        <v>150.81</v>
      </c>
      <c r="N88" s="26">
        <v>140.655</v>
      </c>
      <c r="O88" s="26">
        <v>10.154999999999999</v>
      </c>
      <c r="P88" s="26">
        <v>6.7299999999999999E-2</v>
      </c>
    </row>
    <row r="89" spans="1:16" ht="15" customHeight="1" x14ac:dyDescent="0.25">
      <c r="A89" s="30" t="s">
        <v>565</v>
      </c>
      <c r="B89" s="31" t="s">
        <v>50</v>
      </c>
      <c r="C89" s="31" t="s">
        <v>594</v>
      </c>
      <c r="D89" s="31" t="s">
        <v>595</v>
      </c>
      <c r="E89" s="31">
        <v>35150</v>
      </c>
      <c r="F89" s="31">
        <v>39750</v>
      </c>
      <c r="G89" s="31">
        <v>4600</v>
      </c>
      <c r="H89" s="32">
        <v>0.11572327039999999</v>
      </c>
      <c r="J89" s="26" t="s">
        <v>1280</v>
      </c>
      <c r="K89" s="26" t="s">
        <v>565</v>
      </c>
      <c r="L89" s="26" t="s">
        <v>109</v>
      </c>
      <c r="M89" s="26">
        <v>174.25</v>
      </c>
      <c r="N89" s="26">
        <v>151.17599999999999</v>
      </c>
      <c r="O89" s="26">
        <v>23.074000000000002</v>
      </c>
      <c r="P89" s="26">
        <v>0.13239999999999999</v>
      </c>
    </row>
    <row r="90" spans="1:16" ht="15" customHeight="1" x14ac:dyDescent="0.25">
      <c r="A90" s="30" t="s">
        <v>565</v>
      </c>
      <c r="B90" s="31" t="s">
        <v>267</v>
      </c>
      <c r="C90" s="31" t="s">
        <v>596</v>
      </c>
      <c r="D90" s="31" t="s">
        <v>597</v>
      </c>
      <c r="E90" s="31">
        <v>46225</v>
      </c>
      <c r="F90" s="31">
        <v>50310</v>
      </c>
      <c r="G90" s="31">
        <v>4085</v>
      </c>
      <c r="H90" s="32">
        <v>8.1196581200000006E-2</v>
      </c>
      <c r="J90" s="26" t="s">
        <v>574</v>
      </c>
      <c r="K90" s="26" t="s">
        <v>565</v>
      </c>
      <c r="L90" s="26" t="s">
        <v>196</v>
      </c>
      <c r="M90" s="26">
        <v>57.83</v>
      </c>
      <c r="N90" s="26">
        <v>54.868000000000002</v>
      </c>
      <c r="O90" s="26">
        <v>2.9620000000000002</v>
      </c>
      <c r="P90" s="26">
        <v>5.1200000000000002E-2</v>
      </c>
    </row>
    <row r="91" spans="1:16" ht="15" customHeight="1" x14ac:dyDescent="0.25">
      <c r="A91" s="30" t="s">
        <v>565</v>
      </c>
      <c r="B91" s="31" t="s">
        <v>60</v>
      </c>
      <c r="C91" s="31" t="s">
        <v>598</v>
      </c>
      <c r="D91" s="31" t="s">
        <v>599</v>
      </c>
      <c r="E91" s="31">
        <v>18894</v>
      </c>
      <c r="F91" s="31">
        <v>22950</v>
      </c>
      <c r="G91" s="31">
        <v>4056</v>
      </c>
      <c r="H91" s="32">
        <v>0.17673202609999999</v>
      </c>
      <c r="J91" s="26" t="s">
        <v>576</v>
      </c>
      <c r="K91" s="26" t="s">
        <v>565</v>
      </c>
      <c r="L91" s="26" t="s">
        <v>197</v>
      </c>
      <c r="M91" s="26">
        <v>36.29</v>
      </c>
      <c r="N91" s="26">
        <v>34.956000000000003</v>
      </c>
      <c r="O91" s="26">
        <v>1.3340000000000001</v>
      </c>
      <c r="P91" s="26">
        <v>3.6799999999999999E-2</v>
      </c>
    </row>
    <row r="92" spans="1:16" ht="15" customHeight="1" x14ac:dyDescent="0.25">
      <c r="A92" s="30" t="s">
        <v>565</v>
      </c>
      <c r="B92" s="31" t="s">
        <v>73</v>
      </c>
      <c r="C92" s="31" t="s">
        <v>600</v>
      </c>
      <c r="D92" s="31" t="s">
        <v>601</v>
      </c>
      <c r="E92" s="31">
        <v>40343</v>
      </c>
      <c r="F92" s="31">
        <v>44940</v>
      </c>
      <c r="G92" s="31">
        <v>4597</v>
      </c>
      <c r="H92" s="32">
        <v>0.10229194480000001</v>
      </c>
      <c r="J92" s="26" t="s">
        <v>578</v>
      </c>
      <c r="K92" s="26" t="s">
        <v>565</v>
      </c>
      <c r="L92" s="26" t="s">
        <v>198</v>
      </c>
      <c r="M92" s="26">
        <v>49.44</v>
      </c>
      <c r="N92" s="26">
        <v>48.018000000000001</v>
      </c>
      <c r="O92" s="26">
        <v>1.4219999999999999</v>
      </c>
      <c r="P92" s="26">
        <v>2.8799999999999999E-2</v>
      </c>
    </row>
    <row r="93" spans="1:16" ht="15" customHeight="1" x14ac:dyDescent="0.25">
      <c r="A93" s="30" t="s">
        <v>565</v>
      </c>
      <c r="B93" s="31" t="s">
        <v>268</v>
      </c>
      <c r="C93" s="31" t="s">
        <v>602</v>
      </c>
      <c r="D93" s="31" t="s">
        <v>603</v>
      </c>
      <c r="E93" s="31">
        <v>23026</v>
      </c>
      <c r="F93" s="31">
        <v>23350</v>
      </c>
      <c r="G93" s="31">
        <v>324</v>
      </c>
      <c r="H93" s="32">
        <v>1.3875803000000001E-2</v>
      </c>
      <c r="J93" s="26" t="s">
        <v>580</v>
      </c>
      <c r="K93" s="26" t="s">
        <v>565</v>
      </c>
      <c r="L93" s="26" t="s">
        <v>36</v>
      </c>
      <c r="M93" s="26">
        <v>34.14</v>
      </c>
      <c r="N93" s="26">
        <v>27.087</v>
      </c>
      <c r="O93" s="26">
        <v>7.0529999999999999</v>
      </c>
      <c r="P93" s="26">
        <v>0.20660000000000001</v>
      </c>
    </row>
    <row r="94" spans="1:16" ht="15" customHeight="1" x14ac:dyDescent="0.25">
      <c r="A94" s="30" t="s">
        <v>565</v>
      </c>
      <c r="B94" s="31" t="s">
        <v>26</v>
      </c>
      <c r="C94" s="31" t="s">
        <v>604</v>
      </c>
      <c r="D94" s="31" t="s">
        <v>605</v>
      </c>
      <c r="E94" s="31">
        <v>23369</v>
      </c>
      <c r="F94" s="31">
        <v>30090</v>
      </c>
      <c r="G94" s="31">
        <v>6721</v>
      </c>
      <c r="H94" s="32">
        <v>0.22336324360000001</v>
      </c>
      <c r="J94" s="26" t="s">
        <v>582</v>
      </c>
      <c r="K94" s="26" t="s">
        <v>565</v>
      </c>
      <c r="L94" s="26" t="s">
        <v>199</v>
      </c>
      <c r="M94" s="26">
        <v>52.01</v>
      </c>
      <c r="N94" s="26">
        <v>50.024999999999999</v>
      </c>
      <c r="O94" s="26">
        <v>1.9850000000000001</v>
      </c>
      <c r="P94" s="26">
        <v>3.8199999999999998E-2</v>
      </c>
    </row>
    <row r="95" spans="1:16" ht="15" customHeight="1" x14ac:dyDescent="0.25">
      <c r="A95" s="30" t="s">
        <v>565</v>
      </c>
      <c r="B95" s="31" t="s">
        <v>42</v>
      </c>
      <c r="C95" s="31" t="s">
        <v>606</v>
      </c>
      <c r="D95" s="31" t="s">
        <v>607</v>
      </c>
      <c r="E95" s="31">
        <v>41569</v>
      </c>
      <c r="F95" s="31">
        <v>69150</v>
      </c>
      <c r="G95" s="31">
        <v>27581</v>
      </c>
      <c r="H95" s="32">
        <v>0.398857556</v>
      </c>
      <c r="J95" s="26" t="s">
        <v>584</v>
      </c>
      <c r="K95" s="26" t="s">
        <v>565</v>
      </c>
      <c r="L95" s="26" t="s">
        <v>200</v>
      </c>
      <c r="M95" s="26">
        <v>42.18</v>
      </c>
      <c r="N95" s="26">
        <v>39.174999999999997</v>
      </c>
      <c r="O95" s="26">
        <v>3.0049999999999999</v>
      </c>
      <c r="P95" s="26">
        <v>7.1199999999999999E-2</v>
      </c>
    </row>
    <row r="96" spans="1:16" ht="15" customHeight="1" x14ac:dyDescent="0.25">
      <c r="A96" s="30" t="s">
        <v>565</v>
      </c>
      <c r="B96" s="31" t="s">
        <v>269</v>
      </c>
      <c r="C96" s="31" t="s">
        <v>608</v>
      </c>
      <c r="D96" s="31" t="s">
        <v>609</v>
      </c>
      <c r="E96" s="31">
        <v>41839</v>
      </c>
      <c r="F96" s="31">
        <v>45980</v>
      </c>
      <c r="G96" s="31">
        <v>4141</v>
      </c>
      <c r="H96" s="32">
        <v>9.0060896000000001E-2</v>
      </c>
      <c r="J96" s="26" t="s">
        <v>586</v>
      </c>
      <c r="K96" s="26" t="s">
        <v>565</v>
      </c>
      <c r="L96" s="26" t="s">
        <v>201</v>
      </c>
      <c r="M96" s="26">
        <v>46.04</v>
      </c>
      <c r="N96" s="26">
        <v>44.393999999999998</v>
      </c>
      <c r="O96" s="26">
        <v>1.6459999999999999</v>
      </c>
      <c r="P96" s="26">
        <v>3.5799999999999998E-2</v>
      </c>
    </row>
    <row r="97" spans="1:16" ht="15" customHeight="1" x14ac:dyDescent="0.25">
      <c r="A97" s="30" t="s">
        <v>565</v>
      </c>
      <c r="B97" s="31" t="s">
        <v>69</v>
      </c>
      <c r="C97" s="31" t="s">
        <v>610</v>
      </c>
      <c r="D97" s="31" t="s">
        <v>611</v>
      </c>
      <c r="E97" s="31">
        <v>39854</v>
      </c>
      <c r="F97" s="31">
        <v>51450</v>
      </c>
      <c r="G97" s="31">
        <v>11596</v>
      </c>
      <c r="H97" s="32">
        <v>0.2253838678</v>
      </c>
      <c r="J97" s="26" t="s">
        <v>588</v>
      </c>
      <c r="K97" s="26" t="s">
        <v>565</v>
      </c>
      <c r="L97" s="26" t="s">
        <v>202</v>
      </c>
      <c r="M97" s="26">
        <v>44.6</v>
      </c>
      <c r="N97" s="26">
        <v>41.773000000000003</v>
      </c>
      <c r="O97" s="26">
        <v>2.827</v>
      </c>
      <c r="P97" s="26">
        <v>6.3399999999999998E-2</v>
      </c>
    </row>
    <row r="98" spans="1:16" ht="15" customHeight="1" x14ac:dyDescent="0.25">
      <c r="A98" s="30" t="s">
        <v>565</v>
      </c>
      <c r="B98" s="31" t="s">
        <v>90</v>
      </c>
      <c r="C98" s="31" t="s">
        <v>612</v>
      </c>
      <c r="D98" s="31" t="s">
        <v>613</v>
      </c>
      <c r="E98" s="31">
        <v>30296</v>
      </c>
      <c r="F98" s="31">
        <v>41050</v>
      </c>
      <c r="G98" s="31">
        <v>10754</v>
      </c>
      <c r="H98" s="32">
        <v>0.26197320340000002</v>
      </c>
      <c r="J98" s="26" t="s">
        <v>590</v>
      </c>
      <c r="K98" s="26" t="s">
        <v>565</v>
      </c>
      <c r="L98" s="26" t="s">
        <v>265</v>
      </c>
      <c r="M98" s="26">
        <v>42.96</v>
      </c>
      <c r="N98" s="26">
        <v>41.597000000000001</v>
      </c>
      <c r="O98" s="26">
        <v>1.363</v>
      </c>
      <c r="P98" s="26">
        <v>3.1699999999999999E-2</v>
      </c>
    </row>
    <row r="99" spans="1:16" ht="15" customHeight="1" x14ac:dyDescent="0.25">
      <c r="A99" s="30" t="s">
        <v>565</v>
      </c>
      <c r="B99" s="31" t="s">
        <v>91</v>
      </c>
      <c r="C99" s="31" t="s">
        <v>614</v>
      </c>
      <c r="D99" s="31" t="s">
        <v>615</v>
      </c>
      <c r="E99" s="31">
        <v>50416</v>
      </c>
      <c r="F99" s="31">
        <v>64290</v>
      </c>
      <c r="G99" s="31">
        <v>13874</v>
      </c>
      <c r="H99" s="32">
        <v>0.2158033909</v>
      </c>
      <c r="J99" s="26" t="s">
        <v>592</v>
      </c>
      <c r="K99" s="26" t="s">
        <v>565</v>
      </c>
      <c r="L99" s="26" t="s">
        <v>266</v>
      </c>
      <c r="M99" s="26">
        <v>75.17</v>
      </c>
      <c r="N99" s="26">
        <v>73.063000000000002</v>
      </c>
      <c r="O99" s="26">
        <v>2.1070000000000002</v>
      </c>
      <c r="P99" s="26">
        <v>2.8000000000000001E-2</v>
      </c>
    </row>
    <row r="100" spans="1:16" ht="15" customHeight="1" x14ac:dyDescent="0.25">
      <c r="A100" s="30" t="s">
        <v>565</v>
      </c>
      <c r="B100" s="31" t="s">
        <v>108</v>
      </c>
      <c r="C100" s="31" t="s">
        <v>616</v>
      </c>
      <c r="D100" s="31" t="s">
        <v>617</v>
      </c>
      <c r="E100" s="31">
        <v>33060</v>
      </c>
      <c r="F100" s="31">
        <v>43280</v>
      </c>
      <c r="G100" s="31">
        <v>10220</v>
      </c>
      <c r="H100" s="32">
        <v>0.23613678369999999</v>
      </c>
      <c r="J100" s="26" t="s">
        <v>594</v>
      </c>
      <c r="K100" s="26" t="s">
        <v>565</v>
      </c>
      <c r="L100" s="26" t="s">
        <v>50</v>
      </c>
      <c r="M100" s="26">
        <v>39.75</v>
      </c>
      <c r="N100" s="26">
        <v>35.512</v>
      </c>
      <c r="O100" s="26">
        <v>4.2380000000000004</v>
      </c>
      <c r="P100" s="26">
        <v>0.1066</v>
      </c>
    </row>
    <row r="101" spans="1:16" ht="15" customHeight="1" x14ac:dyDescent="0.25">
      <c r="A101" s="30" t="s">
        <v>565</v>
      </c>
      <c r="B101" s="31" t="s">
        <v>273</v>
      </c>
      <c r="C101" s="31" t="s">
        <v>618</v>
      </c>
      <c r="D101" s="31" t="s">
        <v>619</v>
      </c>
      <c r="E101" s="31">
        <v>29548</v>
      </c>
      <c r="F101" s="31">
        <v>29810</v>
      </c>
      <c r="G101" s="31">
        <v>262</v>
      </c>
      <c r="H101" s="32">
        <v>8.7889969999999998E-3</v>
      </c>
      <c r="J101" s="26" t="s">
        <v>596</v>
      </c>
      <c r="K101" s="26" t="s">
        <v>565</v>
      </c>
      <c r="L101" s="26" t="s">
        <v>267</v>
      </c>
      <c r="M101" s="26">
        <v>50.31</v>
      </c>
      <c r="N101" s="26">
        <v>46.156999999999996</v>
      </c>
      <c r="O101" s="26">
        <v>4.1529999999999996</v>
      </c>
      <c r="P101" s="26">
        <v>8.2500000000000004E-2</v>
      </c>
    </row>
    <row r="102" spans="1:16" ht="15" customHeight="1" x14ac:dyDescent="0.25">
      <c r="A102" s="30" t="s">
        <v>565</v>
      </c>
      <c r="B102" s="31" t="s">
        <v>274</v>
      </c>
      <c r="C102" s="31" t="s">
        <v>620</v>
      </c>
      <c r="D102" s="31" t="s">
        <v>621</v>
      </c>
      <c r="E102" s="31">
        <v>27283</v>
      </c>
      <c r="F102" s="31">
        <v>36440</v>
      </c>
      <c r="G102" s="31">
        <v>9157</v>
      </c>
      <c r="H102" s="32">
        <v>0.25128979140000002</v>
      </c>
      <c r="J102" s="26" t="s">
        <v>598</v>
      </c>
      <c r="K102" s="26" t="s">
        <v>565</v>
      </c>
      <c r="L102" s="26" t="s">
        <v>60</v>
      </c>
      <c r="M102" s="26">
        <v>22.95</v>
      </c>
      <c r="N102" s="26">
        <v>18.844000000000001</v>
      </c>
      <c r="O102" s="26">
        <v>4.1059999999999999</v>
      </c>
      <c r="P102" s="26">
        <v>0.1789</v>
      </c>
    </row>
    <row r="103" spans="1:16" ht="15" customHeight="1" x14ac:dyDescent="0.25">
      <c r="A103" s="30" t="s">
        <v>565</v>
      </c>
      <c r="B103" s="31" t="s">
        <v>275</v>
      </c>
      <c r="C103" s="31" t="s">
        <v>622</v>
      </c>
      <c r="D103" s="31" t="s">
        <v>623</v>
      </c>
      <c r="E103" s="31">
        <v>34844</v>
      </c>
      <c r="F103" s="31">
        <v>40670</v>
      </c>
      <c r="G103" s="31">
        <v>5826</v>
      </c>
      <c r="H103" s="32">
        <v>0.14325055319999999</v>
      </c>
      <c r="J103" s="26" t="s">
        <v>600</v>
      </c>
      <c r="K103" s="26" t="s">
        <v>565</v>
      </c>
      <c r="L103" s="26" t="s">
        <v>73</v>
      </c>
      <c r="M103" s="26">
        <v>44.94</v>
      </c>
      <c r="N103" s="26">
        <v>40.615000000000002</v>
      </c>
      <c r="O103" s="26">
        <v>4.3250000000000002</v>
      </c>
      <c r="P103" s="26">
        <v>9.6199999999999994E-2</v>
      </c>
    </row>
    <row r="104" spans="1:16" ht="15" customHeight="1" x14ac:dyDescent="0.25">
      <c r="A104" s="30" t="s">
        <v>565</v>
      </c>
      <c r="B104" s="31" t="s">
        <v>276</v>
      </c>
      <c r="C104" s="31" t="s">
        <v>624</v>
      </c>
      <c r="D104" s="31" t="s">
        <v>625</v>
      </c>
      <c r="E104" s="31">
        <v>42298</v>
      </c>
      <c r="F104" s="31">
        <v>45090</v>
      </c>
      <c r="G104" s="31">
        <v>2792</v>
      </c>
      <c r="H104" s="32">
        <v>6.19206032E-2</v>
      </c>
      <c r="J104" s="26" t="s">
        <v>602</v>
      </c>
      <c r="K104" s="26" t="s">
        <v>565</v>
      </c>
      <c r="L104" s="26" t="s">
        <v>268</v>
      </c>
      <c r="M104" s="26">
        <v>23.35</v>
      </c>
      <c r="N104" s="26">
        <v>22.946999999999999</v>
      </c>
      <c r="O104" s="26">
        <v>0.40300000000000002</v>
      </c>
      <c r="P104" s="26">
        <v>1.7299999999999999E-2</v>
      </c>
    </row>
    <row r="105" spans="1:16" ht="15" customHeight="1" x14ac:dyDescent="0.25">
      <c r="A105" s="30" t="s">
        <v>565</v>
      </c>
      <c r="B105" s="31" t="s">
        <v>277</v>
      </c>
      <c r="C105" s="31" t="s">
        <v>626</v>
      </c>
      <c r="D105" s="31" t="s">
        <v>627</v>
      </c>
      <c r="E105" s="31">
        <v>91712</v>
      </c>
      <c r="F105" s="31">
        <v>97950</v>
      </c>
      <c r="G105" s="31">
        <v>6238</v>
      </c>
      <c r="H105" s="32">
        <v>6.3685553899999997E-2</v>
      </c>
      <c r="J105" s="26" t="s">
        <v>604</v>
      </c>
      <c r="K105" s="26" t="s">
        <v>565</v>
      </c>
      <c r="L105" s="26" t="s">
        <v>26</v>
      </c>
      <c r="M105" s="26">
        <v>30.09</v>
      </c>
      <c r="N105" s="26">
        <v>23.303999999999998</v>
      </c>
      <c r="O105" s="26">
        <v>6.7859999999999996</v>
      </c>
      <c r="P105" s="26">
        <v>0.22550000000000001</v>
      </c>
    </row>
    <row r="106" spans="1:16" ht="15" customHeight="1" x14ac:dyDescent="0.25">
      <c r="A106" s="30" t="s">
        <v>565</v>
      </c>
      <c r="B106" s="31" t="s">
        <v>278</v>
      </c>
      <c r="C106" s="31" t="s">
        <v>628</v>
      </c>
      <c r="D106" s="31" t="s">
        <v>629</v>
      </c>
      <c r="E106" s="31">
        <v>31875</v>
      </c>
      <c r="F106" s="31">
        <v>39870</v>
      </c>
      <c r="G106" s="31">
        <v>7995</v>
      </c>
      <c r="H106" s="32">
        <v>0.20052671180000001</v>
      </c>
      <c r="J106" s="26" t="s">
        <v>606</v>
      </c>
      <c r="K106" s="26" t="s">
        <v>565</v>
      </c>
      <c r="L106" s="26" t="s">
        <v>42</v>
      </c>
      <c r="M106" s="26">
        <v>69.150000000000006</v>
      </c>
      <c r="N106" s="26">
        <v>41.415999999999997</v>
      </c>
      <c r="O106" s="26">
        <v>27.734000000000002</v>
      </c>
      <c r="P106" s="26">
        <v>0.40110000000000001</v>
      </c>
    </row>
    <row r="107" spans="1:16" ht="15" customHeight="1" x14ac:dyDescent="0.25">
      <c r="A107" s="30" t="s">
        <v>565</v>
      </c>
      <c r="B107" s="31" t="s">
        <v>279</v>
      </c>
      <c r="C107" s="31" t="s">
        <v>630</v>
      </c>
      <c r="D107" s="31" t="s">
        <v>631</v>
      </c>
      <c r="E107" s="31">
        <v>33856</v>
      </c>
      <c r="F107" s="31">
        <v>35240</v>
      </c>
      <c r="G107" s="31">
        <v>1384</v>
      </c>
      <c r="H107" s="32">
        <v>3.92735528E-2</v>
      </c>
      <c r="J107" s="26" t="s">
        <v>608</v>
      </c>
      <c r="K107" s="26" t="s">
        <v>565</v>
      </c>
      <c r="L107" s="26" t="s">
        <v>269</v>
      </c>
      <c r="M107" s="26">
        <v>45.98</v>
      </c>
      <c r="N107" s="26">
        <v>41.694000000000003</v>
      </c>
      <c r="O107" s="26">
        <v>4.2859999999999996</v>
      </c>
      <c r="P107" s="26">
        <v>9.3200000000000005E-2</v>
      </c>
    </row>
    <row r="108" spans="1:16" ht="15" customHeight="1" x14ac:dyDescent="0.25">
      <c r="A108" s="30" t="s">
        <v>565</v>
      </c>
      <c r="B108" s="31" t="s">
        <v>280</v>
      </c>
      <c r="C108" s="31" t="s">
        <v>632</v>
      </c>
      <c r="D108" s="31" t="s">
        <v>633</v>
      </c>
      <c r="E108" s="31">
        <v>54235</v>
      </c>
      <c r="F108" s="31">
        <v>56160</v>
      </c>
      <c r="G108" s="31">
        <v>1925</v>
      </c>
      <c r="H108" s="32">
        <v>3.4277065500000002E-2</v>
      </c>
      <c r="J108" s="26" t="s">
        <v>610</v>
      </c>
      <c r="K108" s="26" t="s">
        <v>565</v>
      </c>
      <c r="L108" s="26" t="s">
        <v>69</v>
      </c>
      <c r="M108" s="26">
        <v>51.45</v>
      </c>
      <c r="N108" s="26">
        <v>39.898000000000003</v>
      </c>
      <c r="O108" s="26">
        <v>11.552</v>
      </c>
      <c r="P108" s="26">
        <v>0.22450000000000001</v>
      </c>
    </row>
    <row r="109" spans="1:16" ht="15" customHeight="1" x14ac:dyDescent="0.25">
      <c r="A109" s="30" t="s">
        <v>565</v>
      </c>
      <c r="B109" s="31" t="s">
        <v>281</v>
      </c>
      <c r="C109" s="31" t="s">
        <v>634</v>
      </c>
      <c r="D109" s="31" t="s">
        <v>635</v>
      </c>
      <c r="E109" s="31">
        <v>43766</v>
      </c>
      <c r="F109" s="31">
        <v>52710</v>
      </c>
      <c r="G109" s="31">
        <v>8944</v>
      </c>
      <c r="H109" s="32">
        <v>0.1696831721</v>
      </c>
      <c r="J109" s="26" t="s">
        <v>612</v>
      </c>
      <c r="K109" s="26" t="s">
        <v>565</v>
      </c>
      <c r="L109" s="26" t="s">
        <v>90</v>
      </c>
      <c r="M109" s="26">
        <v>41.05</v>
      </c>
      <c r="N109" s="26">
        <v>30.379000000000001</v>
      </c>
      <c r="O109" s="26">
        <v>10.670999999999999</v>
      </c>
      <c r="P109" s="26">
        <v>0.26</v>
      </c>
    </row>
    <row r="110" spans="1:16" ht="15" customHeight="1" x14ac:dyDescent="0.25">
      <c r="A110" s="30" t="s">
        <v>565</v>
      </c>
      <c r="B110" s="31" t="s">
        <v>282</v>
      </c>
      <c r="C110" s="31" t="s">
        <v>636</v>
      </c>
      <c r="D110" s="31" t="s">
        <v>637</v>
      </c>
      <c r="E110" s="31">
        <v>48464</v>
      </c>
      <c r="F110" s="31">
        <v>50390</v>
      </c>
      <c r="G110" s="31">
        <v>1926</v>
      </c>
      <c r="H110" s="32">
        <v>3.8221869399999997E-2</v>
      </c>
      <c r="J110" s="26" t="s">
        <v>614</v>
      </c>
      <c r="K110" s="26" t="s">
        <v>565</v>
      </c>
      <c r="L110" s="26" t="s">
        <v>91</v>
      </c>
      <c r="M110" s="26">
        <v>64.290000000000006</v>
      </c>
      <c r="N110" s="26">
        <v>50.354999999999997</v>
      </c>
      <c r="O110" s="26">
        <v>13.935</v>
      </c>
      <c r="P110" s="26">
        <v>0.21679999999999999</v>
      </c>
    </row>
    <row r="111" spans="1:16" ht="15" customHeight="1" x14ac:dyDescent="0.25">
      <c r="A111" s="30" t="s">
        <v>565</v>
      </c>
      <c r="B111" s="31" t="s">
        <v>283</v>
      </c>
      <c r="C111" s="31" t="s">
        <v>638</v>
      </c>
      <c r="D111" s="31" t="s">
        <v>639</v>
      </c>
      <c r="E111" s="31">
        <v>49792</v>
      </c>
      <c r="F111" s="31">
        <v>52740</v>
      </c>
      <c r="G111" s="31">
        <v>2948</v>
      </c>
      <c r="H111" s="32">
        <v>5.5896852499999997E-2</v>
      </c>
      <c r="J111" s="26" t="s">
        <v>616</v>
      </c>
      <c r="K111" s="26" t="s">
        <v>565</v>
      </c>
      <c r="L111" s="26" t="s">
        <v>108</v>
      </c>
      <c r="M111" s="26">
        <v>43.28</v>
      </c>
      <c r="N111" s="26">
        <v>33.195999999999998</v>
      </c>
      <c r="O111" s="26">
        <v>10.084</v>
      </c>
      <c r="P111" s="26">
        <v>0.23300000000000001</v>
      </c>
    </row>
    <row r="112" spans="1:16" ht="15" customHeight="1" x14ac:dyDescent="0.25">
      <c r="A112" s="30" t="s">
        <v>565</v>
      </c>
      <c r="B112" s="31" t="s">
        <v>284</v>
      </c>
      <c r="C112" s="31" t="s">
        <v>640</v>
      </c>
      <c r="D112" s="31" t="s">
        <v>641</v>
      </c>
      <c r="E112" s="31">
        <v>48684</v>
      </c>
      <c r="F112" s="31">
        <v>49470</v>
      </c>
      <c r="G112" s="31">
        <v>786</v>
      </c>
      <c r="H112" s="32">
        <v>1.5888417200000001E-2</v>
      </c>
      <c r="J112" s="26" t="s">
        <v>632</v>
      </c>
      <c r="K112" s="26" t="s">
        <v>565</v>
      </c>
      <c r="L112" s="26" t="s">
        <v>280</v>
      </c>
      <c r="M112" s="26">
        <v>56.16</v>
      </c>
      <c r="N112" s="26">
        <v>54.173000000000002</v>
      </c>
      <c r="O112" s="26">
        <v>1.9870000000000001</v>
      </c>
      <c r="P112" s="26">
        <v>3.5400000000000001E-2</v>
      </c>
    </row>
    <row r="113" spans="1:16" ht="15" customHeight="1" x14ac:dyDescent="0.25">
      <c r="A113" s="30" t="s">
        <v>565</v>
      </c>
      <c r="B113" s="31" t="s">
        <v>66</v>
      </c>
      <c r="C113" s="31" t="s">
        <v>642</v>
      </c>
      <c r="D113" s="31" t="s">
        <v>643</v>
      </c>
      <c r="E113" s="31">
        <v>47134</v>
      </c>
      <c r="F113" s="31">
        <v>54440</v>
      </c>
      <c r="G113" s="31">
        <v>7306</v>
      </c>
      <c r="H113" s="32">
        <v>0.1342027921</v>
      </c>
      <c r="J113" s="26" t="s">
        <v>634</v>
      </c>
      <c r="K113" s="26" t="s">
        <v>565</v>
      </c>
      <c r="L113" s="26" t="s">
        <v>281</v>
      </c>
      <c r="M113" s="26">
        <v>52.71</v>
      </c>
      <c r="N113" s="26">
        <v>43.933</v>
      </c>
      <c r="O113" s="26">
        <v>8.7769999999999992</v>
      </c>
      <c r="P113" s="26">
        <v>0.16650000000000001</v>
      </c>
    </row>
    <row r="114" spans="1:16" ht="15" customHeight="1" x14ac:dyDescent="0.25">
      <c r="A114" s="30" t="s">
        <v>565</v>
      </c>
      <c r="B114" s="31" t="s">
        <v>285</v>
      </c>
      <c r="C114" s="31" t="s">
        <v>644</v>
      </c>
      <c r="D114" s="31" t="s">
        <v>645</v>
      </c>
      <c r="E114" s="31">
        <v>46955</v>
      </c>
      <c r="F114" s="31">
        <v>50400</v>
      </c>
      <c r="G114" s="31">
        <v>3445</v>
      </c>
      <c r="H114" s="32">
        <v>6.8353174599999997E-2</v>
      </c>
      <c r="J114" s="26" t="s">
        <v>636</v>
      </c>
      <c r="K114" s="26" t="s">
        <v>565</v>
      </c>
      <c r="L114" s="26" t="s">
        <v>282</v>
      </c>
      <c r="M114" s="26">
        <v>50.39</v>
      </c>
      <c r="N114" s="26">
        <v>48.432000000000002</v>
      </c>
      <c r="O114" s="26">
        <v>1.958</v>
      </c>
      <c r="P114" s="26">
        <v>3.8899999999999997E-2</v>
      </c>
    </row>
    <row r="115" spans="1:16" ht="15" customHeight="1" x14ac:dyDescent="0.25">
      <c r="A115" s="30" t="s">
        <v>399</v>
      </c>
      <c r="B115" s="31" t="s">
        <v>52</v>
      </c>
      <c r="C115" s="31" t="s">
        <v>646</v>
      </c>
      <c r="D115" s="31" t="s">
        <v>647</v>
      </c>
      <c r="E115" s="31">
        <v>53616</v>
      </c>
      <c r="F115" s="31">
        <v>85430</v>
      </c>
      <c r="G115" s="31">
        <v>31814</v>
      </c>
      <c r="H115" s="32">
        <v>0.37239845490000001</v>
      </c>
      <c r="J115" s="26" t="s">
        <v>638</v>
      </c>
      <c r="K115" s="26" t="s">
        <v>565</v>
      </c>
      <c r="L115" s="26" t="s">
        <v>283</v>
      </c>
      <c r="M115" s="26">
        <v>52.74</v>
      </c>
      <c r="N115" s="26">
        <v>49.719000000000001</v>
      </c>
      <c r="O115" s="26">
        <v>3.0209999999999999</v>
      </c>
      <c r="P115" s="26">
        <v>5.7299999999999997E-2</v>
      </c>
    </row>
    <row r="116" spans="1:16" ht="15" customHeight="1" x14ac:dyDescent="0.25">
      <c r="A116" s="30" t="s">
        <v>399</v>
      </c>
      <c r="B116" s="31" t="s">
        <v>151</v>
      </c>
      <c r="C116" s="31" t="s">
        <v>648</v>
      </c>
      <c r="D116" s="31" t="s">
        <v>649</v>
      </c>
      <c r="E116" s="31">
        <v>74442</v>
      </c>
      <c r="F116" s="31">
        <v>76890</v>
      </c>
      <c r="G116" s="31">
        <v>2448</v>
      </c>
      <c r="H116" s="32">
        <v>3.1837690199999998E-2</v>
      </c>
      <c r="J116" s="26" t="s">
        <v>640</v>
      </c>
      <c r="K116" s="26" t="s">
        <v>565</v>
      </c>
      <c r="L116" s="26" t="s">
        <v>284</v>
      </c>
      <c r="M116" s="26">
        <v>49.47</v>
      </c>
      <c r="N116" s="26">
        <v>48.65</v>
      </c>
      <c r="O116" s="26">
        <v>0.82</v>
      </c>
      <c r="P116" s="26">
        <v>1.66E-2</v>
      </c>
    </row>
    <row r="117" spans="1:16" ht="15" customHeight="1" x14ac:dyDescent="0.25">
      <c r="A117" s="30" t="s">
        <v>399</v>
      </c>
      <c r="B117" s="31" t="s">
        <v>153</v>
      </c>
      <c r="C117" s="31" t="s">
        <v>650</v>
      </c>
      <c r="D117" s="31" t="s">
        <v>651</v>
      </c>
      <c r="E117" s="31">
        <v>111388</v>
      </c>
      <c r="F117" s="31">
        <v>116470</v>
      </c>
      <c r="G117" s="31">
        <v>5082</v>
      </c>
      <c r="H117" s="32">
        <v>4.3633553700000001E-2</v>
      </c>
      <c r="J117" s="26" t="s">
        <v>642</v>
      </c>
      <c r="K117" s="26" t="s">
        <v>565</v>
      </c>
      <c r="L117" s="26" t="s">
        <v>66</v>
      </c>
      <c r="M117" s="26">
        <v>54.44</v>
      </c>
      <c r="N117" s="26">
        <v>47.066000000000003</v>
      </c>
      <c r="O117" s="26">
        <v>7.3739999999999997</v>
      </c>
      <c r="P117" s="26">
        <v>0.13550000000000001</v>
      </c>
    </row>
    <row r="118" spans="1:16" ht="15" customHeight="1" x14ac:dyDescent="0.25">
      <c r="A118" s="30" t="s">
        <v>399</v>
      </c>
      <c r="B118" s="31" t="s">
        <v>86</v>
      </c>
      <c r="C118" s="31" t="s">
        <v>652</v>
      </c>
      <c r="D118" s="31" t="s">
        <v>653</v>
      </c>
      <c r="E118" s="31">
        <v>96195</v>
      </c>
      <c r="F118" s="31">
        <v>143930</v>
      </c>
      <c r="G118" s="31">
        <v>47735</v>
      </c>
      <c r="H118" s="32">
        <v>0.3316542764</v>
      </c>
      <c r="J118" s="26" t="s">
        <v>644</v>
      </c>
      <c r="K118" s="26" t="s">
        <v>565</v>
      </c>
      <c r="L118" s="26" t="s">
        <v>285</v>
      </c>
      <c r="M118" s="26">
        <v>50.4</v>
      </c>
      <c r="N118" s="26">
        <v>46.921999999999997</v>
      </c>
      <c r="O118" s="26">
        <v>3.4780000000000002</v>
      </c>
      <c r="P118" s="26">
        <v>6.9000000000000006E-2</v>
      </c>
    </row>
    <row r="119" spans="1:16" ht="15" customHeight="1" x14ac:dyDescent="0.25">
      <c r="A119" s="30" t="s">
        <v>399</v>
      </c>
      <c r="B119" s="31" t="s">
        <v>290</v>
      </c>
      <c r="C119" s="31" t="s">
        <v>654</v>
      </c>
      <c r="D119" s="31" t="s">
        <v>655</v>
      </c>
      <c r="E119" s="31">
        <v>42034</v>
      </c>
      <c r="F119" s="31">
        <v>43850</v>
      </c>
      <c r="G119" s="31">
        <v>1816</v>
      </c>
      <c r="H119" s="32">
        <v>4.1413911099999999E-2</v>
      </c>
      <c r="J119" s="26" t="s">
        <v>646</v>
      </c>
      <c r="K119" s="26" t="s">
        <v>399</v>
      </c>
      <c r="L119" s="26" t="s">
        <v>1296</v>
      </c>
      <c r="M119" s="26">
        <v>85.43</v>
      </c>
      <c r="N119" s="26">
        <v>53.52</v>
      </c>
      <c r="O119" s="26">
        <v>31.91</v>
      </c>
      <c r="P119" s="26">
        <v>0.3735</v>
      </c>
    </row>
    <row r="120" spans="1:16" ht="15" customHeight="1" x14ac:dyDescent="0.25">
      <c r="A120" s="30" t="s">
        <v>399</v>
      </c>
      <c r="B120" s="31" t="s">
        <v>291</v>
      </c>
      <c r="C120" s="31" t="s">
        <v>656</v>
      </c>
      <c r="D120" s="31" t="s">
        <v>657</v>
      </c>
      <c r="E120" s="31">
        <v>45857</v>
      </c>
      <c r="F120" s="31">
        <v>51850</v>
      </c>
      <c r="G120" s="31">
        <v>5993</v>
      </c>
      <c r="H120" s="32">
        <v>0.1155834137</v>
      </c>
      <c r="J120" s="26" t="s">
        <v>648</v>
      </c>
      <c r="K120" s="26" t="s">
        <v>399</v>
      </c>
      <c r="L120" s="26" t="s">
        <v>151</v>
      </c>
      <c r="M120" s="26">
        <v>76.89</v>
      </c>
      <c r="N120" s="26">
        <v>74.451999999999998</v>
      </c>
      <c r="O120" s="26">
        <v>2.4380000000000002</v>
      </c>
      <c r="P120" s="26">
        <v>3.1699999999999999E-2</v>
      </c>
    </row>
    <row r="121" spans="1:16" ht="15" customHeight="1" x14ac:dyDescent="0.25">
      <c r="A121" s="30" t="s">
        <v>399</v>
      </c>
      <c r="B121" s="31" t="s">
        <v>57</v>
      </c>
      <c r="C121" s="31" t="s">
        <v>658</v>
      </c>
      <c r="D121" s="31" t="s">
        <v>659</v>
      </c>
      <c r="E121" s="31">
        <v>41489</v>
      </c>
      <c r="F121" s="31">
        <v>45680</v>
      </c>
      <c r="G121" s="31">
        <v>4191</v>
      </c>
      <c r="H121" s="32">
        <v>9.1746935200000004E-2</v>
      </c>
      <c r="J121" s="26" t="s">
        <v>650</v>
      </c>
      <c r="K121" s="26" t="s">
        <v>399</v>
      </c>
      <c r="L121" s="26" t="s">
        <v>153</v>
      </c>
      <c r="M121" s="26">
        <v>116.47</v>
      </c>
      <c r="N121" s="26">
        <v>111.053</v>
      </c>
      <c r="O121" s="26">
        <v>5.4169999999999998</v>
      </c>
      <c r="P121" s="26">
        <v>4.65E-2</v>
      </c>
    </row>
    <row r="122" spans="1:16" ht="15" customHeight="1" x14ac:dyDescent="0.25">
      <c r="A122" s="30" t="s">
        <v>399</v>
      </c>
      <c r="B122" s="31" t="s">
        <v>292</v>
      </c>
      <c r="C122" s="31" t="s">
        <v>660</v>
      </c>
      <c r="D122" s="31" t="s">
        <v>661</v>
      </c>
      <c r="E122" s="31">
        <v>52050</v>
      </c>
      <c r="F122" s="31">
        <v>56220</v>
      </c>
      <c r="G122" s="31">
        <v>4170</v>
      </c>
      <c r="H122" s="32">
        <v>7.4172892200000007E-2</v>
      </c>
      <c r="J122" s="26" t="s">
        <v>652</v>
      </c>
      <c r="K122" s="26" t="s">
        <v>399</v>
      </c>
      <c r="L122" s="26" t="s">
        <v>86</v>
      </c>
      <c r="M122" s="26">
        <v>143.93</v>
      </c>
      <c r="N122" s="26">
        <v>95.983000000000004</v>
      </c>
      <c r="O122" s="26">
        <v>47.947000000000003</v>
      </c>
      <c r="P122" s="26">
        <v>0.33310000000000001</v>
      </c>
    </row>
    <row r="123" spans="1:16" ht="15" customHeight="1" x14ac:dyDescent="0.25">
      <c r="A123" s="30" t="s">
        <v>399</v>
      </c>
      <c r="B123" s="31" t="s">
        <v>293</v>
      </c>
      <c r="C123" s="31" t="s">
        <v>662</v>
      </c>
      <c r="D123" s="31" t="s">
        <v>663</v>
      </c>
      <c r="E123" s="31">
        <v>41814</v>
      </c>
      <c r="F123" s="31">
        <v>47210</v>
      </c>
      <c r="G123" s="31">
        <v>5396</v>
      </c>
      <c r="H123" s="32">
        <v>0.11429781830000001</v>
      </c>
      <c r="J123" s="26" t="s">
        <v>654</v>
      </c>
      <c r="K123" s="26" t="s">
        <v>399</v>
      </c>
      <c r="L123" s="26" t="s">
        <v>290</v>
      </c>
      <c r="M123" s="26">
        <v>43.85</v>
      </c>
      <c r="N123" s="26">
        <v>42.386000000000003</v>
      </c>
      <c r="O123" s="26">
        <v>1.464</v>
      </c>
      <c r="P123" s="26">
        <v>3.3399999999999999E-2</v>
      </c>
    </row>
    <row r="124" spans="1:16" ht="15" customHeight="1" x14ac:dyDescent="0.25">
      <c r="A124" s="30" t="s">
        <v>399</v>
      </c>
      <c r="B124" s="31" t="s">
        <v>96</v>
      </c>
      <c r="C124" s="31" t="s">
        <v>664</v>
      </c>
      <c r="D124" s="31" t="s">
        <v>665</v>
      </c>
      <c r="E124" s="31">
        <v>51879</v>
      </c>
      <c r="F124" s="31">
        <v>60660</v>
      </c>
      <c r="G124" s="31">
        <v>8781</v>
      </c>
      <c r="H124" s="32">
        <v>0.14475766570000001</v>
      </c>
      <c r="J124" s="26" t="s">
        <v>656</v>
      </c>
      <c r="K124" s="26" t="s">
        <v>399</v>
      </c>
      <c r="L124" s="26" t="s">
        <v>291</v>
      </c>
      <c r="M124" s="26">
        <v>51.85</v>
      </c>
      <c r="N124" s="26">
        <v>45.829000000000001</v>
      </c>
      <c r="O124" s="26">
        <v>6.0209999999999999</v>
      </c>
      <c r="P124" s="26">
        <v>0.11609999999999999</v>
      </c>
    </row>
    <row r="125" spans="1:16" ht="15" customHeight="1" x14ac:dyDescent="0.25">
      <c r="A125" s="30" t="s">
        <v>399</v>
      </c>
      <c r="B125" s="31" t="s">
        <v>294</v>
      </c>
      <c r="C125" s="31" t="s">
        <v>666</v>
      </c>
      <c r="D125" s="31" t="s">
        <v>667</v>
      </c>
      <c r="E125" s="31">
        <v>36420</v>
      </c>
      <c r="F125" s="31">
        <v>44080</v>
      </c>
      <c r="G125" s="31">
        <v>7660</v>
      </c>
      <c r="H125" s="32">
        <v>0.1737749546</v>
      </c>
      <c r="J125" s="26" t="s">
        <v>658</v>
      </c>
      <c r="K125" s="26" t="s">
        <v>399</v>
      </c>
      <c r="L125" s="26" t="s">
        <v>57</v>
      </c>
      <c r="M125" s="26">
        <v>45.68</v>
      </c>
      <c r="N125" s="26">
        <v>41.524999999999999</v>
      </c>
      <c r="O125" s="26">
        <v>4.1550000000000002</v>
      </c>
      <c r="P125" s="26">
        <v>9.0999999999999998E-2</v>
      </c>
    </row>
    <row r="126" spans="1:16" ht="15" customHeight="1" x14ac:dyDescent="0.25">
      <c r="A126" s="30" t="s">
        <v>399</v>
      </c>
      <c r="B126" s="31" t="s">
        <v>295</v>
      </c>
      <c r="C126" s="31" t="s">
        <v>668</v>
      </c>
      <c r="D126" s="31" t="s">
        <v>669</v>
      </c>
      <c r="E126" s="31">
        <v>31536</v>
      </c>
      <c r="F126" s="31">
        <v>32720</v>
      </c>
      <c r="G126" s="31">
        <v>1184</v>
      </c>
      <c r="H126" s="32">
        <v>3.6185819100000002E-2</v>
      </c>
      <c r="J126" s="26" t="s">
        <v>660</v>
      </c>
      <c r="K126" s="26" t="s">
        <v>399</v>
      </c>
      <c r="L126" s="26" t="s">
        <v>292</v>
      </c>
      <c r="M126" s="26">
        <v>56.22</v>
      </c>
      <c r="N126" s="26">
        <v>51.951000000000001</v>
      </c>
      <c r="O126" s="26">
        <v>4.2690000000000001</v>
      </c>
      <c r="P126" s="26">
        <v>7.5899999999999995E-2</v>
      </c>
    </row>
    <row r="127" spans="1:16" ht="15" customHeight="1" x14ac:dyDescent="0.25">
      <c r="A127" s="30" t="s">
        <v>399</v>
      </c>
      <c r="B127" s="31" t="s">
        <v>312</v>
      </c>
      <c r="C127" s="31" t="s">
        <v>670</v>
      </c>
      <c r="D127" s="31" t="s">
        <v>671</v>
      </c>
      <c r="E127" s="31">
        <v>24798</v>
      </c>
      <c r="F127" s="31">
        <v>28300</v>
      </c>
      <c r="G127" s="31">
        <v>3502</v>
      </c>
      <c r="H127" s="32">
        <v>0.12374558300000001</v>
      </c>
      <c r="J127" s="26" t="s">
        <v>662</v>
      </c>
      <c r="K127" s="26" t="s">
        <v>399</v>
      </c>
      <c r="L127" s="26" t="s">
        <v>293</v>
      </c>
      <c r="M127" s="26">
        <v>47.21</v>
      </c>
      <c r="N127" s="26">
        <v>42.134999999999998</v>
      </c>
      <c r="O127" s="26">
        <v>5.0750000000000002</v>
      </c>
      <c r="P127" s="26">
        <v>0.1075</v>
      </c>
    </row>
    <row r="128" spans="1:16" ht="15" customHeight="1" x14ac:dyDescent="0.25">
      <c r="A128" s="30" t="s">
        <v>399</v>
      </c>
      <c r="B128" s="31" t="s">
        <v>313</v>
      </c>
      <c r="C128" s="31" t="s">
        <v>672</v>
      </c>
      <c r="D128" s="31" t="s">
        <v>673</v>
      </c>
      <c r="E128" s="31">
        <v>54749</v>
      </c>
      <c r="F128" s="31">
        <v>57170</v>
      </c>
      <c r="G128" s="31">
        <v>2421</v>
      </c>
      <c r="H128" s="32">
        <v>4.2347385000000001E-2</v>
      </c>
      <c r="J128" s="26" t="s">
        <v>664</v>
      </c>
      <c r="K128" s="26" t="s">
        <v>399</v>
      </c>
      <c r="L128" s="26" t="s">
        <v>96</v>
      </c>
      <c r="M128" s="26">
        <v>60.66</v>
      </c>
      <c r="N128" s="26">
        <v>51.816000000000003</v>
      </c>
      <c r="O128" s="26">
        <v>8.8439999999999994</v>
      </c>
      <c r="P128" s="26">
        <v>0.14580000000000001</v>
      </c>
    </row>
    <row r="129" spans="1:16" ht="15" customHeight="1" x14ac:dyDescent="0.25">
      <c r="A129" s="30" t="s">
        <v>399</v>
      </c>
      <c r="B129" s="31" t="s">
        <v>80</v>
      </c>
      <c r="C129" s="31" t="s">
        <v>674</v>
      </c>
      <c r="D129" s="31" t="s">
        <v>675</v>
      </c>
      <c r="E129" s="31">
        <v>43398</v>
      </c>
      <c r="F129" s="31">
        <v>47120</v>
      </c>
      <c r="G129" s="31">
        <v>3722</v>
      </c>
      <c r="H129" s="32">
        <v>7.8989813199999995E-2</v>
      </c>
      <c r="J129" s="26" t="s">
        <v>666</v>
      </c>
      <c r="K129" s="26" t="s">
        <v>399</v>
      </c>
      <c r="L129" s="26" t="s">
        <v>294</v>
      </c>
      <c r="M129" s="26">
        <v>44.08</v>
      </c>
      <c r="N129" s="26">
        <v>36.372</v>
      </c>
      <c r="O129" s="26">
        <v>7.7080000000000002</v>
      </c>
      <c r="P129" s="26">
        <v>0.1749</v>
      </c>
    </row>
    <row r="130" spans="1:16" ht="15" customHeight="1" x14ac:dyDescent="0.25">
      <c r="A130" s="30" t="s">
        <v>399</v>
      </c>
      <c r="B130" s="31" t="s">
        <v>98</v>
      </c>
      <c r="C130" s="31" t="s">
        <v>676</v>
      </c>
      <c r="D130" s="31" t="s">
        <v>677</v>
      </c>
      <c r="E130" s="31">
        <v>41710</v>
      </c>
      <c r="F130" s="31">
        <v>59750</v>
      </c>
      <c r="G130" s="31">
        <v>18040</v>
      </c>
      <c r="H130" s="32">
        <v>0.30192468620000001</v>
      </c>
      <c r="J130" s="26" t="s">
        <v>668</v>
      </c>
      <c r="K130" s="26" t="s">
        <v>399</v>
      </c>
      <c r="L130" s="26" t="s">
        <v>295</v>
      </c>
      <c r="M130" s="26">
        <v>32.72</v>
      </c>
      <c r="N130" s="26">
        <v>31.594999999999999</v>
      </c>
      <c r="O130" s="26">
        <v>1.125</v>
      </c>
      <c r="P130" s="26">
        <v>3.44E-2</v>
      </c>
    </row>
    <row r="131" spans="1:16" ht="15" customHeight="1" x14ac:dyDescent="0.25">
      <c r="A131" s="30" t="s">
        <v>399</v>
      </c>
      <c r="B131" s="31" t="s">
        <v>314</v>
      </c>
      <c r="C131" s="31" t="s">
        <v>678</v>
      </c>
      <c r="D131" s="31" t="s">
        <v>679</v>
      </c>
      <c r="E131" s="31">
        <v>55946</v>
      </c>
      <c r="F131" s="31">
        <v>64720</v>
      </c>
      <c r="G131" s="31">
        <v>8774</v>
      </c>
      <c r="H131" s="32">
        <v>0.1355686032</v>
      </c>
      <c r="J131" s="26" t="s">
        <v>670</v>
      </c>
      <c r="K131" s="26" t="s">
        <v>399</v>
      </c>
      <c r="L131" s="26" t="s">
        <v>312</v>
      </c>
      <c r="M131" s="26">
        <v>28.3</v>
      </c>
      <c r="N131" s="26">
        <v>24.834</v>
      </c>
      <c r="O131" s="26">
        <v>3.4660000000000002</v>
      </c>
      <c r="P131" s="26">
        <v>0.1225</v>
      </c>
    </row>
    <row r="132" spans="1:16" ht="15" customHeight="1" x14ac:dyDescent="0.25">
      <c r="A132" s="30" t="s">
        <v>399</v>
      </c>
      <c r="B132" s="31" t="s">
        <v>320</v>
      </c>
      <c r="C132" s="31" t="s">
        <v>680</v>
      </c>
      <c r="D132" s="31" t="s">
        <v>681</v>
      </c>
      <c r="E132" s="31">
        <v>38504</v>
      </c>
      <c r="F132" s="31">
        <v>41790</v>
      </c>
      <c r="G132" s="31">
        <v>3286</v>
      </c>
      <c r="H132" s="32">
        <v>7.8631251499999999E-2</v>
      </c>
      <c r="J132" s="26" t="s">
        <v>672</v>
      </c>
      <c r="K132" s="26" t="s">
        <v>399</v>
      </c>
      <c r="L132" s="26" t="s">
        <v>313</v>
      </c>
      <c r="M132" s="26">
        <v>57.17</v>
      </c>
      <c r="N132" s="26">
        <v>54.639000000000003</v>
      </c>
      <c r="O132" s="26">
        <v>2.5310000000000001</v>
      </c>
      <c r="P132" s="26">
        <v>4.4299999999999999E-2</v>
      </c>
    </row>
    <row r="133" spans="1:16" ht="15" customHeight="1" x14ac:dyDescent="0.25">
      <c r="A133" s="30" t="s">
        <v>399</v>
      </c>
      <c r="B133" s="31" t="s">
        <v>59</v>
      </c>
      <c r="C133" s="31" t="s">
        <v>682</v>
      </c>
      <c r="D133" s="31" t="s">
        <v>683</v>
      </c>
      <c r="E133" s="31">
        <v>23094</v>
      </c>
      <c r="F133" s="31">
        <v>35800</v>
      </c>
      <c r="G133" s="31">
        <v>12706</v>
      </c>
      <c r="H133" s="32">
        <v>0.35491620109999999</v>
      </c>
      <c r="J133" s="26" t="s">
        <v>674</v>
      </c>
      <c r="K133" s="26" t="s">
        <v>399</v>
      </c>
      <c r="L133" s="26" t="s">
        <v>80</v>
      </c>
      <c r="M133" s="26">
        <v>47.12</v>
      </c>
      <c r="N133" s="26">
        <v>43.774000000000001</v>
      </c>
      <c r="O133" s="26">
        <v>3.3460000000000001</v>
      </c>
      <c r="P133" s="26">
        <v>7.0999999999999994E-2</v>
      </c>
    </row>
    <row r="134" spans="1:16" ht="15" customHeight="1" x14ac:dyDescent="0.25">
      <c r="A134" s="30" t="s">
        <v>399</v>
      </c>
      <c r="B134" s="31" t="s">
        <v>321</v>
      </c>
      <c r="C134" s="31" t="s">
        <v>684</v>
      </c>
      <c r="D134" s="31" t="s">
        <v>685</v>
      </c>
      <c r="E134" s="31">
        <v>36033</v>
      </c>
      <c r="F134" s="31">
        <v>36810</v>
      </c>
      <c r="G134" s="31">
        <v>777</v>
      </c>
      <c r="H134" s="32">
        <v>2.1108394499999999E-2</v>
      </c>
      <c r="J134" s="26" t="s">
        <v>676</v>
      </c>
      <c r="K134" s="26" t="s">
        <v>399</v>
      </c>
      <c r="L134" s="26" t="s">
        <v>98</v>
      </c>
      <c r="M134" s="26">
        <v>59.75</v>
      </c>
      <c r="N134" s="26">
        <v>41.829000000000001</v>
      </c>
      <c r="O134" s="26">
        <v>17.920999999999999</v>
      </c>
      <c r="P134" s="26">
        <v>0.2999</v>
      </c>
    </row>
    <row r="135" spans="1:16" ht="15" customHeight="1" x14ac:dyDescent="0.25">
      <c r="A135" s="30" t="s">
        <v>399</v>
      </c>
      <c r="B135" s="31" t="s">
        <v>322</v>
      </c>
      <c r="C135" s="31" t="s">
        <v>686</v>
      </c>
      <c r="D135" s="31" t="s">
        <v>687</v>
      </c>
      <c r="E135" s="31">
        <v>41770</v>
      </c>
      <c r="F135" s="31">
        <v>46180</v>
      </c>
      <c r="G135" s="31">
        <v>4410</v>
      </c>
      <c r="H135" s="32">
        <v>9.5495885700000005E-2</v>
      </c>
      <c r="J135" s="26" t="s">
        <v>678</v>
      </c>
      <c r="K135" s="26" t="s">
        <v>399</v>
      </c>
      <c r="L135" s="26" t="s">
        <v>314</v>
      </c>
      <c r="M135" s="26">
        <v>64.72</v>
      </c>
      <c r="N135" s="26">
        <v>55.935000000000002</v>
      </c>
      <c r="O135" s="26">
        <v>8.7850000000000001</v>
      </c>
      <c r="P135" s="26">
        <v>0.13569999999999999</v>
      </c>
    </row>
    <row r="136" spans="1:16" ht="15" customHeight="1" x14ac:dyDescent="0.25">
      <c r="A136" s="30" t="s">
        <v>399</v>
      </c>
      <c r="B136" s="31" t="s">
        <v>112</v>
      </c>
      <c r="C136" s="31" t="s">
        <v>688</v>
      </c>
      <c r="D136" s="31" t="s">
        <v>689</v>
      </c>
      <c r="E136" s="31">
        <v>43973</v>
      </c>
      <c r="F136" s="31">
        <v>57650</v>
      </c>
      <c r="G136" s="31">
        <v>13677</v>
      </c>
      <c r="H136" s="32">
        <v>0.23724197750000001</v>
      </c>
      <c r="J136" s="26" t="s">
        <v>680</v>
      </c>
      <c r="K136" s="26" t="s">
        <v>399</v>
      </c>
      <c r="L136" s="26" t="s">
        <v>320</v>
      </c>
      <c r="M136" s="26">
        <v>41.79</v>
      </c>
      <c r="N136" s="26">
        <v>38.43</v>
      </c>
      <c r="O136" s="26">
        <v>3.36</v>
      </c>
      <c r="P136" s="26">
        <v>8.0399999999999999E-2</v>
      </c>
    </row>
    <row r="137" spans="1:16" ht="15" customHeight="1" x14ac:dyDescent="0.25">
      <c r="A137" s="30" t="s">
        <v>399</v>
      </c>
      <c r="B137" s="31" t="s">
        <v>323</v>
      </c>
      <c r="C137" s="31" t="s">
        <v>690</v>
      </c>
      <c r="D137" s="31" t="s">
        <v>691</v>
      </c>
      <c r="E137" s="31">
        <v>40119</v>
      </c>
      <c r="F137" s="31">
        <v>47020</v>
      </c>
      <c r="G137" s="31">
        <v>6901</v>
      </c>
      <c r="H137" s="32">
        <v>0.146767333</v>
      </c>
      <c r="J137" s="26" t="s">
        <v>682</v>
      </c>
      <c r="K137" s="26" t="s">
        <v>399</v>
      </c>
      <c r="L137" s="26" t="s">
        <v>59</v>
      </c>
      <c r="M137" s="26">
        <v>35.799999999999997</v>
      </c>
      <c r="N137" s="26">
        <v>23.084</v>
      </c>
      <c r="O137" s="26">
        <v>12.715999999999999</v>
      </c>
      <c r="P137" s="26">
        <v>0.35520000000000002</v>
      </c>
    </row>
    <row r="138" spans="1:16" ht="15" customHeight="1" x14ac:dyDescent="0.25">
      <c r="A138" s="30" t="s">
        <v>399</v>
      </c>
      <c r="B138" s="31" t="s">
        <v>348</v>
      </c>
      <c r="C138" s="31" t="s">
        <v>692</v>
      </c>
      <c r="D138" s="31" t="s">
        <v>693</v>
      </c>
      <c r="E138" s="31">
        <v>393330</v>
      </c>
      <c r="F138" s="31">
        <v>444440</v>
      </c>
      <c r="G138" s="31">
        <v>51110</v>
      </c>
      <c r="H138" s="32">
        <v>0.11499864999999999</v>
      </c>
      <c r="J138" s="26" t="s">
        <v>684</v>
      </c>
      <c r="K138" s="26" t="s">
        <v>399</v>
      </c>
      <c r="L138" s="26" t="s">
        <v>321</v>
      </c>
      <c r="M138" s="26">
        <v>36.81</v>
      </c>
      <c r="N138" s="26">
        <v>35.905000000000001</v>
      </c>
      <c r="O138" s="26">
        <v>0.90500000000000003</v>
      </c>
      <c r="P138" s="26">
        <v>2.46E-2</v>
      </c>
    </row>
    <row r="139" spans="1:16" ht="15" customHeight="1" x14ac:dyDescent="0.25">
      <c r="A139" s="30" t="s">
        <v>399</v>
      </c>
      <c r="B139" s="31" t="s">
        <v>349</v>
      </c>
      <c r="C139" s="31" t="s">
        <v>694</v>
      </c>
      <c r="D139" s="31" t="s">
        <v>695</v>
      </c>
      <c r="E139" s="31">
        <v>132030</v>
      </c>
      <c r="F139" s="31">
        <v>142770</v>
      </c>
      <c r="G139" s="31">
        <v>10740</v>
      </c>
      <c r="H139" s="32">
        <v>7.5225887800000002E-2</v>
      </c>
      <c r="J139" s="26" t="s">
        <v>686</v>
      </c>
      <c r="K139" s="26" t="s">
        <v>399</v>
      </c>
      <c r="L139" s="26" t="s">
        <v>322</v>
      </c>
      <c r="M139" s="26">
        <v>46.18</v>
      </c>
      <c r="N139" s="26">
        <v>41.756</v>
      </c>
      <c r="O139" s="26">
        <v>4.4240000000000004</v>
      </c>
      <c r="P139" s="26">
        <v>9.5799999999999996E-2</v>
      </c>
    </row>
    <row r="140" spans="1:16" ht="15" customHeight="1" x14ac:dyDescent="0.25">
      <c r="A140" s="30" t="s">
        <v>399</v>
      </c>
      <c r="B140" s="31" t="s">
        <v>350</v>
      </c>
      <c r="C140" s="31" t="s">
        <v>696</v>
      </c>
      <c r="D140" s="31" t="s">
        <v>697</v>
      </c>
      <c r="E140" s="31">
        <v>133044</v>
      </c>
      <c r="F140" s="31">
        <v>138750</v>
      </c>
      <c r="G140" s="31">
        <v>5706</v>
      </c>
      <c r="H140" s="32">
        <v>4.1124324300000001E-2</v>
      </c>
      <c r="J140" s="26" t="s">
        <v>688</v>
      </c>
      <c r="K140" s="26" t="s">
        <v>399</v>
      </c>
      <c r="L140" s="26" t="s">
        <v>112</v>
      </c>
      <c r="M140" s="26">
        <v>57.65</v>
      </c>
      <c r="N140" s="26">
        <v>44.207000000000001</v>
      </c>
      <c r="O140" s="26">
        <v>13.443</v>
      </c>
      <c r="P140" s="26">
        <v>0.23319999999999999</v>
      </c>
    </row>
    <row r="141" spans="1:16" ht="15" customHeight="1" x14ac:dyDescent="0.25">
      <c r="A141" s="30" t="s">
        <v>399</v>
      </c>
      <c r="B141" s="31" t="s">
        <v>351</v>
      </c>
      <c r="C141" s="31" t="s">
        <v>698</v>
      </c>
      <c r="D141" s="31" t="s">
        <v>699</v>
      </c>
      <c r="E141" s="31">
        <v>126132</v>
      </c>
      <c r="F141" s="31">
        <v>133610</v>
      </c>
      <c r="G141" s="31">
        <v>7478</v>
      </c>
      <c r="H141" s="32">
        <v>5.5968864600000001E-2</v>
      </c>
      <c r="J141" s="26" t="s">
        <v>690</v>
      </c>
      <c r="K141" s="26" t="s">
        <v>399</v>
      </c>
      <c r="L141" s="26" t="s">
        <v>323</v>
      </c>
      <c r="M141" s="26">
        <v>47.02</v>
      </c>
      <c r="N141" s="26">
        <v>40.045000000000002</v>
      </c>
      <c r="O141" s="26">
        <v>6.9749999999999996</v>
      </c>
      <c r="P141" s="26">
        <v>0.14829999999999999</v>
      </c>
    </row>
    <row r="142" spans="1:16" ht="15" customHeight="1" x14ac:dyDescent="0.25">
      <c r="A142" s="30" t="s">
        <v>399</v>
      </c>
      <c r="B142" s="31" t="s">
        <v>352</v>
      </c>
      <c r="C142" s="31" t="s">
        <v>700</v>
      </c>
      <c r="D142" s="31" t="s">
        <v>701</v>
      </c>
      <c r="E142" s="31">
        <v>85614</v>
      </c>
      <c r="F142" s="31">
        <v>92480</v>
      </c>
      <c r="G142" s="31">
        <v>6866</v>
      </c>
      <c r="H142" s="32">
        <v>7.4243079599999998E-2</v>
      </c>
      <c r="J142" s="26" t="s">
        <v>692</v>
      </c>
      <c r="K142" s="26" t="s">
        <v>399</v>
      </c>
      <c r="L142" s="26" t="s">
        <v>348</v>
      </c>
      <c r="M142" s="26">
        <v>444.44</v>
      </c>
      <c r="N142" s="26">
        <v>391.92200000000003</v>
      </c>
      <c r="O142" s="26">
        <v>52.518000000000001</v>
      </c>
      <c r="P142" s="26">
        <v>0.1182</v>
      </c>
    </row>
    <row r="143" spans="1:16" ht="15" customHeight="1" x14ac:dyDescent="0.25">
      <c r="A143" s="30" t="s">
        <v>399</v>
      </c>
      <c r="B143" s="31" t="s">
        <v>353</v>
      </c>
      <c r="C143" s="31" t="s">
        <v>702</v>
      </c>
      <c r="D143" s="31" t="s">
        <v>703</v>
      </c>
      <c r="E143" s="31">
        <v>108783</v>
      </c>
      <c r="F143" s="31">
        <v>116220</v>
      </c>
      <c r="G143" s="31">
        <v>7437</v>
      </c>
      <c r="H143" s="32">
        <v>6.3990707300000005E-2</v>
      </c>
      <c r="J143" s="26" t="s">
        <v>694</v>
      </c>
      <c r="K143" s="26" t="s">
        <v>399</v>
      </c>
      <c r="L143" s="26" t="s">
        <v>349</v>
      </c>
      <c r="M143" s="26">
        <v>142.77000000000001</v>
      </c>
      <c r="N143" s="26">
        <v>131.703</v>
      </c>
      <c r="O143" s="26">
        <v>11.067</v>
      </c>
      <c r="P143" s="26">
        <v>7.7499999999999999E-2</v>
      </c>
    </row>
    <row r="144" spans="1:16" ht="15" customHeight="1" x14ac:dyDescent="0.25">
      <c r="A144" s="30" t="s">
        <v>399</v>
      </c>
      <c r="B144" s="31" t="s">
        <v>354</v>
      </c>
      <c r="C144" s="31" t="s">
        <v>704</v>
      </c>
      <c r="D144" s="31" t="s">
        <v>705</v>
      </c>
      <c r="E144" s="31">
        <v>101068</v>
      </c>
      <c r="F144" s="31">
        <v>109990</v>
      </c>
      <c r="G144" s="31">
        <v>8922</v>
      </c>
      <c r="H144" s="32">
        <v>8.1116465099999993E-2</v>
      </c>
      <c r="J144" s="26" t="s">
        <v>696</v>
      </c>
      <c r="K144" s="26" t="s">
        <v>399</v>
      </c>
      <c r="L144" s="26" t="s">
        <v>350</v>
      </c>
      <c r="M144" s="26">
        <v>138.75</v>
      </c>
      <c r="N144" s="26">
        <v>132.643</v>
      </c>
      <c r="O144" s="26">
        <v>6.1070000000000002</v>
      </c>
      <c r="P144" s="26">
        <v>4.3999999999999997E-2</v>
      </c>
    </row>
    <row r="145" spans="1:16" ht="15" customHeight="1" x14ac:dyDescent="0.25">
      <c r="A145" s="30" t="s">
        <v>706</v>
      </c>
      <c r="B145" s="31" t="s">
        <v>167</v>
      </c>
      <c r="C145" s="31" t="s">
        <v>707</v>
      </c>
      <c r="D145" s="31" t="s">
        <v>708</v>
      </c>
      <c r="E145" s="31">
        <v>78718</v>
      </c>
      <c r="F145" s="31">
        <v>85330</v>
      </c>
      <c r="G145" s="31">
        <v>6612</v>
      </c>
      <c r="H145" s="32">
        <v>7.7487401900000002E-2</v>
      </c>
      <c r="J145" s="26" t="s">
        <v>698</v>
      </c>
      <c r="K145" s="26" t="s">
        <v>399</v>
      </c>
      <c r="L145" s="26" t="s">
        <v>351</v>
      </c>
      <c r="M145" s="26">
        <v>133.61000000000001</v>
      </c>
      <c r="N145" s="26">
        <v>125.685</v>
      </c>
      <c r="O145" s="26">
        <v>7.9249999999999998</v>
      </c>
      <c r="P145" s="26">
        <v>5.9299999999999999E-2</v>
      </c>
    </row>
    <row r="146" spans="1:16" ht="15" customHeight="1" x14ac:dyDescent="0.25">
      <c r="A146" s="30" t="s">
        <v>706</v>
      </c>
      <c r="B146" s="31" t="s">
        <v>168</v>
      </c>
      <c r="C146" s="31" t="s">
        <v>709</v>
      </c>
      <c r="D146" s="31" t="s">
        <v>710</v>
      </c>
      <c r="E146" s="31">
        <v>72001</v>
      </c>
      <c r="F146" s="31">
        <v>81570</v>
      </c>
      <c r="G146" s="31">
        <v>9569</v>
      </c>
      <c r="H146" s="32">
        <v>0.11731028559999999</v>
      </c>
      <c r="J146" s="26" t="s">
        <v>700</v>
      </c>
      <c r="K146" s="26" t="s">
        <v>399</v>
      </c>
      <c r="L146" s="26" t="s">
        <v>352</v>
      </c>
      <c r="M146" s="26">
        <v>92.48</v>
      </c>
      <c r="N146" s="26">
        <v>85.661000000000001</v>
      </c>
      <c r="O146" s="26">
        <v>6.819</v>
      </c>
      <c r="P146" s="26">
        <v>7.3700000000000002E-2</v>
      </c>
    </row>
    <row r="147" spans="1:16" ht="15" customHeight="1" x14ac:dyDescent="0.25">
      <c r="A147" s="30" t="s">
        <v>706</v>
      </c>
      <c r="B147" s="31" t="s">
        <v>169</v>
      </c>
      <c r="C147" s="31" t="s">
        <v>711</v>
      </c>
      <c r="D147" s="31" t="s">
        <v>712</v>
      </c>
      <c r="E147" s="31">
        <v>73967</v>
      </c>
      <c r="F147" s="31">
        <v>81640</v>
      </c>
      <c r="G147" s="31">
        <v>7673</v>
      </c>
      <c r="H147" s="32">
        <v>9.3985791299999996E-2</v>
      </c>
      <c r="J147" s="26" t="s">
        <v>702</v>
      </c>
      <c r="K147" s="26" t="s">
        <v>399</v>
      </c>
      <c r="L147" s="26" t="s">
        <v>353</v>
      </c>
      <c r="M147" s="26">
        <v>116.22</v>
      </c>
      <c r="N147" s="26">
        <v>108.473</v>
      </c>
      <c r="O147" s="26">
        <v>7.7469999999999999</v>
      </c>
      <c r="P147" s="26">
        <v>6.6699999999999995E-2</v>
      </c>
    </row>
    <row r="148" spans="1:16" ht="15" customHeight="1" x14ac:dyDescent="0.25">
      <c r="A148" s="30" t="s">
        <v>706</v>
      </c>
      <c r="B148" s="31" t="s">
        <v>170</v>
      </c>
      <c r="C148" s="31" t="s">
        <v>713</v>
      </c>
      <c r="D148" s="31" t="s">
        <v>714</v>
      </c>
      <c r="E148" s="31">
        <v>59650</v>
      </c>
      <c r="F148" s="31">
        <v>68010</v>
      </c>
      <c r="G148" s="31">
        <v>8360</v>
      </c>
      <c r="H148" s="32">
        <v>0.12292309949999999</v>
      </c>
      <c r="J148" s="26" t="s">
        <v>704</v>
      </c>
      <c r="K148" s="26" t="s">
        <v>399</v>
      </c>
      <c r="L148" s="26" t="s">
        <v>354</v>
      </c>
      <c r="M148" s="26">
        <v>109.99</v>
      </c>
      <c r="N148" s="26">
        <v>100.822</v>
      </c>
      <c r="O148" s="26">
        <v>9.1679999999999993</v>
      </c>
      <c r="P148" s="26">
        <v>8.3400000000000002E-2</v>
      </c>
    </row>
    <row r="149" spans="1:16" ht="15" customHeight="1" x14ac:dyDescent="0.25">
      <c r="A149" s="30" t="s">
        <v>706</v>
      </c>
      <c r="B149" s="31" t="s">
        <v>185</v>
      </c>
      <c r="C149" s="31" t="s">
        <v>715</v>
      </c>
      <c r="D149" s="31" t="s">
        <v>716</v>
      </c>
      <c r="E149" s="31">
        <v>64664</v>
      </c>
      <c r="F149" s="31">
        <v>75390</v>
      </c>
      <c r="G149" s="31">
        <v>10726</v>
      </c>
      <c r="H149" s="32">
        <v>0.1422735111</v>
      </c>
      <c r="J149" s="26" t="s">
        <v>707</v>
      </c>
      <c r="K149" s="26" t="s">
        <v>706</v>
      </c>
      <c r="L149" s="26" t="s">
        <v>167</v>
      </c>
      <c r="M149" s="26">
        <v>85.33</v>
      </c>
      <c r="N149" s="26">
        <v>78.519000000000005</v>
      </c>
      <c r="O149" s="26">
        <v>6.8109999999999999</v>
      </c>
      <c r="P149" s="26">
        <v>7.9799999999999996E-2</v>
      </c>
    </row>
    <row r="150" spans="1:16" ht="15" customHeight="1" x14ac:dyDescent="0.25">
      <c r="A150" s="30" t="s">
        <v>706</v>
      </c>
      <c r="B150" s="31" t="s">
        <v>186</v>
      </c>
      <c r="C150" s="31" t="s">
        <v>717</v>
      </c>
      <c r="D150" s="31" t="s">
        <v>718</v>
      </c>
      <c r="E150" s="31">
        <v>109940</v>
      </c>
      <c r="F150" s="31">
        <v>120840</v>
      </c>
      <c r="G150" s="31">
        <v>10900</v>
      </c>
      <c r="H150" s="32">
        <v>9.0201919899999997E-2</v>
      </c>
      <c r="J150" s="26" t="s">
        <v>709</v>
      </c>
      <c r="K150" s="26" t="s">
        <v>706</v>
      </c>
      <c r="L150" s="26" t="s">
        <v>168</v>
      </c>
      <c r="M150" s="26">
        <v>81.569999999999993</v>
      </c>
      <c r="N150" s="26">
        <v>72.113</v>
      </c>
      <c r="O150" s="26">
        <v>9.4570000000000007</v>
      </c>
      <c r="P150" s="26">
        <v>0.1159</v>
      </c>
    </row>
    <row r="151" spans="1:16" ht="15" customHeight="1" x14ac:dyDescent="0.25">
      <c r="A151" s="30" t="s">
        <v>706</v>
      </c>
      <c r="B151" s="31" t="s">
        <v>191</v>
      </c>
      <c r="C151" s="31" t="s">
        <v>719</v>
      </c>
      <c r="D151" s="31" t="s">
        <v>720</v>
      </c>
      <c r="E151" s="31">
        <v>47393</v>
      </c>
      <c r="F151" s="31">
        <v>57790</v>
      </c>
      <c r="G151" s="31">
        <v>10397</v>
      </c>
      <c r="H151" s="32">
        <v>0.179910019</v>
      </c>
      <c r="J151" s="26" t="s">
        <v>711</v>
      </c>
      <c r="K151" s="26" t="s">
        <v>706</v>
      </c>
      <c r="L151" s="26" t="s">
        <v>1297</v>
      </c>
      <c r="M151" s="26">
        <v>81.64</v>
      </c>
      <c r="N151" s="26">
        <v>73.771000000000001</v>
      </c>
      <c r="O151" s="26">
        <v>7.8689999999999998</v>
      </c>
      <c r="P151" s="26">
        <v>9.64E-2</v>
      </c>
    </row>
    <row r="152" spans="1:16" ht="15" customHeight="1" x14ac:dyDescent="0.25">
      <c r="A152" s="30" t="s">
        <v>706</v>
      </c>
      <c r="B152" s="31" t="s">
        <v>39</v>
      </c>
      <c r="C152" s="31" t="s">
        <v>721</v>
      </c>
      <c r="D152" s="31" t="s">
        <v>722</v>
      </c>
      <c r="E152" s="31">
        <v>26532</v>
      </c>
      <c r="F152" s="31">
        <v>37700</v>
      </c>
      <c r="G152" s="31">
        <v>11168</v>
      </c>
      <c r="H152" s="32">
        <v>0.29623342180000001</v>
      </c>
      <c r="J152" s="26" t="s">
        <v>713</v>
      </c>
      <c r="K152" s="26" t="s">
        <v>706</v>
      </c>
      <c r="L152" s="26" t="s">
        <v>170</v>
      </c>
      <c r="M152" s="26">
        <v>68.010000000000005</v>
      </c>
      <c r="N152" s="26">
        <v>59.677999999999997</v>
      </c>
      <c r="O152" s="26">
        <v>8.3320000000000007</v>
      </c>
      <c r="P152" s="26">
        <v>0.1225</v>
      </c>
    </row>
    <row r="153" spans="1:16" ht="15" customHeight="1" x14ac:dyDescent="0.25">
      <c r="A153" s="30" t="s">
        <v>706</v>
      </c>
      <c r="B153" s="31" t="s">
        <v>192</v>
      </c>
      <c r="C153" s="31" t="s">
        <v>723</v>
      </c>
      <c r="D153" s="31" t="s">
        <v>724</v>
      </c>
      <c r="E153" s="31">
        <v>35149</v>
      </c>
      <c r="F153" s="31">
        <v>45340</v>
      </c>
      <c r="G153" s="31">
        <v>10191</v>
      </c>
      <c r="H153" s="32">
        <v>0.2247684164</v>
      </c>
      <c r="J153" s="26" t="s">
        <v>715</v>
      </c>
      <c r="K153" s="26" t="s">
        <v>706</v>
      </c>
      <c r="L153" s="26" t="s">
        <v>185</v>
      </c>
      <c r="M153" s="26">
        <v>75.39</v>
      </c>
      <c r="N153" s="26">
        <v>64.486999999999995</v>
      </c>
      <c r="O153" s="26">
        <v>10.903</v>
      </c>
      <c r="P153" s="26">
        <v>0.14460000000000001</v>
      </c>
    </row>
    <row r="154" spans="1:16" ht="15" customHeight="1" x14ac:dyDescent="0.25">
      <c r="A154" s="30" t="s">
        <v>706</v>
      </c>
      <c r="B154" s="31" t="s">
        <v>193</v>
      </c>
      <c r="C154" s="31" t="s">
        <v>725</v>
      </c>
      <c r="D154" s="31" t="s">
        <v>726</v>
      </c>
      <c r="E154" s="31">
        <v>65931</v>
      </c>
      <c r="F154" s="31">
        <v>77320</v>
      </c>
      <c r="G154" s="31">
        <v>11389</v>
      </c>
      <c r="H154" s="32">
        <v>0.14729694770000001</v>
      </c>
      <c r="J154" s="26" t="s">
        <v>717</v>
      </c>
      <c r="K154" s="26" t="s">
        <v>706</v>
      </c>
      <c r="L154" s="26" t="s">
        <v>186</v>
      </c>
      <c r="M154" s="26">
        <v>120.84</v>
      </c>
      <c r="N154" s="26">
        <v>109.877</v>
      </c>
      <c r="O154" s="26">
        <v>10.962999999999999</v>
      </c>
      <c r="P154" s="26">
        <v>9.0700000000000003E-2</v>
      </c>
    </row>
    <row r="155" spans="1:16" ht="15" customHeight="1" x14ac:dyDescent="0.25">
      <c r="A155" s="30" t="s">
        <v>706</v>
      </c>
      <c r="B155" s="31" t="s">
        <v>88</v>
      </c>
      <c r="C155" s="31" t="s">
        <v>727</v>
      </c>
      <c r="D155" s="31" t="s">
        <v>728</v>
      </c>
      <c r="E155" s="31">
        <v>48856</v>
      </c>
      <c r="F155" s="31">
        <v>67240</v>
      </c>
      <c r="G155" s="31">
        <v>18384</v>
      </c>
      <c r="H155" s="32">
        <v>0.27340868530000001</v>
      </c>
      <c r="J155" s="26" t="s">
        <v>719</v>
      </c>
      <c r="K155" s="26" t="s">
        <v>706</v>
      </c>
      <c r="L155" s="26" t="s">
        <v>191</v>
      </c>
      <c r="M155" s="26">
        <v>57.79</v>
      </c>
      <c r="N155" s="26">
        <v>47.31</v>
      </c>
      <c r="O155" s="26">
        <v>10.48</v>
      </c>
      <c r="P155" s="26">
        <v>0.18129999999999999</v>
      </c>
    </row>
    <row r="156" spans="1:16" ht="15" customHeight="1" x14ac:dyDescent="0.25">
      <c r="A156" s="30" t="s">
        <v>706</v>
      </c>
      <c r="B156" s="31" t="s">
        <v>212</v>
      </c>
      <c r="C156" s="31" t="s">
        <v>729</v>
      </c>
      <c r="D156" s="31" t="s">
        <v>730</v>
      </c>
      <c r="E156" s="31">
        <v>71560</v>
      </c>
      <c r="F156" s="31">
        <v>78500</v>
      </c>
      <c r="G156" s="31">
        <v>6940</v>
      </c>
      <c r="H156" s="32">
        <v>8.8407643300000005E-2</v>
      </c>
      <c r="J156" s="26" t="s">
        <v>721</v>
      </c>
      <c r="K156" s="26" t="s">
        <v>706</v>
      </c>
      <c r="L156" s="26" t="s">
        <v>39</v>
      </c>
      <c r="M156" s="26">
        <v>37.700000000000003</v>
      </c>
      <c r="N156" s="26">
        <v>26.728000000000002</v>
      </c>
      <c r="O156" s="26">
        <v>10.972</v>
      </c>
      <c r="P156" s="26">
        <v>0.29099999999999998</v>
      </c>
    </row>
    <row r="157" spans="1:16" ht="15" customHeight="1" x14ac:dyDescent="0.25">
      <c r="A157" s="30" t="s">
        <v>706</v>
      </c>
      <c r="B157" s="31" t="s">
        <v>27</v>
      </c>
      <c r="C157" s="31" t="s">
        <v>731</v>
      </c>
      <c r="D157" s="31" t="s">
        <v>732</v>
      </c>
      <c r="E157" s="31">
        <v>49896</v>
      </c>
      <c r="F157" s="31">
        <v>64850</v>
      </c>
      <c r="G157" s="31">
        <v>14954</v>
      </c>
      <c r="H157" s="32">
        <v>0.2305936777</v>
      </c>
      <c r="J157" s="26" t="s">
        <v>723</v>
      </c>
      <c r="K157" s="26" t="s">
        <v>706</v>
      </c>
      <c r="L157" s="26" t="s">
        <v>192</v>
      </c>
      <c r="M157" s="26">
        <v>45.34</v>
      </c>
      <c r="N157" s="26">
        <v>35.104999999999997</v>
      </c>
      <c r="O157" s="26">
        <v>10.234999999999999</v>
      </c>
      <c r="P157" s="26">
        <v>0.22570000000000001</v>
      </c>
    </row>
    <row r="158" spans="1:16" ht="15" customHeight="1" x14ac:dyDescent="0.25">
      <c r="A158" s="30" t="s">
        <v>706</v>
      </c>
      <c r="B158" s="31" t="s">
        <v>213</v>
      </c>
      <c r="C158" s="31" t="s">
        <v>733</v>
      </c>
      <c r="D158" s="31" t="s">
        <v>734</v>
      </c>
      <c r="E158" s="31">
        <v>30628</v>
      </c>
      <c r="F158" s="31">
        <v>33710</v>
      </c>
      <c r="G158" s="31">
        <v>3082</v>
      </c>
      <c r="H158" s="32">
        <v>9.1426876300000001E-2</v>
      </c>
      <c r="J158" s="26" t="s">
        <v>725</v>
      </c>
      <c r="K158" s="26" t="s">
        <v>706</v>
      </c>
      <c r="L158" s="26" t="s">
        <v>193</v>
      </c>
      <c r="M158" s="26">
        <v>77.319999999999993</v>
      </c>
      <c r="N158" s="26">
        <v>66.242000000000004</v>
      </c>
      <c r="O158" s="26">
        <v>11.077999999999999</v>
      </c>
      <c r="P158" s="26">
        <v>0.14330000000000001</v>
      </c>
    </row>
    <row r="159" spans="1:16" ht="15" customHeight="1" x14ac:dyDescent="0.25">
      <c r="A159" s="30" t="s">
        <v>706</v>
      </c>
      <c r="B159" s="31" t="s">
        <v>214</v>
      </c>
      <c r="C159" s="31" t="s">
        <v>735</v>
      </c>
      <c r="D159" s="31" t="s">
        <v>736</v>
      </c>
      <c r="E159" s="31">
        <v>35551</v>
      </c>
      <c r="F159" s="31">
        <v>38770</v>
      </c>
      <c r="G159" s="31">
        <v>3219</v>
      </c>
      <c r="H159" s="32">
        <v>8.30281145E-2</v>
      </c>
      <c r="J159" s="26" t="s">
        <v>727</v>
      </c>
      <c r="K159" s="26" t="s">
        <v>706</v>
      </c>
      <c r="L159" s="26" t="s">
        <v>88</v>
      </c>
      <c r="M159" s="26">
        <v>67.239999999999995</v>
      </c>
      <c r="N159" s="26">
        <v>49.06</v>
      </c>
      <c r="O159" s="26">
        <v>18.18</v>
      </c>
      <c r="P159" s="26">
        <v>0.27039999999999997</v>
      </c>
    </row>
    <row r="160" spans="1:16" ht="15" customHeight="1" x14ac:dyDescent="0.25">
      <c r="A160" s="30" t="s">
        <v>706</v>
      </c>
      <c r="B160" s="31" t="s">
        <v>215</v>
      </c>
      <c r="C160" s="31" t="s">
        <v>737</v>
      </c>
      <c r="D160" s="31" t="s">
        <v>738</v>
      </c>
      <c r="E160" s="31">
        <v>63101</v>
      </c>
      <c r="F160" s="31">
        <v>75930</v>
      </c>
      <c r="G160" s="31">
        <v>12829</v>
      </c>
      <c r="H160" s="32">
        <v>0.168958251</v>
      </c>
      <c r="J160" s="26" t="s">
        <v>729</v>
      </c>
      <c r="K160" s="26" t="s">
        <v>706</v>
      </c>
      <c r="L160" s="26" t="s">
        <v>212</v>
      </c>
      <c r="M160" s="26">
        <v>78.5</v>
      </c>
      <c r="N160" s="26">
        <v>71.36</v>
      </c>
      <c r="O160" s="26">
        <v>7.14</v>
      </c>
      <c r="P160" s="26">
        <v>9.0999999999999998E-2</v>
      </c>
    </row>
    <row r="161" spans="1:16" ht="15" customHeight="1" x14ac:dyDescent="0.25">
      <c r="A161" s="30" t="s">
        <v>706</v>
      </c>
      <c r="B161" s="31" t="s">
        <v>216</v>
      </c>
      <c r="C161" s="31" t="s">
        <v>739</v>
      </c>
      <c r="D161" s="31" t="s">
        <v>740</v>
      </c>
      <c r="E161" s="31">
        <v>66653</v>
      </c>
      <c r="F161" s="31">
        <v>82060</v>
      </c>
      <c r="G161" s="31">
        <v>15407</v>
      </c>
      <c r="H161" s="32">
        <v>0.1877528638</v>
      </c>
      <c r="J161" s="26" t="s">
        <v>731</v>
      </c>
      <c r="K161" s="26" t="s">
        <v>706</v>
      </c>
      <c r="L161" s="26" t="s">
        <v>27</v>
      </c>
      <c r="M161" s="26">
        <v>64.849999999999994</v>
      </c>
      <c r="N161" s="26">
        <v>49.991999999999997</v>
      </c>
      <c r="O161" s="26">
        <v>14.858000000000001</v>
      </c>
      <c r="P161" s="26">
        <v>0.2291</v>
      </c>
    </row>
    <row r="162" spans="1:16" ht="15" customHeight="1" x14ac:dyDescent="0.25">
      <c r="A162" s="30" t="s">
        <v>706</v>
      </c>
      <c r="B162" s="31" t="s">
        <v>217</v>
      </c>
      <c r="C162" s="31" t="s">
        <v>741</v>
      </c>
      <c r="D162" s="31" t="s">
        <v>742</v>
      </c>
      <c r="E162" s="31">
        <v>48684</v>
      </c>
      <c r="F162" s="31">
        <v>56570</v>
      </c>
      <c r="G162" s="31">
        <v>7886</v>
      </c>
      <c r="H162" s="32">
        <v>0.1394025102</v>
      </c>
      <c r="J162" s="26" t="s">
        <v>733</v>
      </c>
      <c r="K162" s="26" t="s">
        <v>706</v>
      </c>
      <c r="L162" s="26" t="s">
        <v>213</v>
      </c>
      <c r="M162" s="26">
        <v>33.71</v>
      </c>
      <c r="N162" s="26">
        <v>30.574000000000002</v>
      </c>
      <c r="O162" s="26">
        <v>3.1360000000000001</v>
      </c>
      <c r="P162" s="26">
        <v>9.2999999999999999E-2</v>
      </c>
    </row>
    <row r="163" spans="1:16" ht="15" customHeight="1" x14ac:dyDescent="0.25">
      <c r="A163" s="30" t="s">
        <v>706</v>
      </c>
      <c r="B163" s="31" t="s">
        <v>218</v>
      </c>
      <c r="C163" s="31" t="s">
        <v>743</v>
      </c>
      <c r="D163" s="31" t="s">
        <v>744</v>
      </c>
      <c r="E163" s="31">
        <v>35822</v>
      </c>
      <c r="F163" s="31">
        <v>37670</v>
      </c>
      <c r="G163" s="31">
        <v>1848</v>
      </c>
      <c r="H163" s="32">
        <v>4.9057605499999997E-2</v>
      </c>
      <c r="J163" s="26" t="s">
        <v>735</v>
      </c>
      <c r="K163" s="26" t="s">
        <v>706</v>
      </c>
      <c r="L163" s="26" t="s">
        <v>214</v>
      </c>
      <c r="M163" s="26">
        <v>38.770000000000003</v>
      </c>
      <c r="N163" s="26">
        <v>35.494</v>
      </c>
      <c r="O163" s="26">
        <v>3.2759999999999998</v>
      </c>
      <c r="P163" s="26">
        <v>8.4500000000000006E-2</v>
      </c>
    </row>
    <row r="164" spans="1:16" ht="15" customHeight="1" x14ac:dyDescent="0.25">
      <c r="A164" s="30" t="s">
        <v>706</v>
      </c>
      <c r="B164" s="31" t="s">
        <v>219</v>
      </c>
      <c r="C164" s="31" t="s">
        <v>745</v>
      </c>
      <c r="D164" s="31" t="s">
        <v>746</v>
      </c>
      <c r="E164" s="31">
        <v>17765</v>
      </c>
      <c r="F164" s="31">
        <v>28180</v>
      </c>
      <c r="G164" s="31">
        <v>10415</v>
      </c>
      <c r="H164" s="32">
        <v>0.36958836049999999</v>
      </c>
      <c r="J164" s="26" t="s">
        <v>737</v>
      </c>
      <c r="K164" s="26" t="s">
        <v>706</v>
      </c>
      <c r="L164" s="26" t="s">
        <v>215</v>
      </c>
      <c r="M164" s="26">
        <v>75.930000000000007</v>
      </c>
      <c r="N164" s="26">
        <v>63.066000000000003</v>
      </c>
      <c r="O164" s="26">
        <v>12.864000000000001</v>
      </c>
      <c r="P164" s="26">
        <v>0.1694</v>
      </c>
    </row>
    <row r="165" spans="1:16" ht="15" customHeight="1" x14ac:dyDescent="0.25">
      <c r="A165" s="30" t="s">
        <v>706</v>
      </c>
      <c r="B165" s="31" t="s">
        <v>220</v>
      </c>
      <c r="C165" s="31" t="s">
        <v>747</v>
      </c>
      <c r="D165" s="31" t="s">
        <v>748</v>
      </c>
      <c r="E165" s="31">
        <v>32991</v>
      </c>
      <c r="F165" s="31">
        <v>36070</v>
      </c>
      <c r="G165" s="31">
        <v>3079</v>
      </c>
      <c r="H165" s="32">
        <v>8.5361796500000003E-2</v>
      </c>
      <c r="J165" s="26" t="s">
        <v>739</v>
      </c>
      <c r="K165" s="26" t="s">
        <v>706</v>
      </c>
      <c r="L165" s="26" t="s">
        <v>216</v>
      </c>
      <c r="M165" s="26">
        <v>82.06</v>
      </c>
      <c r="N165" s="26">
        <v>66.557000000000002</v>
      </c>
      <c r="O165" s="26">
        <v>15.503</v>
      </c>
      <c r="P165" s="26">
        <v>0.18890000000000001</v>
      </c>
    </row>
    <row r="166" spans="1:16" ht="15" customHeight="1" x14ac:dyDescent="0.25">
      <c r="A166" s="30" t="s">
        <v>706</v>
      </c>
      <c r="B166" s="31" t="s">
        <v>221</v>
      </c>
      <c r="C166" s="31" t="s">
        <v>749</v>
      </c>
      <c r="D166" s="31" t="s">
        <v>750</v>
      </c>
      <c r="E166" s="31">
        <v>58620</v>
      </c>
      <c r="F166" s="31">
        <v>70540</v>
      </c>
      <c r="G166" s="31">
        <v>11920</v>
      </c>
      <c r="H166" s="32">
        <v>0.16898213779999999</v>
      </c>
      <c r="J166" s="26" t="s">
        <v>741</v>
      </c>
      <c r="K166" s="26" t="s">
        <v>706</v>
      </c>
      <c r="L166" s="26" t="s">
        <v>217</v>
      </c>
      <c r="M166" s="26">
        <v>56.57</v>
      </c>
      <c r="N166" s="26">
        <v>48.643999999999998</v>
      </c>
      <c r="O166" s="26">
        <v>7.9260000000000002</v>
      </c>
      <c r="P166" s="26">
        <v>0.1401</v>
      </c>
    </row>
    <row r="167" spans="1:16" ht="15" customHeight="1" x14ac:dyDescent="0.25">
      <c r="A167" s="30" t="s">
        <v>706</v>
      </c>
      <c r="B167" s="31" t="s">
        <v>104</v>
      </c>
      <c r="C167" s="31" t="s">
        <v>751</v>
      </c>
      <c r="D167" s="31" t="s">
        <v>752</v>
      </c>
      <c r="E167" s="31">
        <v>26738</v>
      </c>
      <c r="F167" s="31">
        <v>37170</v>
      </c>
      <c r="G167" s="31">
        <v>10432</v>
      </c>
      <c r="H167" s="32">
        <v>0.28065644340000001</v>
      </c>
      <c r="J167" s="26" t="s">
        <v>743</v>
      </c>
      <c r="K167" s="26" t="s">
        <v>706</v>
      </c>
      <c r="L167" s="26" t="s">
        <v>218</v>
      </c>
      <c r="M167" s="26">
        <v>37.67</v>
      </c>
      <c r="N167" s="26">
        <v>35.863999999999997</v>
      </c>
      <c r="O167" s="26">
        <v>1.806</v>
      </c>
      <c r="P167" s="26">
        <v>4.7899999999999998E-2</v>
      </c>
    </row>
    <row r="168" spans="1:16" ht="15" customHeight="1" x14ac:dyDescent="0.25">
      <c r="A168" s="30" t="s">
        <v>706</v>
      </c>
      <c r="B168" s="31" t="s">
        <v>234</v>
      </c>
      <c r="C168" s="31" t="s">
        <v>753</v>
      </c>
      <c r="D168" s="31" t="s">
        <v>754</v>
      </c>
      <c r="E168" s="31">
        <v>36300</v>
      </c>
      <c r="F168" s="31">
        <v>40840</v>
      </c>
      <c r="G168" s="31">
        <v>4540</v>
      </c>
      <c r="H168" s="32">
        <v>0.111165524</v>
      </c>
      <c r="J168" s="26" t="s">
        <v>745</v>
      </c>
      <c r="K168" s="26" t="s">
        <v>706</v>
      </c>
      <c r="L168" s="26" t="s">
        <v>219</v>
      </c>
      <c r="M168" s="26">
        <v>28.18</v>
      </c>
      <c r="N168" s="26">
        <v>17.760000000000002</v>
      </c>
      <c r="O168" s="26">
        <v>10.42</v>
      </c>
      <c r="P168" s="26">
        <v>0.36980000000000002</v>
      </c>
    </row>
    <row r="169" spans="1:16" ht="15" customHeight="1" x14ac:dyDescent="0.25">
      <c r="A169" s="30" t="s">
        <v>706</v>
      </c>
      <c r="B169" s="31" t="s">
        <v>235</v>
      </c>
      <c r="C169" s="31" t="s">
        <v>755</v>
      </c>
      <c r="D169" s="31" t="s">
        <v>756</v>
      </c>
      <c r="E169" s="31">
        <v>58718</v>
      </c>
      <c r="F169" s="31">
        <v>64570</v>
      </c>
      <c r="G169" s="31">
        <v>5852</v>
      </c>
      <c r="H169" s="32">
        <v>9.0630323700000001E-2</v>
      </c>
      <c r="J169" s="26" t="s">
        <v>747</v>
      </c>
      <c r="K169" s="26" t="s">
        <v>706</v>
      </c>
      <c r="L169" s="26" t="s">
        <v>220</v>
      </c>
      <c r="M169" s="26">
        <v>36.07</v>
      </c>
      <c r="N169" s="26">
        <v>32.984999999999999</v>
      </c>
      <c r="O169" s="26">
        <v>3.085</v>
      </c>
      <c r="P169" s="26">
        <v>8.5500000000000007E-2</v>
      </c>
    </row>
    <row r="170" spans="1:16" ht="15" customHeight="1" x14ac:dyDescent="0.25">
      <c r="A170" s="30" t="s">
        <v>706</v>
      </c>
      <c r="B170" s="31" t="s">
        <v>236</v>
      </c>
      <c r="C170" s="31" t="s">
        <v>757</v>
      </c>
      <c r="D170" s="31" t="s">
        <v>758</v>
      </c>
      <c r="E170" s="31">
        <v>40479</v>
      </c>
      <c r="F170" s="31">
        <v>44070</v>
      </c>
      <c r="G170" s="31">
        <v>3591</v>
      </c>
      <c r="H170" s="32">
        <v>8.1484002700000002E-2</v>
      </c>
      <c r="J170" s="26" t="s">
        <v>749</v>
      </c>
      <c r="K170" s="26" t="s">
        <v>706</v>
      </c>
      <c r="L170" s="26" t="s">
        <v>221</v>
      </c>
      <c r="M170" s="26">
        <v>70.540000000000006</v>
      </c>
      <c r="N170" s="26">
        <v>58.671999999999997</v>
      </c>
      <c r="O170" s="26">
        <v>11.868</v>
      </c>
      <c r="P170" s="26">
        <v>0.16819999999999999</v>
      </c>
    </row>
    <row r="171" spans="1:16" ht="15" customHeight="1" x14ac:dyDescent="0.25">
      <c r="A171" s="30" t="s">
        <v>706</v>
      </c>
      <c r="B171" s="31" t="s">
        <v>237</v>
      </c>
      <c r="C171" s="31" t="s">
        <v>759</v>
      </c>
      <c r="D171" s="31" t="s">
        <v>760</v>
      </c>
      <c r="E171" s="31">
        <v>48697</v>
      </c>
      <c r="F171" s="31">
        <v>57750</v>
      </c>
      <c r="G171" s="31">
        <v>9053</v>
      </c>
      <c r="H171" s="32">
        <v>0.15676190479999999</v>
      </c>
      <c r="J171" s="26" t="s">
        <v>751</v>
      </c>
      <c r="K171" s="26" t="s">
        <v>706</v>
      </c>
      <c r="L171" s="26" t="s">
        <v>104</v>
      </c>
      <c r="M171" s="26">
        <v>37.17</v>
      </c>
      <c r="N171" s="26">
        <v>26.692</v>
      </c>
      <c r="O171" s="26">
        <v>10.478</v>
      </c>
      <c r="P171" s="26">
        <v>0.28189999999999998</v>
      </c>
    </row>
    <row r="172" spans="1:16" ht="15" customHeight="1" x14ac:dyDescent="0.25">
      <c r="A172" s="30" t="s">
        <v>706</v>
      </c>
      <c r="B172" s="31" t="s">
        <v>240</v>
      </c>
      <c r="C172" s="31" t="s">
        <v>761</v>
      </c>
      <c r="D172" s="31" t="s">
        <v>762</v>
      </c>
      <c r="E172" s="31">
        <v>34981</v>
      </c>
      <c r="F172" s="31">
        <v>37860</v>
      </c>
      <c r="G172" s="31">
        <v>2879</v>
      </c>
      <c r="H172" s="32">
        <v>7.6043317499999999E-2</v>
      </c>
      <c r="J172" s="26" t="s">
        <v>753</v>
      </c>
      <c r="K172" s="26" t="s">
        <v>706</v>
      </c>
      <c r="L172" s="26" t="s">
        <v>234</v>
      </c>
      <c r="M172" s="26">
        <v>40.840000000000003</v>
      </c>
      <c r="N172" s="26">
        <v>36.226999999999997</v>
      </c>
      <c r="O172" s="26">
        <v>4.6130000000000004</v>
      </c>
      <c r="P172" s="26">
        <v>0.113</v>
      </c>
    </row>
    <row r="173" spans="1:16" ht="15" customHeight="1" x14ac:dyDescent="0.25">
      <c r="A173" s="30" t="s">
        <v>706</v>
      </c>
      <c r="B173" s="31" t="s">
        <v>241</v>
      </c>
      <c r="C173" s="31" t="s">
        <v>763</v>
      </c>
      <c r="D173" s="31" t="s">
        <v>764</v>
      </c>
      <c r="E173" s="31">
        <v>34590</v>
      </c>
      <c r="F173" s="31">
        <v>39900</v>
      </c>
      <c r="G173" s="31">
        <v>5310</v>
      </c>
      <c r="H173" s="32">
        <v>0.13308270680000001</v>
      </c>
      <c r="J173" s="26" t="s">
        <v>755</v>
      </c>
      <c r="K173" s="26" t="s">
        <v>706</v>
      </c>
      <c r="L173" s="26" t="s">
        <v>235</v>
      </c>
      <c r="M173" s="26">
        <v>64.569999999999993</v>
      </c>
      <c r="N173" s="26">
        <v>58.634999999999998</v>
      </c>
      <c r="O173" s="26">
        <v>5.9349999999999996</v>
      </c>
      <c r="P173" s="26">
        <v>9.1899999999999996E-2</v>
      </c>
    </row>
    <row r="174" spans="1:16" ht="15" customHeight="1" x14ac:dyDescent="0.25">
      <c r="A174" s="30" t="s">
        <v>706</v>
      </c>
      <c r="B174" s="31" t="s">
        <v>28</v>
      </c>
      <c r="C174" s="31" t="s">
        <v>765</v>
      </c>
      <c r="D174" s="31" t="s">
        <v>766</v>
      </c>
      <c r="E174" s="31">
        <v>35040</v>
      </c>
      <c r="F174" s="31">
        <v>61390</v>
      </c>
      <c r="G174" s="31">
        <v>26350</v>
      </c>
      <c r="H174" s="32">
        <v>0.42922300050000001</v>
      </c>
      <c r="J174" s="26" t="s">
        <v>757</v>
      </c>
      <c r="K174" s="26" t="s">
        <v>706</v>
      </c>
      <c r="L174" s="26" t="s">
        <v>236</v>
      </c>
      <c r="M174" s="26">
        <v>44.07</v>
      </c>
      <c r="N174" s="26">
        <v>40.457000000000001</v>
      </c>
      <c r="O174" s="26">
        <v>3.613</v>
      </c>
      <c r="P174" s="26">
        <v>8.2000000000000003E-2</v>
      </c>
    </row>
    <row r="175" spans="1:16" ht="15" customHeight="1" x14ac:dyDescent="0.25">
      <c r="A175" s="30" t="s">
        <v>706</v>
      </c>
      <c r="B175" s="31" t="s">
        <v>270</v>
      </c>
      <c r="C175" s="31" t="s">
        <v>767</v>
      </c>
      <c r="D175" s="31" t="s">
        <v>768</v>
      </c>
      <c r="E175" s="31">
        <v>45665</v>
      </c>
      <c r="F175" s="31">
        <v>58280</v>
      </c>
      <c r="G175" s="31">
        <v>12615</v>
      </c>
      <c r="H175" s="32">
        <v>0.21645504460000001</v>
      </c>
      <c r="J175" s="26" t="s">
        <v>759</v>
      </c>
      <c r="K175" s="26" t="s">
        <v>706</v>
      </c>
      <c r="L175" s="26" t="s">
        <v>237</v>
      </c>
      <c r="M175" s="26">
        <v>57.75</v>
      </c>
      <c r="N175" s="26">
        <v>48.588999999999999</v>
      </c>
      <c r="O175" s="26">
        <v>9.1609999999999996</v>
      </c>
      <c r="P175" s="26">
        <v>0.15859999999999999</v>
      </c>
    </row>
    <row r="176" spans="1:16" ht="15" customHeight="1" x14ac:dyDescent="0.25">
      <c r="A176" s="30" t="s">
        <v>706</v>
      </c>
      <c r="B176" s="31" t="s">
        <v>271</v>
      </c>
      <c r="C176" s="31" t="s">
        <v>769</v>
      </c>
      <c r="D176" s="31" t="s">
        <v>770</v>
      </c>
      <c r="E176" s="31">
        <v>33944</v>
      </c>
      <c r="F176" s="31">
        <v>47960</v>
      </c>
      <c r="G176" s="31">
        <v>14016</v>
      </c>
      <c r="H176" s="32">
        <v>0.2922435363</v>
      </c>
      <c r="J176" s="26" t="s">
        <v>761</v>
      </c>
      <c r="K176" s="26" t="s">
        <v>706</v>
      </c>
      <c r="L176" s="26" t="s">
        <v>240</v>
      </c>
      <c r="M176" s="26">
        <v>37.86</v>
      </c>
      <c r="N176" s="26">
        <v>35.018000000000001</v>
      </c>
      <c r="O176" s="26">
        <v>2.8420000000000001</v>
      </c>
      <c r="P176" s="26">
        <v>7.51E-2</v>
      </c>
    </row>
    <row r="177" spans="1:16" ht="15" customHeight="1" x14ac:dyDescent="0.25">
      <c r="A177" s="30" t="s">
        <v>706</v>
      </c>
      <c r="B177" s="31" t="s">
        <v>54</v>
      </c>
      <c r="C177" s="31" t="s">
        <v>771</v>
      </c>
      <c r="D177" s="31" t="s">
        <v>772</v>
      </c>
      <c r="E177" s="31">
        <v>37431</v>
      </c>
      <c r="F177" s="31">
        <v>73420</v>
      </c>
      <c r="G177" s="31">
        <v>35989</v>
      </c>
      <c r="H177" s="32">
        <v>0.49017978750000002</v>
      </c>
      <c r="J177" s="26" t="s">
        <v>763</v>
      </c>
      <c r="K177" s="26" t="s">
        <v>706</v>
      </c>
      <c r="L177" s="26" t="s">
        <v>241</v>
      </c>
      <c r="M177" s="26">
        <v>39.9</v>
      </c>
      <c r="N177" s="26">
        <v>34.509</v>
      </c>
      <c r="O177" s="26">
        <v>5.391</v>
      </c>
      <c r="P177" s="26">
        <v>0.1351</v>
      </c>
    </row>
    <row r="178" spans="1:16" ht="15" customHeight="1" x14ac:dyDescent="0.25">
      <c r="A178" s="30" t="s">
        <v>706</v>
      </c>
      <c r="B178" s="31" t="s">
        <v>71</v>
      </c>
      <c r="C178" s="31" t="s">
        <v>773</v>
      </c>
      <c r="D178" s="31" t="s">
        <v>774</v>
      </c>
      <c r="E178" s="31">
        <v>28123</v>
      </c>
      <c r="F178" s="31">
        <v>55000</v>
      </c>
      <c r="G178" s="31">
        <v>26877</v>
      </c>
      <c r="H178" s="32">
        <v>0.4886727273</v>
      </c>
      <c r="J178" s="26" t="s">
        <v>765</v>
      </c>
      <c r="K178" s="26" t="s">
        <v>706</v>
      </c>
      <c r="L178" s="26" t="s">
        <v>28</v>
      </c>
      <c r="M178" s="26">
        <v>61.39</v>
      </c>
      <c r="N178" s="26">
        <v>35.133000000000003</v>
      </c>
      <c r="O178" s="26">
        <v>26.257000000000001</v>
      </c>
      <c r="P178" s="26">
        <v>0.42770000000000002</v>
      </c>
    </row>
    <row r="179" spans="1:16" ht="15" customHeight="1" x14ac:dyDescent="0.25">
      <c r="A179" s="30" t="s">
        <v>706</v>
      </c>
      <c r="B179" s="31" t="s">
        <v>272</v>
      </c>
      <c r="C179" s="31" t="s">
        <v>775</v>
      </c>
      <c r="D179" s="31" t="s">
        <v>776</v>
      </c>
      <c r="E179" s="31">
        <v>59108</v>
      </c>
      <c r="F179" s="31">
        <v>66690</v>
      </c>
      <c r="G179" s="31">
        <v>7582</v>
      </c>
      <c r="H179" s="32">
        <v>0.11369020840000001</v>
      </c>
      <c r="J179" s="26" t="s">
        <v>767</v>
      </c>
      <c r="K179" s="26" t="s">
        <v>706</v>
      </c>
      <c r="L179" s="26" t="s">
        <v>270</v>
      </c>
      <c r="M179" s="26">
        <v>58.28</v>
      </c>
      <c r="N179" s="26">
        <v>45.743000000000002</v>
      </c>
      <c r="O179" s="26">
        <v>12.537000000000001</v>
      </c>
      <c r="P179" s="26">
        <v>0.21510000000000001</v>
      </c>
    </row>
    <row r="180" spans="1:16" ht="15" customHeight="1" x14ac:dyDescent="0.25">
      <c r="A180" s="30" t="s">
        <v>706</v>
      </c>
      <c r="B180" s="31" t="s">
        <v>93</v>
      </c>
      <c r="C180" s="31" t="s">
        <v>777</v>
      </c>
      <c r="D180" s="31" t="s">
        <v>778</v>
      </c>
      <c r="E180" s="31">
        <v>35529</v>
      </c>
      <c r="F180" s="31">
        <v>61920</v>
      </c>
      <c r="G180" s="31">
        <v>26391</v>
      </c>
      <c r="H180" s="32">
        <v>0.42621124030000002</v>
      </c>
      <c r="J180" s="26" t="s">
        <v>769</v>
      </c>
      <c r="K180" s="26" t="s">
        <v>706</v>
      </c>
      <c r="L180" s="26" t="s">
        <v>271</v>
      </c>
      <c r="M180" s="26">
        <v>47.96</v>
      </c>
      <c r="N180" s="26">
        <v>33.899000000000001</v>
      </c>
      <c r="O180" s="26">
        <v>14.061</v>
      </c>
      <c r="P180" s="26">
        <v>0.29320000000000002</v>
      </c>
    </row>
    <row r="181" spans="1:16" ht="15" customHeight="1" x14ac:dyDescent="0.25">
      <c r="A181" s="30" t="s">
        <v>706</v>
      </c>
      <c r="B181" s="31" t="s">
        <v>25</v>
      </c>
      <c r="C181" s="31" t="s">
        <v>779</v>
      </c>
      <c r="D181" s="31" t="s">
        <v>780</v>
      </c>
      <c r="E181" s="31">
        <v>26018</v>
      </c>
      <c r="F181" s="31">
        <v>40930</v>
      </c>
      <c r="G181" s="31">
        <v>14912</v>
      </c>
      <c r="H181" s="32">
        <v>0.36432934280000001</v>
      </c>
      <c r="J181" s="26" t="s">
        <v>771</v>
      </c>
      <c r="K181" s="26" t="s">
        <v>706</v>
      </c>
      <c r="L181" s="26" t="s">
        <v>54</v>
      </c>
      <c r="M181" s="26">
        <v>73.42</v>
      </c>
      <c r="N181" s="26">
        <v>37.335999999999999</v>
      </c>
      <c r="O181" s="26">
        <v>36.084000000000003</v>
      </c>
      <c r="P181" s="26">
        <v>0.49149999999999999</v>
      </c>
    </row>
    <row r="182" spans="1:16" ht="15" customHeight="1" x14ac:dyDescent="0.25">
      <c r="A182" s="30" t="s">
        <v>706</v>
      </c>
      <c r="B182" s="31" t="s">
        <v>297</v>
      </c>
      <c r="C182" s="31" t="s">
        <v>781</v>
      </c>
      <c r="D182" s="31" t="s">
        <v>782</v>
      </c>
      <c r="E182" s="31">
        <v>52473</v>
      </c>
      <c r="F182" s="31">
        <v>61070</v>
      </c>
      <c r="G182" s="31">
        <v>8597</v>
      </c>
      <c r="H182" s="32">
        <v>0.14077288360000001</v>
      </c>
      <c r="J182" s="26" t="s">
        <v>773</v>
      </c>
      <c r="K182" s="26" t="s">
        <v>706</v>
      </c>
      <c r="L182" s="26" t="s">
        <v>71</v>
      </c>
      <c r="M182" s="26">
        <v>55</v>
      </c>
      <c r="N182" s="26">
        <v>28.068000000000001</v>
      </c>
      <c r="O182" s="26">
        <v>26.931999999999999</v>
      </c>
      <c r="P182" s="26">
        <v>0.48970000000000002</v>
      </c>
    </row>
    <row r="183" spans="1:16" ht="15" customHeight="1" x14ac:dyDescent="0.25">
      <c r="A183" s="30" t="s">
        <v>706</v>
      </c>
      <c r="B183" s="31" t="s">
        <v>63</v>
      </c>
      <c r="C183" s="31" t="s">
        <v>783</v>
      </c>
      <c r="D183" s="31" t="s">
        <v>784</v>
      </c>
      <c r="E183" s="31">
        <v>21182</v>
      </c>
      <c r="F183" s="31">
        <v>44670</v>
      </c>
      <c r="G183" s="31">
        <v>23488</v>
      </c>
      <c r="H183" s="32">
        <v>0.52581150659999998</v>
      </c>
      <c r="J183" s="26" t="s">
        <v>775</v>
      </c>
      <c r="K183" s="26" t="s">
        <v>706</v>
      </c>
      <c r="L183" s="26" t="s">
        <v>272</v>
      </c>
      <c r="M183" s="26">
        <v>66.69</v>
      </c>
      <c r="N183" s="26">
        <v>58.957999999999998</v>
      </c>
      <c r="O183" s="26">
        <v>7.7320000000000002</v>
      </c>
      <c r="P183" s="26">
        <v>0.1159</v>
      </c>
    </row>
    <row r="184" spans="1:16" ht="15" customHeight="1" x14ac:dyDescent="0.25">
      <c r="A184" s="30" t="s">
        <v>706</v>
      </c>
      <c r="B184" s="31" t="s">
        <v>238</v>
      </c>
      <c r="C184" s="31" t="s">
        <v>785</v>
      </c>
      <c r="D184" s="31" t="s">
        <v>786</v>
      </c>
      <c r="E184" s="31">
        <v>56556</v>
      </c>
      <c r="F184" s="31">
        <v>61100</v>
      </c>
      <c r="G184" s="31">
        <v>4544</v>
      </c>
      <c r="H184" s="32">
        <v>7.4369885400000002E-2</v>
      </c>
      <c r="J184" s="26" t="s">
        <v>777</v>
      </c>
      <c r="K184" s="26" t="s">
        <v>706</v>
      </c>
      <c r="L184" s="26" t="s">
        <v>93</v>
      </c>
      <c r="M184" s="26">
        <v>61.92</v>
      </c>
      <c r="N184" s="26">
        <v>35.840000000000003</v>
      </c>
      <c r="O184" s="26">
        <v>26.08</v>
      </c>
      <c r="P184" s="26">
        <v>0.42120000000000002</v>
      </c>
    </row>
    <row r="185" spans="1:16" ht="15" customHeight="1" x14ac:dyDescent="0.25">
      <c r="A185" s="30" t="s">
        <v>706</v>
      </c>
      <c r="B185" s="31" t="s">
        <v>242</v>
      </c>
      <c r="C185" s="31" t="s">
        <v>787</v>
      </c>
      <c r="D185" s="31" t="s">
        <v>788</v>
      </c>
      <c r="E185" s="31">
        <v>43944</v>
      </c>
      <c r="F185" s="31">
        <v>48590</v>
      </c>
      <c r="G185" s="31">
        <v>4646</v>
      </c>
      <c r="H185" s="32">
        <v>9.5616382E-2</v>
      </c>
      <c r="J185" s="26" t="s">
        <v>779</v>
      </c>
      <c r="K185" s="26" t="s">
        <v>706</v>
      </c>
      <c r="L185" s="26" t="s">
        <v>25</v>
      </c>
      <c r="M185" s="26">
        <v>40.93</v>
      </c>
      <c r="N185" s="26">
        <v>26.007999999999999</v>
      </c>
      <c r="O185" s="26">
        <v>14.922000000000001</v>
      </c>
      <c r="P185" s="26">
        <v>0.36459999999999998</v>
      </c>
    </row>
    <row r="186" spans="1:16" ht="15" customHeight="1" x14ac:dyDescent="0.25">
      <c r="A186" s="30" t="s">
        <v>706</v>
      </c>
      <c r="B186" s="31" t="s">
        <v>41</v>
      </c>
      <c r="C186" s="31" t="s">
        <v>789</v>
      </c>
      <c r="D186" s="31" t="s">
        <v>790</v>
      </c>
      <c r="E186" s="31">
        <v>51873</v>
      </c>
      <c r="F186" s="31">
        <v>62710</v>
      </c>
      <c r="G186" s="31">
        <v>10837</v>
      </c>
      <c r="H186" s="32">
        <v>0.17281135389999999</v>
      </c>
      <c r="J186" s="26" t="s">
        <v>781</v>
      </c>
      <c r="K186" s="26" t="s">
        <v>706</v>
      </c>
      <c r="L186" s="26" t="s">
        <v>297</v>
      </c>
      <c r="M186" s="26">
        <v>61.07</v>
      </c>
      <c r="N186" s="26">
        <v>52.334000000000003</v>
      </c>
      <c r="O186" s="26">
        <v>8.7360000000000007</v>
      </c>
      <c r="P186" s="26">
        <v>0.14299999999999999</v>
      </c>
    </row>
    <row r="187" spans="1:16" ht="15" customHeight="1" x14ac:dyDescent="0.25">
      <c r="A187" s="30" t="s">
        <v>706</v>
      </c>
      <c r="B187" s="31" t="s">
        <v>239</v>
      </c>
      <c r="C187" s="31" t="s">
        <v>791</v>
      </c>
      <c r="D187" s="31" t="s">
        <v>792</v>
      </c>
      <c r="E187" s="31">
        <v>34124</v>
      </c>
      <c r="F187" s="31">
        <v>37530</v>
      </c>
      <c r="G187" s="31">
        <v>3406</v>
      </c>
      <c r="H187" s="32">
        <v>9.0754063400000001E-2</v>
      </c>
      <c r="J187" s="26" t="s">
        <v>783</v>
      </c>
      <c r="K187" s="26" t="s">
        <v>706</v>
      </c>
      <c r="L187" s="26" t="s">
        <v>63</v>
      </c>
      <c r="M187" s="26">
        <v>44.67</v>
      </c>
      <c r="N187" s="26">
        <v>21.802</v>
      </c>
      <c r="O187" s="26">
        <v>22.867999999999999</v>
      </c>
      <c r="P187" s="26">
        <v>0.51190000000000002</v>
      </c>
    </row>
    <row r="188" spans="1:16" ht="15" customHeight="1" x14ac:dyDescent="0.25">
      <c r="A188" s="30" t="s">
        <v>706</v>
      </c>
      <c r="B188" s="31" t="s">
        <v>44</v>
      </c>
      <c r="C188" s="31" t="s">
        <v>793</v>
      </c>
      <c r="D188" s="31" t="s">
        <v>794</v>
      </c>
      <c r="E188" s="31">
        <v>91056</v>
      </c>
      <c r="F188" s="31">
        <v>117860</v>
      </c>
      <c r="G188" s="31">
        <v>26804</v>
      </c>
      <c r="H188" s="32">
        <v>0.2274223655</v>
      </c>
      <c r="J188" s="26" t="s">
        <v>785</v>
      </c>
      <c r="K188" s="26" t="s">
        <v>706</v>
      </c>
      <c r="L188" s="26" t="s">
        <v>238</v>
      </c>
      <c r="M188" s="26">
        <v>61.1</v>
      </c>
      <c r="N188" s="26">
        <v>56.53</v>
      </c>
      <c r="O188" s="26">
        <v>4.57</v>
      </c>
      <c r="P188" s="26">
        <v>7.4800000000000005E-2</v>
      </c>
    </row>
    <row r="189" spans="1:16" ht="15" customHeight="1" x14ac:dyDescent="0.25">
      <c r="A189" s="30" t="s">
        <v>706</v>
      </c>
      <c r="B189" s="31" t="s">
        <v>111</v>
      </c>
      <c r="C189" s="31" t="s">
        <v>795</v>
      </c>
      <c r="D189" s="31" t="s">
        <v>796</v>
      </c>
      <c r="E189" s="31">
        <v>54215</v>
      </c>
      <c r="F189" s="31">
        <v>79350</v>
      </c>
      <c r="G189" s="31">
        <v>25135</v>
      </c>
      <c r="H189" s="32">
        <v>0.31676118460000002</v>
      </c>
      <c r="J189" s="26" t="s">
        <v>787</v>
      </c>
      <c r="K189" s="26" t="s">
        <v>706</v>
      </c>
      <c r="L189" s="26" t="s">
        <v>242</v>
      </c>
      <c r="M189" s="26">
        <v>48.59</v>
      </c>
      <c r="N189" s="26">
        <v>43.841999999999999</v>
      </c>
      <c r="O189" s="26">
        <v>4.7480000000000002</v>
      </c>
      <c r="P189" s="26">
        <v>9.7699999999999995E-2</v>
      </c>
    </row>
    <row r="190" spans="1:16" ht="15" customHeight="1" x14ac:dyDescent="0.25">
      <c r="A190" s="30" t="s">
        <v>401</v>
      </c>
      <c r="B190" s="31" t="s">
        <v>360</v>
      </c>
      <c r="C190" s="31" t="s">
        <v>797</v>
      </c>
      <c r="D190" s="31" t="s">
        <v>798</v>
      </c>
      <c r="E190" s="31">
        <v>2531</v>
      </c>
      <c r="F190" s="31">
        <v>7410</v>
      </c>
      <c r="G190" s="31">
        <v>4879</v>
      </c>
      <c r="H190" s="32">
        <v>0.6584345479</v>
      </c>
      <c r="J190" s="26" t="s">
        <v>789</v>
      </c>
      <c r="K190" s="26" t="s">
        <v>706</v>
      </c>
      <c r="L190" s="26" t="s">
        <v>41</v>
      </c>
      <c r="M190" s="26">
        <v>62.71</v>
      </c>
      <c r="N190" s="26">
        <v>51.872</v>
      </c>
      <c r="O190" s="26">
        <v>10.837999999999999</v>
      </c>
      <c r="P190" s="26">
        <v>0.17280000000000001</v>
      </c>
    </row>
    <row r="191" spans="1:16" ht="15" customHeight="1" x14ac:dyDescent="0.25">
      <c r="A191" s="30" t="s">
        <v>401</v>
      </c>
      <c r="B191" s="31" t="s">
        <v>366</v>
      </c>
      <c r="C191" s="31" t="s">
        <v>799</v>
      </c>
      <c r="D191" s="31" t="s">
        <v>800</v>
      </c>
      <c r="E191" s="31">
        <v>78835</v>
      </c>
      <c r="F191" s="31">
        <v>110280</v>
      </c>
      <c r="G191" s="31">
        <v>31445</v>
      </c>
      <c r="H191" s="32">
        <v>0.28513783100000001</v>
      </c>
      <c r="J191" s="26" t="s">
        <v>791</v>
      </c>
      <c r="K191" s="26" t="s">
        <v>706</v>
      </c>
      <c r="L191" s="26" t="s">
        <v>239</v>
      </c>
      <c r="M191" s="26">
        <v>37.53</v>
      </c>
      <c r="N191" s="26">
        <v>34.055</v>
      </c>
      <c r="O191" s="26">
        <v>3.4750000000000001</v>
      </c>
      <c r="P191" s="26">
        <v>9.2600000000000002E-2</v>
      </c>
    </row>
    <row r="192" spans="1:16" ht="15" customHeight="1" x14ac:dyDescent="0.25">
      <c r="A192" s="30" t="s">
        <v>401</v>
      </c>
      <c r="B192" s="31" t="s">
        <v>371</v>
      </c>
      <c r="C192" s="31" t="s">
        <v>801</v>
      </c>
      <c r="D192" s="31" t="s">
        <v>802</v>
      </c>
      <c r="E192" s="31">
        <v>92454</v>
      </c>
      <c r="F192" s="31">
        <v>115300</v>
      </c>
      <c r="G192" s="31">
        <v>22846</v>
      </c>
      <c r="H192" s="32">
        <v>0.19814397219999999</v>
      </c>
      <c r="J192" s="26" t="s">
        <v>793</v>
      </c>
      <c r="K192" s="26" t="s">
        <v>706</v>
      </c>
      <c r="L192" s="26" t="s">
        <v>44</v>
      </c>
      <c r="M192" s="26">
        <v>117.85</v>
      </c>
      <c r="N192" s="26">
        <v>90.977000000000004</v>
      </c>
      <c r="O192" s="26">
        <v>26.873000000000001</v>
      </c>
      <c r="P192" s="26">
        <v>0.22800000000000001</v>
      </c>
    </row>
    <row r="193" spans="1:16" ht="15" customHeight="1" x14ac:dyDescent="0.25">
      <c r="A193" s="30" t="s">
        <v>401</v>
      </c>
      <c r="B193" s="31" t="s">
        <v>372</v>
      </c>
      <c r="C193" s="31" t="s">
        <v>803</v>
      </c>
      <c r="D193" s="31" t="s">
        <v>804</v>
      </c>
      <c r="E193" s="31">
        <v>75144</v>
      </c>
      <c r="F193" s="31">
        <v>89880</v>
      </c>
      <c r="G193" s="31">
        <v>14736</v>
      </c>
      <c r="H193" s="32">
        <v>0.16395193590000001</v>
      </c>
      <c r="J193" s="26" t="s">
        <v>795</v>
      </c>
      <c r="K193" s="26" t="s">
        <v>706</v>
      </c>
      <c r="L193" s="26" t="s">
        <v>111</v>
      </c>
      <c r="M193" s="26">
        <v>79.349999999999994</v>
      </c>
      <c r="N193" s="26">
        <v>54.094000000000001</v>
      </c>
      <c r="O193" s="26">
        <v>25.256</v>
      </c>
      <c r="P193" s="26">
        <v>0.31830000000000003</v>
      </c>
    </row>
    <row r="194" spans="1:16" ht="15" customHeight="1" x14ac:dyDescent="0.25">
      <c r="A194" s="30" t="s">
        <v>401</v>
      </c>
      <c r="B194" s="31" t="s">
        <v>373</v>
      </c>
      <c r="C194" s="31" t="s">
        <v>805</v>
      </c>
      <c r="D194" s="31" t="s">
        <v>806</v>
      </c>
      <c r="E194" s="31">
        <v>96895</v>
      </c>
      <c r="F194" s="31">
        <v>109630</v>
      </c>
      <c r="G194" s="31">
        <v>12735</v>
      </c>
      <c r="H194" s="32">
        <v>0.1161634589</v>
      </c>
      <c r="J194" s="26" t="s">
        <v>797</v>
      </c>
      <c r="K194" s="26" t="s">
        <v>401</v>
      </c>
      <c r="L194" s="26" t="s">
        <v>360</v>
      </c>
      <c r="M194" s="26">
        <v>7.41</v>
      </c>
      <c r="N194" s="26">
        <v>2.343</v>
      </c>
      <c r="O194" s="26">
        <v>5.0670000000000002</v>
      </c>
      <c r="P194" s="26">
        <v>0.68379999999999996</v>
      </c>
    </row>
    <row r="195" spans="1:16" ht="15" customHeight="1" x14ac:dyDescent="0.25">
      <c r="A195" s="30" t="s">
        <v>401</v>
      </c>
      <c r="B195" s="31" t="s">
        <v>378</v>
      </c>
      <c r="C195" s="31" t="s">
        <v>807</v>
      </c>
      <c r="D195" s="31" t="s">
        <v>808</v>
      </c>
      <c r="E195" s="31">
        <v>87693</v>
      </c>
      <c r="F195" s="31">
        <v>109270</v>
      </c>
      <c r="G195" s="31">
        <v>21577</v>
      </c>
      <c r="H195" s="32">
        <v>0.197464995</v>
      </c>
      <c r="J195" s="26" t="s">
        <v>799</v>
      </c>
      <c r="K195" s="26" t="s">
        <v>401</v>
      </c>
      <c r="L195" s="26" t="s">
        <v>366</v>
      </c>
      <c r="M195" s="26">
        <v>110.28</v>
      </c>
      <c r="N195" s="26">
        <v>78.355999999999995</v>
      </c>
      <c r="O195" s="26">
        <v>31.923999999999999</v>
      </c>
      <c r="P195" s="26">
        <v>0.28949999999999998</v>
      </c>
    </row>
    <row r="196" spans="1:16" ht="15" customHeight="1" x14ac:dyDescent="0.25">
      <c r="A196" s="30" t="s">
        <v>401</v>
      </c>
      <c r="B196" s="31" t="s">
        <v>379</v>
      </c>
      <c r="C196" s="31" t="s">
        <v>809</v>
      </c>
      <c r="D196" s="31" t="s">
        <v>810</v>
      </c>
      <c r="E196" s="31">
        <v>69503</v>
      </c>
      <c r="F196" s="31">
        <v>89160</v>
      </c>
      <c r="G196" s="31">
        <v>19657</v>
      </c>
      <c r="H196" s="32">
        <v>0.22046882009999999</v>
      </c>
      <c r="J196" s="26" t="s">
        <v>801</v>
      </c>
      <c r="K196" s="26" t="s">
        <v>401</v>
      </c>
      <c r="L196" s="26" t="s">
        <v>371</v>
      </c>
      <c r="M196" s="26">
        <v>115.3</v>
      </c>
      <c r="N196" s="26">
        <v>92.239000000000004</v>
      </c>
      <c r="O196" s="26">
        <v>23.061</v>
      </c>
      <c r="P196" s="26">
        <v>0.2</v>
      </c>
    </row>
    <row r="197" spans="1:16" ht="15" customHeight="1" x14ac:dyDescent="0.25">
      <c r="A197" s="30" t="s">
        <v>401</v>
      </c>
      <c r="B197" s="31" t="s">
        <v>381</v>
      </c>
      <c r="C197" s="31" t="s">
        <v>811</v>
      </c>
      <c r="D197" s="31" t="s">
        <v>812</v>
      </c>
      <c r="E197" s="31">
        <v>121091</v>
      </c>
      <c r="F197" s="31">
        <v>143540</v>
      </c>
      <c r="G197" s="31">
        <v>22449</v>
      </c>
      <c r="H197" s="32">
        <v>0.15639542980000001</v>
      </c>
      <c r="J197" s="26" t="s">
        <v>803</v>
      </c>
      <c r="K197" s="26" t="s">
        <v>401</v>
      </c>
      <c r="L197" s="26" t="s">
        <v>372</v>
      </c>
      <c r="M197" s="26">
        <v>89.88</v>
      </c>
      <c r="N197" s="26">
        <v>74.953000000000003</v>
      </c>
      <c r="O197" s="26">
        <v>14.927</v>
      </c>
      <c r="P197" s="26">
        <v>0.1661</v>
      </c>
    </row>
    <row r="198" spans="1:16" ht="15" customHeight="1" x14ac:dyDescent="0.25">
      <c r="A198" s="30" t="s">
        <v>401</v>
      </c>
      <c r="B198" s="31" t="s">
        <v>382</v>
      </c>
      <c r="C198" s="31" t="s">
        <v>813</v>
      </c>
      <c r="D198" s="31" t="s">
        <v>814</v>
      </c>
      <c r="E198" s="31">
        <v>110505</v>
      </c>
      <c r="F198" s="31">
        <v>129090</v>
      </c>
      <c r="G198" s="31">
        <v>18585</v>
      </c>
      <c r="H198" s="32">
        <v>0.14396932370000001</v>
      </c>
      <c r="J198" s="26" t="s">
        <v>805</v>
      </c>
      <c r="K198" s="26" t="s">
        <v>401</v>
      </c>
      <c r="L198" s="26" t="s">
        <v>373</v>
      </c>
      <c r="M198" s="26">
        <v>109.63</v>
      </c>
      <c r="N198" s="26">
        <v>96.622</v>
      </c>
      <c r="O198" s="26">
        <v>13.007999999999999</v>
      </c>
      <c r="P198" s="26">
        <v>0.1187</v>
      </c>
    </row>
    <row r="199" spans="1:16" ht="15" customHeight="1" x14ac:dyDescent="0.25">
      <c r="A199" s="30" t="s">
        <v>401</v>
      </c>
      <c r="B199" s="31" t="s">
        <v>384</v>
      </c>
      <c r="C199" s="31" t="s">
        <v>815</v>
      </c>
      <c r="D199" s="31" t="s">
        <v>816</v>
      </c>
      <c r="E199" s="31">
        <v>93707</v>
      </c>
      <c r="F199" s="31">
        <v>118540</v>
      </c>
      <c r="G199" s="31">
        <v>24833</v>
      </c>
      <c r="H199" s="32">
        <v>0.20949046739999999</v>
      </c>
      <c r="J199" s="26" t="s">
        <v>807</v>
      </c>
      <c r="K199" s="26" t="s">
        <v>401</v>
      </c>
      <c r="L199" s="26" t="s">
        <v>378</v>
      </c>
      <c r="M199" s="26">
        <v>109.27</v>
      </c>
      <c r="N199" s="26">
        <v>87.254000000000005</v>
      </c>
      <c r="O199" s="26">
        <v>22.015999999999998</v>
      </c>
      <c r="P199" s="26">
        <v>0.20150000000000001</v>
      </c>
    </row>
    <row r="200" spans="1:16" ht="15" customHeight="1" x14ac:dyDescent="0.25">
      <c r="A200" s="30" t="s">
        <v>401</v>
      </c>
      <c r="B200" s="31" t="s">
        <v>387</v>
      </c>
      <c r="C200" s="31" t="s">
        <v>817</v>
      </c>
      <c r="D200" s="31" t="s">
        <v>818</v>
      </c>
      <c r="E200" s="31">
        <v>102054</v>
      </c>
      <c r="F200" s="31">
        <v>141740</v>
      </c>
      <c r="G200" s="31">
        <v>39686</v>
      </c>
      <c r="H200" s="32">
        <v>0.27999153380000003</v>
      </c>
      <c r="J200" s="26" t="s">
        <v>809</v>
      </c>
      <c r="K200" s="26" t="s">
        <v>401</v>
      </c>
      <c r="L200" s="26" t="s">
        <v>379</v>
      </c>
      <c r="M200" s="26">
        <v>89.16</v>
      </c>
      <c r="N200" s="26">
        <v>69.058999999999997</v>
      </c>
      <c r="O200" s="26">
        <v>20.100999999999999</v>
      </c>
      <c r="P200" s="26">
        <v>0.22539999999999999</v>
      </c>
    </row>
    <row r="201" spans="1:16" ht="15" customHeight="1" x14ac:dyDescent="0.25">
      <c r="A201" s="30" t="s">
        <v>401</v>
      </c>
      <c r="B201" s="31" t="s">
        <v>389</v>
      </c>
      <c r="C201" s="31" t="s">
        <v>819</v>
      </c>
      <c r="D201" s="31" t="s">
        <v>820</v>
      </c>
      <c r="E201" s="31">
        <v>77409</v>
      </c>
      <c r="F201" s="31">
        <v>131350</v>
      </c>
      <c r="G201" s="31">
        <v>53941</v>
      </c>
      <c r="H201" s="32">
        <v>0.41066615909999998</v>
      </c>
      <c r="J201" s="26" t="s">
        <v>811</v>
      </c>
      <c r="K201" s="26" t="s">
        <v>401</v>
      </c>
      <c r="L201" s="26" t="s">
        <v>381</v>
      </c>
      <c r="M201" s="26">
        <v>143.54</v>
      </c>
      <c r="N201" s="26">
        <v>120.79900000000001</v>
      </c>
      <c r="O201" s="26">
        <v>22.741</v>
      </c>
      <c r="P201" s="26">
        <v>0.15840000000000001</v>
      </c>
    </row>
    <row r="202" spans="1:16" ht="15" customHeight="1" x14ac:dyDescent="0.25">
      <c r="A202" s="30" t="s">
        <v>401</v>
      </c>
      <c r="B202" s="31" t="s">
        <v>391</v>
      </c>
      <c r="C202" s="31" t="s">
        <v>821</v>
      </c>
      <c r="D202" s="31" t="s">
        <v>822</v>
      </c>
      <c r="E202" s="31">
        <v>120945</v>
      </c>
      <c r="F202" s="31">
        <v>146290</v>
      </c>
      <c r="G202" s="31">
        <v>25345</v>
      </c>
      <c r="H202" s="32">
        <v>0.17325176019999999</v>
      </c>
      <c r="J202" s="26" t="s">
        <v>813</v>
      </c>
      <c r="K202" s="26" t="s">
        <v>401</v>
      </c>
      <c r="L202" s="26" t="s">
        <v>382</v>
      </c>
      <c r="M202" s="26">
        <v>129.09</v>
      </c>
      <c r="N202" s="26">
        <v>110.242</v>
      </c>
      <c r="O202" s="26">
        <v>18.847999999999999</v>
      </c>
      <c r="P202" s="26">
        <v>0.14599999999999999</v>
      </c>
    </row>
    <row r="203" spans="1:16" ht="15" customHeight="1" x14ac:dyDescent="0.25">
      <c r="A203" s="30" t="s">
        <v>401</v>
      </c>
      <c r="B203" s="31" t="s">
        <v>392</v>
      </c>
      <c r="C203" s="31" t="s">
        <v>823</v>
      </c>
      <c r="D203" s="31" t="s">
        <v>824</v>
      </c>
      <c r="E203" s="31">
        <v>87957</v>
      </c>
      <c r="F203" s="31">
        <v>127340</v>
      </c>
      <c r="G203" s="31">
        <v>39383</v>
      </c>
      <c r="H203" s="32">
        <v>0.30927438350000003</v>
      </c>
      <c r="J203" s="26" t="s">
        <v>815</v>
      </c>
      <c r="K203" s="26" t="s">
        <v>401</v>
      </c>
      <c r="L203" s="26" t="s">
        <v>384</v>
      </c>
      <c r="M203" s="26">
        <v>118.54</v>
      </c>
      <c r="N203" s="26">
        <v>93.486000000000004</v>
      </c>
      <c r="O203" s="26">
        <v>25.053999999999998</v>
      </c>
      <c r="P203" s="26">
        <v>0.2114</v>
      </c>
    </row>
    <row r="204" spans="1:16" ht="15" customHeight="1" x14ac:dyDescent="0.25">
      <c r="A204" s="30" t="s">
        <v>402</v>
      </c>
      <c r="B204" s="31" t="s">
        <v>361</v>
      </c>
      <c r="C204" s="31" t="s">
        <v>825</v>
      </c>
      <c r="D204" s="31" t="s">
        <v>826</v>
      </c>
      <c r="E204" s="31">
        <v>66699</v>
      </c>
      <c r="F204" s="31">
        <v>75770</v>
      </c>
      <c r="G204" s="31">
        <v>9071</v>
      </c>
      <c r="H204" s="32">
        <v>0.11971756629999999</v>
      </c>
      <c r="J204" s="26" t="s">
        <v>817</v>
      </c>
      <c r="K204" s="26" t="s">
        <v>401</v>
      </c>
      <c r="L204" s="26" t="s">
        <v>387</v>
      </c>
      <c r="M204" s="26">
        <v>141.74</v>
      </c>
      <c r="N204" s="26">
        <v>101.711</v>
      </c>
      <c r="O204" s="26">
        <v>40.029000000000003</v>
      </c>
      <c r="P204" s="26">
        <v>0.28239999999999998</v>
      </c>
    </row>
    <row r="205" spans="1:16" ht="15" customHeight="1" x14ac:dyDescent="0.25">
      <c r="A205" s="30" t="s">
        <v>402</v>
      </c>
      <c r="B205" s="31" t="s">
        <v>362</v>
      </c>
      <c r="C205" s="31" t="s">
        <v>827</v>
      </c>
      <c r="D205" s="31" t="s">
        <v>828</v>
      </c>
      <c r="E205" s="31">
        <v>129851</v>
      </c>
      <c r="F205" s="31">
        <v>151860</v>
      </c>
      <c r="G205" s="31">
        <v>22009</v>
      </c>
      <c r="H205" s="32">
        <v>0.1449295404</v>
      </c>
      <c r="J205" s="26" t="s">
        <v>819</v>
      </c>
      <c r="K205" s="26" t="s">
        <v>401</v>
      </c>
      <c r="L205" s="26" t="s">
        <v>389</v>
      </c>
      <c r="M205" s="26">
        <v>131.35</v>
      </c>
      <c r="N205" s="26">
        <v>77.09</v>
      </c>
      <c r="O205" s="26">
        <v>54.26</v>
      </c>
      <c r="P205" s="26">
        <v>0.41310000000000002</v>
      </c>
    </row>
    <row r="206" spans="1:16" ht="15" customHeight="1" x14ac:dyDescent="0.25">
      <c r="A206" s="30" t="s">
        <v>402</v>
      </c>
      <c r="B206" s="31" t="s">
        <v>363</v>
      </c>
      <c r="C206" s="31" t="s">
        <v>829</v>
      </c>
      <c r="D206" s="31" t="s">
        <v>830</v>
      </c>
      <c r="E206" s="31">
        <v>90487</v>
      </c>
      <c r="F206" s="31">
        <v>98840</v>
      </c>
      <c r="G206" s="31">
        <v>8353</v>
      </c>
      <c r="H206" s="32">
        <v>8.4510319700000003E-2</v>
      </c>
      <c r="J206" s="26" t="s">
        <v>821</v>
      </c>
      <c r="K206" s="26" t="s">
        <v>401</v>
      </c>
      <c r="L206" s="26" t="s">
        <v>391</v>
      </c>
      <c r="M206" s="26">
        <v>146.29</v>
      </c>
      <c r="N206" s="26">
        <v>120.693</v>
      </c>
      <c r="O206" s="26">
        <v>25.597000000000001</v>
      </c>
      <c r="P206" s="26">
        <v>0.17499999999999999</v>
      </c>
    </row>
    <row r="207" spans="1:16" ht="15" customHeight="1" x14ac:dyDescent="0.25">
      <c r="A207" s="30" t="s">
        <v>402</v>
      </c>
      <c r="B207" s="31" t="s">
        <v>364</v>
      </c>
      <c r="C207" s="31" t="s">
        <v>831</v>
      </c>
      <c r="D207" s="31" t="s">
        <v>832</v>
      </c>
      <c r="E207" s="31">
        <v>103769</v>
      </c>
      <c r="F207" s="31">
        <v>122670</v>
      </c>
      <c r="G207" s="31">
        <v>18901</v>
      </c>
      <c r="H207" s="32">
        <v>0.15408005220000001</v>
      </c>
      <c r="J207" s="26" t="s">
        <v>823</v>
      </c>
      <c r="K207" s="26" t="s">
        <v>401</v>
      </c>
      <c r="L207" s="26" t="s">
        <v>392</v>
      </c>
      <c r="M207" s="26">
        <v>127.34</v>
      </c>
      <c r="N207" s="26">
        <v>86.89</v>
      </c>
      <c r="O207" s="26">
        <v>40.450000000000003</v>
      </c>
      <c r="P207" s="26">
        <v>0.31769999999999998</v>
      </c>
    </row>
    <row r="208" spans="1:16" ht="15" customHeight="1" x14ac:dyDescent="0.25">
      <c r="A208" s="30" t="s">
        <v>402</v>
      </c>
      <c r="B208" s="31" t="s">
        <v>365</v>
      </c>
      <c r="C208" s="31" t="s">
        <v>833</v>
      </c>
      <c r="D208" s="31" t="s">
        <v>834</v>
      </c>
      <c r="E208" s="31">
        <v>131680</v>
      </c>
      <c r="F208" s="31">
        <v>140800</v>
      </c>
      <c r="G208" s="31">
        <v>9120</v>
      </c>
      <c r="H208" s="32">
        <v>6.4772727299999999E-2</v>
      </c>
      <c r="J208" s="26" t="s">
        <v>825</v>
      </c>
      <c r="K208" s="26" t="s">
        <v>402</v>
      </c>
      <c r="L208" s="26" t="s">
        <v>361</v>
      </c>
      <c r="M208" s="26">
        <v>75.77</v>
      </c>
      <c r="N208" s="26">
        <v>66.56</v>
      </c>
      <c r="O208" s="26">
        <v>9.2100000000000009</v>
      </c>
      <c r="P208" s="26">
        <v>0.1216</v>
      </c>
    </row>
    <row r="209" spans="1:16" ht="15" customHeight="1" x14ac:dyDescent="0.25">
      <c r="A209" s="30" t="s">
        <v>402</v>
      </c>
      <c r="B209" s="31" t="s">
        <v>367</v>
      </c>
      <c r="C209" s="31" t="s">
        <v>835</v>
      </c>
      <c r="D209" s="31" t="s">
        <v>836</v>
      </c>
      <c r="E209" s="31">
        <v>142575</v>
      </c>
      <c r="F209" s="31">
        <v>158230</v>
      </c>
      <c r="G209" s="31">
        <v>15655</v>
      </c>
      <c r="H209" s="32">
        <v>9.8938254399999995E-2</v>
      </c>
      <c r="J209" s="26" t="s">
        <v>827</v>
      </c>
      <c r="K209" s="26" t="s">
        <v>402</v>
      </c>
      <c r="L209" s="26" t="s">
        <v>362</v>
      </c>
      <c r="M209" s="26">
        <v>151.86000000000001</v>
      </c>
      <c r="N209" s="26">
        <v>129.602</v>
      </c>
      <c r="O209" s="26">
        <v>22.257999999999999</v>
      </c>
      <c r="P209" s="26">
        <v>0.14660000000000001</v>
      </c>
    </row>
    <row r="210" spans="1:16" ht="15" customHeight="1" x14ac:dyDescent="0.25">
      <c r="A210" s="30" t="s">
        <v>402</v>
      </c>
      <c r="B210" s="31" t="s">
        <v>368</v>
      </c>
      <c r="C210" s="31" t="s">
        <v>837</v>
      </c>
      <c r="D210" s="31" t="s">
        <v>838</v>
      </c>
      <c r="E210" s="31">
        <v>120394</v>
      </c>
      <c r="F210" s="31">
        <v>137010</v>
      </c>
      <c r="G210" s="31">
        <v>16616</v>
      </c>
      <c r="H210" s="32">
        <v>0.1212758193</v>
      </c>
      <c r="J210" s="26" t="s">
        <v>829</v>
      </c>
      <c r="K210" s="26" t="s">
        <v>402</v>
      </c>
      <c r="L210" s="26" t="s">
        <v>363</v>
      </c>
      <c r="M210" s="26">
        <v>98.84</v>
      </c>
      <c r="N210" s="26">
        <v>90.269000000000005</v>
      </c>
      <c r="O210" s="26">
        <v>8.5709999999999997</v>
      </c>
      <c r="P210" s="26">
        <v>8.6699999999999999E-2</v>
      </c>
    </row>
    <row r="211" spans="1:16" ht="15" customHeight="1" x14ac:dyDescent="0.25">
      <c r="A211" s="30" t="s">
        <v>402</v>
      </c>
      <c r="B211" s="31" t="s">
        <v>369</v>
      </c>
      <c r="C211" s="31" t="s">
        <v>839</v>
      </c>
      <c r="D211" s="31" t="s">
        <v>840</v>
      </c>
      <c r="E211" s="31">
        <v>109698</v>
      </c>
      <c r="F211" s="31">
        <v>125110</v>
      </c>
      <c r="G211" s="31">
        <v>15412</v>
      </c>
      <c r="H211" s="32">
        <v>0.1231875949</v>
      </c>
      <c r="J211" s="26" t="s">
        <v>831</v>
      </c>
      <c r="K211" s="26" t="s">
        <v>402</v>
      </c>
      <c r="L211" s="26" t="s">
        <v>364</v>
      </c>
      <c r="M211" s="26">
        <v>122.67</v>
      </c>
      <c r="N211" s="26">
        <v>103.459</v>
      </c>
      <c r="O211" s="26">
        <v>19.210999999999999</v>
      </c>
      <c r="P211" s="26">
        <v>0.15659999999999999</v>
      </c>
    </row>
    <row r="212" spans="1:16" ht="15" customHeight="1" x14ac:dyDescent="0.25">
      <c r="A212" s="30" t="s">
        <v>402</v>
      </c>
      <c r="B212" s="31" t="s">
        <v>370</v>
      </c>
      <c r="C212" s="31" t="s">
        <v>841</v>
      </c>
      <c r="D212" s="31" t="s">
        <v>842</v>
      </c>
      <c r="E212" s="31">
        <v>93702</v>
      </c>
      <c r="F212" s="31">
        <v>117990</v>
      </c>
      <c r="G212" s="31">
        <v>24288</v>
      </c>
      <c r="H212" s="32">
        <v>0.20584795319999999</v>
      </c>
      <c r="J212" s="26" t="s">
        <v>833</v>
      </c>
      <c r="K212" s="26" t="s">
        <v>402</v>
      </c>
      <c r="L212" s="26" t="s">
        <v>365</v>
      </c>
      <c r="M212" s="26">
        <v>140.80000000000001</v>
      </c>
      <c r="N212" s="26">
        <v>131.44399999999999</v>
      </c>
      <c r="O212" s="26">
        <v>9.3559999999999999</v>
      </c>
      <c r="P212" s="26">
        <v>6.6400000000000001E-2</v>
      </c>
    </row>
    <row r="213" spans="1:16" ht="15" customHeight="1" x14ac:dyDescent="0.25">
      <c r="A213" s="30" t="s">
        <v>402</v>
      </c>
      <c r="B213" s="31" t="s">
        <v>374</v>
      </c>
      <c r="C213" s="31" t="s">
        <v>843</v>
      </c>
      <c r="D213" s="31" t="s">
        <v>844</v>
      </c>
      <c r="E213" s="31">
        <v>84425</v>
      </c>
      <c r="F213" s="31">
        <v>92450</v>
      </c>
      <c r="G213" s="31">
        <v>8025</v>
      </c>
      <c r="H213" s="32">
        <v>8.6803677699999998E-2</v>
      </c>
      <c r="J213" s="26" t="s">
        <v>835</v>
      </c>
      <c r="K213" s="26" t="s">
        <v>402</v>
      </c>
      <c r="L213" s="26" t="s">
        <v>367</v>
      </c>
      <c r="M213" s="26">
        <v>158.22999999999999</v>
      </c>
      <c r="N213" s="26">
        <v>142.21299999999999</v>
      </c>
      <c r="O213" s="26">
        <v>16.016999999999999</v>
      </c>
      <c r="P213" s="26">
        <v>0.1012</v>
      </c>
    </row>
    <row r="214" spans="1:16" ht="15" customHeight="1" x14ac:dyDescent="0.25">
      <c r="A214" s="30" t="s">
        <v>402</v>
      </c>
      <c r="B214" s="31" t="s">
        <v>375</v>
      </c>
      <c r="C214" s="31" t="s">
        <v>845</v>
      </c>
      <c r="D214" s="31" t="s">
        <v>846</v>
      </c>
      <c r="E214" s="31">
        <v>98217</v>
      </c>
      <c r="F214" s="31">
        <v>105300</v>
      </c>
      <c r="G214" s="31">
        <v>7083</v>
      </c>
      <c r="H214" s="32">
        <v>6.7264957299999997E-2</v>
      </c>
      <c r="J214" s="26" t="s">
        <v>837</v>
      </c>
      <c r="K214" s="26" t="s">
        <v>402</v>
      </c>
      <c r="L214" s="26" t="s">
        <v>368</v>
      </c>
      <c r="M214" s="26">
        <v>137.01</v>
      </c>
      <c r="N214" s="26">
        <v>120.026</v>
      </c>
      <c r="O214" s="26">
        <v>16.984000000000002</v>
      </c>
      <c r="P214" s="26">
        <v>0.124</v>
      </c>
    </row>
    <row r="215" spans="1:16" ht="15" customHeight="1" x14ac:dyDescent="0.25">
      <c r="A215" s="30" t="s">
        <v>402</v>
      </c>
      <c r="B215" s="31" t="s">
        <v>376</v>
      </c>
      <c r="C215" s="31" t="s">
        <v>847</v>
      </c>
      <c r="D215" s="31" t="s">
        <v>848</v>
      </c>
      <c r="E215" s="31">
        <v>99907</v>
      </c>
      <c r="F215" s="31">
        <v>112490</v>
      </c>
      <c r="G215" s="31">
        <v>12583</v>
      </c>
      <c r="H215" s="32">
        <v>0.1118588319</v>
      </c>
      <c r="J215" s="26" t="s">
        <v>839</v>
      </c>
      <c r="K215" s="26" t="s">
        <v>402</v>
      </c>
      <c r="L215" s="26" t="s">
        <v>369</v>
      </c>
      <c r="M215" s="26">
        <v>125.11</v>
      </c>
      <c r="N215" s="26">
        <v>109.477</v>
      </c>
      <c r="O215" s="26">
        <v>15.632999999999999</v>
      </c>
      <c r="P215" s="26">
        <v>0.125</v>
      </c>
    </row>
    <row r="216" spans="1:16" ht="15" customHeight="1" x14ac:dyDescent="0.25">
      <c r="A216" s="30" t="s">
        <v>402</v>
      </c>
      <c r="B216" s="31" t="s">
        <v>377</v>
      </c>
      <c r="C216" s="31" t="s">
        <v>849</v>
      </c>
      <c r="D216" s="31" t="s">
        <v>850</v>
      </c>
      <c r="E216" s="31">
        <v>85160</v>
      </c>
      <c r="F216" s="31">
        <v>103820</v>
      </c>
      <c r="G216" s="31">
        <v>18660</v>
      </c>
      <c r="H216" s="32">
        <v>0.1797341553</v>
      </c>
      <c r="J216" s="26" t="s">
        <v>841</v>
      </c>
      <c r="K216" s="26" t="s">
        <v>402</v>
      </c>
      <c r="L216" s="26" t="s">
        <v>370</v>
      </c>
      <c r="M216" s="26">
        <v>117.99</v>
      </c>
      <c r="N216" s="26">
        <v>93.501999999999995</v>
      </c>
      <c r="O216" s="26">
        <v>24.488</v>
      </c>
      <c r="P216" s="26">
        <v>0.20749999999999999</v>
      </c>
    </row>
    <row r="217" spans="1:16" ht="15" customHeight="1" x14ac:dyDescent="0.25">
      <c r="A217" s="30" t="s">
        <v>402</v>
      </c>
      <c r="B217" s="31" t="s">
        <v>380</v>
      </c>
      <c r="C217" s="31" t="s">
        <v>851</v>
      </c>
      <c r="D217" s="31" t="s">
        <v>852</v>
      </c>
      <c r="E217" s="31">
        <v>60865</v>
      </c>
      <c r="F217" s="31">
        <v>67800</v>
      </c>
      <c r="G217" s="31">
        <v>6935</v>
      </c>
      <c r="H217" s="32">
        <v>0.1022861357</v>
      </c>
      <c r="J217" s="26" t="s">
        <v>843</v>
      </c>
      <c r="K217" s="26" t="s">
        <v>402</v>
      </c>
      <c r="L217" s="26" t="s">
        <v>374</v>
      </c>
      <c r="M217" s="26">
        <v>92.45</v>
      </c>
      <c r="N217" s="26">
        <v>84.298000000000002</v>
      </c>
      <c r="O217" s="26">
        <v>8.1519999999999992</v>
      </c>
      <c r="P217" s="26">
        <v>8.8200000000000001E-2</v>
      </c>
    </row>
    <row r="218" spans="1:16" ht="15" customHeight="1" x14ac:dyDescent="0.25">
      <c r="A218" s="30" t="s">
        <v>402</v>
      </c>
      <c r="B218" s="31" t="s">
        <v>383</v>
      </c>
      <c r="C218" s="31" t="s">
        <v>853</v>
      </c>
      <c r="D218" s="31" t="s">
        <v>854</v>
      </c>
      <c r="E218" s="31">
        <v>77431</v>
      </c>
      <c r="F218" s="31">
        <v>85080</v>
      </c>
      <c r="G218" s="31">
        <v>7649</v>
      </c>
      <c r="H218" s="32">
        <v>8.9903620099999998E-2</v>
      </c>
      <c r="J218" s="26" t="s">
        <v>845</v>
      </c>
      <c r="K218" s="26" t="s">
        <v>402</v>
      </c>
      <c r="L218" s="26" t="s">
        <v>375</v>
      </c>
      <c r="M218" s="26">
        <v>105.3</v>
      </c>
      <c r="N218" s="26">
        <v>98.102000000000004</v>
      </c>
      <c r="O218" s="26">
        <v>7.1980000000000004</v>
      </c>
      <c r="P218" s="26">
        <v>6.8400000000000002E-2</v>
      </c>
    </row>
    <row r="219" spans="1:16" ht="15" customHeight="1" x14ac:dyDescent="0.25">
      <c r="A219" s="30" t="s">
        <v>402</v>
      </c>
      <c r="B219" s="31" t="s">
        <v>385</v>
      </c>
      <c r="C219" s="31" t="s">
        <v>855</v>
      </c>
      <c r="D219" s="31" t="s">
        <v>856</v>
      </c>
      <c r="E219" s="31">
        <v>95494</v>
      </c>
      <c r="F219" s="31">
        <v>105020</v>
      </c>
      <c r="G219" s="31">
        <v>9526</v>
      </c>
      <c r="H219" s="32">
        <v>9.0706532100000001E-2</v>
      </c>
      <c r="J219" s="26" t="s">
        <v>847</v>
      </c>
      <c r="K219" s="26" t="s">
        <v>402</v>
      </c>
      <c r="L219" s="26" t="s">
        <v>376</v>
      </c>
      <c r="M219" s="26">
        <v>112.49</v>
      </c>
      <c r="N219" s="26">
        <v>99.676000000000002</v>
      </c>
      <c r="O219" s="26">
        <v>12.814</v>
      </c>
      <c r="P219" s="26">
        <v>0.1139</v>
      </c>
    </row>
    <row r="220" spans="1:16" ht="15" customHeight="1" x14ac:dyDescent="0.25">
      <c r="A220" s="30" t="s">
        <v>402</v>
      </c>
      <c r="B220" s="31" t="s">
        <v>386</v>
      </c>
      <c r="C220" s="31" t="s">
        <v>857</v>
      </c>
      <c r="D220" s="31" t="s">
        <v>858</v>
      </c>
      <c r="E220" s="31">
        <v>78547</v>
      </c>
      <c r="F220" s="31">
        <v>84810</v>
      </c>
      <c r="G220" s="31">
        <v>6263</v>
      </c>
      <c r="H220" s="32">
        <v>7.3847423699999998E-2</v>
      </c>
      <c r="J220" s="26" t="s">
        <v>849</v>
      </c>
      <c r="K220" s="26" t="s">
        <v>402</v>
      </c>
      <c r="L220" s="26" t="s">
        <v>377</v>
      </c>
      <c r="M220" s="26">
        <v>103.82</v>
      </c>
      <c r="N220" s="26">
        <v>84.965000000000003</v>
      </c>
      <c r="O220" s="26">
        <v>18.855</v>
      </c>
      <c r="P220" s="26">
        <v>0.18160000000000001</v>
      </c>
    </row>
    <row r="221" spans="1:16" ht="15" customHeight="1" x14ac:dyDescent="0.25">
      <c r="A221" s="30" t="s">
        <v>402</v>
      </c>
      <c r="B221" s="31" t="s">
        <v>388</v>
      </c>
      <c r="C221" s="31" t="s">
        <v>859</v>
      </c>
      <c r="D221" s="31" t="s">
        <v>860</v>
      </c>
      <c r="E221" s="31">
        <v>72741</v>
      </c>
      <c r="F221" s="31">
        <v>83680</v>
      </c>
      <c r="G221" s="31">
        <v>10939</v>
      </c>
      <c r="H221" s="32">
        <v>0.1307241874</v>
      </c>
      <c r="J221" s="26" t="s">
        <v>851</v>
      </c>
      <c r="K221" s="26" t="s">
        <v>402</v>
      </c>
      <c r="L221" s="26" t="s">
        <v>380</v>
      </c>
      <c r="M221" s="26">
        <v>67.8</v>
      </c>
      <c r="N221" s="26">
        <v>60.747999999999998</v>
      </c>
      <c r="O221" s="26">
        <v>7.0519999999999996</v>
      </c>
      <c r="P221" s="26">
        <v>0.104</v>
      </c>
    </row>
    <row r="222" spans="1:16" ht="15" customHeight="1" x14ac:dyDescent="0.25">
      <c r="A222" s="30" t="s">
        <v>402</v>
      </c>
      <c r="B222" s="31" t="s">
        <v>390</v>
      </c>
      <c r="C222" s="31" t="s">
        <v>861</v>
      </c>
      <c r="D222" s="31" t="s">
        <v>862</v>
      </c>
      <c r="E222" s="31">
        <v>94064</v>
      </c>
      <c r="F222" s="31">
        <v>105060</v>
      </c>
      <c r="G222" s="31">
        <v>10996</v>
      </c>
      <c r="H222" s="32">
        <v>0.10466400150000001</v>
      </c>
      <c r="J222" s="26" t="s">
        <v>853</v>
      </c>
      <c r="K222" s="26" t="s">
        <v>402</v>
      </c>
      <c r="L222" s="26" t="s">
        <v>383</v>
      </c>
      <c r="M222" s="26">
        <v>85.08</v>
      </c>
      <c r="N222" s="26">
        <v>77.349999999999994</v>
      </c>
      <c r="O222" s="26">
        <v>7.73</v>
      </c>
      <c r="P222" s="26">
        <v>9.0899999999999995E-2</v>
      </c>
    </row>
    <row r="223" spans="1:16" ht="15" customHeight="1" x14ac:dyDescent="0.25">
      <c r="A223" s="30" t="s">
        <v>863</v>
      </c>
      <c r="B223" s="31" t="s">
        <v>171</v>
      </c>
      <c r="C223" s="31" t="s">
        <v>864</v>
      </c>
      <c r="D223" s="31" t="s">
        <v>865</v>
      </c>
      <c r="E223" s="31">
        <v>108393</v>
      </c>
      <c r="F223" s="31">
        <v>115480</v>
      </c>
      <c r="G223" s="31">
        <v>7087</v>
      </c>
      <c r="H223" s="32">
        <v>6.1369934199999997E-2</v>
      </c>
      <c r="J223" s="26" t="s">
        <v>855</v>
      </c>
      <c r="K223" s="26" t="s">
        <v>402</v>
      </c>
      <c r="L223" s="26" t="s">
        <v>385</v>
      </c>
      <c r="M223" s="26">
        <v>105.02</v>
      </c>
      <c r="N223" s="26">
        <v>95.372</v>
      </c>
      <c r="O223" s="26">
        <v>9.6479999999999997</v>
      </c>
      <c r="P223" s="26">
        <v>9.1899999999999996E-2</v>
      </c>
    </row>
    <row r="224" spans="1:16" ht="15" customHeight="1" x14ac:dyDescent="0.25">
      <c r="A224" s="30" t="s">
        <v>863</v>
      </c>
      <c r="B224" s="31" t="s">
        <v>172</v>
      </c>
      <c r="C224" s="31" t="s">
        <v>866</v>
      </c>
      <c r="D224" s="31" t="s">
        <v>867</v>
      </c>
      <c r="E224" s="31">
        <v>45990</v>
      </c>
      <c r="F224" s="31">
        <v>49790</v>
      </c>
      <c r="G224" s="31">
        <v>3800</v>
      </c>
      <c r="H224" s="32">
        <v>7.63205463E-2</v>
      </c>
      <c r="J224" s="26" t="s">
        <v>857</v>
      </c>
      <c r="K224" s="26" t="s">
        <v>402</v>
      </c>
      <c r="L224" s="26" t="s">
        <v>386</v>
      </c>
      <c r="M224" s="26">
        <v>84.81</v>
      </c>
      <c r="N224" s="26">
        <v>78.381</v>
      </c>
      <c r="O224" s="26">
        <v>6.4290000000000003</v>
      </c>
      <c r="P224" s="26">
        <v>7.5800000000000006E-2</v>
      </c>
    </row>
    <row r="225" spans="1:16" ht="15" customHeight="1" x14ac:dyDescent="0.25">
      <c r="A225" s="30" t="s">
        <v>863</v>
      </c>
      <c r="B225" s="31" t="s">
        <v>173</v>
      </c>
      <c r="C225" s="31" t="s">
        <v>868</v>
      </c>
      <c r="D225" s="31" t="s">
        <v>869</v>
      </c>
      <c r="E225" s="31">
        <v>47202</v>
      </c>
      <c r="F225" s="31">
        <v>68600</v>
      </c>
      <c r="G225" s="31">
        <v>21398</v>
      </c>
      <c r="H225" s="32">
        <v>0.31192419830000001</v>
      </c>
      <c r="J225" s="26" t="s">
        <v>859</v>
      </c>
      <c r="K225" s="26" t="s">
        <v>402</v>
      </c>
      <c r="L225" s="26" t="s">
        <v>388</v>
      </c>
      <c r="M225" s="26">
        <v>83.68</v>
      </c>
      <c r="N225" s="26">
        <v>72.582999999999998</v>
      </c>
      <c r="O225" s="26">
        <v>11.097</v>
      </c>
      <c r="P225" s="26">
        <v>0.1326</v>
      </c>
    </row>
    <row r="226" spans="1:16" ht="15" customHeight="1" x14ac:dyDescent="0.25">
      <c r="A226" s="30" t="s">
        <v>863</v>
      </c>
      <c r="B226" s="31" t="s">
        <v>174</v>
      </c>
      <c r="C226" s="31" t="s">
        <v>870</v>
      </c>
      <c r="D226" s="31" t="s">
        <v>871</v>
      </c>
      <c r="E226" s="31">
        <v>59471</v>
      </c>
      <c r="F226" s="31">
        <v>72510</v>
      </c>
      <c r="G226" s="31">
        <v>13039</v>
      </c>
      <c r="H226" s="32">
        <v>0.17982347260000001</v>
      </c>
      <c r="J226" s="26" t="s">
        <v>861</v>
      </c>
      <c r="K226" s="26" t="s">
        <v>402</v>
      </c>
      <c r="L226" s="26" t="s">
        <v>390</v>
      </c>
      <c r="M226" s="26">
        <v>105.06</v>
      </c>
      <c r="N226" s="26">
        <v>93.956999999999994</v>
      </c>
      <c r="O226" s="26">
        <v>11.103</v>
      </c>
      <c r="P226" s="26">
        <v>0.1057</v>
      </c>
    </row>
    <row r="227" spans="1:16" ht="15" customHeight="1" x14ac:dyDescent="0.25">
      <c r="A227" s="30" t="s">
        <v>863</v>
      </c>
      <c r="B227" s="31" t="s">
        <v>175</v>
      </c>
      <c r="C227" s="31" t="s">
        <v>872</v>
      </c>
      <c r="D227" s="31" t="s">
        <v>873</v>
      </c>
      <c r="E227" s="31">
        <v>46438</v>
      </c>
      <c r="F227" s="31">
        <v>54360</v>
      </c>
      <c r="G227" s="31">
        <v>7922</v>
      </c>
      <c r="H227" s="32">
        <v>0.145732156</v>
      </c>
      <c r="J227" s="26" t="s">
        <v>864</v>
      </c>
      <c r="K227" s="26" t="s">
        <v>863</v>
      </c>
      <c r="L227" s="26" t="s">
        <v>171</v>
      </c>
      <c r="M227" s="26">
        <v>115.48</v>
      </c>
      <c r="N227" s="26">
        <v>108.402</v>
      </c>
      <c r="O227" s="26">
        <v>7.0780000000000003</v>
      </c>
      <c r="P227" s="26">
        <v>6.13E-2</v>
      </c>
    </row>
    <row r="228" spans="1:16" ht="15" customHeight="1" x14ac:dyDescent="0.25">
      <c r="A228" s="30" t="s">
        <v>863</v>
      </c>
      <c r="B228" s="31" t="s">
        <v>176</v>
      </c>
      <c r="C228" s="31" t="s">
        <v>874</v>
      </c>
      <c r="D228" s="31" t="s">
        <v>875</v>
      </c>
      <c r="E228" s="31">
        <v>55873</v>
      </c>
      <c r="F228" s="31">
        <v>64880</v>
      </c>
      <c r="G228" s="31">
        <v>9007</v>
      </c>
      <c r="H228" s="32">
        <v>0.13882552400000001</v>
      </c>
      <c r="J228" s="26" t="s">
        <v>866</v>
      </c>
      <c r="K228" s="26" t="s">
        <v>863</v>
      </c>
      <c r="L228" s="26" t="s">
        <v>172</v>
      </c>
      <c r="M228" s="26">
        <v>49.79</v>
      </c>
      <c r="N228" s="26">
        <v>46.036999999999999</v>
      </c>
      <c r="O228" s="26">
        <v>3.7530000000000001</v>
      </c>
      <c r="P228" s="26">
        <v>7.5399999999999995E-2</v>
      </c>
    </row>
    <row r="229" spans="1:16" ht="15" customHeight="1" x14ac:dyDescent="0.25">
      <c r="A229" s="30" t="s">
        <v>863</v>
      </c>
      <c r="B229" s="31" t="s">
        <v>177</v>
      </c>
      <c r="C229" s="31" t="s">
        <v>876</v>
      </c>
      <c r="D229" s="31" t="s">
        <v>877</v>
      </c>
      <c r="E229" s="31">
        <v>64837</v>
      </c>
      <c r="F229" s="31">
        <v>68790</v>
      </c>
      <c r="G229" s="31">
        <v>3953</v>
      </c>
      <c r="H229" s="32">
        <v>5.74647478E-2</v>
      </c>
      <c r="J229" s="26" t="s">
        <v>868</v>
      </c>
      <c r="K229" s="26" t="s">
        <v>863</v>
      </c>
      <c r="L229" s="26" t="s">
        <v>173</v>
      </c>
      <c r="M229" s="26">
        <v>68.599999999999994</v>
      </c>
      <c r="N229" s="26">
        <v>47.058999999999997</v>
      </c>
      <c r="O229" s="26">
        <v>21.541</v>
      </c>
      <c r="P229" s="26">
        <v>0.314</v>
      </c>
    </row>
    <row r="230" spans="1:16" ht="15" customHeight="1" x14ac:dyDescent="0.25">
      <c r="A230" s="30" t="s">
        <v>863</v>
      </c>
      <c r="B230" s="31" t="s">
        <v>178</v>
      </c>
      <c r="C230" s="31" t="s">
        <v>878</v>
      </c>
      <c r="D230" s="31" t="s">
        <v>879</v>
      </c>
      <c r="E230" s="31">
        <v>105561</v>
      </c>
      <c r="F230" s="31">
        <v>112860</v>
      </c>
      <c r="G230" s="31">
        <v>7299</v>
      </c>
      <c r="H230" s="32">
        <v>6.4673046299999995E-2</v>
      </c>
      <c r="J230" s="26" t="s">
        <v>870</v>
      </c>
      <c r="K230" s="26" t="s">
        <v>863</v>
      </c>
      <c r="L230" s="26" t="s">
        <v>174</v>
      </c>
      <c r="M230" s="26">
        <v>72.510000000000005</v>
      </c>
      <c r="N230" s="26">
        <v>59.307000000000002</v>
      </c>
      <c r="O230" s="26">
        <v>13.202999999999999</v>
      </c>
      <c r="P230" s="26">
        <v>0.18210000000000001</v>
      </c>
    </row>
    <row r="231" spans="1:16" ht="15" customHeight="1" x14ac:dyDescent="0.25">
      <c r="A231" s="30" t="s">
        <v>863</v>
      </c>
      <c r="B231" s="31" t="s">
        <v>179</v>
      </c>
      <c r="C231" s="31" t="s">
        <v>880</v>
      </c>
      <c r="D231" s="31" t="s">
        <v>881</v>
      </c>
      <c r="E231" s="31">
        <v>110894</v>
      </c>
      <c r="F231" s="31">
        <v>130210</v>
      </c>
      <c r="G231" s="31">
        <v>19316</v>
      </c>
      <c r="H231" s="32">
        <v>0.1483449812</v>
      </c>
      <c r="J231" s="26" t="s">
        <v>872</v>
      </c>
      <c r="K231" s="26" t="s">
        <v>863</v>
      </c>
      <c r="L231" s="26" t="s">
        <v>175</v>
      </c>
      <c r="M231" s="26">
        <v>54.36</v>
      </c>
      <c r="N231" s="26">
        <v>46.241</v>
      </c>
      <c r="O231" s="26">
        <v>8.1189999999999998</v>
      </c>
      <c r="P231" s="26">
        <v>0.14940000000000001</v>
      </c>
    </row>
    <row r="232" spans="1:16" ht="15" customHeight="1" x14ac:dyDescent="0.25">
      <c r="A232" s="30" t="s">
        <v>863</v>
      </c>
      <c r="B232" s="31" t="s">
        <v>180</v>
      </c>
      <c r="C232" s="31" t="s">
        <v>882</v>
      </c>
      <c r="D232" s="31" t="s">
        <v>883</v>
      </c>
      <c r="E232" s="31">
        <v>79850</v>
      </c>
      <c r="F232" s="31">
        <v>92580</v>
      </c>
      <c r="G232" s="31">
        <v>12730</v>
      </c>
      <c r="H232" s="32">
        <v>0.13750270040000001</v>
      </c>
      <c r="J232" s="26" t="s">
        <v>874</v>
      </c>
      <c r="K232" s="26" t="s">
        <v>863</v>
      </c>
      <c r="L232" s="26" t="s">
        <v>176</v>
      </c>
      <c r="M232" s="26">
        <v>64.88</v>
      </c>
      <c r="N232" s="26">
        <v>55.735999999999997</v>
      </c>
      <c r="O232" s="26">
        <v>9.1440000000000001</v>
      </c>
      <c r="P232" s="26">
        <v>0.1409</v>
      </c>
    </row>
    <row r="233" spans="1:16" ht="15" customHeight="1" x14ac:dyDescent="0.25">
      <c r="A233" s="30" t="s">
        <v>863</v>
      </c>
      <c r="B233" s="31" t="s">
        <v>181</v>
      </c>
      <c r="C233" s="31" t="s">
        <v>884</v>
      </c>
      <c r="D233" s="31" t="s">
        <v>885</v>
      </c>
      <c r="E233" s="31">
        <v>81891</v>
      </c>
      <c r="F233" s="31">
        <v>108550</v>
      </c>
      <c r="G233" s="31">
        <v>26659</v>
      </c>
      <c r="H233" s="32">
        <v>0.24559189310000001</v>
      </c>
      <c r="J233" s="26" t="s">
        <v>876</v>
      </c>
      <c r="K233" s="26" t="s">
        <v>863</v>
      </c>
      <c r="L233" s="26" t="s">
        <v>177</v>
      </c>
      <c r="M233" s="26">
        <v>68.790000000000006</v>
      </c>
      <c r="N233" s="26">
        <v>64.977000000000004</v>
      </c>
      <c r="O233" s="26">
        <v>3.8130000000000002</v>
      </c>
      <c r="P233" s="26">
        <v>5.5399999999999998E-2</v>
      </c>
    </row>
    <row r="234" spans="1:16" ht="15" customHeight="1" x14ac:dyDescent="0.25">
      <c r="A234" s="30" t="s">
        <v>863</v>
      </c>
      <c r="B234" s="31" t="s">
        <v>53</v>
      </c>
      <c r="C234" s="31" t="s">
        <v>886</v>
      </c>
      <c r="D234" s="31" t="s">
        <v>887</v>
      </c>
      <c r="E234" s="31">
        <v>58636</v>
      </c>
      <c r="F234" s="31">
        <v>71300</v>
      </c>
      <c r="G234" s="31">
        <v>12664</v>
      </c>
      <c r="H234" s="32">
        <v>0.17761570830000001</v>
      </c>
      <c r="J234" s="26" t="s">
        <v>878</v>
      </c>
      <c r="K234" s="26" t="s">
        <v>863</v>
      </c>
      <c r="L234" s="26" t="s">
        <v>178</v>
      </c>
      <c r="M234" s="26">
        <v>112.86</v>
      </c>
      <c r="N234" s="26">
        <v>105.685</v>
      </c>
      <c r="O234" s="26">
        <v>7.1749999999999998</v>
      </c>
      <c r="P234" s="26">
        <v>6.3600000000000004E-2</v>
      </c>
    </row>
    <row r="235" spans="1:16" ht="15" customHeight="1" x14ac:dyDescent="0.25">
      <c r="A235" s="30" t="s">
        <v>863</v>
      </c>
      <c r="B235" s="31" t="s">
        <v>120</v>
      </c>
      <c r="C235" s="31" t="s">
        <v>888</v>
      </c>
      <c r="D235" s="31" t="s">
        <v>889</v>
      </c>
      <c r="E235" s="31">
        <v>190951</v>
      </c>
      <c r="F235" s="31">
        <v>224330</v>
      </c>
      <c r="G235" s="31">
        <v>33379</v>
      </c>
      <c r="H235" s="32">
        <v>0.1487941871</v>
      </c>
      <c r="J235" s="26" t="s">
        <v>880</v>
      </c>
      <c r="K235" s="26" t="s">
        <v>863</v>
      </c>
      <c r="L235" s="26" t="s">
        <v>179</v>
      </c>
      <c r="M235" s="26">
        <v>130.21</v>
      </c>
      <c r="N235" s="26">
        <v>110.77</v>
      </c>
      <c r="O235" s="26">
        <v>19.440000000000001</v>
      </c>
      <c r="P235" s="26">
        <v>0.14929999999999999</v>
      </c>
    </row>
    <row r="236" spans="1:16" ht="15" customHeight="1" x14ac:dyDescent="0.25">
      <c r="A236" s="30" t="s">
        <v>863</v>
      </c>
      <c r="B236" s="31" t="s">
        <v>210</v>
      </c>
      <c r="C236" s="31" t="s">
        <v>890</v>
      </c>
      <c r="D236" s="31" t="s">
        <v>891</v>
      </c>
      <c r="E236" s="31">
        <v>41569</v>
      </c>
      <c r="F236" s="31">
        <v>48930</v>
      </c>
      <c r="G236" s="31">
        <v>7361</v>
      </c>
      <c r="H236" s="32">
        <v>0.15043940319999999</v>
      </c>
      <c r="J236" s="26" t="s">
        <v>882</v>
      </c>
      <c r="K236" s="26" t="s">
        <v>863</v>
      </c>
      <c r="L236" s="26" t="s">
        <v>180</v>
      </c>
      <c r="M236" s="26">
        <v>92.58</v>
      </c>
      <c r="N236" s="26">
        <v>79.617999999999995</v>
      </c>
      <c r="O236" s="26">
        <v>12.962</v>
      </c>
      <c r="P236" s="26">
        <v>0.14000000000000001</v>
      </c>
    </row>
    <row r="237" spans="1:16" ht="15" customHeight="1" x14ac:dyDescent="0.25">
      <c r="A237" s="30" t="s">
        <v>863</v>
      </c>
      <c r="B237" s="31" t="s">
        <v>211</v>
      </c>
      <c r="C237" s="31" t="s">
        <v>892</v>
      </c>
      <c r="D237" s="31" t="s">
        <v>893</v>
      </c>
      <c r="E237" s="31">
        <v>38149</v>
      </c>
      <c r="F237" s="31">
        <v>43620</v>
      </c>
      <c r="G237" s="31">
        <v>5471</v>
      </c>
      <c r="H237" s="32">
        <v>0.12542411740000001</v>
      </c>
      <c r="J237" s="26" t="s">
        <v>884</v>
      </c>
      <c r="K237" s="26" t="s">
        <v>863</v>
      </c>
      <c r="L237" s="26" t="s">
        <v>181</v>
      </c>
      <c r="M237" s="26">
        <v>108.55</v>
      </c>
      <c r="N237" s="26">
        <v>81.61</v>
      </c>
      <c r="O237" s="26">
        <v>26.94</v>
      </c>
      <c r="P237" s="26">
        <v>0.2482</v>
      </c>
    </row>
    <row r="238" spans="1:16" ht="15" customHeight="1" x14ac:dyDescent="0.25">
      <c r="A238" s="30" t="s">
        <v>863</v>
      </c>
      <c r="B238" s="31" t="s">
        <v>56</v>
      </c>
      <c r="C238" s="31" t="s">
        <v>894</v>
      </c>
      <c r="D238" s="31" t="s">
        <v>895</v>
      </c>
      <c r="E238" s="31">
        <v>37652</v>
      </c>
      <c r="F238" s="31">
        <v>45160</v>
      </c>
      <c r="G238" s="31">
        <v>7508</v>
      </c>
      <c r="H238" s="32">
        <v>0.1662533215</v>
      </c>
      <c r="J238" s="26" t="s">
        <v>886</v>
      </c>
      <c r="K238" s="26" t="s">
        <v>863</v>
      </c>
      <c r="L238" s="26" t="s">
        <v>53</v>
      </c>
      <c r="M238" s="26">
        <v>71.3</v>
      </c>
      <c r="N238" s="26">
        <v>58.472999999999999</v>
      </c>
      <c r="O238" s="26">
        <v>12.827</v>
      </c>
      <c r="P238" s="26">
        <v>0.1799</v>
      </c>
    </row>
    <row r="239" spans="1:16" ht="15" customHeight="1" x14ac:dyDescent="0.25">
      <c r="A239" s="30" t="s">
        <v>863</v>
      </c>
      <c r="B239" s="31" t="s">
        <v>79</v>
      </c>
      <c r="C239" s="31" t="s">
        <v>896</v>
      </c>
      <c r="D239" s="31" t="s">
        <v>897</v>
      </c>
      <c r="E239" s="31">
        <v>34352</v>
      </c>
      <c r="F239" s="31">
        <v>45240</v>
      </c>
      <c r="G239" s="31">
        <v>10888</v>
      </c>
      <c r="H239" s="32">
        <v>0.24067197169999999</v>
      </c>
      <c r="J239" s="26" t="s">
        <v>888</v>
      </c>
      <c r="K239" s="26" t="s">
        <v>863</v>
      </c>
      <c r="L239" s="26" t="s">
        <v>403</v>
      </c>
      <c r="M239" s="26">
        <v>224.33</v>
      </c>
      <c r="N239" s="26">
        <v>190.68799999999999</v>
      </c>
      <c r="O239" s="26">
        <v>33.642000000000003</v>
      </c>
      <c r="P239" s="26">
        <v>0.15</v>
      </c>
    </row>
    <row r="240" spans="1:16" ht="15" customHeight="1" x14ac:dyDescent="0.25">
      <c r="A240" s="30" t="s">
        <v>863</v>
      </c>
      <c r="B240" s="31" t="s">
        <v>106</v>
      </c>
      <c r="C240" s="31" t="s">
        <v>898</v>
      </c>
      <c r="D240" s="31" t="s">
        <v>899</v>
      </c>
      <c r="E240" s="31">
        <v>52575</v>
      </c>
      <c r="F240" s="31">
        <v>69630</v>
      </c>
      <c r="G240" s="31">
        <v>17055</v>
      </c>
      <c r="H240" s="32">
        <v>0.24493752690000001</v>
      </c>
      <c r="J240" s="26" t="s">
        <v>890</v>
      </c>
      <c r="K240" s="26" t="s">
        <v>863</v>
      </c>
      <c r="L240" s="26" t="s">
        <v>210</v>
      </c>
      <c r="M240" s="26">
        <v>48.93</v>
      </c>
      <c r="N240" s="26">
        <v>41.497999999999998</v>
      </c>
      <c r="O240" s="26">
        <v>7.4320000000000004</v>
      </c>
      <c r="P240" s="26">
        <v>0.15190000000000001</v>
      </c>
    </row>
    <row r="241" spans="1:16" ht="15" customHeight="1" x14ac:dyDescent="0.25">
      <c r="A241" s="30" t="s">
        <v>863</v>
      </c>
      <c r="B241" s="31" t="s">
        <v>224</v>
      </c>
      <c r="C241" s="31" t="s">
        <v>900</v>
      </c>
      <c r="D241" s="31" t="s">
        <v>901</v>
      </c>
      <c r="E241" s="31">
        <v>64726</v>
      </c>
      <c r="F241" s="31">
        <v>75770</v>
      </c>
      <c r="G241" s="31">
        <v>11044</v>
      </c>
      <c r="H241" s="32">
        <v>0.14575689589999999</v>
      </c>
      <c r="J241" s="26" t="s">
        <v>892</v>
      </c>
      <c r="K241" s="26" t="s">
        <v>863</v>
      </c>
      <c r="L241" s="26" t="s">
        <v>211</v>
      </c>
      <c r="M241" s="26">
        <v>43.62</v>
      </c>
      <c r="N241" s="26">
        <v>38.058</v>
      </c>
      <c r="O241" s="26">
        <v>5.5620000000000003</v>
      </c>
      <c r="P241" s="26">
        <v>0.1275</v>
      </c>
    </row>
    <row r="242" spans="1:16" ht="15" customHeight="1" x14ac:dyDescent="0.25">
      <c r="A242" s="30" t="s">
        <v>863</v>
      </c>
      <c r="B242" s="31" t="s">
        <v>225</v>
      </c>
      <c r="C242" s="31" t="s">
        <v>902</v>
      </c>
      <c r="D242" s="31" t="s">
        <v>903</v>
      </c>
      <c r="E242" s="31">
        <v>44794</v>
      </c>
      <c r="F242" s="31">
        <v>53440</v>
      </c>
      <c r="G242" s="31">
        <v>8646</v>
      </c>
      <c r="H242" s="32">
        <v>0.16178892219999999</v>
      </c>
      <c r="J242" s="26" t="s">
        <v>894</v>
      </c>
      <c r="K242" s="26" t="s">
        <v>863</v>
      </c>
      <c r="L242" s="26" t="s">
        <v>56</v>
      </c>
      <c r="M242" s="26">
        <v>45.16</v>
      </c>
      <c r="N242" s="26">
        <v>37.683999999999997</v>
      </c>
      <c r="O242" s="26">
        <v>7.476</v>
      </c>
      <c r="P242" s="26">
        <v>0.16550000000000001</v>
      </c>
    </row>
    <row r="243" spans="1:16" ht="15" customHeight="1" x14ac:dyDescent="0.25">
      <c r="A243" s="30" t="s">
        <v>863</v>
      </c>
      <c r="B243" s="31" t="s">
        <v>226</v>
      </c>
      <c r="C243" s="31" t="s">
        <v>904</v>
      </c>
      <c r="D243" s="31" t="s">
        <v>905</v>
      </c>
      <c r="E243" s="31">
        <v>54107</v>
      </c>
      <c r="F243" s="31">
        <v>56630</v>
      </c>
      <c r="G243" s="31">
        <v>2523</v>
      </c>
      <c r="H243" s="32">
        <v>4.4552357399999999E-2</v>
      </c>
      <c r="J243" s="26" t="s">
        <v>896</v>
      </c>
      <c r="K243" s="26" t="s">
        <v>863</v>
      </c>
      <c r="L243" s="26" t="s">
        <v>79</v>
      </c>
      <c r="M243" s="26">
        <v>45.24</v>
      </c>
      <c r="N243" s="26">
        <v>34.436999999999998</v>
      </c>
      <c r="O243" s="26">
        <v>10.803000000000001</v>
      </c>
      <c r="P243" s="26">
        <v>0.23880000000000001</v>
      </c>
    </row>
    <row r="244" spans="1:16" ht="15" customHeight="1" x14ac:dyDescent="0.25">
      <c r="A244" s="30" t="s">
        <v>863</v>
      </c>
      <c r="B244" s="31" t="s">
        <v>227</v>
      </c>
      <c r="C244" s="31" t="s">
        <v>906</v>
      </c>
      <c r="D244" s="31" t="s">
        <v>907</v>
      </c>
      <c r="E244" s="31">
        <v>46902</v>
      </c>
      <c r="F244" s="31">
        <v>49920</v>
      </c>
      <c r="G244" s="31">
        <v>3018</v>
      </c>
      <c r="H244" s="32">
        <v>6.0456730799999997E-2</v>
      </c>
      <c r="J244" s="26" t="s">
        <v>898</v>
      </c>
      <c r="K244" s="26" t="s">
        <v>863</v>
      </c>
      <c r="L244" s="26" t="s">
        <v>106</v>
      </c>
      <c r="M244" s="26">
        <v>69.63</v>
      </c>
      <c r="N244" s="26">
        <v>52.637999999999998</v>
      </c>
      <c r="O244" s="26">
        <v>16.992000000000001</v>
      </c>
      <c r="P244" s="26">
        <v>0.24399999999999999</v>
      </c>
    </row>
    <row r="245" spans="1:16" ht="15" customHeight="1" x14ac:dyDescent="0.25">
      <c r="A245" s="30" t="s">
        <v>863</v>
      </c>
      <c r="B245" s="31" t="s">
        <v>228</v>
      </c>
      <c r="C245" s="31" t="s">
        <v>908</v>
      </c>
      <c r="D245" s="31" t="s">
        <v>909</v>
      </c>
      <c r="E245" s="31">
        <v>32490</v>
      </c>
      <c r="F245" s="31">
        <v>37190</v>
      </c>
      <c r="G245" s="31">
        <v>4700</v>
      </c>
      <c r="H245" s="32">
        <v>0.12637805860000001</v>
      </c>
      <c r="J245" s="26" t="s">
        <v>900</v>
      </c>
      <c r="K245" s="26" t="s">
        <v>863</v>
      </c>
      <c r="L245" s="26" t="s">
        <v>224</v>
      </c>
      <c r="M245" s="26">
        <v>75.77</v>
      </c>
      <c r="N245" s="26">
        <v>64.644999999999996</v>
      </c>
      <c r="O245" s="26">
        <v>11.125</v>
      </c>
      <c r="P245" s="26">
        <v>0.14680000000000001</v>
      </c>
    </row>
    <row r="246" spans="1:16" ht="15" customHeight="1" x14ac:dyDescent="0.25">
      <c r="A246" s="30" t="s">
        <v>863</v>
      </c>
      <c r="B246" s="31" t="s">
        <v>229</v>
      </c>
      <c r="C246" s="31" t="s">
        <v>910</v>
      </c>
      <c r="D246" s="31" t="s">
        <v>911</v>
      </c>
      <c r="E246" s="31">
        <v>36742</v>
      </c>
      <c r="F246" s="31">
        <v>39780</v>
      </c>
      <c r="G246" s="31">
        <v>3038</v>
      </c>
      <c r="H246" s="32">
        <v>7.6370035200000005E-2</v>
      </c>
      <c r="J246" s="26" t="s">
        <v>902</v>
      </c>
      <c r="K246" s="26" t="s">
        <v>863</v>
      </c>
      <c r="L246" s="26" t="s">
        <v>225</v>
      </c>
      <c r="M246" s="26">
        <v>53.44</v>
      </c>
      <c r="N246" s="26">
        <v>44.731000000000002</v>
      </c>
      <c r="O246" s="26">
        <v>8.7089999999999996</v>
      </c>
      <c r="P246" s="26">
        <v>0.16300000000000001</v>
      </c>
    </row>
    <row r="247" spans="1:16" ht="15" customHeight="1" x14ac:dyDescent="0.25">
      <c r="A247" s="30" t="s">
        <v>863</v>
      </c>
      <c r="B247" s="31" t="s">
        <v>230</v>
      </c>
      <c r="C247" s="31" t="s">
        <v>912</v>
      </c>
      <c r="D247" s="31" t="s">
        <v>913</v>
      </c>
      <c r="E247" s="31">
        <v>51878</v>
      </c>
      <c r="F247" s="31">
        <v>55270</v>
      </c>
      <c r="G247" s="31">
        <v>3392</v>
      </c>
      <c r="H247" s="32">
        <v>6.1371449199999997E-2</v>
      </c>
      <c r="J247" s="26" t="s">
        <v>904</v>
      </c>
      <c r="K247" s="26" t="s">
        <v>863</v>
      </c>
      <c r="L247" s="26" t="s">
        <v>226</v>
      </c>
      <c r="M247" s="26">
        <v>56.63</v>
      </c>
      <c r="N247" s="26">
        <v>54.072000000000003</v>
      </c>
      <c r="O247" s="26">
        <v>2.5579999999999998</v>
      </c>
      <c r="P247" s="26">
        <v>4.5199999999999997E-2</v>
      </c>
    </row>
    <row r="248" spans="1:16" ht="15" customHeight="1" x14ac:dyDescent="0.25">
      <c r="A248" s="30" t="s">
        <v>863</v>
      </c>
      <c r="B248" s="31" t="s">
        <v>65</v>
      </c>
      <c r="C248" s="31" t="s">
        <v>914</v>
      </c>
      <c r="D248" s="31" t="s">
        <v>915</v>
      </c>
      <c r="E248" s="31">
        <v>70781</v>
      </c>
      <c r="F248" s="31">
        <v>82010</v>
      </c>
      <c r="G248" s="31">
        <v>11229</v>
      </c>
      <c r="H248" s="32">
        <v>0.1369223265</v>
      </c>
      <c r="J248" s="26" t="s">
        <v>906</v>
      </c>
      <c r="K248" s="26" t="s">
        <v>863</v>
      </c>
      <c r="L248" s="26" t="s">
        <v>227</v>
      </c>
      <c r="M248" s="26">
        <v>49.92</v>
      </c>
      <c r="N248" s="26">
        <v>46.77</v>
      </c>
      <c r="O248" s="26">
        <v>3.15</v>
      </c>
      <c r="P248" s="26">
        <v>6.3100000000000003E-2</v>
      </c>
    </row>
    <row r="249" spans="1:16" ht="15" customHeight="1" x14ac:dyDescent="0.25">
      <c r="A249" s="30" t="s">
        <v>863</v>
      </c>
      <c r="B249" s="31" t="s">
        <v>231</v>
      </c>
      <c r="C249" s="31" t="s">
        <v>916</v>
      </c>
      <c r="D249" s="31" t="s">
        <v>917</v>
      </c>
      <c r="E249" s="31">
        <v>36570</v>
      </c>
      <c r="F249" s="31">
        <v>40360</v>
      </c>
      <c r="G249" s="31">
        <v>3790</v>
      </c>
      <c r="H249" s="32">
        <v>9.3904856300000006E-2</v>
      </c>
      <c r="J249" s="26" t="s">
        <v>908</v>
      </c>
      <c r="K249" s="26" t="s">
        <v>863</v>
      </c>
      <c r="L249" s="26" t="s">
        <v>228</v>
      </c>
      <c r="M249" s="26">
        <v>37.19</v>
      </c>
      <c r="N249" s="26">
        <v>32.450000000000003</v>
      </c>
      <c r="O249" s="26">
        <v>4.74</v>
      </c>
      <c r="P249" s="26">
        <v>0.1275</v>
      </c>
    </row>
    <row r="250" spans="1:16" ht="15" customHeight="1" x14ac:dyDescent="0.25">
      <c r="A250" s="30" t="s">
        <v>863</v>
      </c>
      <c r="B250" s="31" t="s">
        <v>232</v>
      </c>
      <c r="C250" s="31" t="s">
        <v>918</v>
      </c>
      <c r="D250" s="31" t="s">
        <v>919</v>
      </c>
      <c r="E250" s="31">
        <v>41338</v>
      </c>
      <c r="F250" s="31">
        <v>54790</v>
      </c>
      <c r="G250" s="31">
        <v>13452</v>
      </c>
      <c r="H250" s="32">
        <v>0.24551925529999999</v>
      </c>
      <c r="J250" s="26" t="s">
        <v>910</v>
      </c>
      <c r="K250" s="26" t="s">
        <v>863</v>
      </c>
      <c r="L250" s="26" t="s">
        <v>229</v>
      </c>
      <c r="M250" s="26">
        <v>39.78</v>
      </c>
      <c r="N250" s="26">
        <v>36.725999999999999</v>
      </c>
      <c r="O250" s="26">
        <v>3.0539999999999998</v>
      </c>
      <c r="P250" s="26">
        <v>7.6799999999999993E-2</v>
      </c>
    </row>
    <row r="251" spans="1:16" ht="15" customHeight="1" x14ac:dyDescent="0.25">
      <c r="A251" s="30" t="s">
        <v>863</v>
      </c>
      <c r="B251" s="31" t="s">
        <v>233</v>
      </c>
      <c r="C251" s="31" t="s">
        <v>920</v>
      </c>
      <c r="D251" s="31" t="s">
        <v>921</v>
      </c>
      <c r="E251" s="31">
        <v>42210</v>
      </c>
      <c r="F251" s="31">
        <v>53260</v>
      </c>
      <c r="G251" s="31">
        <v>11050</v>
      </c>
      <c r="H251" s="32">
        <v>0.20747277510000001</v>
      </c>
      <c r="J251" s="26" t="s">
        <v>912</v>
      </c>
      <c r="K251" s="26" t="s">
        <v>863</v>
      </c>
      <c r="L251" s="26" t="s">
        <v>230</v>
      </c>
      <c r="M251" s="26">
        <v>55.27</v>
      </c>
      <c r="N251" s="26">
        <v>51.823</v>
      </c>
      <c r="O251" s="26">
        <v>3.4470000000000001</v>
      </c>
      <c r="P251" s="26">
        <v>6.2399999999999997E-2</v>
      </c>
    </row>
    <row r="252" spans="1:16" ht="15" customHeight="1" x14ac:dyDescent="0.25">
      <c r="A252" s="30" t="s">
        <v>863</v>
      </c>
      <c r="B252" s="31" t="s">
        <v>24</v>
      </c>
      <c r="C252" s="31" t="s">
        <v>922</v>
      </c>
      <c r="D252" s="31" t="s">
        <v>923</v>
      </c>
      <c r="E252" s="31">
        <v>43021</v>
      </c>
      <c r="F252" s="31">
        <v>54720</v>
      </c>
      <c r="G252" s="31">
        <v>11699</v>
      </c>
      <c r="H252" s="32">
        <v>0.21379751459999999</v>
      </c>
      <c r="J252" s="26" t="s">
        <v>914</v>
      </c>
      <c r="K252" s="26" t="s">
        <v>863</v>
      </c>
      <c r="L252" s="26" t="s">
        <v>65</v>
      </c>
      <c r="M252" s="26">
        <v>82.01</v>
      </c>
      <c r="N252" s="26">
        <v>70.637</v>
      </c>
      <c r="O252" s="26">
        <v>11.372999999999999</v>
      </c>
      <c r="P252" s="26">
        <v>0.13869999999999999</v>
      </c>
    </row>
    <row r="253" spans="1:16" ht="15" customHeight="1" x14ac:dyDescent="0.25">
      <c r="A253" s="30" t="s">
        <v>863</v>
      </c>
      <c r="B253" s="31" t="s">
        <v>243</v>
      </c>
      <c r="C253" s="31" t="s">
        <v>924</v>
      </c>
      <c r="D253" s="31" t="s">
        <v>925</v>
      </c>
      <c r="E253" s="31">
        <v>59750</v>
      </c>
      <c r="F253" s="31">
        <v>68330</v>
      </c>
      <c r="G253" s="31">
        <v>8580</v>
      </c>
      <c r="H253" s="32">
        <v>0.1255671008</v>
      </c>
      <c r="J253" s="26" t="s">
        <v>916</v>
      </c>
      <c r="K253" s="26" t="s">
        <v>863</v>
      </c>
      <c r="L253" s="26" t="s">
        <v>231</v>
      </c>
      <c r="M253" s="26">
        <v>40.36</v>
      </c>
      <c r="N253" s="26">
        <v>36.536000000000001</v>
      </c>
      <c r="O253" s="26">
        <v>3.8239999999999998</v>
      </c>
      <c r="P253" s="26">
        <v>9.4700000000000006E-2</v>
      </c>
    </row>
    <row r="254" spans="1:16" ht="15" customHeight="1" x14ac:dyDescent="0.25">
      <c r="A254" s="30" t="s">
        <v>863</v>
      </c>
      <c r="B254" s="31" t="s">
        <v>244</v>
      </c>
      <c r="C254" s="31" t="s">
        <v>926</v>
      </c>
      <c r="D254" s="31" t="s">
        <v>927</v>
      </c>
      <c r="E254" s="31">
        <v>43767</v>
      </c>
      <c r="F254" s="31">
        <v>46510</v>
      </c>
      <c r="G254" s="31">
        <v>2743</v>
      </c>
      <c r="H254" s="32">
        <v>5.8976564199999998E-2</v>
      </c>
      <c r="J254" s="26" t="s">
        <v>918</v>
      </c>
      <c r="K254" s="26" t="s">
        <v>863</v>
      </c>
      <c r="L254" s="26" t="s">
        <v>232</v>
      </c>
      <c r="M254" s="26">
        <v>54.79</v>
      </c>
      <c r="N254" s="26">
        <v>41.276000000000003</v>
      </c>
      <c r="O254" s="26">
        <v>13.513999999999999</v>
      </c>
      <c r="P254" s="26">
        <v>0.2467</v>
      </c>
    </row>
    <row r="255" spans="1:16" ht="15" customHeight="1" x14ac:dyDescent="0.25">
      <c r="A255" s="30" t="s">
        <v>863</v>
      </c>
      <c r="B255" s="31" t="s">
        <v>245</v>
      </c>
      <c r="C255" s="31" t="s">
        <v>928</v>
      </c>
      <c r="D255" s="31" t="s">
        <v>929</v>
      </c>
      <c r="E255" s="31">
        <v>47138</v>
      </c>
      <c r="F255" s="31">
        <v>53050</v>
      </c>
      <c r="G255" s="31">
        <v>5912</v>
      </c>
      <c r="H255" s="32">
        <v>0.11144203580000001</v>
      </c>
      <c r="J255" s="26" t="s">
        <v>920</v>
      </c>
      <c r="K255" s="26" t="s">
        <v>863</v>
      </c>
      <c r="L255" s="26" t="s">
        <v>233</v>
      </c>
      <c r="M255" s="26">
        <v>53.26</v>
      </c>
      <c r="N255" s="26">
        <v>42.435000000000002</v>
      </c>
      <c r="O255" s="26">
        <v>10.824999999999999</v>
      </c>
      <c r="P255" s="26">
        <v>0.20319999999999999</v>
      </c>
    </row>
    <row r="256" spans="1:16" ht="15" customHeight="1" x14ac:dyDescent="0.25">
      <c r="A256" s="30" t="s">
        <v>863</v>
      </c>
      <c r="B256" s="31" t="s">
        <v>246</v>
      </c>
      <c r="C256" s="31" t="s">
        <v>930</v>
      </c>
      <c r="D256" s="31" t="s">
        <v>931</v>
      </c>
      <c r="E256" s="31">
        <v>39993</v>
      </c>
      <c r="F256" s="31">
        <v>43360</v>
      </c>
      <c r="G256" s="31">
        <v>3367</v>
      </c>
      <c r="H256" s="32">
        <v>7.7652213999999997E-2</v>
      </c>
      <c r="J256" s="26" t="s">
        <v>922</v>
      </c>
      <c r="K256" s="26" t="s">
        <v>863</v>
      </c>
      <c r="L256" s="26" t="s">
        <v>24</v>
      </c>
      <c r="M256" s="26">
        <v>54.72</v>
      </c>
      <c r="N256" s="26">
        <v>43.029000000000003</v>
      </c>
      <c r="O256" s="26">
        <v>11.691000000000001</v>
      </c>
      <c r="P256" s="26">
        <v>0.2137</v>
      </c>
    </row>
    <row r="257" spans="1:16" ht="15" customHeight="1" x14ac:dyDescent="0.25">
      <c r="A257" s="30" t="s">
        <v>863</v>
      </c>
      <c r="B257" s="31" t="s">
        <v>247</v>
      </c>
      <c r="C257" s="31" t="s">
        <v>932</v>
      </c>
      <c r="D257" s="31" t="s">
        <v>933</v>
      </c>
      <c r="E257" s="31">
        <v>63339</v>
      </c>
      <c r="F257" s="31">
        <v>71470</v>
      </c>
      <c r="G257" s="31">
        <v>8131</v>
      </c>
      <c r="H257" s="32">
        <v>0.11376801459999999</v>
      </c>
      <c r="J257" s="26" t="s">
        <v>924</v>
      </c>
      <c r="K257" s="26" t="s">
        <v>863</v>
      </c>
      <c r="L257" s="26" t="s">
        <v>243</v>
      </c>
      <c r="M257" s="26">
        <v>68.33</v>
      </c>
      <c r="N257" s="26">
        <v>59.823999999999998</v>
      </c>
      <c r="O257" s="26">
        <v>8.5060000000000002</v>
      </c>
      <c r="P257" s="26">
        <v>0.1245</v>
      </c>
    </row>
    <row r="258" spans="1:16" ht="15" customHeight="1" x14ac:dyDescent="0.25">
      <c r="A258" s="30" t="s">
        <v>863</v>
      </c>
      <c r="B258" s="31" t="s">
        <v>248</v>
      </c>
      <c r="C258" s="31" t="s">
        <v>934</v>
      </c>
      <c r="D258" s="31" t="s">
        <v>935</v>
      </c>
      <c r="E258" s="31">
        <v>41751</v>
      </c>
      <c r="F258" s="31">
        <v>50770</v>
      </c>
      <c r="G258" s="31">
        <v>9019</v>
      </c>
      <c r="H258" s="32">
        <v>0.1776442781</v>
      </c>
      <c r="J258" s="26" t="s">
        <v>926</v>
      </c>
      <c r="K258" s="26" t="s">
        <v>863</v>
      </c>
      <c r="L258" s="26" t="s">
        <v>244</v>
      </c>
      <c r="M258" s="26">
        <v>46.51</v>
      </c>
      <c r="N258" s="26">
        <v>43.694000000000003</v>
      </c>
      <c r="O258" s="26">
        <v>2.8159999999999998</v>
      </c>
      <c r="P258" s="26">
        <v>6.0499999999999998E-2</v>
      </c>
    </row>
    <row r="259" spans="1:16" ht="15" customHeight="1" x14ac:dyDescent="0.25">
      <c r="A259" s="30" t="s">
        <v>863</v>
      </c>
      <c r="B259" s="31" t="s">
        <v>249</v>
      </c>
      <c r="C259" s="31" t="s">
        <v>936</v>
      </c>
      <c r="D259" s="31" t="s">
        <v>937</v>
      </c>
      <c r="E259" s="31">
        <v>43098</v>
      </c>
      <c r="F259" s="31">
        <v>51400</v>
      </c>
      <c r="G259" s="31">
        <v>8302</v>
      </c>
      <c r="H259" s="32">
        <v>0.16151750970000001</v>
      </c>
      <c r="J259" s="26" t="s">
        <v>928</v>
      </c>
      <c r="K259" s="26" t="s">
        <v>863</v>
      </c>
      <c r="L259" s="26" t="s">
        <v>245</v>
      </c>
      <c r="M259" s="26">
        <v>53.05</v>
      </c>
      <c r="N259" s="26">
        <v>47.088000000000001</v>
      </c>
      <c r="O259" s="26">
        <v>5.9619999999999997</v>
      </c>
      <c r="P259" s="26">
        <v>0.1124</v>
      </c>
    </row>
    <row r="260" spans="1:16" ht="15" customHeight="1" x14ac:dyDescent="0.25">
      <c r="A260" s="30" t="s">
        <v>863</v>
      </c>
      <c r="B260" s="31" t="s">
        <v>250</v>
      </c>
      <c r="C260" s="31" t="s">
        <v>938</v>
      </c>
      <c r="D260" s="31" t="s">
        <v>939</v>
      </c>
      <c r="E260" s="31">
        <v>56960</v>
      </c>
      <c r="F260" s="31">
        <v>63340</v>
      </c>
      <c r="G260" s="31">
        <v>6380</v>
      </c>
      <c r="H260" s="32">
        <v>0.10072623930000001</v>
      </c>
      <c r="J260" s="26" t="s">
        <v>930</v>
      </c>
      <c r="K260" s="26" t="s">
        <v>863</v>
      </c>
      <c r="L260" s="26" t="s">
        <v>246</v>
      </c>
      <c r="M260" s="26">
        <v>43.36</v>
      </c>
      <c r="N260" s="26">
        <v>40.137</v>
      </c>
      <c r="O260" s="26">
        <v>3.2229999999999999</v>
      </c>
      <c r="P260" s="26">
        <v>7.4300000000000005E-2</v>
      </c>
    </row>
    <row r="261" spans="1:16" ht="15" customHeight="1" x14ac:dyDescent="0.25">
      <c r="A261" s="30" t="s">
        <v>863</v>
      </c>
      <c r="B261" s="31" t="s">
        <v>251</v>
      </c>
      <c r="C261" s="31" t="s">
        <v>940</v>
      </c>
      <c r="D261" s="31" t="s">
        <v>941</v>
      </c>
      <c r="E261" s="31">
        <v>61214</v>
      </c>
      <c r="F261" s="31">
        <v>67320</v>
      </c>
      <c r="G261" s="31">
        <v>6106</v>
      </c>
      <c r="H261" s="32">
        <v>9.0701128899999997E-2</v>
      </c>
      <c r="J261" s="26" t="s">
        <v>932</v>
      </c>
      <c r="K261" s="26" t="s">
        <v>863</v>
      </c>
      <c r="L261" s="26" t="s">
        <v>247</v>
      </c>
      <c r="M261" s="26">
        <v>71.47</v>
      </c>
      <c r="N261" s="26">
        <v>63.661999999999999</v>
      </c>
      <c r="O261" s="26">
        <v>7.8079999999999998</v>
      </c>
      <c r="P261" s="26">
        <v>0.10920000000000001</v>
      </c>
    </row>
    <row r="262" spans="1:16" ht="15" customHeight="1" x14ac:dyDescent="0.25">
      <c r="A262" s="30" t="s">
        <v>863</v>
      </c>
      <c r="B262" s="31" t="s">
        <v>252</v>
      </c>
      <c r="C262" s="31" t="s">
        <v>942</v>
      </c>
      <c r="D262" s="31" t="s">
        <v>943</v>
      </c>
      <c r="E262" s="31">
        <v>49011</v>
      </c>
      <c r="F262" s="31">
        <v>54630</v>
      </c>
      <c r="G262" s="31">
        <v>5619</v>
      </c>
      <c r="H262" s="32">
        <v>0.1028555739</v>
      </c>
      <c r="J262" s="26" t="s">
        <v>934</v>
      </c>
      <c r="K262" s="26" t="s">
        <v>863</v>
      </c>
      <c r="L262" s="26" t="s">
        <v>248</v>
      </c>
      <c r="M262" s="26">
        <v>50.77</v>
      </c>
      <c r="N262" s="26">
        <v>41.689</v>
      </c>
      <c r="O262" s="26">
        <v>9.0809999999999995</v>
      </c>
      <c r="P262" s="26">
        <v>0.1789</v>
      </c>
    </row>
    <row r="263" spans="1:16" ht="15" customHeight="1" x14ac:dyDescent="0.25">
      <c r="A263" s="30" t="s">
        <v>863</v>
      </c>
      <c r="B263" s="31" t="s">
        <v>253</v>
      </c>
      <c r="C263" s="31" t="s">
        <v>944</v>
      </c>
      <c r="D263" s="31" t="s">
        <v>945</v>
      </c>
      <c r="E263" s="31">
        <v>38977</v>
      </c>
      <c r="F263" s="31">
        <v>49410</v>
      </c>
      <c r="G263" s="31">
        <v>10433</v>
      </c>
      <c r="H263" s="32">
        <v>0.2111515887</v>
      </c>
      <c r="J263" s="26" t="s">
        <v>936</v>
      </c>
      <c r="K263" s="26" t="s">
        <v>863</v>
      </c>
      <c r="L263" s="26" t="s">
        <v>1298</v>
      </c>
      <c r="M263" s="26">
        <v>51.4</v>
      </c>
      <c r="N263" s="26">
        <v>43.006</v>
      </c>
      <c r="O263" s="26">
        <v>8.3940000000000001</v>
      </c>
      <c r="P263" s="26">
        <v>0.1633</v>
      </c>
    </row>
    <row r="264" spans="1:16" ht="15" customHeight="1" x14ac:dyDescent="0.25">
      <c r="A264" s="30" t="s">
        <v>863</v>
      </c>
      <c r="B264" s="31" t="s">
        <v>286</v>
      </c>
      <c r="C264" s="31" t="s">
        <v>946</v>
      </c>
      <c r="D264" s="31" t="s">
        <v>947</v>
      </c>
      <c r="E264" s="31">
        <v>51556</v>
      </c>
      <c r="F264" s="31">
        <v>65460</v>
      </c>
      <c r="G264" s="31">
        <v>13904</v>
      </c>
      <c r="H264" s="32">
        <v>0.2124045218</v>
      </c>
      <c r="J264" s="26" t="s">
        <v>938</v>
      </c>
      <c r="K264" s="26" t="s">
        <v>863</v>
      </c>
      <c r="L264" s="26" t="s">
        <v>250</v>
      </c>
      <c r="M264" s="26">
        <v>63.34</v>
      </c>
      <c r="N264" s="26">
        <v>57.139000000000003</v>
      </c>
      <c r="O264" s="26">
        <v>6.2009999999999996</v>
      </c>
      <c r="P264" s="26">
        <v>9.7900000000000001E-2</v>
      </c>
    </row>
    <row r="265" spans="1:16" ht="15" customHeight="1" x14ac:dyDescent="0.25">
      <c r="A265" s="30" t="s">
        <v>863</v>
      </c>
      <c r="B265" s="31" t="s">
        <v>287</v>
      </c>
      <c r="C265" s="31" t="s">
        <v>948</v>
      </c>
      <c r="D265" s="31" t="s">
        <v>949</v>
      </c>
      <c r="E265" s="31">
        <v>51054</v>
      </c>
      <c r="F265" s="31">
        <v>61200</v>
      </c>
      <c r="G265" s="31">
        <v>10146</v>
      </c>
      <c r="H265" s="32">
        <v>0.16578431369999999</v>
      </c>
      <c r="J265" s="26" t="s">
        <v>940</v>
      </c>
      <c r="K265" s="26" t="s">
        <v>863</v>
      </c>
      <c r="L265" s="26" t="s">
        <v>251</v>
      </c>
      <c r="M265" s="26">
        <v>67.319999999999993</v>
      </c>
      <c r="N265" s="26">
        <v>61.082000000000001</v>
      </c>
      <c r="O265" s="26">
        <v>6.2380000000000004</v>
      </c>
      <c r="P265" s="26">
        <v>9.2700000000000005E-2</v>
      </c>
    </row>
    <row r="266" spans="1:16" ht="15" customHeight="1" x14ac:dyDescent="0.25">
      <c r="A266" s="30" t="s">
        <v>863</v>
      </c>
      <c r="B266" s="31" t="s">
        <v>94</v>
      </c>
      <c r="C266" s="31" t="s">
        <v>950</v>
      </c>
      <c r="D266" s="31" t="s">
        <v>951</v>
      </c>
      <c r="E266" s="31">
        <v>50583</v>
      </c>
      <c r="F266" s="31">
        <v>60930</v>
      </c>
      <c r="G266" s="31">
        <v>10347</v>
      </c>
      <c r="H266" s="32">
        <v>0.16981782370000001</v>
      </c>
      <c r="J266" s="26" t="s">
        <v>942</v>
      </c>
      <c r="K266" s="26" t="s">
        <v>863</v>
      </c>
      <c r="L266" s="26" t="s">
        <v>252</v>
      </c>
      <c r="M266" s="26">
        <v>54.63</v>
      </c>
      <c r="N266" s="26">
        <v>48.993000000000002</v>
      </c>
      <c r="O266" s="26">
        <v>5.6369999999999996</v>
      </c>
      <c r="P266" s="26">
        <v>0.1032</v>
      </c>
    </row>
    <row r="267" spans="1:16" ht="15" customHeight="1" x14ac:dyDescent="0.25">
      <c r="A267" s="30" t="s">
        <v>863</v>
      </c>
      <c r="B267" s="31" t="s">
        <v>105</v>
      </c>
      <c r="C267" s="31" t="s">
        <v>952</v>
      </c>
      <c r="D267" s="31" t="s">
        <v>953</v>
      </c>
      <c r="E267" s="31">
        <v>49805</v>
      </c>
      <c r="F267" s="31">
        <v>57130</v>
      </c>
      <c r="G267" s="31">
        <v>7325</v>
      </c>
      <c r="H267" s="32">
        <v>0.12821634870000001</v>
      </c>
      <c r="J267" s="26" t="s">
        <v>944</v>
      </c>
      <c r="K267" s="26" t="s">
        <v>863</v>
      </c>
      <c r="L267" s="26" t="s">
        <v>253</v>
      </c>
      <c r="M267" s="26">
        <v>49.41</v>
      </c>
      <c r="N267" s="26">
        <v>38.953000000000003</v>
      </c>
      <c r="O267" s="26">
        <v>10.457000000000001</v>
      </c>
      <c r="P267" s="26">
        <v>0.21160000000000001</v>
      </c>
    </row>
    <row r="268" spans="1:16" ht="15" customHeight="1" x14ac:dyDescent="0.25">
      <c r="A268" s="30" t="s">
        <v>863</v>
      </c>
      <c r="B268" s="31" t="s">
        <v>110</v>
      </c>
      <c r="C268" s="31" t="s">
        <v>954</v>
      </c>
      <c r="D268" s="31" t="s">
        <v>955</v>
      </c>
      <c r="E268" s="31">
        <v>37588</v>
      </c>
      <c r="F268" s="31">
        <v>48580</v>
      </c>
      <c r="G268" s="31">
        <v>10992</v>
      </c>
      <c r="H268" s="32">
        <v>0.2262659531</v>
      </c>
      <c r="J268" s="26" t="s">
        <v>946</v>
      </c>
      <c r="K268" s="26" t="s">
        <v>863</v>
      </c>
      <c r="L268" s="26" t="s">
        <v>286</v>
      </c>
      <c r="M268" s="26">
        <v>65.459999999999994</v>
      </c>
      <c r="N268" s="26">
        <v>51.826999999999998</v>
      </c>
      <c r="O268" s="26">
        <v>13.632999999999999</v>
      </c>
      <c r="P268" s="26">
        <v>0.20830000000000001</v>
      </c>
    </row>
    <row r="269" spans="1:16" ht="15" customHeight="1" x14ac:dyDescent="0.25">
      <c r="A269" s="30" t="s">
        <v>863</v>
      </c>
      <c r="B269" s="31" t="s">
        <v>301</v>
      </c>
      <c r="C269" s="31" t="s">
        <v>956</v>
      </c>
      <c r="D269" s="31" t="s">
        <v>957</v>
      </c>
      <c r="E269" s="31">
        <v>52686</v>
      </c>
      <c r="F269" s="31">
        <v>57830</v>
      </c>
      <c r="G269" s="31">
        <v>5144</v>
      </c>
      <c r="H269" s="32">
        <v>8.8950371799999997E-2</v>
      </c>
      <c r="J269" s="26" t="s">
        <v>948</v>
      </c>
      <c r="K269" s="26" t="s">
        <v>863</v>
      </c>
      <c r="L269" s="26" t="s">
        <v>287</v>
      </c>
      <c r="M269" s="26">
        <v>61.2</v>
      </c>
      <c r="N269" s="26">
        <v>51.04</v>
      </c>
      <c r="O269" s="26">
        <v>10.16</v>
      </c>
      <c r="P269" s="26">
        <v>0.16600000000000001</v>
      </c>
    </row>
    <row r="270" spans="1:16" ht="15" customHeight="1" x14ac:dyDescent="0.25">
      <c r="A270" s="30" t="s">
        <v>863</v>
      </c>
      <c r="B270" s="31" t="s">
        <v>302</v>
      </c>
      <c r="C270" s="31" t="s">
        <v>958</v>
      </c>
      <c r="D270" s="31" t="s">
        <v>959</v>
      </c>
      <c r="E270" s="31">
        <v>29600</v>
      </c>
      <c r="F270" s="31">
        <v>32290</v>
      </c>
      <c r="G270" s="31">
        <v>2690</v>
      </c>
      <c r="H270" s="32">
        <v>8.3307525499999993E-2</v>
      </c>
      <c r="J270" s="26" t="s">
        <v>950</v>
      </c>
      <c r="K270" s="26" t="s">
        <v>863</v>
      </c>
      <c r="L270" s="26" t="s">
        <v>94</v>
      </c>
      <c r="M270" s="26">
        <v>60.93</v>
      </c>
      <c r="N270" s="26">
        <v>50.816000000000003</v>
      </c>
      <c r="O270" s="26">
        <v>10.114000000000001</v>
      </c>
      <c r="P270" s="26">
        <v>0.16600000000000001</v>
      </c>
    </row>
    <row r="271" spans="1:16" ht="15" customHeight="1" x14ac:dyDescent="0.25">
      <c r="A271" s="30" t="s">
        <v>863</v>
      </c>
      <c r="B271" s="31" t="s">
        <v>303</v>
      </c>
      <c r="C271" s="31" t="s">
        <v>960</v>
      </c>
      <c r="D271" s="31" t="s">
        <v>961</v>
      </c>
      <c r="E271" s="31">
        <v>51714</v>
      </c>
      <c r="F271" s="31">
        <v>58660</v>
      </c>
      <c r="G271" s="31">
        <v>6946</v>
      </c>
      <c r="H271" s="32">
        <v>0.1184111831</v>
      </c>
      <c r="J271" s="26" t="s">
        <v>952</v>
      </c>
      <c r="K271" s="26" t="s">
        <v>863</v>
      </c>
      <c r="L271" s="26" t="s">
        <v>105</v>
      </c>
      <c r="M271" s="26">
        <v>57.13</v>
      </c>
      <c r="N271" s="26">
        <v>50.155000000000001</v>
      </c>
      <c r="O271" s="26">
        <v>6.9749999999999996</v>
      </c>
      <c r="P271" s="26">
        <v>0.1221</v>
      </c>
    </row>
    <row r="272" spans="1:16" ht="15" customHeight="1" x14ac:dyDescent="0.25">
      <c r="A272" s="30" t="s">
        <v>863</v>
      </c>
      <c r="B272" s="31" t="s">
        <v>304</v>
      </c>
      <c r="C272" s="31" t="s">
        <v>962</v>
      </c>
      <c r="D272" s="31" t="s">
        <v>963</v>
      </c>
      <c r="E272" s="31">
        <v>33491</v>
      </c>
      <c r="F272" s="31">
        <v>38440</v>
      </c>
      <c r="G272" s="31">
        <v>4949</v>
      </c>
      <c r="H272" s="32">
        <v>0.12874609779999999</v>
      </c>
      <c r="J272" s="26" t="s">
        <v>954</v>
      </c>
      <c r="K272" s="26" t="s">
        <v>863</v>
      </c>
      <c r="L272" s="26" t="s">
        <v>110</v>
      </c>
      <c r="M272" s="26">
        <v>48.58</v>
      </c>
      <c r="N272" s="26">
        <v>37.956000000000003</v>
      </c>
      <c r="O272" s="26">
        <v>10.624000000000001</v>
      </c>
      <c r="P272" s="26">
        <v>0.21870000000000001</v>
      </c>
    </row>
    <row r="273" spans="1:16" ht="15" customHeight="1" x14ac:dyDescent="0.25">
      <c r="A273" s="30" t="s">
        <v>863</v>
      </c>
      <c r="B273" s="31" t="s">
        <v>305</v>
      </c>
      <c r="C273" s="31" t="s">
        <v>964</v>
      </c>
      <c r="D273" s="31" t="s">
        <v>965</v>
      </c>
      <c r="E273" s="31">
        <v>56776</v>
      </c>
      <c r="F273" s="31">
        <v>61430</v>
      </c>
      <c r="G273" s="31">
        <v>4654</v>
      </c>
      <c r="H273" s="32">
        <v>7.5761028800000005E-2</v>
      </c>
      <c r="J273" s="26" t="s">
        <v>956</v>
      </c>
      <c r="K273" s="26" t="s">
        <v>863</v>
      </c>
      <c r="L273" s="26" t="s">
        <v>301</v>
      </c>
      <c r="M273" s="26">
        <v>57.83</v>
      </c>
      <c r="N273" s="26">
        <v>52.612000000000002</v>
      </c>
      <c r="O273" s="26">
        <v>5.218</v>
      </c>
      <c r="P273" s="26">
        <v>9.0200000000000002E-2</v>
      </c>
    </row>
    <row r="274" spans="1:16" ht="15" customHeight="1" x14ac:dyDescent="0.25">
      <c r="A274" s="30" t="s">
        <v>863</v>
      </c>
      <c r="B274" s="31" t="s">
        <v>306</v>
      </c>
      <c r="C274" s="31" t="s">
        <v>966</v>
      </c>
      <c r="D274" s="31" t="s">
        <v>967</v>
      </c>
      <c r="E274" s="31">
        <v>30746</v>
      </c>
      <c r="F274" s="31">
        <v>36850</v>
      </c>
      <c r="G274" s="31">
        <v>6104</v>
      </c>
      <c r="H274" s="32">
        <v>0.1656445047</v>
      </c>
      <c r="J274" s="26" t="s">
        <v>958</v>
      </c>
      <c r="K274" s="26" t="s">
        <v>863</v>
      </c>
      <c r="L274" s="26" t="s">
        <v>302</v>
      </c>
      <c r="M274" s="26">
        <v>32.29</v>
      </c>
      <c r="N274" s="26">
        <v>29.562000000000001</v>
      </c>
      <c r="O274" s="26">
        <v>2.7280000000000002</v>
      </c>
      <c r="P274" s="26">
        <v>8.4500000000000006E-2</v>
      </c>
    </row>
    <row r="275" spans="1:16" ht="15" customHeight="1" x14ac:dyDescent="0.25">
      <c r="A275" s="30" t="s">
        <v>863</v>
      </c>
      <c r="B275" s="31" t="s">
        <v>307</v>
      </c>
      <c r="C275" s="31" t="s">
        <v>968</v>
      </c>
      <c r="D275" s="31" t="s">
        <v>969</v>
      </c>
      <c r="E275" s="31">
        <v>38149</v>
      </c>
      <c r="F275" s="31">
        <v>42820</v>
      </c>
      <c r="G275" s="31">
        <v>4671</v>
      </c>
      <c r="H275" s="32">
        <v>0.1090845399</v>
      </c>
      <c r="J275" s="26" t="s">
        <v>960</v>
      </c>
      <c r="K275" s="26" t="s">
        <v>863</v>
      </c>
      <c r="L275" s="26" t="s">
        <v>303</v>
      </c>
      <c r="M275" s="26">
        <v>58.66</v>
      </c>
      <c r="N275" s="26">
        <v>51.731000000000002</v>
      </c>
      <c r="O275" s="26">
        <v>6.9290000000000003</v>
      </c>
      <c r="P275" s="26">
        <v>0.1181</v>
      </c>
    </row>
    <row r="276" spans="1:16" ht="15" customHeight="1" x14ac:dyDescent="0.25">
      <c r="A276" s="30" t="s">
        <v>863</v>
      </c>
      <c r="B276" s="31" t="s">
        <v>308</v>
      </c>
      <c r="C276" s="31" t="s">
        <v>970</v>
      </c>
      <c r="D276" s="31" t="s">
        <v>971</v>
      </c>
      <c r="E276" s="31">
        <v>34297</v>
      </c>
      <c r="F276" s="31">
        <v>36620</v>
      </c>
      <c r="G276" s="31">
        <v>2323</v>
      </c>
      <c r="H276" s="32">
        <v>6.3435281299999993E-2</v>
      </c>
      <c r="J276" s="26" t="s">
        <v>962</v>
      </c>
      <c r="K276" s="26" t="s">
        <v>863</v>
      </c>
      <c r="L276" s="26" t="s">
        <v>304</v>
      </c>
      <c r="M276" s="26">
        <v>38.44</v>
      </c>
      <c r="N276" s="26">
        <v>33.457999999999998</v>
      </c>
      <c r="O276" s="26">
        <v>4.9820000000000002</v>
      </c>
      <c r="P276" s="26">
        <v>0.12959999999999999</v>
      </c>
    </row>
    <row r="277" spans="1:16" ht="15" customHeight="1" x14ac:dyDescent="0.25">
      <c r="A277" s="30" t="s">
        <v>863</v>
      </c>
      <c r="B277" s="31" t="s">
        <v>309</v>
      </c>
      <c r="C277" s="31" t="s">
        <v>972</v>
      </c>
      <c r="D277" s="31" t="s">
        <v>973</v>
      </c>
      <c r="E277" s="31">
        <v>32145</v>
      </c>
      <c r="F277" s="31">
        <v>36930</v>
      </c>
      <c r="G277" s="31">
        <v>4785</v>
      </c>
      <c r="H277" s="32">
        <v>0.1295694557</v>
      </c>
      <c r="J277" s="26" t="s">
        <v>964</v>
      </c>
      <c r="K277" s="26" t="s">
        <v>863</v>
      </c>
      <c r="L277" s="26" t="s">
        <v>305</v>
      </c>
      <c r="M277" s="26">
        <v>61.43</v>
      </c>
      <c r="N277" s="26">
        <v>56.841999999999999</v>
      </c>
      <c r="O277" s="26">
        <v>4.5880000000000001</v>
      </c>
      <c r="P277" s="26">
        <v>7.4700000000000003E-2</v>
      </c>
    </row>
    <row r="278" spans="1:16" ht="15" customHeight="1" x14ac:dyDescent="0.25">
      <c r="A278" s="30" t="s">
        <v>863</v>
      </c>
      <c r="B278" s="31" t="s">
        <v>310</v>
      </c>
      <c r="C278" s="31" t="s">
        <v>974</v>
      </c>
      <c r="D278" s="31" t="s">
        <v>975</v>
      </c>
      <c r="E278" s="31">
        <v>47641</v>
      </c>
      <c r="F278" s="31">
        <v>53600</v>
      </c>
      <c r="G278" s="31">
        <v>5959</v>
      </c>
      <c r="H278" s="32">
        <v>0.1111753731</v>
      </c>
      <c r="J278" s="26" t="s">
        <v>966</v>
      </c>
      <c r="K278" s="26" t="s">
        <v>863</v>
      </c>
      <c r="L278" s="26" t="s">
        <v>306</v>
      </c>
      <c r="M278" s="26">
        <v>36.85</v>
      </c>
      <c r="N278" s="26">
        <v>30.696000000000002</v>
      </c>
      <c r="O278" s="26">
        <v>6.1539999999999999</v>
      </c>
      <c r="P278" s="26">
        <v>0.16700000000000001</v>
      </c>
    </row>
    <row r="279" spans="1:16" ht="15" customHeight="1" x14ac:dyDescent="0.25">
      <c r="A279" s="30" t="s">
        <v>863</v>
      </c>
      <c r="B279" s="31" t="s">
        <v>311</v>
      </c>
      <c r="C279" s="31" t="s">
        <v>976</v>
      </c>
      <c r="D279" s="31" t="s">
        <v>977</v>
      </c>
      <c r="E279" s="31">
        <v>36259</v>
      </c>
      <c r="F279" s="31">
        <v>42930</v>
      </c>
      <c r="G279" s="31">
        <v>6671</v>
      </c>
      <c r="H279" s="32">
        <v>0.15539249939999999</v>
      </c>
      <c r="J279" s="26" t="s">
        <v>968</v>
      </c>
      <c r="K279" s="26" t="s">
        <v>863</v>
      </c>
      <c r="L279" s="26" t="s">
        <v>307</v>
      </c>
      <c r="M279" s="26">
        <v>42.82</v>
      </c>
      <c r="N279" s="26">
        <v>38.073999999999998</v>
      </c>
      <c r="O279" s="26">
        <v>4.7460000000000004</v>
      </c>
      <c r="P279" s="26">
        <v>0.1108</v>
      </c>
    </row>
    <row r="280" spans="1:16" ht="15" customHeight="1" x14ac:dyDescent="0.25">
      <c r="A280" s="30" t="s">
        <v>863</v>
      </c>
      <c r="B280" s="31" t="s">
        <v>315</v>
      </c>
      <c r="C280" s="31" t="s">
        <v>978</v>
      </c>
      <c r="D280" s="31" t="s">
        <v>979</v>
      </c>
      <c r="E280" s="31">
        <v>25915</v>
      </c>
      <c r="F280" s="31">
        <v>28330</v>
      </c>
      <c r="G280" s="31">
        <v>2415</v>
      </c>
      <c r="H280" s="32">
        <v>8.5245322999999998E-2</v>
      </c>
      <c r="J280" s="26" t="s">
        <v>970</v>
      </c>
      <c r="K280" s="26" t="s">
        <v>863</v>
      </c>
      <c r="L280" s="26" t="s">
        <v>308</v>
      </c>
      <c r="M280" s="26">
        <v>36.619999999999997</v>
      </c>
      <c r="N280" s="26">
        <v>34.268999999999998</v>
      </c>
      <c r="O280" s="26">
        <v>2.351</v>
      </c>
      <c r="P280" s="26">
        <v>6.4199999999999993E-2</v>
      </c>
    </row>
    <row r="281" spans="1:16" ht="15" customHeight="1" x14ac:dyDescent="0.25">
      <c r="A281" s="30" t="s">
        <v>863</v>
      </c>
      <c r="B281" s="31" t="s">
        <v>316</v>
      </c>
      <c r="C281" s="31" t="s">
        <v>980</v>
      </c>
      <c r="D281" s="31" t="s">
        <v>981</v>
      </c>
      <c r="E281" s="31">
        <v>66560</v>
      </c>
      <c r="F281" s="31">
        <v>75220</v>
      </c>
      <c r="G281" s="31">
        <v>8660</v>
      </c>
      <c r="H281" s="32">
        <v>0.1151289551</v>
      </c>
      <c r="J281" s="26" t="s">
        <v>972</v>
      </c>
      <c r="K281" s="26" t="s">
        <v>863</v>
      </c>
      <c r="L281" s="26" t="s">
        <v>309</v>
      </c>
      <c r="M281" s="26">
        <v>36.93</v>
      </c>
      <c r="N281" s="26">
        <v>32.247999999999998</v>
      </c>
      <c r="O281" s="26">
        <v>4.6820000000000004</v>
      </c>
      <c r="P281" s="26">
        <v>0.1268</v>
      </c>
    </row>
    <row r="282" spans="1:16" ht="15" customHeight="1" x14ac:dyDescent="0.25">
      <c r="A282" s="30" t="s">
        <v>863</v>
      </c>
      <c r="B282" s="31" t="s">
        <v>30</v>
      </c>
      <c r="C282" s="31" t="s">
        <v>982</v>
      </c>
      <c r="D282" s="31" t="s">
        <v>983</v>
      </c>
      <c r="E282" s="31">
        <v>40479</v>
      </c>
      <c r="F282" s="31">
        <v>57660</v>
      </c>
      <c r="G282" s="31">
        <v>17181</v>
      </c>
      <c r="H282" s="32">
        <v>0.29797086369999998</v>
      </c>
      <c r="J282" s="26" t="s">
        <v>974</v>
      </c>
      <c r="K282" s="26" t="s">
        <v>863</v>
      </c>
      <c r="L282" s="26" t="s">
        <v>310</v>
      </c>
      <c r="M282" s="26">
        <v>53.6</v>
      </c>
      <c r="N282" s="26">
        <v>47.575000000000003</v>
      </c>
      <c r="O282" s="26">
        <v>6.0250000000000004</v>
      </c>
      <c r="P282" s="26">
        <v>0.1124</v>
      </c>
    </row>
    <row r="283" spans="1:16" ht="15" customHeight="1" x14ac:dyDescent="0.25">
      <c r="A283" s="30" t="s">
        <v>863</v>
      </c>
      <c r="B283" s="31" t="s">
        <v>317</v>
      </c>
      <c r="C283" s="31" t="s">
        <v>984</v>
      </c>
      <c r="D283" s="31" t="s">
        <v>985</v>
      </c>
      <c r="E283" s="31">
        <v>42521</v>
      </c>
      <c r="F283" s="31">
        <v>45370</v>
      </c>
      <c r="G283" s="31">
        <v>2849</v>
      </c>
      <c r="H283" s="32">
        <v>6.2794798299999996E-2</v>
      </c>
      <c r="J283" s="26" t="s">
        <v>976</v>
      </c>
      <c r="K283" s="26" t="s">
        <v>863</v>
      </c>
      <c r="L283" s="26" t="s">
        <v>311</v>
      </c>
      <c r="M283" s="26">
        <v>42.93</v>
      </c>
      <c r="N283" s="26">
        <v>36.152999999999999</v>
      </c>
      <c r="O283" s="26">
        <v>6.7770000000000001</v>
      </c>
      <c r="P283" s="26">
        <v>0.15790000000000001</v>
      </c>
    </row>
    <row r="284" spans="1:16" ht="15" customHeight="1" x14ac:dyDescent="0.25">
      <c r="A284" s="30" t="s">
        <v>863</v>
      </c>
      <c r="B284" s="31" t="s">
        <v>318</v>
      </c>
      <c r="C284" s="31" t="s">
        <v>986</v>
      </c>
      <c r="D284" s="31" t="s">
        <v>987</v>
      </c>
      <c r="E284" s="31">
        <v>49894</v>
      </c>
      <c r="F284" s="31">
        <v>62650</v>
      </c>
      <c r="G284" s="31">
        <v>12756</v>
      </c>
      <c r="H284" s="32">
        <v>0.2036073424</v>
      </c>
      <c r="J284" s="26" t="s">
        <v>978</v>
      </c>
      <c r="K284" s="26" t="s">
        <v>863</v>
      </c>
      <c r="L284" s="26" t="s">
        <v>315</v>
      </c>
      <c r="M284" s="26">
        <v>28.33</v>
      </c>
      <c r="N284" s="26">
        <v>25.917000000000002</v>
      </c>
      <c r="O284" s="26">
        <v>2.4129999999999998</v>
      </c>
      <c r="P284" s="26">
        <v>8.5199999999999998E-2</v>
      </c>
    </row>
    <row r="285" spans="1:16" ht="15" customHeight="1" x14ac:dyDescent="0.25">
      <c r="A285" s="30" t="s">
        <v>863</v>
      </c>
      <c r="B285" s="31" t="s">
        <v>64</v>
      </c>
      <c r="C285" s="31" t="s">
        <v>988</v>
      </c>
      <c r="D285" s="31" t="s">
        <v>989</v>
      </c>
      <c r="E285" s="31">
        <v>55608</v>
      </c>
      <c r="F285" s="31">
        <v>64000</v>
      </c>
      <c r="G285" s="31">
        <v>8392</v>
      </c>
      <c r="H285" s="32">
        <v>0.13112499999999999</v>
      </c>
      <c r="J285" s="26" t="s">
        <v>980</v>
      </c>
      <c r="K285" s="26" t="s">
        <v>863</v>
      </c>
      <c r="L285" s="26" t="s">
        <v>316</v>
      </c>
      <c r="M285" s="26">
        <v>75.22</v>
      </c>
      <c r="N285" s="26">
        <v>66.495000000000005</v>
      </c>
      <c r="O285" s="26">
        <v>8.7249999999999996</v>
      </c>
      <c r="P285" s="26">
        <v>0.11600000000000001</v>
      </c>
    </row>
    <row r="286" spans="1:16" ht="15" customHeight="1" x14ac:dyDescent="0.25">
      <c r="A286" s="30" t="s">
        <v>863</v>
      </c>
      <c r="B286" s="31" t="s">
        <v>319</v>
      </c>
      <c r="C286" s="31" t="s">
        <v>990</v>
      </c>
      <c r="D286" s="31" t="s">
        <v>991</v>
      </c>
      <c r="E286" s="31">
        <v>43878</v>
      </c>
      <c r="F286" s="31">
        <v>50460</v>
      </c>
      <c r="G286" s="31">
        <v>6582</v>
      </c>
      <c r="H286" s="32">
        <v>0.1304399524</v>
      </c>
      <c r="J286" s="26" t="s">
        <v>982</v>
      </c>
      <c r="K286" s="26" t="s">
        <v>863</v>
      </c>
      <c r="L286" s="26" t="s">
        <v>30</v>
      </c>
      <c r="M286" s="26">
        <v>57.66</v>
      </c>
      <c r="N286" s="26">
        <v>40.493000000000002</v>
      </c>
      <c r="O286" s="26">
        <v>17.167000000000002</v>
      </c>
      <c r="P286" s="26">
        <v>0.29770000000000002</v>
      </c>
    </row>
    <row r="287" spans="1:16" ht="15" customHeight="1" x14ac:dyDescent="0.25">
      <c r="A287" s="30" t="s">
        <v>992</v>
      </c>
      <c r="B287" s="31" t="s">
        <v>154</v>
      </c>
      <c r="C287" s="31" t="s">
        <v>993</v>
      </c>
      <c r="D287" s="31" t="s">
        <v>994</v>
      </c>
      <c r="E287" s="31">
        <v>70554</v>
      </c>
      <c r="F287" s="31">
        <v>82960</v>
      </c>
      <c r="G287" s="31">
        <v>12406</v>
      </c>
      <c r="H287" s="32">
        <v>0.1495419479</v>
      </c>
      <c r="J287" s="26" t="s">
        <v>984</v>
      </c>
      <c r="K287" s="26" t="s">
        <v>863</v>
      </c>
      <c r="L287" s="26" t="s">
        <v>317</v>
      </c>
      <c r="M287" s="26">
        <v>45.37</v>
      </c>
      <c r="N287" s="26">
        <v>42.432000000000002</v>
      </c>
      <c r="O287" s="26">
        <v>2.9380000000000002</v>
      </c>
      <c r="P287" s="26">
        <v>6.4799999999999996E-2</v>
      </c>
    </row>
    <row r="288" spans="1:16" ht="15" customHeight="1" x14ac:dyDescent="0.25">
      <c r="A288" s="30" t="s">
        <v>992</v>
      </c>
      <c r="B288" s="31" t="s">
        <v>155</v>
      </c>
      <c r="C288" s="31" t="s">
        <v>995</v>
      </c>
      <c r="D288" s="31" t="s">
        <v>996</v>
      </c>
      <c r="E288" s="31">
        <v>173622</v>
      </c>
      <c r="F288" s="31">
        <v>201980</v>
      </c>
      <c r="G288" s="31">
        <v>28358</v>
      </c>
      <c r="H288" s="32">
        <v>0.1404000396</v>
      </c>
      <c r="J288" s="26" t="s">
        <v>986</v>
      </c>
      <c r="K288" s="26" t="s">
        <v>863</v>
      </c>
      <c r="L288" s="26" t="s">
        <v>318</v>
      </c>
      <c r="M288" s="26">
        <v>62.65</v>
      </c>
      <c r="N288" s="26">
        <v>50.023000000000003</v>
      </c>
      <c r="O288" s="26">
        <v>12.627000000000001</v>
      </c>
      <c r="P288" s="26">
        <v>0.20150000000000001</v>
      </c>
    </row>
    <row r="289" spans="1:16" ht="15" customHeight="1" x14ac:dyDescent="0.25">
      <c r="A289" s="30" t="s">
        <v>992</v>
      </c>
      <c r="B289" s="31" t="s">
        <v>72</v>
      </c>
      <c r="C289" s="31" t="s">
        <v>997</v>
      </c>
      <c r="D289" s="31" t="s">
        <v>998</v>
      </c>
      <c r="E289" s="31">
        <v>84555</v>
      </c>
      <c r="F289" s="31">
        <v>96820</v>
      </c>
      <c r="G289" s="31">
        <v>12265</v>
      </c>
      <c r="H289" s="32">
        <v>0.1266783722</v>
      </c>
      <c r="J289" s="26" t="s">
        <v>988</v>
      </c>
      <c r="K289" s="26" t="s">
        <v>863</v>
      </c>
      <c r="L289" s="26" t="s">
        <v>64</v>
      </c>
      <c r="M289" s="26">
        <v>64</v>
      </c>
      <c r="N289" s="26">
        <v>55.603000000000002</v>
      </c>
      <c r="O289" s="26">
        <v>8.3970000000000002</v>
      </c>
      <c r="P289" s="26">
        <v>0.13120000000000001</v>
      </c>
    </row>
    <row r="290" spans="1:16" ht="15" customHeight="1" x14ac:dyDescent="0.25">
      <c r="A290" s="30" t="s">
        <v>992</v>
      </c>
      <c r="B290" s="31" t="s">
        <v>159</v>
      </c>
      <c r="C290" s="31" t="s">
        <v>999</v>
      </c>
      <c r="D290" s="31" t="s">
        <v>1000</v>
      </c>
      <c r="E290" s="31">
        <v>105039</v>
      </c>
      <c r="F290" s="31">
        <v>118750</v>
      </c>
      <c r="G290" s="31">
        <v>13711</v>
      </c>
      <c r="H290" s="32">
        <v>0.1154610526</v>
      </c>
      <c r="J290" s="26" t="s">
        <v>990</v>
      </c>
      <c r="K290" s="26" t="s">
        <v>863</v>
      </c>
      <c r="L290" s="26" t="s">
        <v>319</v>
      </c>
      <c r="M290" s="26">
        <v>50.46</v>
      </c>
      <c r="N290" s="26">
        <v>43.826999999999998</v>
      </c>
      <c r="O290" s="26">
        <v>6.633</v>
      </c>
      <c r="P290" s="26">
        <v>0.13150000000000001</v>
      </c>
    </row>
    <row r="291" spans="1:16" ht="15" customHeight="1" x14ac:dyDescent="0.25">
      <c r="A291" s="30" t="s">
        <v>992</v>
      </c>
      <c r="B291" s="31" t="s">
        <v>161</v>
      </c>
      <c r="C291" s="31" t="s">
        <v>1001</v>
      </c>
      <c r="D291" s="31" t="s">
        <v>1002</v>
      </c>
      <c r="E291" s="31">
        <v>111339</v>
      </c>
      <c r="F291" s="31">
        <v>120870</v>
      </c>
      <c r="G291" s="31">
        <v>9531</v>
      </c>
      <c r="H291" s="32">
        <v>7.8853313499999994E-2</v>
      </c>
      <c r="J291" s="26" t="s">
        <v>993</v>
      </c>
      <c r="K291" s="26" t="s">
        <v>992</v>
      </c>
      <c r="L291" s="26" t="s">
        <v>154</v>
      </c>
      <c r="M291" s="26">
        <v>82.96</v>
      </c>
      <c r="N291" s="26">
        <v>70.564999999999998</v>
      </c>
      <c r="O291" s="26">
        <v>12.395</v>
      </c>
      <c r="P291" s="26">
        <v>0.14940000000000001</v>
      </c>
    </row>
    <row r="292" spans="1:16" ht="15" customHeight="1" x14ac:dyDescent="0.25">
      <c r="A292" s="30" t="s">
        <v>992</v>
      </c>
      <c r="B292" s="31" t="s">
        <v>163</v>
      </c>
      <c r="C292" s="31" t="s">
        <v>1003</v>
      </c>
      <c r="D292" s="31" t="s">
        <v>1004</v>
      </c>
      <c r="E292" s="31">
        <v>57065</v>
      </c>
      <c r="F292" s="31">
        <v>67500</v>
      </c>
      <c r="G292" s="31">
        <v>10435</v>
      </c>
      <c r="H292" s="32">
        <v>0.1545925926</v>
      </c>
      <c r="J292" s="26" t="s">
        <v>995</v>
      </c>
      <c r="K292" s="26" t="s">
        <v>992</v>
      </c>
      <c r="L292" s="26" t="s">
        <v>1299</v>
      </c>
      <c r="M292" s="26">
        <v>201.98</v>
      </c>
      <c r="N292" s="26">
        <v>173.345</v>
      </c>
      <c r="O292" s="26">
        <v>28.635000000000002</v>
      </c>
      <c r="P292" s="26">
        <v>0.14180000000000001</v>
      </c>
    </row>
    <row r="293" spans="1:16" ht="15" customHeight="1" x14ac:dyDescent="0.25">
      <c r="A293" s="30" t="s">
        <v>992</v>
      </c>
      <c r="B293" s="31" t="s">
        <v>166</v>
      </c>
      <c r="C293" s="31" t="s">
        <v>1005</v>
      </c>
      <c r="D293" s="31" t="s">
        <v>1006</v>
      </c>
      <c r="E293" s="31">
        <v>89061</v>
      </c>
      <c r="F293" s="31">
        <v>97280</v>
      </c>
      <c r="G293" s="31">
        <v>8219</v>
      </c>
      <c r="H293" s="32">
        <v>8.4488075699999998E-2</v>
      </c>
      <c r="J293" s="26" t="s">
        <v>997</v>
      </c>
      <c r="K293" s="26" t="s">
        <v>992</v>
      </c>
      <c r="L293" s="26" t="s">
        <v>72</v>
      </c>
      <c r="M293" s="26">
        <v>96.82</v>
      </c>
      <c r="N293" s="26">
        <v>84.599000000000004</v>
      </c>
      <c r="O293" s="26">
        <v>12.221</v>
      </c>
      <c r="P293" s="26">
        <v>0.12620000000000001</v>
      </c>
    </row>
    <row r="294" spans="1:16" ht="15" customHeight="1" x14ac:dyDescent="0.25">
      <c r="A294" s="30" t="s">
        <v>992</v>
      </c>
      <c r="B294" s="31" t="s">
        <v>32</v>
      </c>
      <c r="C294" s="31" t="s">
        <v>1007</v>
      </c>
      <c r="D294" s="31" t="s">
        <v>1008</v>
      </c>
      <c r="E294" s="31">
        <v>144555</v>
      </c>
      <c r="F294" s="31">
        <v>272180</v>
      </c>
      <c r="G294" s="31">
        <v>127625</v>
      </c>
      <c r="H294" s="32">
        <v>0.46889925780000002</v>
      </c>
      <c r="J294" s="26" t="s">
        <v>999</v>
      </c>
      <c r="K294" s="26" t="s">
        <v>992</v>
      </c>
      <c r="L294" s="26" t="s">
        <v>159</v>
      </c>
      <c r="M294" s="26">
        <v>118.75</v>
      </c>
      <c r="N294" s="26">
        <v>105.193</v>
      </c>
      <c r="O294" s="26">
        <v>13.557</v>
      </c>
      <c r="P294" s="26">
        <v>0.1142</v>
      </c>
    </row>
    <row r="295" spans="1:16" ht="15" customHeight="1" x14ac:dyDescent="0.25">
      <c r="A295" s="30" t="s">
        <v>992</v>
      </c>
      <c r="B295" s="31" t="s">
        <v>184</v>
      </c>
      <c r="C295" s="31" t="s">
        <v>1009</v>
      </c>
      <c r="D295" s="31" t="s">
        <v>1010</v>
      </c>
      <c r="E295" s="31">
        <v>154631</v>
      </c>
      <c r="F295" s="31">
        <v>219890</v>
      </c>
      <c r="G295" s="31">
        <v>65259</v>
      </c>
      <c r="H295" s="32">
        <v>0.29678020830000001</v>
      </c>
      <c r="J295" s="26" t="s">
        <v>1001</v>
      </c>
      <c r="K295" s="26" t="s">
        <v>992</v>
      </c>
      <c r="L295" s="26" t="s">
        <v>161</v>
      </c>
      <c r="M295" s="26">
        <v>120.87</v>
      </c>
      <c r="N295" s="26">
        <v>111.089</v>
      </c>
      <c r="O295" s="26">
        <v>9.7810000000000006</v>
      </c>
      <c r="P295" s="26">
        <v>8.09E-2</v>
      </c>
    </row>
    <row r="296" spans="1:16" ht="15" customHeight="1" x14ac:dyDescent="0.25">
      <c r="A296" s="30" t="s">
        <v>992</v>
      </c>
      <c r="B296" s="31" t="s">
        <v>394</v>
      </c>
      <c r="C296" s="31" t="s">
        <v>1011</v>
      </c>
      <c r="D296" s="31" t="s">
        <v>1012</v>
      </c>
      <c r="E296" s="31">
        <v>160878</v>
      </c>
      <c r="F296" s="31">
        <v>185240</v>
      </c>
      <c r="G296" s="31">
        <v>24362</v>
      </c>
      <c r="H296" s="32">
        <v>0.1315158713</v>
      </c>
      <c r="J296" s="26" t="s">
        <v>1003</v>
      </c>
      <c r="K296" s="26" t="s">
        <v>992</v>
      </c>
      <c r="L296" s="26" t="s">
        <v>163</v>
      </c>
      <c r="M296" s="26">
        <v>67.5</v>
      </c>
      <c r="N296" s="26">
        <v>56.915999999999997</v>
      </c>
      <c r="O296" s="26">
        <v>10.584</v>
      </c>
      <c r="P296" s="26">
        <v>0.15679999999999999</v>
      </c>
    </row>
    <row r="297" spans="1:16" ht="15" customHeight="1" x14ac:dyDescent="0.25">
      <c r="A297" s="30" t="s">
        <v>992</v>
      </c>
      <c r="B297" s="31" t="s">
        <v>393</v>
      </c>
      <c r="C297" s="31" t="s">
        <v>1013</v>
      </c>
      <c r="D297" s="31" t="s">
        <v>1014</v>
      </c>
      <c r="E297" s="31">
        <v>137335</v>
      </c>
      <c r="F297" s="31">
        <v>178680</v>
      </c>
      <c r="G297" s="31">
        <v>41345</v>
      </c>
      <c r="H297" s="32">
        <v>0.2313913141</v>
      </c>
      <c r="J297" s="26" t="s">
        <v>1005</v>
      </c>
      <c r="K297" s="26" t="s">
        <v>992</v>
      </c>
      <c r="L297" s="26" t="s">
        <v>166</v>
      </c>
      <c r="M297" s="26">
        <v>97.28</v>
      </c>
      <c r="N297" s="26">
        <v>88.953999999999994</v>
      </c>
      <c r="O297" s="26">
        <v>8.3260000000000005</v>
      </c>
      <c r="P297" s="26">
        <v>8.5599999999999996E-2</v>
      </c>
    </row>
    <row r="298" spans="1:16" ht="15" customHeight="1" x14ac:dyDescent="0.25">
      <c r="A298" s="30" t="s">
        <v>992</v>
      </c>
      <c r="B298" s="31" t="s">
        <v>40</v>
      </c>
      <c r="C298" s="31" t="s">
        <v>1015</v>
      </c>
      <c r="D298" s="31" t="s">
        <v>1016</v>
      </c>
      <c r="E298" s="31">
        <v>50306</v>
      </c>
      <c r="F298" s="31">
        <v>69630</v>
      </c>
      <c r="G298" s="31">
        <v>19324</v>
      </c>
      <c r="H298" s="32">
        <v>0.27752405569999999</v>
      </c>
      <c r="J298" s="26" t="s">
        <v>1007</v>
      </c>
      <c r="K298" s="26" t="s">
        <v>992</v>
      </c>
      <c r="L298" s="26" t="s">
        <v>32</v>
      </c>
      <c r="M298" s="26">
        <v>272.18</v>
      </c>
      <c r="N298" s="26">
        <v>144.267</v>
      </c>
      <c r="O298" s="26">
        <v>127.913</v>
      </c>
      <c r="P298" s="26">
        <v>0.47</v>
      </c>
    </row>
    <row r="299" spans="1:16" ht="15" customHeight="1" x14ac:dyDescent="0.25">
      <c r="A299" s="30" t="s">
        <v>992</v>
      </c>
      <c r="B299" s="31" t="s">
        <v>203</v>
      </c>
      <c r="C299" s="31" t="s">
        <v>1017</v>
      </c>
      <c r="D299" s="31" t="s">
        <v>1018</v>
      </c>
      <c r="E299" s="31">
        <v>48270</v>
      </c>
      <c r="F299" s="31">
        <v>57390</v>
      </c>
      <c r="G299" s="31">
        <v>9120</v>
      </c>
      <c r="H299" s="32">
        <v>0.15891270260000001</v>
      </c>
      <c r="J299" s="26" t="s">
        <v>1049</v>
      </c>
      <c r="K299" s="26" t="s">
        <v>992</v>
      </c>
      <c r="L299" s="26" t="s">
        <v>183</v>
      </c>
      <c r="M299" s="26">
        <v>1.19</v>
      </c>
      <c r="N299" s="26">
        <v>0</v>
      </c>
      <c r="O299" s="26">
        <v>1.19</v>
      </c>
      <c r="P299" s="26">
        <v>1</v>
      </c>
    </row>
    <row r="300" spans="1:16" ht="15" customHeight="1" x14ac:dyDescent="0.25">
      <c r="A300" s="30" t="s">
        <v>992</v>
      </c>
      <c r="B300" s="31" t="s">
        <v>62</v>
      </c>
      <c r="C300" s="31" t="s">
        <v>1019</v>
      </c>
      <c r="D300" s="31" t="s">
        <v>1020</v>
      </c>
      <c r="E300" s="31">
        <v>21573</v>
      </c>
      <c r="F300" s="31">
        <v>36340</v>
      </c>
      <c r="G300" s="31">
        <v>14767</v>
      </c>
      <c r="H300" s="32">
        <v>0.40635663179999998</v>
      </c>
      <c r="J300" s="26" t="s">
        <v>1009</v>
      </c>
      <c r="K300" s="26" t="s">
        <v>992</v>
      </c>
      <c r="L300" s="26" t="s">
        <v>184</v>
      </c>
      <c r="M300" s="26">
        <v>219.89</v>
      </c>
      <c r="N300" s="26">
        <v>154.52199999999999</v>
      </c>
      <c r="O300" s="26">
        <v>65.367999999999995</v>
      </c>
      <c r="P300" s="26">
        <v>0.29730000000000001</v>
      </c>
    </row>
    <row r="301" spans="1:16" ht="15" customHeight="1" x14ac:dyDescent="0.25">
      <c r="A301" s="30" t="s">
        <v>992</v>
      </c>
      <c r="B301" s="31" t="s">
        <v>68</v>
      </c>
      <c r="C301" s="31" t="s">
        <v>1021</v>
      </c>
      <c r="D301" s="31" t="s">
        <v>1022</v>
      </c>
      <c r="E301" s="31">
        <v>32997</v>
      </c>
      <c r="F301" s="31">
        <v>46140</v>
      </c>
      <c r="G301" s="31">
        <v>13143</v>
      </c>
      <c r="H301" s="32">
        <v>0.28485045510000001</v>
      </c>
      <c r="J301" s="26" t="s">
        <v>1011</v>
      </c>
      <c r="K301" s="26" t="s">
        <v>992</v>
      </c>
      <c r="L301" s="26" t="s">
        <v>394</v>
      </c>
      <c r="M301" s="26">
        <v>185.25</v>
      </c>
      <c r="N301" s="26">
        <v>160.50899999999999</v>
      </c>
      <c r="O301" s="26">
        <v>24.741</v>
      </c>
      <c r="P301" s="26">
        <v>0.1336</v>
      </c>
    </row>
    <row r="302" spans="1:16" ht="15" customHeight="1" x14ac:dyDescent="0.25">
      <c r="A302" s="30" t="s">
        <v>992</v>
      </c>
      <c r="B302" s="31" t="s">
        <v>89</v>
      </c>
      <c r="C302" s="31" t="s">
        <v>1023</v>
      </c>
      <c r="D302" s="31" t="s">
        <v>1024</v>
      </c>
      <c r="E302" s="31">
        <v>26891</v>
      </c>
      <c r="F302" s="31">
        <v>44390</v>
      </c>
      <c r="G302" s="31">
        <v>17499</v>
      </c>
      <c r="H302" s="32">
        <v>0.39421040769999999</v>
      </c>
      <c r="J302" s="26" t="s">
        <v>1013</v>
      </c>
      <c r="K302" s="26" t="s">
        <v>992</v>
      </c>
      <c r="L302" s="26" t="s">
        <v>131</v>
      </c>
      <c r="M302" s="26">
        <v>178.68</v>
      </c>
      <c r="N302" s="26">
        <v>137.34299999999999</v>
      </c>
      <c r="O302" s="26">
        <v>41.337000000000003</v>
      </c>
      <c r="P302" s="26">
        <v>0.23130000000000001</v>
      </c>
    </row>
    <row r="303" spans="1:16" ht="15" customHeight="1" x14ac:dyDescent="0.25">
      <c r="A303" s="30" t="s">
        <v>992</v>
      </c>
      <c r="B303" s="31" t="s">
        <v>101</v>
      </c>
      <c r="C303" s="31" t="s">
        <v>1025</v>
      </c>
      <c r="D303" s="31" t="s">
        <v>1026</v>
      </c>
      <c r="E303" s="31">
        <v>48222</v>
      </c>
      <c r="F303" s="31">
        <v>62670</v>
      </c>
      <c r="G303" s="31">
        <v>14448</v>
      </c>
      <c r="H303" s="32">
        <v>0.23054092870000001</v>
      </c>
      <c r="J303" s="26" t="s">
        <v>1300</v>
      </c>
      <c r="K303" s="26" t="s">
        <v>992</v>
      </c>
      <c r="L303" s="26" t="s">
        <v>152</v>
      </c>
      <c r="M303" s="26">
        <v>258.16000000000003</v>
      </c>
      <c r="N303" s="26">
        <v>182.209</v>
      </c>
      <c r="O303" s="26">
        <v>75.950999999999993</v>
      </c>
      <c r="P303" s="26">
        <v>0.29420000000000002</v>
      </c>
    </row>
    <row r="304" spans="1:16" ht="15" customHeight="1" x14ac:dyDescent="0.25">
      <c r="A304" s="30" t="s">
        <v>992</v>
      </c>
      <c r="B304" s="31" t="s">
        <v>103</v>
      </c>
      <c r="C304" s="31" t="s">
        <v>1027</v>
      </c>
      <c r="D304" s="31" t="s">
        <v>1028</v>
      </c>
      <c r="E304" s="31">
        <v>16801</v>
      </c>
      <c r="F304" s="31">
        <v>32630</v>
      </c>
      <c r="G304" s="31">
        <v>15829</v>
      </c>
      <c r="H304" s="32">
        <v>0.48510573089999998</v>
      </c>
      <c r="J304" s="26" t="s">
        <v>1015</v>
      </c>
      <c r="K304" s="26" t="s">
        <v>992</v>
      </c>
      <c r="L304" s="26" t="s">
        <v>40</v>
      </c>
      <c r="M304" s="26">
        <v>69.63</v>
      </c>
      <c r="N304" s="26">
        <v>50.279000000000003</v>
      </c>
      <c r="O304" s="26">
        <v>19.350999999999999</v>
      </c>
      <c r="P304" s="26">
        <v>0.27789999999999998</v>
      </c>
    </row>
    <row r="305" spans="1:16" ht="15" customHeight="1" x14ac:dyDescent="0.25">
      <c r="A305" s="30" t="s">
        <v>992</v>
      </c>
      <c r="B305" s="31" t="s">
        <v>107</v>
      </c>
      <c r="C305" s="31" t="s">
        <v>1029</v>
      </c>
      <c r="D305" s="31" t="s">
        <v>1030</v>
      </c>
      <c r="E305" s="31">
        <v>14559</v>
      </c>
      <c r="F305" s="31">
        <v>25760</v>
      </c>
      <c r="G305" s="31">
        <v>11201</v>
      </c>
      <c r="H305" s="32">
        <v>0.4348214286</v>
      </c>
      <c r="J305" s="26" t="s">
        <v>1017</v>
      </c>
      <c r="K305" s="26" t="s">
        <v>992</v>
      </c>
      <c r="L305" s="26" t="s">
        <v>203</v>
      </c>
      <c r="M305" s="26">
        <v>57.39</v>
      </c>
      <c r="N305" s="26">
        <v>48.192</v>
      </c>
      <c r="O305" s="26">
        <v>9.1980000000000004</v>
      </c>
      <c r="P305" s="26">
        <v>0.1603</v>
      </c>
    </row>
    <row r="306" spans="1:16" ht="15" customHeight="1" x14ac:dyDescent="0.25">
      <c r="A306" s="30" t="s">
        <v>992</v>
      </c>
      <c r="B306" s="31" t="s">
        <v>222</v>
      </c>
      <c r="C306" s="31" t="s">
        <v>1031</v>
      </c>
      <c r="D306" s="31" t="s">
        <v>1032</v>
      </c>
      <c r="E306" s="31">
        <v>50716</v>
      </c>
      <c r="F306" s="31">
        <v>56150</v>
      </c>
      <c r="G306" s="31">
        <v>5434</v>
      </c>
      <c r="H306" s="32">
        <v>9.6776491500000006E-2</v>
      </c>
      <c r="J306" s="26" t="s">
        <v>1019</v>
      </c>
      <c r="K306" s="26" t="s">
        <v>992</v>
      </c>
      <c r="L306" s="26" t="s">
        <v>62</v>
      </c>
      <c r="M306" s="26">
        <v>36.340000000000003</v>
      </c>
      <c r="N306" s="26">
        <v>21.654</v>
      </c>
      <c r="O306" s="26">
        <v>14.686</v>
      </c>
      <c r="P306" s="26">
        <v>0.40410000000000001</v>
      </c>
    </row>
    <row r="307" spans="1:16" ht="15" customHeight="1" x14ac:dyDescent="0.25">
      <c r="A307" s="30" t="s">
        <v>992</v>
      </c>
      <c r="B307" s="31" t="s">
        <v>33</v>
      </c>
      <c r="C307" s="31" t="s">
        <v>1033</v>
      </c>
      <c r="D307" s="31" t="s">
        <v>1034</v>
      </c>
      <c r="E307" s="31">
        <v>27973</v>
      </c>
      <c r="F307" s="31">
        <v>44080</v>
      </c>
      <c r="G307" s="31">
        <v>16107</v>
      </c>
      <c r="H307" s="32">
        <v>0.36540381129999999</v>
      </c>
      <c r="J307" s="26" t="s">
        <v>1021</v>
      </c>
      <c r="K307" s="26" t="s">
        <v>992</v>
      </c>
      <c r="L307" s="26" t="s">
        <v>68</v>
      </c>
      <c r="M307" s="26">
        <v>46.14</v>
      </c>
      <c r="N307" s="26">
        <v>33.021000000000001</v>
      </c>
      <c r="O307" s="26">
        <v>13.119</v>
      </c>
      <c r="P307" s="26">
        <v>0.2843</v>
      </c>
    </row>
    <row r="308" spans="1:16" ht="15" customHeight="1" x14ac:dyDescent="0.25">
      <c r="A308" s="30" t="s">
        <v>992</v>
      </c>
      <c r="B308" s="31" t="s">
        <v>47</v>
      </c>
      <c r="C308" s="31" t="s">
        <v>1035</v>
      </c>
      <c r="D308" s="31" t="s">
        <v>1036</v>
      </c>
      <c r="E308" s="31">
        <v>22794</v>
      </c>
      <c r="F308" s="31">
        <v>38480</v>
      </c>
      <c r="G308" s="31">
        <v>15686</v>
      </c>
      <c r="H308" s="32">
        <v>0.40764033259999999</v>
      </c>
      <c r="J308" s="26" t="s">
        <v>1023</v>
      </c>
      <c r="K308" s="26" t="s">
        <v>992</v>
      </c>
      <c r="L308" s="26" t="s">
        <v>89</v>
      </c>
      <c r="M308" s="26">
        <v>44.39</v>
      </c>
      <c r="N308" s="26">
        <v>26.882999999999999</v>
      </c>
      <c r="O308" s="26">
        <v>17.507000000000001</v>
      </c>
      <c r="P308" s="26">
        <v>0.39439999999999997</v>
      </c>
    </row>
    <row r="309" spans="1:16" ht="15" customHeight="1" x14ac:dyDescent="0.25">
      <c r="A309" s="30" t="s">
        <v>992</v>
      </c>
      <c r="B309" s="31" t="s">
        <v>223</v>
      </c>
      <c r="C309" s="31" t="s">
        <v>1037</v>
      </c>
      <c r="D309" s="31" t="s">
        <v>1038</v>
      </c>
      <c r="E309" s="31">
        <v>52475</v>
      </c>
      <c r="F309" s="31">
        <v>57320</v>
      </c>
      <c r="G309" s="31">
        <v>4845</v>
      </c>
      <c r="H309" s="32">
        <v>8.4525471000000005E-2</v>
      </c>
      <c r="J309" s="26" t="s">
        <v>1025</v>
      </c>
      <c r="K309" s="26" t="s">
        <v>992</v>
      </c>
      <c r="L309" s="26" t="s">
        <v>101</v>
      </c>
      <c r="M309" s="26">
        <v>62.67</v>
      </c>
      <c r="N309" s="26">
        <v>48.165999999999997</v>
      </c>
      <c r="O309" s="26">
        <v>14.504</v>
      </c>
      <c r="P309" s="26">
        <v>0.23139999999999999</v>
      </c>
    </row>
    <row r="310" spans="1:16" ht="15" customHeight="1" x14ac:dyDescent="0.25">
      <c r="A310" s="30" t="s">
        <v>992</v>
      </c>
      <c r="B310" s="31" t="s">
        <v>99</v>
      </c>
      <c r="C310" s="31" t="s">
        <v>1039</v>
      </c>
      <c r="D310" s="31" t="s">
        <v>1040</v>
      </c>
      <c r="E310" s="31">
        <v>45025</v>
      </c>
      <c r="F310" s="31">
        <v>53400</v>
      </c>
      <c r="G310" s="31">
        <v>8375</v>
      </c>
      <c r="H310" s="32">
        <v>0.156835206</v>
      </c>
      <c r="J310" s="26" t="s">
        <v>1027</v>
      </c>
      <c r="K310" s="26" t="s">
        <v>992</v>
      </c>
      <c r="L310" s="26" t="s">
        <v>103</v>
      </c>
      <c r="M310" s="26">
        <v>32.630000000000003</v>
      </c>
      <c r="N310" s="26">
        <v>16.773</v>
      </c>
      <c r="O310" s="26">
        <v>15.856999999999999</v>
      </c>
      <c r="P310" s="26">
        <v>0.48599999999999999</v>
      </c>
    </row>
    <row r="311" spans="1:16" ht="15" customHeight="1" x14ac:dyDescent="0.25">
      <c r="A311" s="30" t="s">
        <v>992</v>
      </c>
      <c r="B311" s="31" t="s">
        <v>102</v>
      </c>
      <c r="C311" s="31" t="s">
        <v>1041</v>
      </c>
      <c r="D311" s="31" t="s">
        <v>1042</v>
      </c>
      <c r="E311" s="31">
        <v>36079</v>
      </c>
      <c r="F311" s="31">
        <v>41570</v>
      </c>
      <c r="G311" s="31">
        <v>5491</v>
      </c>
      <c r="H311" s="32">
        <v>0.13209044980000001</v>
      </c>
      <c r="J311" s="26" t="s">
        <v>1029</v>
      </c>
      <c r="K311" s="26" t="s">
        <v>992</v>
      </c>
      <c r="L311" s="26" t="s">
        <v>107</v>
      </c>
      <c r="M311" s="26">
        <v>25.76</v>
      </c>
      <c r="N311" s="26">
        <v>14.631</v>
      </c>
      <c r="O311" s="26">
        <v>11.129</v>
      </c>
      <c r="P311" s="26">
        <v>0.432</v>
      </c>
    </row>
    <row r="312" spans="1:16" ht="15" customHeight="1" x14ac:dyDescent="0.25">
      <c r="A312" s="30" t="s">
        <v>992</v>
      </c>
      <c r="B312" s="31" t="s">
        <v>61</v>
      </c>
      <c r="C312" s="31" t="s">
        <v>1043</v>
      </c>
      <c r="D312" s="31" t="s">
        <v>1044</v>
      </c>
      <c r="E312" s="31">
        <v>39584</v>
      </c>
      <c r="F312" s="31">
        <v>52310</v>
      </c>
      <c r="G312" s="31">
        <v>12726</v>
      </c>
      <c r="H312" s="32">
        <v>0.2432804435</v>
      </c>
      <c r="J312" s="26" t="s">
        <v>1031</v>
      </c>
      <c r="K312" s="26" t="s">
        <v>992</v>
      </c>
      <c r="L312" s="26" t="s">
        <v>222</v>
      </c>
      <c r="M312" s="26">
        <v>56.15</v>
      </c>
      <c r="N312" s="26">
        <v>50.625999999999998</v>
      </c>
      <c r="O312" s="26">
        <v>5.524</v>
      </c>
      <c r="P312" s="26">
        <v>9.8400000000000001E-2</v>
      </c>
    </row>
    <row r="313" spans="1:16" ht="15" customHeight="1" x14ac:dyDescent="0.25">
      <c r="A313" s="30" t="s">
        <v>992</v>
      </c>
      <c r="B313" s="31" t="s">
        <v>84</v>
      </c>
      <c r="C313" s="31" t="s">
        <v>1045</v>
      </c>
      <c r="D313" s="31" t="s">
        <v>1046</v>
      </c>
      <c r="E313" s="31">
        <v>38726</v>
      </c>
      <c r="F313" s="31">
        <v>55280</v>
      </c>
      <c r="G313" s="31">
        <v>16554</v>
      </c>
      <c r="H313" s="32">
        <v>0.29945730819999999</v>
      </c>
      <c r="J313" s="26" t="s">
        <v>1033</v>
      </c>
      <c r="K313" s="26" t="s">
        <v>992</v>
      </c>
      <c r="L313" s="26" t="s">
        <v>33</v>
      </c>
      <c r="M313" s="26">
        <v>44.08</v>
      </c>
      <c r="N313" s="26">
        <v>28.047999999999998</v>
      </c>
      <c r="O313" s="26">
        <v>16.032</v>
      </c>
      <c r="P313" s="26">
        <v>0.36370000000000002</v>
      </c>
    </row>
    <row r="314" spans="1:16" ht="15" customHeight="1" x14ac:dyDescent="0.25">
      <c r="A314" s="30" t="s">
        <v>992</v>
      </c>
      <c r="B314" s="31" t="s">
        <v>95</v>
      </c>
      <c r="C314" s="31" t="s">
        <v>1047</v>
      </c>
      <c r="D314" s="31" t="s">
        <v>1048</v>
      </c>
      <c r="E314" s="31">
        <v>51114</v>
      </c>
      <c r="F314" s="31">
        <v>77550</v>
      </c>
      <c r="G314" s="31">
        <v>26436</v>
      </c>
      <c r="H314" s="32">
        <v>0.34088974849999998</v>
      </c>
      <c r="J314" s="26" t="s">
        <v>1035</v>
      </c>
      <c r="K314" s="26" t="s">
        <v>992</v>
      </c>
      <c r="L314" s="26" t="s">
        <v>47</v>
      </c>
      <c r="M314" s="26">
        <v>38.479999999999997</v>
      </c>
      <c r="N314" s="26">
        <v>22.742000000000001</v>
      </c>
      <c r="O314" s="26">
        <v>15.738</v>
      </c>
      <c r="P314" s="26">
        <v>0.40899999999999997</v>
      </c>
    </row>
    <row r="315" spans="1:16" ht="15" customHeight="1" x14ac:dyDescent="0.25">
      <c r="A315" s="30" t="s">
        <v>992</v>
      </c>
      <c r="B315" s="31" t="s">
        <v>183</v>
      </c>
      <c r="C315" s="31" t="s">
        <v>1049</v>
      </c>
      <c r="D315" s="31" t="s">
        <v>1050</v>
      </c>
      <c r="E315" s="31">
        <v>0</v>
      </c>
      <c r="F315" s="31">
        <v>1190</v>
      </c>
      <c r="G315" s="31">
        <v>1190</v>
      </c>
      <c r="H315" s="32">
        <v>1</v>
      </c>
      <c r="J315" s="26" t="s">
        <v>1037</v>
      </c>
      <c r="K315" s="26" t="s">
        <v>992</v>
      </c>
      <c r="L315" s="26" t="s">
        <v>223</v>
      </c>
      <c r="M315" s="26">
        <v>57.32</v>
      </c>
      <c r="N315" s="26">
        <v>52.744999999999997</v>
      </c>
      <c r="O315" s="26">
        <v>4.5750000000000002</v>
      </c>
      <c r="P315" s="26">
        <v>7.9799999999999996E-2</v>
      </c>
    </row>
    <row r="316" spans="1:16" ht="15" customHeight="1" x14ac:dyDescent="0.25">
      <c r="A316" s="30" t="s">
        <v>992</v>
      </c>
      <c r="B316" s="31" t="s">
        <v>87</v>
      </c>
      <c r="C316" s="31" t="s">
        <v>1051</v>
      </c>
      <c r="D316" s="31" t="s">
        <v>1052</v>
      </c>
      <c r="E316" s="31">
        <v>52170</v>
      </c>
      <c r="F316" s="31">
        <v>73020</v>
      </c>
      <c r="G316" s="31">
        <v>20850</v>
      </c>
      <c r="H316" s="32">
        <v>0.28553820870000002</v>
      </c>
      <c r="J316" s="26" t="s">
        <v>1039</v>
      </c>
      <c r="K316" s="26" t="s">
        <v>992</v>
      </c>
      <c r="L316" s="26" t="s">
        <v>99</v>
      </c>
      <c r="M316" s="26">
        <v>53.4</v>
      </c>
      <c r="N316" s="26">
        <v>45.273000000000003</v>
      </c>
      <c r="O316" s="26">
        <v>8.1270000000000007</v>
      </c>
      <c r="P316" s="26">
        <v>0.1522</v>
      </c>
    </row>
    <row r="317" spans="1:16" ht="15" customHeight="1" x14ac:dyDescent="0.25">
      <c r="A317" s="30" t="s">
        <v>1053</v>
      </c>
      <c r="B317" s="31" t="s">
        <v>1054</v>
      </c>
      <c r="C317" s="31" t="s">
        <v>1055</v>
      </c>
      <c r="D317" s="31" t="s">
        <v>1056</v>
      </c>
      <c r="E317" s="31">
        <v>16485</v>
      </c>
      <c r="F317" s="31">
        <v>35200</v>
      </c>
      <c r="G317" s="31">
        <v>18715</v>
      </c>
      <c r="H317" s="32">
        <v>0.5316761364</v>
      </c>
      <c r="J317" s="26" t="s">
        <v>1041</v>
      </c>
      <c r="K317" s="26" t="s">
        <v>992</v>
      </c>
      <c r="L317" s="26" t="s">
        <v>102</v>
      </c>
      <c r="M317" s="26">
        <v>41.57</v>
      </c>
      <c r="N317" s="26">
        <v>36.283000000000001</v>
      </c>
      <c r="O317" s="26">
        <v>5.2869999999999999</v>
      </c>
      <c r="P317" s="26">
        <v>0.12720000000000001</v>
      </c>
    </row>
    <row r="318" spans="1:16" ht="15" customHeight="1" x14ac:dyDescent="0.25">
      <c r="A318" s="30" t="s">
        <v>1053</v>
      </c>
      <c r="B318" s="31" t="s">
        <v>1057</v>
      </c>
      <c r="C318" s="31" t="s">
        <v>1058</v>
      </c>
      <c r="D318" s="31" t="s">
        <v>1059</v>
      </c>
      <c r="E318" s="31">
        <v>31204</v>
      </c>
      <c r="F318" s="31">
        <v>61610</v>
      </c>
      <c r="G318" s="31">
        <v>30406</v>
      </c>
      <c r="H318" s="32">
        <v>0.49352377860000002</v>
      </c>
      <c r="J318" s="26" t="s">
        <v>1055</v>
      </c>
      <c r="K318" s="26" t="s">
        <v>1053</v>
      </c>
      <c r="L318" s="26" t="s">
        <v>1301</v>
      </c>
      <c r="M318" s="26">
        <v>35.200000000000003</v>
      </c>
      <c r="N318" s="26">
        <v>16.439</v>
      </c>
      <c r="O318" s="26">
        <v>18.760999999999999</v>
      </c>
      <c r="P318" s="26">
        <v>0.53300000000000003</v>
      </c>
    </row>
    <row r="319" spans="1:16" ht="15" customHeight="1" x14ac:dyDescent="0.25">
      <c r="A319" s="30" t="s">
        <v>1053</v>
      </c>
      <c r="B319" s="31" t="s">
        <v>1060</v>
      </c>
      <c r="C319" s="31" t="s">
        <v>1061</v>
      </c>
      <c r="D319" s="31" t="s">
        <v>1062</v>
      </c>
      <c r="E319" s="31">
        <v>46797</v>
      </c>
      <c r="F319" s="31">
        <v>57370</v>
      </c>
      <c r="G319" s="31">
        <v>10573</v>
      </c>
      <c r="H319" s="32">
        <v>0.1842949277</v>
      </c>
      <c r="J319" s="26" t="s">
        <v>1058</v>
      </c>
      <c r="K319" s="26" t="s">
        <v>1053</v>
      </c>
      <c r="L319" s="26" t="s">
        <v>1302</v>
      </c>
      <c r="M319" s="26">
        <v>61.61</v>
      </c>
      <c r="N319" s="26">
        <v>31.105</v>
      </c>
      <c r="O319" s="26">
        <v>30.504999999999999</v>
      </c>
      <c r="P319" s="26">
        <v>0.49509999999999998</v>
      </c>
    </row>
    <row r="320" spans="1:16" ht="15" customHeight="1" x14ac:dyDescent="0.25">
      <c r="A320" s="30" t="s">
        <v>1053</v>
      </c>
      <c r="B320" s="31" t="s">
        <v>1063</v>
      </c>
      <c r="C320" s="31" t="s">
        <v>1064</v>
      </c>
      <c r="D320" s="31" t="s">
        <v>1065</v>
      </c>
      <c r="E320" s="31">
        <v>34082</v>
      </c>
      <c r="F320" s="31">
        <v>44900</v>
      </c>
      <c r="G320" s="31">
        <v>10818</v>
      </c>
      <c r="H320" s="32">
        <v>0.24093541199999999</v>
      </c>
      <c r="J320" s="26" t="s">
        <v>1061</v>
      </c>
      <c r="K320" s="26" t="s">
        <v>1053</v>
      </c>
      <c r="L320" s="26" t="s">
        <v>1303</v>
      </c>
      <c r="M320" s="26">
        <v>57.37</v>
      </c>
      <c r="N320" s="26">
        <v>46.676000000000002</v>
      </c>
      <c r="O320" s="26">
        <v>10.694000000000001</v>
      </c>
      <c r="P320" s="26">
        <v>0.18640000000000001</v>
      </c>
    </row>
    <row r="321" spans="1:16" ht="15" customHeight="1" x14ac:dyDescent="0.25">
      <c r="A321" s="30" t="s">
        <v>1053</v>
      </c>
      <c r="B321" s="31" t="s">
        <v>1066</v>
      </c>
      <c r="C321" s="31" t="s">
        <v>1067</v>
      </c>
      <c r="D321" s="31" t="s">
        <v>1068</v>
      </c>
      <c r="E321" s="31">
        <v>57260</v>
      </c>
      <c r="F321" s="31">
        <v>69130</v>
      </c>
      <c r="G321" s="31">
        <v>11870</v>
      </c>
      <c r="H321" s="32">
        <v>0.1717054824</v>
      </c>
      <c r="J321" s="26" t="s">
        <v>1064</v>
      </c>
      <c r="K321" s="26" t="s">
        <v>1053</v>
      </c>
      <c r="L321" s="26" t="s">
        <v>1304</v>
      </c>
      <c r="M321" s="26">
        <v>44.9</v>
      </c>
      <c r="N321" s="26">
        <v>33.997</v>
      </c>
      <c r="O321" s="26">
        <v>10.903</v>
      </c>
      <c r="P321" s="26">
        <v>0.24279999999999999</v>
      </c>
    </row>
    <row r="322" spans="1:16" ht="15" customHeight="1" x14ac:dyDescent="0.25">
      <c r="A322" s="30" t="s">
        <v>1053</v>
      </c>
      <c r="B322" s="31" t="s">
        <v>1069</v>
      </c>
      <c r="C322" s="31" t="s">
        <v>1070</v>
      </c>
      <c r="D322" s="31" t="s">
        <v>1071</v>
      </c>
      <c r="E322" s="31">
        <v>51390</v>
      </c>
      <c r="F322" s="31">
        <v>60550</v>
      </c>
      <c r="G322" s="31">
        <v>9160</v>
      </c>
      <c r="H322" s="32">
        <v>0.1512799339</v>
      </c>
      <c r="J322" s="26" t="s">
        <v>1067</v>
      </c>
      <c r="K322" s="26" t="s">
        <v>1053</v>
      </c>
      <c r="L322" s="26" t="s">
        <v>1305</v>
      </c>
      <c r="M322" s="26">
        <v>69.13</v>
      </c>
      <c r="N322" s="26">
        <v>57.125999999999998</v>
      </c>
      <c r="O322" s="26">
        <v>12.004</v>
      </c>
      <c r="P322" s="26">
        <v>0.1736</v>
      </c>
    </row>
    <row r="323" spans="1:16" ht="15" customHeight="1" x14ac:dyDescent="0.25">
      <c r="A323" s="30" t="s">
        <v>1053</v>
      </c>
      <c r="B323" s="31" t="s">
        <v>1072</v>
      </c>
      <c r="C323" s="31" t="s">
        <v>1073</v>
      </c>
      <c r="D323" s="31" t="s">
        <v>1074</v>
      </c>
      <c r="E323" s="31">
        <v>9054</v>
      </c>
      <c r="F323" s="31">
        <v>35550</v>
      </c>
      <c r="G323" s="31">
        <v>26496</v>
      </c>
      <c r="H323" s="32">
        <v>0.74531645570000005</v>
      </c>
      <c r="J323" s="26" t="s">
        <v>1070</v>
      </c>
      <c r="K323" s="26" t="s">
        <v>1053</v>
      </c>
      <c r="L323" s="26" t="s">
        <v>1306</v>
      </c>
      <c r="M323" s="26">
        <v>60.55</v>
      </c>
      <c r="N323" s="26">
        <v>51.351999999999997</v>
      </c>
      <c r="O323" s="26">
        <v>9.1980000000000004</v>
      </c>
      <c r="P323" s="26">
        <v>0.15190000000000001</v>
      </c>
    </row>
    <row r="324" spans="1:16" ht="15" customHeight="1" x14ac:dyDescent="0.25">
      <c r="A324" s="30" t="s">
        <v>1053</v>
      </c>
      <c r="B324" s="31" t="s">
        <v>1075</v>
      </c>
      <c r="C324" s="31" t="s">
        <v>1076</v>
      </c>
      <c r="D324" s="31" t="s">
        <v>1077</v>
      </c>
      <c r="E324" s="31">
        <v>36004</v>
      </c>
      <c r="F324" s="31">
        <v>61590</v>
      </c>
      <c r="G324" s="31">
        <v>25586</v>
      </c>
      <c r="H324" s="32">
        <v>0.41542458189999998</v>
      </c>
      <c r="J324" s="26" t="s">
        <v>1073</v>
      </c>
      <c r="K324" s="26" t="s">
        <v>1053</v>
      </c>
      <c r="L324" s="26" t="s">
        <v>1307</v>
      </c>
      <c r="M324" s="26">
        <v>35.549999999999997</v>
      </c>
      <c r="N324" s="26">
        <v>9.0050000000000008</v>
      </c>
      <c r="O324" s="26">
        <v>26.545000000000002</v>
      </c>
      <c r="P324" s="26">
        <v>0.74670000000000003</v>
      </c>
    </row>
    <row r="325" spans="1:16" ht="15" customHeight="1" x14ac:dyDescent="0.25">
      <c r="A325" s="30" t="s">
        <v>1053</v>
      </c>
      <c r="B325" s="31" t="s">
        <v>1078</v>
      </c>
      <c r="C325" s="31" t="s">
        <v>1079</v>
      </c>
      <c r="D325" s="31" t="s">
        <v>1080</v>
      </c>
      <c r="E325" s="31">
        <v>53382</v>
      </c>
      <c r="F325" s="31">
        <v>87920</v>
      </c>
      <c r="G325" s="31">
        <v>34538</v>
      </c>
      <c r="H325" s="32">
        <v>0.39283439489999999</v>
      </c>
      <c r="J325" s="26" t="s">
        <v>1076</v>
      </c>
      <c r="K325" s="26" t="s">
        <v>1053</v>
      </c>
      <c r="L325" s="26" t="s">
        <v>1308</v>
      </c>
      <c r="M325" s="26">
        <v>61.59</v>
      </c>
      <c r="N325" s="26">
        <v>35.902000000000001</v>
      </c>
      <c r="O325" s="26">
        <v>25.687999999999999</v>
      </c>
      <c r="P325" s="26">
        <v>0.41710000000000003</v>
      </c>
    </row>
    <row r="326" spans="1:16" ht="15" customHeight="1" x14ac:dyDescent="0.25">
      <c r="A326" s="30" t="s">
        <v>1053</v>
      </c>
      <c r="B326" s="31" t="s">
        <v>1081</v>
      </c>
      <c r="C326" s="31" t="s">
        <v>1082</v>
      </c>
      <c r="D326" s="31" t="s">
        <v>1083</v>
      </c>
      <c r="E326" s="31">
        <v>102445</v>
      </c>
      <c r="F326" s="31">
        <v>113050</v>
      </c>
      <c r="G326" s="31">
        <v>10605</v>
      </c>
      <c r="H326" s="32">
        <v>9.3808049500000004E-2</v>
      </c>
      <c r="J326" s="26" t="s">
        <v>1079</v>
      </c>
      <c r="K326" s="26" t="s">
        <v>1053</v>
      </c>
      <c r="L326" s="26" t="s">
        <v>1309</v>
      </c>
      <c r="M326" s="26">
        <v>87.92</v>
      </c>
      <c r="N326" s="26">
        <v>53.241999999999997</v>
      </c>
      <c r="O326" s="26">
        <v>34.677999999999997</v>
      </c>
      <c r="P326" s="26">
        <v>0.39439999999999997</v>
      </c>
    </row>
    <row r="327" spans="1:16" ht="15" customHeight="1" x14ac:dyDescent="0.25">
      <c r="A327" s="30" t="s">
        <v>1053</v>
      </c>
      <c r="B327" s="31" t="s">
        <v>1084</v>
      </c>
      <c r="C327" s="31" t="s">
        <v>1085</v>
      </c>
      <c r="D327" s="31" t="s">
        <v>1086</v>
      </c>
      <c r="E327" s="31">
        <v>61722</v>
      </c>
      <c r="F327" s="31">
        <v>66410</v>
      </c>
      <c r="G327" s="31">
        <v>4688</v>
      </c>
      <c r="H327" s="32">
        <v>7.0591778300000005E-2</v>
      </c>
      <c r="J327" s="26" t="s">
        <v>1082</v>
      </c>
      <c r="K327" s="26" t="s">
        <v>1053</v>
      </c>
      <c r="L327" s="26" t="s">
        <v>1310</v>
      </c>
      <c r="M327" s="26">
        <v>113.05</v>
      </c>
      <c r="N327" s="26">
        <v>102.254</v>
      </c>
      <c r="O327" s="26">
        <v>10.795999999999999</v>
      </c>
      <c r="P327" s="26">
        <v>9.5500000000000002E-2</v>
      </c>
    </row>
    <row r="328" spans="1:16" ht="15" customHeight="1" x14ac:dyDescent="0.25">
      <c r="A328" s="30" t="s">
        <v>1053</v>
      </c>
      <c r="B328" s="31" t="s">
        <v>1087</v>
      </c>
      <c r="C328" s="31" t="s">
        <v>1088</v>
      </c>
      <c r="D328" s="31" t="s">
        <v>1089</v>
      </c>
      <c r="E328" s="31">
        <v>62874</v>
      </c>
      <c r="F328" s="31">
        <v>64590</v>
      </c>
      <c r="G328" s="31">
        <v>1716</v>
      </c>
      <c r="H328" s="32">
        <v>2.6567580100000002E-2</v>
      </c>
      <c r="J328" s="26" t="s">
        <v>1085</v>
      </c>
      <c r="K328" s="26" t="s">
        <v>1053</v>
      </c>
      <c r="L328" s="26" t="s">
        <v>1311</v>
      </c>
      <c r="M328" s="26">
        <v>66.41</v>
      </c>
      <c r="N328" s="26">
        <v>61.65</v>
      </c>
      <c r="O328" s="26">
        <v>4.76</v>
      </c>
      <c r="P328" s="26">
        <v>7.17E-2</v>
      </c>
    </row>
    <row r="329" spans="1:16" ht="15" customHeight="1" x14ac:dyDescent="0.25">
      <c r="A329" s="30" t="s">
        <v>1053</v>
      </c>
      <c r="B329" s="31" t="s">
        <v>1090</v>
      </c>
      <c r="C329" s="31" t="s">
        <v>1091</v>
      </c>
      <c r="D329" s="31" t="s">
        <v>1092</v>
      </c>
      <c r="E329" s="31">
        <v>53918</v>
      </c>
      <c r="F329" s="31">
        <v>58920</v>
      </c>
      <c r="G329" s="31">
        <v>5002</v>
      </c>
      <c r="H329" s="32">
        <v>8.4894772600000001E-2</v>
      </c>
      <c r="J329" s="26" t="s">
        <v>1088</v>
      </c>
      <c r="K329" s="26" t="s">
        <v>1053</v>
      </c>
      <c r="L329" s="26" t="s">
        <v>1312</v>
      </c>
      <c r="M329" s="26">
        <v>64.59</v>
      </c>
      <c r="N329" s="26">
        <v>62.774000000000001</v>
      </c>
      <c r="O329" s="26">
        <v>1.8160000000000001</v>
      </c>
      <c r="P329" s="26">
        <v>2.81E-2</v>
      </c>
    </row>
    <row r="330" spans="1:16" ht="15" customHeight="1" x14ac:dyDescent="0.25">
      <c r="A330" s="30" t="s">
        <v>1053</v>
      </c>
      <c r="B330" s="31" t="s">
        <v>1093</v>
      </c>
      <c r="C330" s="31" t="s">
        <v>1094</v>
      </c>
      <c r="D330" s="31" t="s">
        <v>1095</v>
      </c>
      <c r="E330" s="31">
        <v>139999</v>
      </c>
      <c r="F330" s="31">
        <v>157340</v>
      </c>
      <c r="G330" s="31">
        <v>17341</v>
      </c>
      <c r="H330" s="32">
        <v>0.1102135503</v>
      </c>
      <c r="J330" s="26" t="s">
        <v>1091</v>
      </c>
      <c r="K330" s="26" t="s">
        <v>1053</v>
      </c>
      <c r="L330" s="26" t="s">
        <v>1313</v>
      </c>
      <c r="M330" s="26">
        <v>58.92</v>
      </c>
      <c r="N330" s="26">
        <v>53.850999999999999</v>
      </c>
      <c r="O330" s="26">
        <v>5.069</v>
      </c>
      <c r="P330" s="26">
        <v>8.5999999999999993E-2</v>
      </c>
    </row>
    <row r="331" spans="1:16" ht="15" customHeight="1" x14ac:dyDescent="0.25">
      <c r="A331" s="30" t="s">
        <v>1053</v>
      </c>
      <c r="B331" s="31" t="s">
        <v>1096</v>
      </c>
      <c r="C331" s="31" t="s">
        <v>1097</v>
      </c>
      <c r="D331" s="31" t="s">
        <v>1098</v>
      </c>
      <c r="E331" s="31">
        <v>106918</v>
      </c>
      <c r="F331" s="31">
        <v>109750</v>
      </c>
      <c r="G331" s="31">
        <v>2832</v>
      </c>
      <c r="H331" s="32">
        <v>2.5804100199999999E-2</v>
      </c>
      <c r="J331" s="26" t="s">
        <v>1094</v>
      </c>
      <c r="K331" s="26" t="s">
        <v>1053</v>
      </c>
      <c r="L331" s="26" t="s">
        <v>1314</v>
      </c>
      <c r="M331" s="26">
        <v>157.34</v>
      </c>
      <c r="N331" s="26">
        <v>140.001</v>
      </c>
      <c r="O331" s="26">
        <v>17.338999999999999</v>
      </c>
      <c r="P331" s="26">
        <v>0.11020000000000001</v>
      </c>
    </row>
    <row r="332" spans="1:16" ht="15" customHeight="1" x14ac:dyDescent="0.25">
      <c r="A332" s="30" t="s">
        <v>1053</v>
      </c>
      <c r="B332" s="31" t="s">
        <v>1099</v>
      </c>
      <c r="C332" s="31" t="s">
        <v>1100</v>
      </c>
      <c r="D332" s="31" t="s">
        <v>1101</v>
      </c>
      <c r="E332" s="31">
        <v>77598</v>
      </c>
      <c r="F332" s="31">
        <v>79300</v>
      </c>
      <c r="G332" s="31">
        <v>1702</v>
      </c>
      <c r="H332" s="32">
        <v>2.1462799500000001E-2</v>
      </c>
      <c r="J332" s="26" t="s">
        <v>1097</v>
      </c>
      <c r="K332" s="26" t="s">
        <v>1053</v>
      </c>
      <c r="L332" s="26" t="s">
        <v>1315</v>
      </c>
      <c r="M332" s="26">
        <v>109.75</v>
      </c>
      <c r="N332" s="26">
        <v>106.818</v>
      </c>
      <c r="O332" s="26">
        <v>2.9319999999999999</v>
      </c>
      <c r="P332" s="26">
        <v>2.6700000000000002E-2</v>
      </c>
    </row>
    <row r="333" spans="1:16" ht="15" customHeight="1" x14ac:dyDescent="0.25">
      <c r="A333" s="30" t="s">
        <v>1053</v>
      </c>
      <c r="B333" s="31" t="s">
        <v>1102</v>
      </c>
      <c r="C333" s="31" t="s">
        <v>1103</v>
      </c>
      <c r="D333" s="31" t="s">
        <v>1104</v>
      </c>
      <c r="E333" s="31">
        <v>31932</v>
      </c>
      <c r="F333" s="31">
        <v>32760</v>
      </c>
      <c r="G333" s="31">
        <v>828</v>
      </c>
      <c r="H333" s="32">
        <v>2.5274725299999998E-2</v>
      </c>
      <c r="J333" s="26" t="s">
        <v>1100</v>
      </c>
      <c r="K333" s="26" t="s">
        <v>1053</v>
      </c>
      <c r="L333" s="26" t="s">
        <v>1316</v>
      </c>
      <c r="M333" s="26">
        <v>79.3</v>
      </c>
      <c r="N333" s="26">
        <v>77.484999999999999</v>
      </c>
      <c r="O333" s="26">
        <v>1.8149999999999999</v>
      </c>
      <c r="P333" s="26">
        <v>2.29E-2</v>
      </c>
    </row>
    <row r="334" spans="1:16" ht="15" customHeight="1" x14ac:dyDescent="0.25">
      <c r="A334" s="30" t="s">
        <v>1053</v>
      </c>
      <c r="B334" s="31" t="s">
        <v>1105</v>
      </c>
      <c r="C334" s="31" t="s">
        <v>1106</v>
      </c>
      <c r="D334" s="31" t="s">
        <v>1107</v>
      </c>
      <c r="E334" s="31">
        <v>41172</v>
      </c>
      <c r="F334" s="31">
        <v>41840</v>
      </c>
      <c r="G334" s="31">
        <v>668</v>
      </c>
      <c r="H334" s="32">
        <v>1.5965583200000001E-2</v>
      </c>
      <c r="J334" s="26" t="s">
        <v>1103</v>
      </c>
      <c r="K334" s="26" t="s">
        <v>1053</v>
      </c>
      <c r="L334" s="26" t="s">
        <v>1317</v>
      </c>
      <c r="M334" s="26">
        <v>32.76</v>
      </c>
      <c r="N334" s="26">
        <v>31.86</v>
      </c>
      <c r="O334" s="26">
        <v>0.9</v>
      </c>
      <c r="P334" s="26">
        <v>2.75E-2</v>
      </c>
    </row>
    <row r="335" spans="1:16" ht="15" customHeight="1" x14ac:dyDescent="0.25">
      <c r="A335" s="30" t="s">
        <v>1053</v>
      </c>
      <c r="B335" s="31" t="s">
        <v>1108</v>
      </c>
      <c r="C335" s="31" t="s">
        <v>1109</v>
      </c>
      <c r="D335" s="31" t="s">
        <v>1110</v>
      </c>
      <c r="E335" s="31">
        <v>31797</v>
      </c>
      <c r="F335" s="31">
        <v>42160</v>
      </c>
      <c r="G335" s="31">
        <v>10363</v>
      </c>
      <c r="H335" s="32">
        <v>0.24580170779999999</v>
      </c>
      <c r="J335" s="26" t="s">
        <v>1106</v>
      </c>
      <c r="K335" s="26" t="s">
        <v>1053</v>
      </c>
      <c r="L335" s="26" t="s">
        <v>1318</v>
      </c>
      <c r="M335" s="26">
        <v>41.84</v>
      </c>
      <c r="N335" s="26">
        <v>41.093000000000004</v>
      </c>
      <c r="O335" s="26">
        <v>0.747</v>
      </c>
      <c r="P335" s="26">
        <v>1.7899999999999999E-2</v>
      </c>
    </row>
    <row r="336" spans="1:16" ht="15" customHeight="1" x14ac:dyDescent="0.25">
      <c r="A336" s="30" t="s">
        <v>1053</v>
      </c>
      <c r="B336" s="31" t="s">
        <v>1111</v>
      </c>
      <c r="C336" s="31" t="s">
        <v>1112</v>
      </c>
      <c r="D336" s="31" t="s">
        <v>1113</v>
      </c>
      <c r="E336" s="31">
        <v>64524</v>
      </c>
      <c r="F336" s="31">
        <v>68800</v>
      </c>
      <c r="G336" s="31">
        <v>4276</v>
      </c>
      <c r="H336" s="32">
        <v>6.21511628E-2</v>
      </c>
      <c r="J336" s="26" t="s">
        <v>1109</v>
      </c>
      <c r="K336" s="26" t="s">
        <v>1053</v>
      </c>
      <c r="L336" s="26" t="s">
        <v>1319</v>
      </c>
      <c r="M336" s="26">
        <v>42.16</v>
      </c>
      <c r="N336" s="26">
        <v>31.747</v>
      </c>
      <c r="O336" s="26">
        <v>10.413</v>
      </c>
      <c r="P336" s="26">
        <v>0.247</v>
      </c>
    </row>
    <row r="337" spans="1:16" ht="15" customHeight="1" x14ac:dyDescent="0.25">
      <c r="A337" s="30" t="s">
        <v>1053</v>
      </c>
      <c r="B337" s="31" t="s">
        <v>1114</v>
      </c>
      <c r="C337" s="31" t="s">
        <v>1115</v>
      </c>
      <c r="D337" s="31" t="s">
        <v>1116</v>
      </c>
      <c r="E337" s="31">
        <v>28971</v>
      </c>
      <c r="F337" s="31">
        <v>64850</v>
      </c>
      <c r="G337" s="31">
        <v>35879</v>
      </c>
      <c r="H337" s="32">
        <v>0.55326137239999995</v>
      </c>
      <c r="J337" s="26" t="s">
        <v>1112</v>
      </c>
      <c r="K337" s="26" t="s">
        <v>1053</v>
      </c>
      <c r="L337" s="26" t="s">
        <v>1320</v>
      </c>
      <c r="M337" s="26">
        <v>68.8</v>
      </c>
      <c r="N337" s="26">
        <v>64.414000000000001</v>
      </c>
      <c r="O337" s="26">
        <v>4.3860000000000001</v>
      </c>
      <c r="P337" s="26">
        <v>6.3799999999999996E-2</v>
      </c>
    </row>
    <row r="338" spans="1:16" ht="15" customHeight="1" x14ac:dyDescent="0.25">
      <c r="A338" s="30" t="s">
        <v>1053</v>
      </c>
      <c r="B338" s="31" t="s">
        <v>1117</v>
      </c>
      <c r="C338" s="31" t="s">
        <v>1118</v>
      </c>
      <c r="D338" s="31" t="s">
        <v>1119</v>
      </c>
      <c r="E338" s="31">
        <v>26654</v>
      </c>
      <c r="F338" s="31">
        <v>27370</v>
      </c>
      <c r="G338" s="31">
        <v>716</v>
      </c>
      <c r="H338" s="32">
        <v>2.6160029200000001E-2</v>
      </c>
      <c r="J338" s="26" t="s">
        <v>1115</v>
      </c>
      <c r="K338" s="26" t="s">
        <v>1053</v>
      </c>
      <c r="L338" s="26" t="s">
        <v>1321</v>
      </c>
      <c r="M338" s="26">
        <v>64.849999999999994</v>
      </c>
      <c r="N338" s="26">
        <v>28.902000000000001</v>
      </c>
      <c r="O338" s="26">
        <v>35.948</v>
      </c>
      <c r="P338" s="26">
        <v>0.55430000000000001</v>
      </c>
    </row>
    <row r="339" spans="1:16" ht="15" customHeight="1" x14ac:dyDescent="0.25">
      <c r="A339" s="30" t="s">
        <v>1120</v>
      </c>
      <c r="B339" s="31" t="s">
        <v>1121</v>
      </c>
      <c r="C339" s="31" t="s">
        <v>1122</v>
      </c>
      <c r="D339" s="31" t="s">
        <v>1123</v>
      </c>
      <c r="E339" s="31">
        <v>23240</v>
      </c>
      <c r="F339" s="31">
        <v>23847.309454999999</v>
      </c>
      <c r="G339" s="31">
        <v>607.30945536000002</v>
      </c>
      <c r="H339" s="32">
        <v>2.5466581700000001E-2</v>
      </c>
      <c r="J339" s="26" t="s">
        <v>1118</v>
      </c>
      <c r="K339" s="26" t="s">
        <v>1053</v>
      </c>
      <c r="L339" s="26" t="s">
        <v>1322</v>
      </c>
      <c r="M339" s="26">
        <v>27.37</v>
      </c>
      <c r="N339" s="26">
        <v>26.597000000000001</v>
      </c>
      <c r="O339" s="26">
        <v>0.77300000000000002</v>
      </c>
      <c r="P339" s="26">
        <v>2.8199999999999999E-2</v>
      </c>
    </row>
    <row r="340" spans="1:16" ht="15" customHeight="1" x14ac:dyDescent="0.25">
      <c r="A340" s="30" t="s">
        <v>1120</v>
      </c>
      <c r="B340" s="31" t="s">
        <v>1124</v>
      </c>
      <c r="C340" s="31" t="s">
        <v>1125</v>
      </c>
      <c r="D340" s="31" t="s">
        <v>1126</v>
      </c>
      <c r="E340" s="31">
        <v>45285</v>
      </c>
      <c r="F340" s="31">
        <v>69535.736638000002</v>
      </c>
      <c r="G340" s="31">
        <v>24250.736637999998</v>
      </c>
      <c r="H340" s="32">
        <v>0.3487521354</v>
      </c>
      <c r="J340" s="26" t="s">
        <v>1122</v>
      </c>
      <c r="K340" s="26" t="s">
        <v>1120</v>
      </c>
      <c r="L340" s="26" t="s">
        <v>1121</v>
      </c>
      <c r="M340" s="26">
        <v>24.716000000000001</v>
      </c>
      <c r="N340" s="26">
        <v>23.196999999999999</v>
      </c>
      <c r="O340" s="26">
        <v>1.5189999999999999</v>
      </c>
      <c r="P340" s="26">
        <v>6.1499999999999999E-2</v>
      </c>
    </row>
    <row r="341" spans="1:16" ht="15" customHeight="1" x14ac:dyDescent="0.25">
      <c r="A341" s="30" t="s">
        <v>1120</v>
      </c>
      <c r="B341" s="31" t="s">
        <v>1127</v>
      </c>
      <c r="C341" s="31" t="s">
        <v>1128</v>
      </c>
      <c r="D341" s="31" t="s">
        <v>1129</v>
      </c>
      <c r="E341" s="31">
        <v>54836</v>
      </c>
      <c r="F341" s="31">
        <v>55357.114591999998</v>
      </c>
      <c r="G341" s="31">
        <v>521.11459212</v>
      </c>
      <c r="H341" s="32">
        <v>9.4136878000000007E-3</v>
      </c>
      <c r="J341" s="26" t="s">
        <v>1125</v>
      </c>
      <c r="K341" s="26" t="s">
        <v>1120</v>
      </c>
      <c r="L341" s="26" t="s">
        <v>1124</v>
      </c>
      <c r="M341" s="26">
        <v>75.088999999999999</v>
      </c>
      <c r="N341" s="26">
        <v>45.15</v>
      </c>
      <c r="O341" s="26">
        <v>29.939</v>
      </c>
      <c r="P341" s="26">
        <v>0.3987</v>
      </c>
    </row>
    <row r="342" spans="1:16" ht="15" customHeight="1" x14ac:dyDescent="0.25">
      <c r="A342" s="30" t="s">
        <v>1120</v>
      </c>
      <c r="B342" s="31" t="s">
        <v>1130</v>
      </c>
      <c r="C342" s="31" t="s">
        <v>1131</v>
      </c>
      <c r="D342" s="31" t="s">
        <v>1132</v>
      </c>
      <c r="E342" s="31">
        <v>42508</v>
      </c>
      <c r="F342" s="31">
        <v>46617.491518000003</v>
      </c>
      <c r="G342" s="31">
        <v>4109.4915179999998</v>
      </c>
      <c r="H342" s="32">
        <v>8.8153424499999994E-2</v>
      </c>
      <c r="J342" s="26" t="s">
        <v>1128</v>
      </c>
      <c r="K342" s="26" t="s">
        <v>1120</v>
      </c>
      <c r="L342" s="26" t="s">
        <v>1127</v>
      </c>
      <c r="M342" s="26">
        <v>58.628</v>
      </c>
      <c r="N342" s="26">
        <v>54.728000000000002</v>
      </c>
      <c r="O342" s="26">
        <v>3.9</v>
      </c>
      <c r="P342" s="26">
        <v>6.6500000000000004E-2</v>
      </c>
    </row>
    <row r="343" spans="1:16" ht="15" customHeight="1" x14ac:dyDescent="0.25">
      <c r="A343" s="30" t="s">
        <v>1120</v>
      </c>
      <c r="B343" s="31" t="s">
        <v>1133</v>
      </c>
      <c r="C343" s="31" t="s">
        <v>1134</v>
      </c>
      <c r="D343" s="31" t="s">
        <v>1135</v>
      </c>
      <c r="E343" s="31">
        <v>36383</v>
      </c>
      <c r="F343" s="31">
        <v>39345</v>
      </c>
      <c r="G343" s="31">
        <v>2962</v>
      </c>
      <c r="H343" s="32">
        <v>7.5282755100000001E-2</v>
      </c>
      <c r="J343" s="26" t="s">
        <v>1131</v>
      </c>
      <c r="K343" s="26" t="s">
        <v>1120</v>
      </c>
      <c r="L343" s="26" t="s">
        <v>1130</v>
      </c>
      <c r="M343" s="26">
        <v>48.850999999999999</v>
      </c>
      <c r="N343" s="26">
        <v>42.494</v>
      </c>
      <c r="O343" s="26">
        <v>6.3570000000000002</v>
      </c>
      <c r="P343" s="26">
        <v>0.13009999999999999</v>
      </c>
    </row>
    <row r="344" spans="1:16" ht="15" customHeight="1" x14ac:dyDescent="0.25">
      <c r="A344" s="30" t="s">
        <v>1120</v>
      </c>
      <c r="B344" s="31" t="s">
        <v>1136</v>
      </c>
      <c r="C344" s="31" t="s">
        <v>1137</v>
      </c>
      <c r="D344" s="31" t="s">
        <v>1138</v>
      </c>
      <c r="E344" s="31">
        <v>1707</v>
      </c>
      <c r="F344" s="31">
        <v>12829.54451</v>
      </c>
      <c r="G344" s="31">
        <v>11122.54451</v>
      </c>
      <c r="H344" s="32">
        <v>0.86694773160000005</v>
      </c>
      <c r="J344" s="26" t="s">
        <v>1134</v>
      </c>
      <c r="K344" s="26" t="s">
        <v>1120</v>
      </c>
      <c r="L344" s="26" t="s">
        <v>1133</v>
      </c>
      <c r="M344" s="26">
        <v>39.143999999999998</v>
      </c>
      <c r="N344" s="26">
        <v>36.375999999999998</v>
      </c>
      <c r="O344" s="26">
        <v>2.7679999999999998</v>
      </c>
      <c r="P344" s="26">
        <v>7.0699999999999999E-2</v>
      </c>
    </row>
    <row r="345" spans="1:16" ht="15" customHeight="1" x14ac:dyDescent="0.25">
      <c r="A345" s="30" t="s">
        <v>1120</v>
      </c>
      <c r="B345" s="31" t="s">
        <v>1139</v>
      </c>
      <c r="C345" s="31" t="s">
        <v>1140</v>
      </c>
      <c r="D345" s="31" t="s">
        <v>1141</v>
      </c>
      <c r="E345" s="31">
        <v>68013</v>
      </c>
      <c r="F345" s="31">
        <v>72662.066703000004</v>
      </c>
      <c r="G345" s="31">
        <v>4649.0667031000003</v>
      </c>
      <c r="H345" s="32">
        <v>6.39820324E-2</v>
      </c>
      <c r="J345" s="26" t="s">
        <v>1137</v>
      </c>
      <c r="K345" s="26" t="s">
        <v>1120</v>
      </c>
      <c r="L345" s="26" t="s">
        <v>1136</v>
      </c>
      <c r="M345" s="26">
        <v>14.734</v>
      </c>
      <c r="N345" s="26">
        <v>1.704</v>
      </c>
      <c r="O345" s="26">
        <v>13.03</v>
      </c>
      <c r="P345" s="26">
        <v>0.88429999999999997</v>
      </c>
    </row>
    <row r="346" spans="1:16" ht="15" customHeight="1" x14ac:dyDescent="0.25">
      <c r="A346" s="30" t="s">
        <v>1120</v>
      </c>
      <c r="B346" s="31" t="s">
        <v>1142</v>
      </c>
      <c r="C346" s="31" t="s">
        <v>1143</v>
      </c>
      <c r="D346" s="31" t="s">
        <v>1144</v>
      </c>
      <c r="E346" s="31">
        <v>45171</v>
      </c>
      <c r="F346" s="31">
        <v>109444.46485</v>
      </c>
      <c r="G346" s="31">
        <v>64273.464849000004</v>
      </c>
      <c r="H346" s="32">
        <v>0.58727012769999998</v>
      </c>
      <c r="J346" s="26" t="s">
        <v>1140</v>
      </c>
      <c r="K346" s="26" t="s">
        <v>1120</v>
      </c>
      <c r="L346" s="26" t="s">
        <v>1139</v>
      </c>
      <c r="M346" s="26">
        <v>75.225999999999999</v>
      </c>
      <c r="N346" s="26">
        <v>67.923000000000002</v>
      </c>
      <c r="O346" s="26">
        <v>7.3029999999999999</v>
      </c>
      <c r="P346" s="26">
        <v>9.7100000000000006E-2</v>
      </c>
    </row>
    <row r="347" spans="1:16" ht="15" customHeight="1" x14ac:dyDescent="0.25">
      <c r="A347" s="30" t="s">
        <v>1120</v>
      </c>
      <c r="B347" s="31" t="s">
        <v>1145</v>
      </c>
      <c r="C347" s="31" t="s">
        <v>1146</v>
      </c>
      <c r="D347" s="31" t="s">
        <v>1147</v>
      </c>
      <c r="E347" s="31">
        <v>34846</v>
      </c>
      <c r="F347" s="31">
        <v>37509.625699999997</v>
      </c>
      <c r="G347" s="31">
        <v>2663.6256996000002</v>
      </c>
      <c r="H347" s="32">
        <v>7.1011791000000005E-2</v>
      </c>
      <c r="J347" s="26" t="s">
        <v>1143</v>
      </c>
      <c r="K347" s="26" t="s">
        <v>1120</v>
      </c>
      <c r="L347" s="26" t="s">
        <v>1142</v>
      </c>
      <c r="M347" s="26">
        <v>119.06100000000001</v>
      </c>
      <c r="N347" s="26">
        <v>45.073</v>
      </c>
      <c r="O347" s="26">
        <v>73.988</v>
      </c>
      <c r="P347" s="26">
        <v>0.62139999999999995</v>
      </c>
    </row>
    <row r="348" spans="1:16" ht="15" customHeight="1" x14ac:dyDescent="0.25">
      <c r="A348" s="30" t="s">
        <v>1120</v>
      </c>
      <c r="B348" s="31" t="s">
        <v>1148</v>
      </c>
      <c r="C348" s="31" t="s">
        <v>1149</v>
      </c>
      <c r="D348" s="31" t="s">
        <v>1150</v>
      </c>
      <c r="E348" s="31">
        <v>38459</v>
      </c>
      <c r="F348" s="31">
        <v>39630.387216000003</v>
      </c>
      <c r="G348" s="31">
        <v>1171.3872163000001</v>
      </c>
      <c r="H348" s="32">
        <v>2.9557804E-2</v>
      </c>
      <c r="J348" s="26" t="s">
        <v>1146</v>
      </c>
      <c r="K348" s="26" t="s">
        <v>1120</v>
      </c>
      <c r="L348" s="26" t="s">
        <v>1145</v>
      </c>
      <c r="M348" s="26">
        <v>38.976999999999997</v>
      </c>
      <c r="N348" s="26">
        <v>34.783999999999999</v>
      </c>
      <c r="O348" s="26">
        <v>4.1929999999999996</v>
      </c>
      <c r="P348" s="26">
        <v>0.1076</v>
      </c>
    </row>
    <row r="349" spans="1:16" ht="15" customHeight="1" x14ac:dyDescent="0.25">
      <c r="A349" s="30" t="s">
        <v>1120</v>
      </c>
      <c r="B349" s="31" t="s">
        <v>1151</v>
      </c>
      <c r="C349" s="31" t="s">
        <v>1152</v>
      </c>
      <c r="D349" s="31" t="s">
        <v>1153</v>
      </c>
      <c r="E349" s="31">
        <v>31600</v>
      </c>
      <c r="F349" s="31">
        <v>42932</v>
      </c>
      <c r="G349" s="31">
        <v>11332</v>
      </c>
      <c r="H349" s="32">
        <v>0.26395229669999998</v>
      </c>
      <c r="J349" s="26" t="s">
        <v>1149</v>
      </c>
      <c r="K349" s="26" t="s">
        <v>1120</v>
      </c>
      <c r="L349" s="26" t="s">
        <v>1148</v>
      </c>
      <c r="M349" s="26">
        <v>41.225999999999999</v>
      </c>
      <c r="N349" s="26">
        <v>38.411999999999999</v>
      </c>
      <c r="O349" s="26">
        <v>2.8140000000000001</v>
      </c>
      <c r="P349" s="26">
        <v>6.83E-2</v>
      </c>
    </row>
    <row r="350" spans="1:16" ht="15" customHeight="1" x14ac:dyDescent="0.25">
      <c r="A350" s="30" t="s">
        <v>1120</v>
      </c>
      <c r="B350" s="31" t="s">
        <v>1154</v>
      </c>
      <c r="C350" s="31" t="s">
        <v>1155</v>
      </c>
      <c r="D350" s="31" t="s">
        <v>1156</v>
      </c>
      <c r="E350" s="31">
        <v>60159</v>
      </c>
      <c r="F350" s="31">
        <v>64056.091738000003</v>
      </c>
      <c r="G350" s="31">
        <v>3897.0917379000002</v>
      </c>
      <c r="H350" s="32">
        <v>6.0838737300000001E-2</v>
      </c>
      <c r="J350" s="26" t="s">
        <v>1152</v>
      </c>
      <c r="K350" s="26" t="s">
        <v>1120</v>
      </c>
      <c r="L350" s="26" t="s">
        <v>1151</v>
      </c>
      <c r="M350" s="26">
        <v>45.63</v>
      </c>
      <c r="N350" s="26">
        <v>31.536999999999999</v>
      </c>
      <c r="O350" s="26">
        <v>14.093</v>
      </c>
      <c r="P350" s="26">
        <v>0.30890000000000001</v>
      </c>
    </row>
    <row r="351" spans="1:16" ht="15" customHeight="1" x14ac:dyDescent="0.25">
      <c r="A351" s="30" t="s">
        <v>1120</v>
      </c>
      <c r="B351" s="31" t="s">
        <v>1157</v>
      </c>
      <c r="C351" s="31" t="s">
        <v>1158</v>
      </c>
      <c r="D351" s="31" t="s">
        <v>1159</v>
      </c>
      <c r="E351" s="31">
        <v>0</v>
      </c>
      <c r="F351" s="31">
        <v>10580.304455</v>
      </c>
      <c r="G351" s="31">
        <v>10580.304455</v>
      </c>
      <c r="H351" s="32">
        <v>1</v>
      </c>
      <c r="J351" s="26" t="s">
        <v>1155</v>
      </c>
      <c r="K351" s="26" t="s">
        <v>1120</v>
      </c>
      <c r="L351" s="26" t="s">
        <v>1154</v>
      </c>
      <c r="M351" s="26">
        <v>68.495999999999995</v>
      </c>
      <c r="N351" s="26">
        <v>60.009</v>
      </c>
      <c r="O351" s="26">
        <v>8.4870000000000001</v>
      </c>
      <c r="P351" s="26">
        <v>0.1239</v>
      </c>
    </row>
    <row r="352" spans="1:16" ht="15" customHeight="1" x14ac:dyDescent="0.25">
      <c r="A352" s="30" t="s">
        <v>1120</v>
      </c>
      <c r="B352" s="31" t="s">
        <v>1160</v>
      </c>
      <c r="C352" s="31" t="s">
        <v>1161</v>
      </c>
      <c r="D352" s="31" t="s">
        <v>1162</v>
      </c>
      <c r="E352" s="31">
        <v>38262</v>
      </c>
      <c r="F352" s="31">
        <v>54599.032099999997</v>
      </c>
      <c r="G352" s="31">
        <v>16337.0321</v>
      </c>
      <c r="H352" s="32">
        <v>0.2992183464</v>
      </c>
      <c r="J352" s="26" t="s">
        <v>1158</v>
      </c>
      <c r="K352" s="26" t="s">
        <v>1120</v>
      </c>
      <c r="L352" s="26" t="s">
        <v>1157</v>
      </c>
      <c r="M352" s="26">
        <v>11.321999999999999</v>
      </c>
      <c r="N352" s="26">
        <v>0</v>
      </c>
      <c r="O352" s="26">
        <v>11.321999999999999</v>
      </c>
      <c r="P352" s="26">
        <v>1</v>
      </c>
    </row>
    <row r="353" spans="1:16" ht="15" customHeight="1" x14ac:dyDescent="0.25">
      <c r="A353" s="30" t="s">
        <v>1120</v>
      </c>
      <c r="B353" s="31" t="s">
        <v>1163</v>
      </c>
      <c r="C353" s="31" t="s">
        <v>1164</v>
      </c>
      <c r="D353" s="31" t="s">
        <v>1165</v>
      </c>
      <c r="E353" s="31">
        <v>0</v>
      </c>
      <c r="F353" s="31">
        <v>10437.797141999999</v>
      </c>
      <c r="G353" s="31">
        <v>10437.797141999999</v>
      </c>
      <c r="H353" s="32">
        <v>1</v>
      </c>
      <c r="J353" s="26" t="s">
        <v>1161</v>
      </c>
      <c r="K353" s="26" t="s">
        <v>1120</v>
      </c>
      <c r="L353" s="26" t="s">
        <v>1160</v>
      </c>
      <c r="M353" s="26">
        <v>58.670999999999999</v>
      </c>
      <c r="N353" s="26">
        <v>38.128999999999998</v>
      </c>
      <c r="O353" s="26">
        <v>20.542000000000002</v>
      </c>
      <c r="P353" s="26">
        <v>0.35010000000000002</v>
      </c>
    </row>
    <row r="354" spans="1:16" ht="15" customHeight="1" x14ac:dyDescent="0.25">
      <c r="A354" s="30" t="s">
        <v>1120</v>
      </c>
      <c r="B354" s="31" t="s">
        <v>1166</v>
      </c>
      <c r="C354" s="31" t="s">
        <v>1167</v>
      </c>
      <c r="D354" s="31" t="s">
        <v>1168</v>
      </c>
      <c r="E354" s="31">
        <v>47579</v>
      </c>
      <c r="F354" s="31">
        <v>52527.209792000001</v>
      </c>
      <c r="G354" s="31">
        <v>4948.2097917999999</v>
      </c>
      <c r="H354" s="32">
        <v>9.4202791499999994E-2</v>
      </c>
      <c r="J354" s="26" t="s">
        <v>1164</v>
      </c>
      <c r="K354" s="26" t="s">
        <v>1120</v>
      </c>
      <c r="L354" s="26" t="s">
        <v>1163</v>
      </c>
      <c r="M354" s="26">
        <v>11.305</v>
      </c>
      <c r="N354" s="26">
        <v>0</v>
      </c>
      <c r="O354" s="26">
        <v>11.305</v>
      </c>
      <c r="P354" s="26">
        <v>1</v>
      </c>
    </row>
    <row r="355" spans="1:16" ht="15" customHeight="1" x14ac:dyDescent="0.25">
      <c r="A355" s="30" t="s">
        <v>1120</v>
      </c>
      <c r="B355" s="31" t="s">
        <v>1169</v>
      </c>
      <c r="C355" s="31" t="s">
        <v>1170</v>
      </c>
      <c r="D355" s="31" t="s">
        <v>1171</v>
      </c>
      <c r="E355" s="31">
        <v>130006</v>
      </c>
      <c r="F355" s="31">
        <v>147113.43968000001</v>
      </c>
      <c r="G355" s="31">
        <v>17107.439684000001</v>
      </c>
      <c r="H355" s="32">
        <v>0.1162874019</v>
      </c>
      <c r="J355" s="26" t="s">
        <v>1167</v>
      </c>
      <c r="K355" s="26" t="s">
        <v>1120</v>
      </c>
      <c r="L355" s="26" t="s">
        <v>1166</v>
      </c>
      <c r="M355" s="26">
        <v>55.667999999999999</v>
      </c>
      <c r="N355" s="26">
        <v>47.491</v>
      </c>
      <c r="O355" s="26">
        <v>8.1769999999999996</v>
      </c>
      <c r="P355" s="26">
        <v>0.1469</v>
      </c>
    </row>
    <row r="356" spans="1:16" ht="15" customHeight="1" x14ac:dyDescent="0.25">
      <c r="A356" s="30" t="s">
        <v>1120</v>
      </c>
      <c r="B356" s="31" t="s">
        <v>1172</v>
      </c>
      <c r="C356" s="31" t="s">
        <v>1173</v>
      </c>
      <c r="D356" s="31" t="s">
        <v>1174</v>
      </c>
      <c r="E356" s="31">
        <v>32948</v>
      </c>
      <c r="F356" s="31">
        <v>39584.642180000003</v>
      </c>
      <c r="G356" s="31">
        <v>6636.6421796000004</v>
      </c>
      <c r="H356" s="32">
        <v>0.1676569956</v>
      </c>
      <c r="J356" s="26" t="s">
        <v>1170</v>
      </c>
      <c r="K356" s="26" t="s">
        <v>1120</v>
      </c>
      <c r="L356" s="26" t="s">
        <v>1169</v>
      </c>
      <c r="M356" s="26">
        <v>152.99799999999999</v>
      </c>
      <c r="N356" s="26">
        <v>129.78299999999999</v>
      </c>
      <c r="O356" s="26">
        <v>23.215</v>
      </c>
      <c r="P356" s="26">
        <v>0.1517</v>
      </c>
    </row>
    <row r="357" spans="1:16" ht="15" customHeight="1" x14ac:dyDescent="0.25">
      <c r="A357" s="30" t="s">
        <v>1120</v>
      </c>
      <c r="B357" s="31" t="s">
        <v>1175</v>
      </c>
      <c r="C357" s="31" t="s">
        <v>1176</v>
      </c>
      <c r="D357" s="31" t="s">
        <v>1177</v>
      </c>
      <c r="E357" s="31">
        <v>101911</v>
      </c>
      <c r="F357" s="31">
        <v>108342.45585</v>
      </c>
      <c r="G357" s="31">
        <v>6431.4558538000001</v>
      </c>
      <c r="H357" s="32">
        <v>5.9362286E-2</v>
      </c>
      <c r="J357" s="26" t="s">
        <v>1173</v>
      </c>
      <c r="K357" s="26" t="s">
        <v>1120</v>
      </c>
      <c r="L357" s="26" t="s">
        <v>1172</v>
      </c>
      <c r="M357" s="26">
        <v>41.637999999999998</v>
      </c>
      <c r="N357" s="26">
        <v>32.883000000000003</v>
      </c>
      <c r="O357" s="26">
        <v>8.7550000000000008</v>
      </c>
      <c r="P357" s="26">
        <v>0.21029999999999999</v>
      </c>
    </row>
    <row r="358" spans="1:16" ht="15" customHeight="1" x14ac:dyDescent="0.25">
      <c r="A358" s="30" t="s">
        <v>1120</v>
      </c>
      <c r="B358" s="31" t="s">
        <v>1178</v>
      </c>
      <c r="C358" s="31" t="s">
        <v>1179</v>
      </c>
      <c r="D358" s="31" t="s">
        <v>1180</v>
      </c>
      <c r="E358" s="31">
        <v>68352</v>
      </c>
      <c r="F358" s="31">
        <v>112101.59123999999</v>
      </c>
      <c r="G358" s="31">
        <v>43749.591244000003</v>
      </c>
      <c r="H358" s="32">
        <v>0.39026735270000001</v>
      </c>
      <c r="J358" s="26" t="s">
        <v>1176</v>
      </c>
      <c r="K358" s="26" t="s">
        <v>1120</v>
      </c>
      <c r="L358" s="26" t="s">
        <v>1175</v>
      </c>
      <c r="M358" s="26">
        <v>119.523</v>
      </c>
      <c r="N358" s="26">
        <v>101.627</v>
      </c>
      <c r="O358" s="26">
        <v>17.896000000000001</v>
      </c>
      <c r="P358" s="26">
        <v>0.1497</v>
      </c>
    </row>
    <row r="359" spans="1:16" ht="15" customHeight="1" x14ac:dyDescent="0.25">
      <c r="A359" s="30" t="s">
        <v>1120</v>
      </c>
      <c r="B359" s="31" t="s">
        <v>1181</v>
      </c>
      <c r="C359" s="31" t="s">
        <v>1182</v>
      </c>
      <c r="D359" s="31" t="s">
        <v>1183</v>
      </c>
      <c r="E359" s="31">
        <v>21122</v>
      </c>
      <c r="F359" s="31">
        <v>41698.681539999998</v>
      </c>
      <c r="G359" s="31">
        <v>20576.681540000001</v>
      </c>
      <c r="H359" s="32">
        <v>0.49346120259999998</v>
      </c>
      <c r="J359" s="26" t="s">
        <v>1179</v>
      </c>
      <c r="K359" s="26" t="s">
        <v>1120</v>
      </c>
      <c r="L359" s="26" t="s">
        <v>1178</v>
      </c>
      <c r="M359" s="26">
        <v>119.196</v>
      </c>
      <c r="N359" s="26">
        <v>68.337999999999994</v>
      </c>
      <c r="O359" s="26">
        <v>50.857999999999997</v>
      </c>
      <c r="P359" s="26">
        <v>0.42670000000000002</v>
      </c>
    </row>
    <row r="360" spans="1:16" ht="15" customHeight="1" x14ac:dyDescent="0.25">
      <c r="A360" s="30" t="s">
        <v>1120</v>
      </c>
      <c r="B360" s="31" t="s">
        <v>1184</v>
      </c>
      <c r="C360" s="31" t="s">
        <v>1185</v>
      </c>
      <c r="D360" s="31" t="s">
        <v>1186</v>
      </c>
      <c r="E360" s="31">
        <v>223706</v>
      </c>
      <c r="F360" s="31">
        <v>237370.89275</v>
      </c>
      <c r="G360" s="31">
        <v>13664.892747</v>
      </c>
      <c r="H360" s="32">
        <v>5.7567684899999999E-2</v>
      </c>
      <c r="J360" s="26" t="s">
        <v>1182</v>
      </c>
      <c r="K360" s="26" t="s">
        <v>1120</v>
      </c>
      <c r="L360" s="26" t="s">
        <v>1181</v>
      </c>
      <c r="M360" s="26">
        <v>48.134</v>
      </c>
      <c r="N360" s="26">
        <v>21.047000000000001</v>
      </c>
      <c r="O360" s="26">
        <v>27.087</v>
      </c>
      <c r="P360" s="26">
        <v>0.56269999999999998</v>
      </c>
    </row>
    <row r="361" spans="1:16" ht="15" customHeight="1" x14ac:dyDescent="0.25">
      <c r="A361" s="30" t="s">
        <v>1120</v>
      </c>
      <c r="B361" s="31" t="s">
        <v>1187</v>
      </c>
      <c r="C361" s="31" t="s">
        <v>1188</v>
      </c>
      <c r="D361" s="31" t="s">
        <v>1189</v>
      </c>
      <c r="E361" s="31">
        <v>81994</v>
      </c>
      <c r="F361" s="31">
        <v>86179.803482999996</v>
      </c>
      <c r="G361" s="31">
        <v>4185.8034829999997</v>
      </c>
      <c r="H361" s="32">
        <v>4.8570585100000001E-2</v>
      </c>
      <c r="J361" s="26" t="s">
        <v>1185</v>
      </c>
      <c r="K361" s="26" t="s">
        <v>1120</v>
      </c>
      <c r="L361" s="26" t="s">
        <v>1184</v>
      </c>
      <c r="M361" s="26">
        <v>252.73099999999999</v>
      </c>
      <c r="N361" s="26">
        <v>223.298</v>
      </c>
      <c r="O361" s="26">
        <v>29.433</v>
      </c>
      <c r="P361" s="26">
        <v>0.11650000000000001</v>
      </c>
    </row>
    <row r="362" spans="1:16" ht="15" customHeight="1" x14ac:dyDescent="0.25">
      <c r="A362" s="30" t="s">
        <v>1120</v>
      </c>
      <c r="B362" s="31" t="s">
        <v>1190</v>
      </c>
      <c r="C362" s="31" t="s">
        <v>1191</v>
      </c>
      <c r="D362" s="31" t="s">
        <v>1192</v>
      </c>
      <c r="E362" s="31">
        <v>41862</v>
      </c>
      <c r="F362" s="31">
        <v>43025.456657000002</v>
      </c>
      <c r="G362" s="31">
        <v>1163.4566572000001</v>
      </c>
      <c r="H362" s="32">
        <v>2.7041122800000001E-2</v>
      </c>
      <c r="J362" s="26" t="s">
        <v>1188</v>
      </c>
      <c r="K362" s="26" t="s">
        <v>1120</v>
      </c>
      <c r="L362" s="26" t="s">
        <v>1187</v>
      </c>
      <c r="M362" s="26">
        <v>88.085999999999999</v>
      </c>
      <c r="N362" s="26">
        <v>81.896000000000001</v>
      </c>
      <c r="O362" s="26">
        <v>6.19</v>
      </c>
      <c r="P362" s="26">
        <v>7.0300000000000001E-2</v>
      </c>
    </row>
    <row r="363" spans="1:16" ht="15" customHeight="1" x14ac:dyDescent="0.25">
      <c r="A363" s="30" t="s">
        <v>1120</v>
      </c>
      <c r="B363" s="31" t="s">
        <v>1193</v>
      </c>
      <c r="C363" s="31" t="s">
        <v>1194</v>
      </c>
      <c r="D363" s="31" t="s">
        <v>1195</v>
      </c>
      <c r="E363" s="31">
        <v>76895</v>
      </c>
      <c r="F363" s="31">
        <v>78757.676556999999</v>
      </c>
      <c r="G363" s="31">
        <v>1862.6765567</v>
      </c>
      <c r="H363" s="32">
        <v>2.3650730200000001E-2</v>
      </c>
      <c r="J363" s="26" t="s">
        <v>1191</v>
      </c>
      <c r="K363" s="26" t="s">
        <v>1120</v>
      </c>
      <c r="L363" s="26" t="s">
        <v>1190</v>
      </c>
      <c r="M363" s="26">
        <v>45.356999999999999</v>
      </c>
      <c r="N363" s="26">
        <v>41.859000000000002</v>
      </c>
      <c r="O363" s="26">
        <v>3.4980000000000002</v>
      </c>
      <c r="P363" s="26">
        <v>7.7100000000000002E-2</v>
      </c>
    </row>
    <row r="364" spans="1:16" ht="15" customHeight="1" x14ac:dyDescent="0.25">
      <c r="A364" s="30" t="s">
        <v>1120</v>
      </c>
      <c r="B364" s="31" t="s">
        <v>1196</v>
      </c>
      <c r="C364" s="31" t="s">
        <v>1197</v>
      </c>
      <c r="D364" s="31" t="s">
        <v>1198</v>
      </c>
      <c r="E364" s="31">
        <v>41889</v>
      </c>
      <c r="F364" s="31">
        <v>54160.108266000003</v>
      </c>
      <c r="G364" s="31">
        <v>12271.108265999999</v>
      </c>
      <c r="H364" s="32">
        <v>0.22657097000000001</v>
      </c>
      <c r="J364" s="26" t="s">
        <v>1194</v>
      </c>
      <c r="K364" s="26" t="s">
        <v>1120</v>
      </c>
      <c r="L364" s="26" t="s">
        <v>1193</v>
      </c>
      <c r="M364" s="26">
        <v>80.911000000000001</v>
      </c>
      <c r="N364" s="26">
        <v>76.795000000000002</v>
      </c>
      <c r="O364" s="26">
        <v>4.1159999999999997</v>
      </c>
      <c r="P364" s="26">
        <v>5.0900000000000001E-2</v>
      </c>
    </row>
    <row r="365" spans="1:16" ht="15" customHeight="1" x14ac:dyDescent="0.25">
      <c r="A365" s="30" t="s">
        <v>1120</v>
      </c>
      <c r="B365" s="31" t="s">
        <v>1199</v>
      </c>
      <c r="C365" s="31" t="s">
        <v>1200</v>
      </c>
      <c r="D365" s="31" t="s">
        <v>1201</v>
      </c>
      <c r="E365" s="31">
        <v>61454</v>
      </c>
      <c r="F365" s="31">
        <v>70685</v>
      </c>
      <c r="G365" s="31">
        <v>9231</v>
      </c>
      <c r="H365" s="32">
        <v>0.13059347809999999</v>
      </c>
      <c r="J365" s="26" t="s">
        <v>1197</v>
      </c>
      <c r="K365" s="26" t="s">
        <v>1120</v>
      </c>
      <c r="L365" s="26" t="s">
        <v>1196</v>
      </c>
      <c r="M365" s="26">
        <v>56.927999999999997</v>
      </c>
      <c r="N365" s="26">
        <v>41.798999999999999</v>
      </c>
      <c r="O365" s="26">
        <v>15.129</v>
      </c>
      <c r="P365" s="26">
        <v>0.26579999999999998</v>
      </c>
    </row>
    <row r="366" spans="1:16" ht="15" customHeight="1" x14ac:dyDescent="0.25">
      <c r="A366" s="30" t="s">
        <v>1120</v>
      </c>
      <c r="B366" s="31" t="s">
        <v>1202</v>
      </c>
      <c r="C366" s="31" t="s">
        <v>1203</v>
      </c>
      <c r="D366" s="31" t="s">
        <v>1204</v>
      </c>
      <c r="E366" s="31">
        <v>44625</v>
      </c>
      <c r="F366" s="31">
        <v>46228</v>
      </c>
      <c r="G366" s="31">
        <v>1603</v>
      </c>
      <c r="H366" s="32">
        <v>3.4675954000000002E-2</v>
      </c>
      <c r="J366" s="26" t="s">
        <v>1200</v>
      </c>
      <c r="K366" s="26" t="s">
        <v>1120</v>
      </c>
      <c r="L366" s="26" t="s">
        <v>1199</v>
      </c>
      <c r="M366" s="26">
        <v>74.891000000000005</v>
      </c>
      <c r="N366" s="26">
        <v>61.363999999999997</v>
      </c>
      <c r="O366" s="26">
        <v>13.526999999999999</v>
      </c>
      <c r="P366" s="26">
        <v>0.18060000000000001</v>
      </c>
    </row>
    <row r="367" spans="1:16" ht="15" customHeight="1" x14ac:dyDescent="0.25">
      <c r="A367" s="30" t="s">
        <v>1120</v>
      </c>
      <c r="B367" s="31" t="s">
        <v>1205</v>
      </c>
      <c r="C367" s="31" t="s">
        <v>1206</v>
      </c>
      <c r="D367" s="31" t="s">
        <v>1207</v>
      </c>
      <c r="E367" s="31">
        <v>166291</v>
      </c>
      <c r="F367" s="31">
        <v>168809.19472999999</v>
      </c>
      <c r="G367" s="31">
        <v>2518.1947267999999</v>
      </c>
      <c r="H367" s="32">
        <v>1.4917402600000001E-2</v>
      </c>
      <c r="J367" s="26" t="s">
        <v>1203</v>
      </c>
      <c r="K367" s="26" t="s">
        <v>1120</v>
      </c>
      <c r="L367" s="26" t="s">
        <v>1202</v>
      </c>
      <c r="M367" s="26">
        <v>46.985999999999997</v>
      </c>
      <c r="N367" s="26">
        <v>44.597000000000001</v>
      </c>
      <c r="O367" s="26">
        <v>2.3889999999999998</v>
      </c>
      <c r="P367" s="26">
        <v>5.0799999999999998E-2</v>
      </c>
    </row>
    <row r="368" spans="1:16" ht="15" customHeight="1" x14ac:dyDescent="0.25">
      <c r="A368" s="30" t="s">
        <v>1120</v>
      </c>
      <c r="B368" s="31" t="s">
        <v>1208</v>
      </c>
      <c r="C368" s="31" t="s">
        <v>1209</v>
      </c>
      <c r="D368" s="31" t="s">
        <v>1210</v>
      </c>
      <c r="E368" s="31">
        <v>48710</v>
      </c>
      <c r="F368" s="31">
        <v>68989.370114000005</v>
      </c>
      <c r="G368" s="31">
        <v>20279.370114000001</v>
      </c>
      <c r="H368" s="32">
        <v>0.29394919940000003</v>
      </c>
      <c r="J368" s="26" t="s">
        <v>1206</v>
      </c>
      <c r="K368" s="26" t="s">
        <v>1120</v>
      </c>
      <c r="L368" s="26" t="s">
        <v>1205</v>
      </c>
      <c r="M368" s="26">
        <v>178.18299999999999</v>
      </c>
      <c r="N368" s="26">
        <v>165.91800000000001</v>
      </c>
      <c r="O368" s="26">
        <v>12.265000000000001</v>
      </c>
      <c r="P368" s="26">
        <v>6.88E-2</v>
      </c>
    </row>
    <row r="369" spans="1:16" ht="15" customHeight="1" x14ac:dyDescent="0.25">
      <c r="A369" s="30" t="s">
        <v>1120</v>
      </c>
      <c r="B369" s="31" t="s">
        <v>1211</v>
      </c>
      <c r="C369" s="31" t="s">
        <v>1212</v>
      </c>
      <c r="D369" s="31" t="s">
        <v>1213</v>
      </c>
      <c r="E369" s="31">
        <v>261763</v>
      </c>
      <c r="F369" s="31">
        <v>293613.63581000001</v>
      </c>
      <c r="G369" s="31">
        <v>31850.635808999999</v>
      </c>
      <c r="H369" s="32">
        <v>0.1084780539</v>
      </c>
      <c r="J369" s="26" t="s">
        <v>1209</v>
      </c>
      <c r="K369" s="26" t="s">
        <v>1120</v>
      </c>
      <c r="L369" s="26" t="s">
        <v>1208</v>
      </c>
      <c r="M369" s="26">
        <v>73.266999999999996</v>
      </c>
      <c r="N369" s="26">
        <v>48.597000000000001</v>
      </c>
      <c r="O369" s="26">
        <v>24.67</v>
      </c>
      <c r="P369" s="26">
        <v>0.3367</v>
      </c>
    </row>
    <row r="370" spans="1:16" ht="15" customHeight="1" x14ac:dyDescent="0.25">
      <c r="A370" s="30" t="s">
        <v>1120</v>
      </c>
      <c r="B370" s="31" t="s">
        <v>1214</v>
      </c>
      <c r="C370" s="31" t="s">
        <v>1215</v>
      </c>
      <c r="D370" s="31" t="s">
        <v>1216</v>
      </c>
      <c r="E370" s="31">
        <v>145997</v>
      </c>
      <c r="F370" s="31">
        <v>152063.44501</v>
      </c>
      <c r="G370" s="31">
        <v>6066.4450114000001</v>
      </c>
      <c r="H370" s="32">
        <v>3.9894170600000001E-2</v>
      </c>
      <c r="J370" s="26" t="s">
        <v>1212</v>
      </c>
      <c r="K370" s="26" t="s">
        <v>1120</v>
      </c>
      <c r="L370" s="26" t="s">
        <v>1211</v>
      </c>
      <c r="M370" s="26">
        <v>314.60399999999998</v>
      </c>
      <c r="N370" s="26">
        <v>261.25700000000001</v>
      </c>
      <c r="O370" s="26">
        <v>53.347000000000001</v>
      </c>
      <c r="P370" s="26">
        <v>0.1696</v>
      </c>
    </row>
    <row r="371" spans="1:16" ht="15" customHeight="1" x14ac:dyDescent="0.25">
      <c r="A371" s="30" t="s">
        <v>407</v>
      </c>
      <c r="B371" s="31" t="s">
        <v>407</v>
      </c>
      <c r="C371" s="31" t="s">
        <v>407</v>
      </c>
      <c r="D371" s="31" t="s">
        <v>407</v>
      </c>
      <c r="E371" s="31"/>
      <c r="F371" s="31"/>
      <c r="G371" s="31"/>
      <c r="H371" s="32"/>
      <c r="J371" s="26" t="s">
        <v>1215</v>
      </c>
      <c r="K371" s="26" t="s">
        <v>1120</v>
      </c>
      <c r="L371" s="26" t="s">
        <v>1214</v>
      </c>
      <c r="M371" s="26">
        <v>156.69399999999999</v>
      </c>
      <c r="N371" s="26">
        <v>145.81100000000001</v>
      </c>
      <c r="O371" s="26">
        <v>10.882999999999999</v>
      </c>
      <c r="P371" s="26">
        <v>6.9500000000000006E-2</v>
      </c>
    </row>
    <row r="372" spans="1:16" ht="15" customHeight="1" x14ac:dyDescent="0.25">
      <c r="A372" s="39" t="s">
        <v>407</v>
      </c>
      <c r="B372" s="40" t="s">
        <v>1234</v>
      </c>
      <c r="C372" s="41" t="s">
        <v>1234</v>
      </c>
      <c r="D372" s="41" t="s">
        <v>407</v>
      </c>
      <c r="E372" s="40">
        <v>70133</v>
      </c>
      <c r="F372" s="40"/>
      <c r="G372" s="40">
        <v>0</v>
      </c>
      <c r="H372" s="42"/>
    </row>
    <row r="373" spans="1:16" ht="15" customHeight="1" x14ac:dyDescent="0.25">
      <c r="A373" s="30" t="s">
        <v>407</v>
      </c>
      <c r="B373" s="35" t="s">
        <v>407</v>
      </c>
      <c r="C373" s="31" t="s">
        <v>407</v>
      </c>
      <c r="D373" s="31" t="s">
        <v>407</v>
      </c>
      <c r="E373" s="35"/>
      <c r="F373" s="35"/>
      <c r="G373" s="35"/>
      <c r="H373" s="36"/>
    </row>
    <row r="375" spans="1:16" x14ac:dyDescent="0.25">
      <c r="B375" s="26" t="s">
        <v>1235</v>
      </c>
      <c r="D375" s="34"/>
    </row>
    <row r="376" spans="1:16" x14ac:dyDescent="0.25">
      <c r="B376" s="26" t="s">
        <v>1236</v>
      </c>
      <c r="D376" s="34"/>
    </row>
    <row r="377" spans="1:16" x14ac:dyDescent="0.25">
      <c r="B377" s="26" t="s">
        <v>1237</v>
      </c>
      <c r="D377" s="34"/>
    </row>
    <row r="378" spans="1:16" x14ac:dyDescent="0.25">
      <c r="B378" s="26" t="s">
        <v>1238</v>
      </c>
      <c r="D378" s="34"/>
      <c r="E378" s="31"/>
      <c r="F378" s="31"/>
      <c r="G378" s="31"/>
      <c r="H378" s="31"/>
    </row>
    <row r="379" spans="1:16" x14ac:dyDescent="0.25">
      <c r="B379" s="26" t="s">
        <v>1239</v>
      </c>
      <c r="D379" s="34"/>
    </row>
    <row r="380" spans="1:16" x14ac:dyDescent="0.25">
      <c r="B380" s="26" t="s">
        <v>1240</v>
      </c>
      <c r="D380" s="34"/>
    </row>
    <row r="381" spans="1:16" x14ac:dyDescent="0.25">
      <c r="B381" s="26" t="s">
        <v>1241</v>
      </c>
      <c r="D381" s="43"/>
    </row>
    <row r="382" spans="1:16" x14ac:dyDescent="0.25">
      <c r="B382" s="26" t="s">
        <v>1242</v>
      </c>
      <c r="D382" s="44"/>
    </row>
    <row r="383" spans="1:16" x14ac:dyDescent="0.25">
      <c r="B383" s="45" t="s">
        <v>1243</v>
      </c>
      <c r="D383" s="44"/>
    </row>
    <row r="384" spans="1:16" x14ac:dyDescent="0.25">
      <c r="B384" s="26" t="s">
        <v>1244</v>
      </c>
      <c r="D384" s="44"/>
    </row>
    <row r="385" spans="2:8" x14ac:dyDescent="0.25">
      <c r="B385" s="46" t="s">
        <v>1245</v>
      </c>
      <c r="D385" s="44"/>
    </row>
    <row r="386" spans="2:8" x14ac:dyDescent="0.25">
      <c r="B386" s="26" t="s">
        <v>1246</v>
      </c>
      <c r="D386" s="44"/>
    </row>
    <row r="387" spans="2:8" x14ac:dyDescent="0.25">
      <c r="B387" s="26" t="s">
        <v>1247</v>
      </c>
      <c r="D387" s="44"/>
    </row>
    <row r="388" spans="2:8" x14ac:dyDescent="0.25">
      <c r="B388" s="26" t="s">
        <v>1248</v>
      </c>
      <c r="D388" s="44"/>
    </row>
    <row r="389" spans="2:8" x14ac:dyDescent="0.25">
      <c r="B389" s="26" t="s">
        <v>1249</v>
      </c>
      <c r="D389" s="43"/>
      <c r="E389" s="31"/>
      <c r="F389" s="31"/>
      <c r="G389" s="31"/>
      <c r="H389" s="31"/>
    </row>
    <row r="390" spans="2:8" x14ac:dyDescent="0.25">
      <c r="B390" s="26" t="s">
        <v>1250</v>
      </c>
      <c r="D390" s="43"/>
    </row>
    <row r="391" spans="2:8" ht="14.25" customHeight="1" x14ac:dyDescent="0.25">
      <c r="B391" s="43"/>
      <c r="D391" s="43"/>
    </row>
    <row r="392" spans="2:8" x14ac:dyDescent="0.25">
      <c r="B392" s="43"/>
    </row>
    <row r="393" spans="2:8" x14ac:dyDescent="0.25">
      <c r="B393" s="34"/>
    </row>
  </sheetData>
  <conditionalFormatting sqref="H3:H371">
    <cfRule type="cellIs" dxfId="0" priority="1" operator="lessThan">
      <formula>0</formula>
    </cfRule>
  </conditionalFormatting>
  <hyperlinks>
    <hyperlink ref="B378" r:id="rId1" display="    http://www.ons.gov.uk/ons/publications/re-reference-tables.html?edition=tcm%3A77-294273" xr:uid="{D9BA0D37-C70D-43B1-AE81-07430C97C66F}"/>
    <hyperlink ref="B383" r:id="rId2" xr:uid="{EEC0D095-563C-424F-91FB-3C833817E0DA}"/>
    <hyperlink ref="B385" r:id="rId3" xr:uid="{81FFFDF7-8C89-4D26-A065-71CEF4DA8E0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CAF5-384E-4EA9-861B-831F259A643F}">
  <sheetPr codeName="Sheet12"/>
  <dimension ref="A1:G371"/>
  <sheetViews>
    <sheetView topLeftCell="A360" workbookViewId="0">
      <selection activeCell="A372" sqref="A372:XFD384"/>
    </sheetView>
  </sheetViews>
  <sheetFormatPr defaultRowHeight="14.4" x14ac:dyDescent="0.3"/>
  <cols>
    <col min="4" max="7" width="19.77734375" customWidth="1"/>
  </cols>
  <sheetData>
    <row r="1" spans="1:7" x14ac:dyDescent="0.3">
      <c r="A1" t="s">
        <v>1285</v>
      </c>
    </row>
    <row r="2" spans="1:7" x14ac:dyDescent="0.3">
      <c r="A2" t="s">
        <v>1264</v>
      </c>
    </row>
    <row r="3" spans="1:7" x14ac:dyDescent="0.3">
      <c r="A3" t="s">
        <v>1265</v>
      </c>
    </row>
    <row r="4" spans="1:7" x14ac:dyDescent="0.3">
      <c r="A4" t="s">
        <v>1266</v>
      </c>
    </row>
    <row r="5" spans="1:7" ht="72" x14ac:dyDescent="0.3">
      <c r="A5" t="s">
        <v>1267</v>
      </c>
      <c r="B5" t="s">
        <v>1268</v>
      </c>
      <c r="C5" t="s">
        <v>1269</v>
      </c>
      <c r="D5" s="55" t="s">
        <v>1270</v>
      </c>
      <c r="E5" s="55" t="s">
        <v>1271</v>
      </c>
      <c r="F5" s="55" t="s">
        <v>1272</v>
      </c>
      <c r="G5" s="55" t="s">
        <v>1273</v>
      </c>
    </row>
    <row r="6" spans="1:7" x14ac:dyDescent="0.3">
      <c r="A6" t="s">
        <v>1218</v>
      </c>
      <c r="B6" t="s">
        <v>1217</v>
      </c>
      <c r="C6" t="s">
        <v>1274</v>
      </c>
      <c r="D6">
        <v>28782.715</v>
      </c>
      <c r="E6">
        <v>24446.728999999999</v>
      </c>
      <c r="F6">
        <v>4335.9859999999999</v>
      </c>
      <c r="G6">
        <v>0.15060000000000001</v>
      </c>
    </row>
    <row r="7" spans="1:7" x14ac:dyDescent="0.3">
      <c r="A7" t="s">
        <v>1275</v>
      </c>
      <c r="B7" t="s">
        <v>1276</v>
      </c>
      <c r="C7" t="s">
        <v>1274</v>
      </c>
      <c r="D7">
        <v>26128.99</v>
      </c>
      <c r="E7">
        <v>22304.584999999999</v>
      </c>
      <c r="F7">
        <v>3824.4050000000002</v>
      </c>
      <c r="G7">
        <v>0.1464</v>
      </c>
    </row>
    <row r="8" spans="1:7" x14ac:dyDescent="0.3">
      <c r="A8" t="s">
        <v>1219</v>
      </c>
      <c r="B8" t="s">
        <v>1</v>
      </c>
      <c r="C8" t="s">
        <v>1274</v>
      </c>
      <c r="D8">
        <v>24679.59</v>
      </c>
      <c r="E8">
        <v>21110.112000000001</v>
      </c>
      <c r="F8">
        <v>3569.4780000000001</v>
      </c>
      <c r="G8">
        <v>0.14460000000000001</v>
      </c>
    </row>
    <row r="9" spans="1:7" x14ac:dyDescent="0.3">
      <c r="A9" t="s">
        <v>1220</v>
      </c>
      <c r="B9" t="s">
        <v>418</v>
      </c>
      <c r="C9" t="s">
        <v>1274</v>
      </c>
      <c r="D9">
        <v>1248.79</v>
      </c>
      <c r="E9">
        <v>1154.94</v>
      </c>
      <c r="F9">
        <v>93.85</v>
      </c>
      <c r="G9">
        <v>7.5200000000000003E-2</v>
      </c>
    </row>
    <row r="10" spans="1:7" x14ac:dyDescent="0.3">
      <c r="A10" t="s">
        <v>1221</v>
      </c>
      <c r="B10" t="s">
        <v>443</v>
      </c>
      <c r="C10" t="s">
        <v>1274</v>
      </c>
      <c r="D10">
        <v>3330.09</v>
      </c>
      <c r="E10">
        <v>3021.0419999999999</v>
      </c>
      <c r="F10">
        <v>309.048</v>
      </c>
      <c r="G10">
        <v>9.2799999999999994E-2</v>
      </c>
    </row>
    <row r="11" spans="1:7" x14ac:dyDescent="0.3">
      <c r="A11" t="s">
        <v>1222</v>
      </c>
      <c r="B11" t="s">
        <v>522</v>
      </c>
      <c r="C11" t="s">
        <v>1274</v>
      </c>
      <c r="D11">
        <v>2456.0500000000002</v>
      </c>
      <c r="E11">
        <v>2209.5590000000002</v>
      </c>
      <c r="F11">
        <v>246.49100000000001</v>
      </c>
      <c r="G11">
        <v>0.1004</v>
      </c>
    </row>
    <row r="12" spans="1:7" x14ac:dyDescent="0.3">
      <c r="A12" t="s">
        <v>1223</v>
      </c>
      <c r="B12" t="s">
        <v>565</v>
      </c>
      <c r="C12" t="s">
        <v>1274</v>
      </c>
      <c r="D12">
        <v>2127.25</v>
      </c>
      <c r="E12">
        <v>1882.1389999999999</v>
      </c>
      <c r="F12">
        <v>245.11099999999999</v>
      </c>
      <c r="G12">
        <v>0.1152</v>
      </c>
    </row>
    <row r="13" spans="1:7" x14ac:dyDescent="0.3">
      <c r="A13" t="s">
        <v>1224</v>
      </c>
      <c r="B13" t="s">
        <v>399</v>
      </c>
      <c r="C13" t="s">
        <v>1274</v>
      </c>
      <c r="D13">
        <v>2532.65</v>
      </c>
      <c r="E13">
        <v>2215.0720000000001</v>
      </c>
      <c r="F13">
        <v>317.57799999999997</v>
      </c>
      <c r="G13">
        <v>0.12540000000000001</v>
      </c>
    </row>
    <row r="14" spans="1:7" x14ac:dyDescent="0.3">
      <c r="A14" t="s">
        <v>1225</v>
      </c>
      <c r="B14" t="s">
        <v>706</v>
      </c>
      <c r="C14" t="s">
        <v>1274</v>
      </c>
      <c r="D14">
        <v>2731.95</v>
      </c>
      <c r="E14">
        <v>2195.4769999999999</v>
      </c>
      <c r="F14">
        <v>536.47299999999996</v>
      </c>
      <c r="G14">
        <v>0.19639999999999999</v>
      </c>
    </row>
    <row r="15" spans="1:7" x14ac:dyDescent="0.3">
      <c r="A15" t="s">
        <v>1277</v>
      </c>
      <c r="B15" t="s">
        <v>1278</v>
      </c>
      <c r="C15" t="s">
        <v>1274</v>
      </c>
      <c r="D15">
        <v>3679.91</v>
      </c>
      <c r="E15">
        <v>3050.1239999999998</v>
      </c>
      <c r="F15">
        <v>629.78599999999994</v>
      </c>
      <c r="G15">
        <v>0.1711</v>
      </c>
    </row>
    <row r="16" spans="1:7" x14ac:dyDescent="0.3">
      <c r="A16" t="s">
        <v>1226</v>
      </c>
      <c r="B16" t="s">
        <v>401</v>
      </c>
      <c r="C16" t="s">
        <v>1274</v>
      </c>
      <c r="D16">
        <v>1586.35</v>
      </c>
      <c r="E16">
        <v>1213.568</v>
      </c>
      <c r="F16">
        <v>372.78199999999998</v>
      </c>
      <c r="G16">
        <v>0.23499999999999999</v>
      </c>
    </row>
    <row r="17" spans="1:7" x14ac:dyDescent="0.3">
      <c r="A17" t="s">
        <v>1227</v>
      </c>
      <c r="B17" t="s">
        <v>402</v>
      </c>
      <c r="C17" t="s">
        <v>1274</v>
      </c>
      <c r="D17">
        <v>2093.56</v>
      </c>
      <c r="E17">
        <v>1836.556</v>
      </c>
      <c r="F17">
        <v>257.00400000000002</v>
      </c>
      <c r="G17">
        <v>0.12280000000000001</v>
      </c>
    </row>
    <row r="18" spans="1:7" x14ac:dyDescent="0.3">
      <c r="A18" t="s">
        <v>1228</v>
      </c>
      <c r="B18" t="s">
        <v>863</v>
      </c>
      <c r="C18" t="s">
        <v>1274</v>
      </c>
      <c r="D18">
        <v>3978.06</v>
      </c>
      <c r="E18">
        <v>3401.616</v>
      </c>
      <c r="F18">
        <v>576.44399999999996</v>
      </c>
      <c r="G18">
        <v>0.1449</v>
      </c>
    </row>
    <row r="19" spans="1:7" x14ac:dyDescent="0.3">
      <c r="A19" t="s">
        <v>1229</v>
      </c>
      <c r="B19" t="s">
        <v>992</v>
      </c>
      <c r="C19" t="s">
        <v>1274</v>
      </c>
      <c r="D19">
        <v>2594.86</v>
      </c>
      <c r="E19">
        <v>1980.143</v>
      </c>
      <c r="F19">
        <v>614.71699999999998</v>
      </c>
      <c r="G19">
        <v>0.2369</v>
      </c>
    </row>
    <row r="20" spans="1:7" x14ac:dyDescent="0.3">
      <c r="A20" t="s">
        <v>1230</v>
      </c>
      <c r="B20" t="s">
        <v>1053</v>
      </c>
      <c r="C20" t="s">
        <v>1274</v>
      </c>
      <c r="D20">
        <v>1449.4</v>
      </c>
      <c r="E20">
        <v>1172.221</v>
      </c>
      <c r="F20">
        <v>277.17899999999997</v>
      </c>
      <c r="G20">
        <v>0.19120000000000001</v>
      </c>
    </row>
    <row r="21" spans="1:7" x14ac:dyDescent="0.3">
      <c r="A21" t="s">
        <v>1232</v>
      </c>
      <c r="B21" t="s">
        <v>1120</v>
      </c>
      <c r="C21" t="s">
        <v>1274</v>
      </c>
      <c r="D21">
        <v>2653.7249999999999</v>
      </c>
      <c r="E21">
        <v>2142.1439999999998</v>
      </c>
      <c r="F21">
        <v>511.58100000000002</v>
      </c>
      <c r="G21">
        <v>0.1928</v>
      </c>
    </row>
    <row r="22" spans="1:7" x14ac:dyDescent="0.3">
      <c r="A22" t="s">
        <v>419</v>
      </c>
      <c r="B22" t="s">
        <v>418</v>
      </c>
      <c r="C22" t="s">
        <v>122</v>
      </c>
      <c r="D22">
        <v>44.26</v>
      </c>
      <c r="E22">
        <v>42.776000000000003</v>
      </c>
      <c r="F22">
        <v>1.484</v>
      </c>
      <c r="G22">
        <v>3.3500000000000002E-2</v>
      </c>
    </row>
    <row r="23" spans="1:7" x14ac:dyDescent="0.3">
      <c r="A23" t="s">
        <v>421</v>
      </c>
      <c r="B23" t="s">
        <v>418</v>
      </c>
      <c r="C23" t="s">
        <v>126</v>
      </c>
      <c r="D23">
        <v>64.28</v>
      </c>
      <c r="E23">
        <v>61.985999999999997</v>
      </c>
      <c r="F23">
        <v>2.294</v>
      </c>
      <c r="G23">
        <v>3.5700000000000003E-2</v>
      </c>
    </row>
    <row r="24" spans="1:7" x14ac:dyDescent="0.3">
      <c r="A24" t="s">
        <v>423</v>
      </c>
      <c r="B24" t="s">
        <v>418</v>
      </c>
      <c r="C24" t="s">
        <v>127</v>
      </c>
      <c r="D24">
        <v>64.98</v>
      </c>
      <c r="E24">
        <v>62.106000000000002</v>
      </c>
      <c r="F24">
        <v>2.8740000000000001</v>
      </c>
      <c r="G24">
        <v>4.4200000000000003E-2</v>
      </c>
    </row>
    <row r="25" spans="1:7" x14ac:dyDescent="0.3">
      <c r="A25" t="s">
        <v>425</v>
      </c>
      <c r="B25" t="s">
        <v>418</v>
      </c>
      <c r="C25" t="s">
        <v>129</v>
      </c>
      <c r="D25">
        <v>88.16</v>
      </c>
      <c r="E25">
        <v>85.233000000000004</v>
      </c>
      <c r="F25">
        <v>2.927</v>
      </c>
      <c r="G25">
        <v>3.32E-2</v>
      </c>
    </row>
    <row r="26" spans="1:7" x14ac:dyDescent="0.3">
      <c r="A26" t="s">
        <v>427</v>
      </c>
      <c r="B26" t="s">
        <v>418</v>
      </c>
      <c r="C26" t="s">
        <v>130</v>
      </c>
      <c r="D26">
        <v>51.36</v>
      </c>
      <c r="E26">
        <v>48.625</v>
      </c>
      <c r="F26">
        <v>2.7349999999999999</v>
      </c>
      <c r="G26">
        <v>5.33E-2</v>
      </c>
    </row>
    <row r="27" spans="1:7" x14ac:dyDescent="0.3">
      <c r="A27" t="s">
        <v>429</v>
      </c>
      <c r="B27" t="s">
        <v>418</v>
      </c>
      <c r="C27" t="s">
        <v>1289</v>
      </c>
      <c r="D27">
        <v>248.5</v>
      </c>
      <c r="E27">
        <v>232.24799999999999</v>
      </c>
      <c r="F27">
        <v>16.251999999999999</v>
      </c>
      <c r="G27">
        <v>6.54E-2</v>
      </c>
    </row>
    <row r="28" spans="1:7" x14ac:dyDescent="0.3">
      <c r="A28" t="s">
        <v>431</v>
      </c>
      <c r="B28" t="s">
        <v>418</v>
      </c>
      <c r="C28" t="s">
        <v>75</v>
      </c>
      <c r="D28">
        <v>155.75</v>
      </c>
      <c r="E28">
        <v>127.276</v>
      </c>
      <c r="F28">
        <v>28.474</v>
      </c>
      <c r="G28">
        <v>0.18279999999999999</v>
      </c>
    </row>
    <row r="29" spans="1:7" x14ac:dyDescent="0.3">
      <c r="A29" t="s">
        <v>433</v>
      </c>
      <c r="B29" t="s">
        <v>418</v>
      </c>
      <c r="C29" t="s">
        <v>344</v>
      </c>
      <c r="D29">
        <v>135</v>
      </c>
      <c r="E29">
        <v>115.54600000000001</v>
      </c>
      <c r="F29">
        <v>19.454000000000001</v>
      </c>
      <c r="G29">
        <v>0.14410000000000001</v>
      </c>
    </row>
    <row r="30" spans="1:7" x14ac:dyDescent="0.3">
      <c r="A30" t="s">
        <v>435</v>
      </c>
      <c r="B30" t="s">
        <v>418</v>
      </c>
      <c r="C30" t="s">
        <v>345</v>
      </c>
      <c r="D30">
        <v>99.56</v>
      </c>
      <c r="E30">
        <v>95.554000000000002</v>
      </c>
      <c r="F30">
        <v>4.0060000000000002</v>
      </c>
      <c r="G30">
        <v>4.02E-2</v>
      </c>
    </row>
    <row r="31" spans="1:7" x14ac:dyDescent="0.3">
      <c r="A31" t="s">
        <v>437</v>
      </c>
      <c r="B31" t="s">
        <v>418</v>
      </c>
      <c r="C31" t="s">
        <v>346</v>
      </c>
      <c r="D31">
        <v>72.239999999999995</v>
      </c>
      <c r="E31">
        <v>70.424000000000007</v>
      </c>
      <c r="F31">
        <v>1.8160000000000001</v>
      </c>
      <c r="G31">
        <v>2.5100000000000001E-2</v>
      </c>
    </row>
    <row r="32" spans="1:7" x14ac:dyDescent="0.3">
      <c r="A32" t="s">
        <v>439</v>
      </c>
      <c r="B32" t="s">
        <v>418</v>
      </c>
      <c r="C32" t="s">
        <v>347</v>
      </c>
      <c r="D32">
        <v>130.54</v>
      </c>
      <c r="E32">
        <v>124.246</v>
      </c>
      <c r="F32">
        <v>6.2939999999999996</v>
      </c>
      <c r="G32">
        <v>4.82E-2</v>
      </c>
    </row>
    <row r="33" spans="1:7" x14ac:dyDescent="0.3">
      <c r="A33" t="s">
        <v>441</v>
      </c>
      <c r="B33" t="s">
        <v>418</v>
      </c>
      <c r="C33" t="s">
        <v>343</v>
      </c>
      <c r="D33">
        <v>94.16</v>
      </c>
      <c r="E33">
        <v>88.92</v>
      </c>
      <c r="F33">
        <v>5.24</v>
      </c>
      <c r="G33">
        <v>5.5599999999999997E-2</v>
      </c>
    </row>
    <row r="34" spans="1:7" x14ac:dyDescent="0.3">
      <c r="A34" t="s">
        <v>444</v>
      </c>
      <c r="B34" t="s">
        <v>443</v>
      </c>
      <c r="C34" t="s">
        <v>132</v>
      </c>
      <c r="D34">
        <v>58.05</v>
      </c>
      <c r="E34">
        <v>55.963999999999999</v>
      </c>
      <c r="F34">
        <v>2.0859999999999999</v>
      </c>
      <c r="G34">
        <v>3.5900000000000001E-2</v>
      </c>
    </row>
    <row r="35" spans="1:7" x14ac:dyDescent="0.3">
      <c r="A35" t="s">
        <v>446</v>
      </c>
      <c r="B35" t="s">
        <v>443</v>
      </c>
      <c r="C35" t="s">
        <v>133</v>
      </c>
      <c r="D35">
        <v>93.6</v>
      </c>
      <c r="E35">
        <v>89.852000000000004</v>
      </c>
      <c r="F35">
        <v>3.7480000000000002</v>
      </c>
      <c r="G35">
        <v>0.04</v>
      </c>
    </row>
    <row r="36" spans="1:7" x14ac:dyDescent="0.3">
      <c r="A36" t="s">
        <v>448</v>
      </c>
      <c r="B36" t="s">
        <v>443</v>
      </c>
      <c r="C36" t="s">
        <v>135</v>
      </c>
      <c r="D36">
        <v>61.58</v>
      </c>
      <c r="E36">
        <v>59.746000000000002</v>
      </c>
      <c r="F36">
        <v>1.8340000000000001</v>
      </c>
      <c r="G36">
        <v>2.98E-2</v>
      </c>
    </row>
    <row r="37" spans="1:7" x14ac:dyDescent="0.3">
      <c r="A37" t="s">
        <v>450</v>
      </c>
      <c r="B37" t="s">
        <v>443</v>
      </c>
      <c r="C37" t="s">
        <v>137</v>
      </c>
      <c r="D37">
        <v>71.900000000000006</v>
      </c>
      <c r="E37">
        <v>64.055000000000007</v>
      </c>
      <c r="F37">
        <v>7.8449999999999998</v>
      </c>
      <c r="G37">
        <v>0.1091</v>
      </c>
    </row>
    <row r="38" spans="1:7" x14ac:dyDescent="0.3">
      <c r="A38" t="s">
        <v>452</v>
      </c>
      <c r="B38" t="s">
        <v>443</v>
      </c>
      <c r="C38" t="s">
        <v>29</v>
      </c>
      <c r="D38">
        <v>179.67</v>
      </c>
      <c r="E38">
        <v>159.78200000000001</v>
      </c>
      <c r="F38">
        <v>19.888000000000002</v>
      </c>
      <c r="G38">
        <v>0.11070000000000001</v>
      </c>
    </row>
    <row r="39" spans="1:7" x14ac:dyDescent="0.3">
      <c r="A39" t="s">
        <v>454</v>
      </c>
      <c r="B39" t="s">
        <v>443</v>
      </c>
      <c r="C39" t="s">
        <v>182</v>
      </c>
      <c r="D39">
        <v>160.34</v>
      </c>
      <c r="E39">
        <v>143.5</v>
      </c>
      <c r="F39">
        <v>16.84</v>
      </c>
      <c r="G39">
        <v>0.105</v>
      </c>
    </row>
    <row r="40" spans="1:7" x14ac:dyDescent="0.3">
      <c r="A40" t="s">
        <v>1290</v>
      </c>
      <c r="B40" t="s">
        <v>443</v>
      </c>
      <c r="C40" t="s">
        <v>1291</v>
      </c>
      <c r="D40">
        <v>134.38</v>
      </c>
      <c r="E40">
        <v>114.25</v>
      </c>
      <c r="F40">
        <v>20.13</v>
      </c>
      <c r="G40">
        <v>0.14979999999999999</v>
      </c>
    </row>
    <row r="41" spans="1:7" x14ac:dyDescent="0.3">
      <c r="A41" t="s">
        <v>1292</v>
      </c>
      <c r="B41" t="s">
        <v>443</v>
      </c>
      <c r="C41" t="s">
        <v>1293</v>
      </c>
      <c r="D41">
        <v>114.45</v>
      </c>
      <c r="E41">
        <v>85.826999999999998</v>
      </c>
      <c r="F41">
        <v>28.623000000000001</v>
      </c>
      <c r="G41">
        <v>0.25009999999999999</v>
      </c>
    </row>
    <row r="42" spans="1:7" x14ac:dyDescent="0.3">
      <c r="A42" t="s">
        <v>468</v>
      </c>
      <c r="B42" t="s">
        <v>443</v>
      </c>
      <c r="C42" t="s">
        <v>254</v>
      </c>
      <c r="D42">
        <v>41.85</v>
      </c>
      <c r="E42">
        <v>40.783999999999999</v>
      </c>
      <c r="F42">
        <v>1.0660000000000001</v>
      </c>
      <c r="G42">
        <v>2.5499999999999998E-2</v>
      </c>
    </row>
    <row r="43" spans="1:7" x14ac:dyDescent="0.3">
      <c r="A43" t="s">
        <v>470</v>
      </c>
      <c r="B43" t="s">
        <v>443</v>
      </c>
      <c r="C43" t="s">
        <v>255</v>
      </c>
      <c r="D43">
        <v>51.74</v>
      </c>
      <c r="E43">
        <v>48.987000000000002</v>
      </c>
      <c r="F43">
        <v>2.7530000000000001</v>
      </c>
      <c r="G43">
        <v>5.3199999999999997E-2</v>
      </c>
    </row>
    <row r="44" spans="1:7" x14ac:dyDescent="0.3">
      <c r="A44" t="s">
        <v>472</v>
      </c>
      <c r="B44" t="s">
        <v>443</v>
      </c>
      <c r="C44" t="s">
        <v>256</v>
      </c>
      <c r="D44">
        <v>39.61</v>
      </c>
      <c r="E44">
        <v>35.253999999999998</v>
      </c>
      <c r="F44">
        <v>4.3559999999999999</v>
      </c>
      <c r="G44">
        <v>0.11</v>
      </c>
    </row>
    <row r="45" spans="1:7" x14ac:dyDescent="0.3">
      <c r="A45" t="s">
        <v>474</v>
      </c>
      <c r="B45" t="s">
        <v>443</v>
      </c>
      <c r="C45" t="s">
        <v>257</v>
      </c>
      <c r="D45">
        <v>37.08</v>
      </c>
      <c r="E45">
        <v>36.174999999999997</v>
      </c>
      <c r="F45">
        <v>0.90500000000000003</v>
      </c>
      <c r="G45">
        <v>2.4400000000000002E-2</v>
      </c>
    </row>
    <row r="46" spans="1:7" x14ac:dyDescent="0.3">
      <c r="A46" t="s">
        <v>476</v>
      </c>
      <c r="B46" t="s">
        <v>443</v>
      </c>
      <c r="C46" t="s">
        <v>258</v>
      </c>
      <c r="D46">
        <v>65.430000000000007</v>
      </c>
      <c r="E46">
        <v>56.427</v>
      </c>
      <c r="F46">
        <v>9.0030000000000001</v>
      </c>
      <c r="G46">
        <v>0.1376</v>
      </c>
    </row>
    <row r="47" spans="1:7" x14ac:dyDescent="0.3">
      <c r="A47" t="s">
        <v>478</v>
      </c>
      <c r="B47" t="s">
        <v>443</v>
      </c>
      <c r="C47" t="s">
        <v>259</v>
      </c>
      <c r="D47">
        <v>40.619999999999997</v>
      </c>
      <c r="E47">
        <v>39.354999999999997</v>
      </c>
      <c r="F47">
        <v>1.2649999999999999</v>
      </c>
      <c r="G47">
        <v>3.1099999999999999E-2</v>
      </c>
    </row>
    <row r="48" spans="1:7" x14ac:dyDescent="0.3">
      <c r="A48" t="s">
        <v>480</v>
      </c>
      <c r="B48" t="s">
        <v>443</v>
      </c>
      <c r="C48" t="s">
        <v>260</v>
      </c>
      <c r="D48">
        <v>64.430000000000007</v>
      </c>
      <c r="E48">
        <v>58.148000000000003</v>
      </c>
      <c r="F48">
        <v>6.282</v>
      </c>
      <c r="G48">
        <v>9.7500000000000003E-2</v>
      </c>
    </row>
    <row r="49" spans="1:7" x14ac:dyDescent="0.3">
      <c r="A49" t="s">
        <v>482</v>
      </c>
      <c r="B49" t="s">
        <v>443</v>
      </c>
      <c r="C49" t="s">
        <v>77</v>
      </c>
      <c r="D49">
        <v>27.55</v>
      </c>
      <c r="E49">
        <v>23.376000000000001</v>
      </c>
      <c r="F49">
        <v>4.1740000000000004</v>
      </c>
      <c r="G49">
        <v>0.1515</v>
      </c>
    </row>
    <row r="50" spans="1:7" x14ac:dyDescent="0.3">
      <c r="A50" t="s">
        <v>484</v>
      </c>
      <c r="B50" t="s">
        <v>443</v>
      </c>
      <c r="C50" t="s">
        <v>261</v>
      </c>
      <c r="D50">
        <v>32.159999999999997</v>
      </c>
      <c r="E50">
        <v>30.835000000000001</v>
      </c>
      <c r="F50">
        <v>1.325</v>
      </c>
      <c r="G50">
        <v>4.1200000000000001E-2</v>
      </c>
    </row>
    <row r="51" spans="1:7" x14ac:dyDescent="0.3">
      <c r="A51" t="s">
        <v>486</v>
      </c>
      <c r="B51" t="s">
        <v>443</v>
      </c>
      <c r="C51" t="s">
        <v>262</v>
      </c>
      <c r="D51">
        <v>50.03</v>
      </c>
      <c r="E51">
        <v>48.417000000000002</v>
      </c>
      <c r="F51">
        <v>1.613</v>
      </c>
      <c r="G51">
        <v>3.2199999999999999E-2</v>
      </c>
    </row>
    <row r="52" spans="1:7" x14ac:dyDescent="0.3">
      <c r="A52" t="s">
        <v>488</v>
      </c>
      <c r="B52" t="s">
        <v>443</v>
      </c>
      <c r="C52" t="s">
        <v>263</v>
      </c>
      <c r="D52">
        <v>50.24</v>
      </c>
      <c r="E52">
        <v>44.83</v>
      </c>
      <c r="F52">
        <v>5.41</v>
      </c>
      <c r="G52">
        <v>0.1077</v>
      </c>
    </row>
    <row r="53" spans="1:7" x14ac:dyDescent="0.3">
      <c r="A53" t="s">
        <v>490</v>
      </c>
      <c r="B53" t="s">
        <v>443</v>
      </c>
      <c r="C53" t="s">
        <v>264</v>
      </c>
      <c r="D53">
        <v>52.97</v>
      </c>
      <c r="E53">
        <v>48.018999999999998</v>
      </c>
      <c r="F53">
        <v>4.9509999999999996</v>
      </c>
      <c r="G53">
        <v>9.35E-2</v>
      </c>
    </row>
    <row r="54" spans="1:7" x14ac:dyDescent="0.3">
      <c r="A54" t="s">
        <v>492</v>
      </c>
      <c r="B54" t="s">
        <v>443</v>
      </c>
      <c r="C54" t="s">
        <v>324</v>
      </c>
      <c r="D54">
        <v>125.54</v>
      </c>
      <c r="E54">
        <v>118.26900000000001</v>
      </c>
      <c r="F54">
        <v>7.2709999999999999</v>
      </c>
      <c r="G54">
        <v>5.79E-2</v>
      </c>
    </row>
    <row r="55" spans="1:7" x14ac:dyDescent="0.3">
      <c r="A55" t="s">
        <v>494</v>
      </c>
      <c r="B55" t="s">
        <v>443</v>
      </c>
      <c r="C55" t="s">
        <v>325</v>
      </c>
      <c r="D55">
        <v>84.19</v>
      </c>
      <c r="E55">
        <v>80.076999999999998</v>
      </c>
      <c r="F55">
        <v>4.1130000000000004</v>
      </c>
      <c r="G55">
        <v>4.8899999999999999E-2</v>
      </c>
    </row>
    <row r="56" spans="1:7" x14ac:dyDescent="0.3">
      <c r="A56" t="s">
        <v>496</v>
      </c>
      <c r="B56" t="s">
        <v>443</v>
      </c>
      <c r="C56" t="s">
        <v>326</v>
      </c>
      <c r="D56">
        <v>234.29</v>
      </c>
      <c r="E56">
        <v>186.006</v>
      </c>
      <c r="F56">
        <v>48.283999999999999</v>
      </c>
      <c r="G56">
        <v>0.20610000000000001</v>
      </c>
    </row>
    <row r="57" spans="1:7" x14ac:dyDescent="0.3">
      <c r="A57" t="s">
        <v>498</v>
      </c>
      <c r="B57" t="s">
        <v>443</v>
      </c>
      <c r="C57" t="s">
        <v>327</v>
      </c>
      <c r="D57">
        <v>97.21</v>
      </c>
      <c r="E57">
        <v>92.936000000000007</v>
      </c>
      <c r="F57">
        <v>4.274</v>
      </c>
      <c r="G57">
        <v>4.3999999999999997E-2</v>
      </c>
    </row>
    <row r="58" spans="1:7" x14ac:dyDescent="0.3">
      <c r="A58" t="s">
        <v>500</v>
      </c>
      <c r="B58" t="s">
        <v>443</v>
      </c>
      <c r="C58" t="s">
        <v>328</v>
      </c>
      <c r="D58">
        <v>94.87</v>
      </c>
      <c r="E58">
        <v>91.308999999999997</v>
      </c>
      <c r="F58">
        <v>3.5609999999999999</v>
      </c>
      <c r="G58">
        <v>3.7499999999999999E-2</v>
      </c>
    </row>
    <row r="59" spans="1:7" x14ac:dyDescent="0.3">
      <c r="A59" t="s">
        <v>502</v>
      </c>
      <c r="B59" t="s">
        <v>443</v>
      </c>
      <c r="C59" t="s">
        <v>329</v>
      </c>
      <c r="D59">
        <v>121.58</v>
      </c>
      <c r="E59">
        <v>98.75</v>
      </c>
      <c r="F59">
        <v>22.83</v>
      </c>
      <c r="G59">
        <v>0.18779999999999999</v>
      </c>
    </row>
    <row r="60" spans="1:7" x14ac:dyDescent="0.3">
      <c r="A60" t="s">
        <v>504</v>
      </c>
      <c r="B60" t="s">
        <v>443</v>
      </c>
      <c r="C60" t="s">
        <v>330</v>
      </c>
      <c r="D60">
        <v>130.93</v>
      </c>
      <c r="E60">
        <v>121.581</v>
      </c>
      <c r="F60">
        <v>9.3490000000000002</v>
      </c>
      <c r="G60">
        <v>7.1400000000000005E-2</v>
      </c>
    </row>
    <row r="61" spans="1:7" x14ac:dyDescent="0.3">
      <c r="A61" t="s">
        <v>506</v>
      </c>
      <c r="B61" t="s">
        <v>443</v>
      </c>
      <c r="C61" t="s">
        <v>331</v>
      </c>
      <c r="D61">
        <v>103.33</v>
      </c>
      <c r="E61">
        <v>99.05</v>
      </c>
      <c r="F61">
        <v>4.28</v>
      </c>
      <c r="G61">
        <v>4.1399999999999999E-2</v>
      </c>
    </row>
    <row r="62" spans="1:7" x14ac:dyDescent="0.3">
      <c r="A62" t="s">
        <v>508</v>
      </c>
      <c r="B62" t="s">
        <v>443</v>
      </c>
      <c r="C62" t="s">
        <v>332</v>
      </c>
      <c r="D62">
        <v>100.52</v>
      </c>
      <c r="E62">
        <v>92.474000000000004</v>
      </c>
      <c r="F62">
        <v>8.0459999999999994</v>
      </c>
      <c r="G62">
        <v>0.08</v>
      </c>
    </row>
    <row r="63" spans="1:7" x14ac:dyDescent="0.3">
      <c r="A63" t="s">
        <v>510</v>
      </c>
      <c r="B63" t="s">
        <v>443</v>
      </c>
      <c r="C63" t="s">
        <v>333</v>
      </c>
      <c r="D63">
        <v>147.11000000000001</v>
      </c>
      <c r="E63">
        <v>143.03800000000001</v>
      </c>
      <c r="F63">
        <v>4.0720000000000001</v>
      </c>
      <c r="G63">
        <v>2.7699999999999999E-2</v>
      </c>
    </row>
    <row r="64" spans="1:7" x14ac:dyDescent="0.3">
      <c r="A64" t="s">
        <v>512</v>
      </c>
      <c r="B64" t="s">
        <v>443</v>
      </c>
      <c r="C64" t="s">
        <v>334</v>
      </c>
      <c r="D64">
        <v>68.83</v>
      </c>
      <c r="E64">
        <v>67.125</v>
      </c>
      <c r="F64">
        <v>1.7050000000000001</v>
      </c>
      <c r="G64">
        <v>2.4799999999999999E-2</v>
      </c>
    </row>
    <row r="65" spans="1:7" x14ac:dyDescent="0.3">
      <c r="A65" t="s">
        <v>514</v>
      </c>
      <c r="B65" t="s">
        <v>443</v>
      </c>
      <c r="C65" t="s">
        <v>335</v>
      </c>
      <c r="D65">
        <v>232.1</v>
      </c>
      <c r="E65">
        <v>201.30799999999999</v>
      </c>
      <c r="F65">
        <v>30.792000000000002</v>
      </c>
      <c r="G65">
        <v>0.13270000000000001</v>
      </c>
    </row>
    <row r="66" spans="1:7" x14ac:dyDescent="0.3">
      <c r="A66" t="s">
        <v>516</v>
      </c>
      <c r="B66" t="s">
        <v>443</v>
      </c>
      <c r="C66" t="s">
        <v>408</v>
      </c>
      <c r="D66">
        <v>84.22</v>
      </c>
      <c r="E66">
        <v>82.209000000000003</v>
      </c>
      <c r="F66">
        <v>2.0110000000000001</v>
      </c>
      <c r="G66">
        <v>2.3900000000000001E-2</v>
      </c>
    </row>
    <row r="67" spans="1:7" x14ac:dyDescent="0.3">
      <c r="A67" t="s">
        <v>518</v>
      </c>
      <c r="B67" t="s">
        <v>443</v>
      </c>
      <c r="C67" t="s">
        <v>337</v>
      </c>
      <c r="D67">
        <v>128.25</v>
      </c>
      <c r="E67">
        <v>120.739</v>
      </c>
      <c r="F67">
        <v>7.5110000000000001</v>
      </c>
      <c r="G67">
        <v>5.8599999999999999E-2</v>
      </c>
    </row>
    <row r="68" spans="1:7" x14ac:dyDescent="0.3">
      <c r="A68" t="s">
        <v>520</v>
      </c>
      <c r="B68" t="s">
        <v>443</v>
      </c>
      <c r="C68" t="s">
        <v>338</v>
      </c>
      <c r="D68">
        <v>149.46</v>
      </c>
      <c r="E68">
        <v>142.58799999999999</v>
      </c>
      <c r="F68">
        <v>6.8719999999999999</v>
      </c>
      <c r="G68">
        <v>4.5999999999999999E-2</v>
      </c>
    </row>
    <row r="69" spans="1:7" x14ac:dyDescent="0.3">
      <c r="A69" t="s">
        <v>523</v>
      </c>
      <c r="B69" t="s">
        <v>522</v>
      </c>
      <c r="C69" t="s">
        <v>1294</v>
      </c>
      <c r="D69">
        <v>122.57</v>
      </c>
      <c r="E69">
        <v>115.468</v>
      </c>
      <c r="F69">
        <v>7.1020000000000003</v>
      </c>
      <c r="G69">
        <v>5.79E-2</v>
      </c>
    </row>
    <row r="70" spans="1:7" x14ac:dyDescent="0.3">
      <c r="A70" t="s">
        <v>525</v>
      </c>
      <c r="B70" t="s">
        <v>522</v>
      </c>
      <c r="C70" t="s">
        <v>43</v>
      </c>
      <c r="D70">
        <v>157.78</v>
      </c>
      <c r="E70">
        <v>136.68799999999999</v>
      </c>
      <c r="F70">
        <v>21.091999999999999</v>
      </c>
      <c r="G70">
        <v>0.13370000000000001</v>
      </c>
    </row>
    <row r="71" spans="1:7" x14ac:dyDescent="0.3">
      <c r="A71" t="s">
        <v>527</v>
      </c>
      <c r="B71" t="s">
        <v>522</v>
      </c>
      <c r="C71" t="s">
        <v>141</v>
      </c>
      <c r="D71">
        <v>73.64</v>
      </c>
      <c r="E71">
        <v>70.7</v>
      </c>
      <c r="F71">
        <v>2.94</v>
      </c>
      <c r="G71">
        <v>3.9899999999999998E-2</v>
      </c>
    </row>
    <row r="72" spans="1:7" x14ac:dyDescent="0.3">
      <c r="A72" t="s">
        <v>529</v>
      </c>
      <c r="B72" t="s">
        <v>522</v>
      </c>
      <c r="C72" t="s">
        <v>70</v>
      </c>
      <c r="D72">
        <v>76</v>
      </c>
      <c r="E72">
        <v>68.441999999999993</v>
      </c>
      <c r="F72">
        <v>7.5579999999999998</v>
      </c>
      <c r="G72">
        <v>9.9400000000000002E-2</v>
      </c>
    </row>
    <row r="73" spans="1:7" x14ac:dyDescent="0.3">
      <c r="A73" t="s">
        <v>531</v>
      </c>
      <c r="B73" t="s">
        <v>522</v>
      </c>
      <c r="C73" t="s">
        <v>143</v>
      </c>
      <c r="D73">
        <v>91.33</v>
      </c>
      <c r="E73">
        <v>80.515000000000001</v>
      </c>
      <c r="F73">
        <v>10.815</v>
      </c>
      <c r="G73">
        <v>0.11840000000000001</v>
      </c>
    </row>
    <row r="74" spans="1:7" x14ac:dyDescent="0.3">
      <c r="A74" t="s">
        <v>1295</v>
      </c>
      <c r="B74" t="s">
        <v>522</v>
      </c>
      <c r="C74" t="s">
        <v>74</v>
      </c>
      <c r="D74">
        <v>292.01</v>
      </c>
      <c r="E74">
        <v>218.42400000000001</v>
      </c>
      <c r="F74">
        <v>73.585999999999999</v>
      </c>
      <c r="G74">
        <v>0.252</v>
      </c>
    </row>
    <row r="75" spans="1:7" x14ac:dyDescent="0.3">
      <c r="A75" t="s">
        <v>547</v>
      </c>
      <c r="B75" t="s">
        <v>522</v>
      </c>
      <c r="C75" t="s">
        <v>339</v>
      </c>
      <c r="D75">
        <v>112.59</v>
      </c>
      <c r="E75">
        <v>108.00700000000001</v>
      </c>
      <c r="F75">
        <v>4.5830000000000002</v>
      </c>
      <c r="G75">
        <v>4.07E-2</v>
      </c>
    </row>
    <row r="76" spans="1:7" x14ac:dyDescent="0.3">
      <c r="A76" t="s">
        <v>549</v>
      </c>
      <c r="B76" t="s">
        <v>522</v>
      </c>
      <c r="C76" t="s">
        <v>340</v>
      </c>
      <c r="D76">
        <v>139.11000000000001</v>
      </c>
      <c r="E76">
        <v>133.00700000000001</v>
      </c>
      <c r="F76">
        <v>6.1029999999999998</v>
      </c>
      <c r="G76">
        <v>4.3900000000000002E-2</v>
      </c>
    </row>
    <row r="77" spans="1:7" x14ac:dyDescent="0.3">
      <c r="A77" t="s">
        <v>551</v>
      </c>
      <c r="B77" t="s">
        <v>522</v>
      </c>
      <c r="C77" t="s">
        <v>341</v>
      </c>
      <c r="D77">
        <v>118.13</v>
      </c>
      <c r="E77">
        <v>115.072</v>
      </c>
      <c r="F77">
        <v>3.0579999999999998</v>
      </c>
      <c r="G77">
        <v>2.5899999999999999E-2</v>
      </c>
    </row>
    <row r="78" spans="1:7" x14ac:dyDescent="0.3">
      <c r="A78" t="s">
        <v>553</v>
      </c>
      <c r="B78" t="s">
        <v>522</v>
      </c>
      <c r="C78" t="s">
        <v>342</v>
      </c>
      <c r="D78">
        <v>252.5</v>
      </c>
      <c r="E78">
        <v>224.46</v>
      </c>
      <c r="F78">
        <v>28.04</v>
      </c>
      <c r="G78">
        <v>0.111</v>
      </c>
    </row>
    <row r="79" spans="1:7" x14ac:dyDescent="0.3">
      <c r="A79" t="s">
        <v>555</v>
      </c>
      <c r="B79" t="s">
        <v>522</v>
      </c>
      <c r="C79" t="s">
        <v>355</v>
      </c>
      <c r="D79">
        <v>219.14</v>
      </c>
      <c r="E79">
        <v>202.93899999999999</v>
      </c>
      <c r="F79">
        <v>16.201000000000001</v>
      </c>
      <c r="G79">
        <v>7.3899999999999993E-2</v>
      </c>
    </row>
    <row r="80" spans="1:7" x14ac:dyDescent="0.3">
      <c r="A80" t="s">
        <v>557</v>
      </c>
      <c r="B80" t="s">
        <v>522</v>
      </c>
      <c r="C80" t="s">
        <v>356</v>
      </c>
      <c r="D80">
        <v>95.59</v>
      </c>
      <c r="E80">
        <v>88.96</v>
      </c>
      <c r="F80">
        <v>6.63</v>
      </c>
      <c r="G80">
        <v>6.9400000000000003E-2</v>
      </c>
    </row>
    <row r="81" spans="1:7" x14ac:dyDescent="0.3">
      <c r="A81" t="s">
        <v>559</v>
      </c>
      <c r="B81" t="s">
        <v>522</v>
      </c>
      <c r="C81" t="s">
        <v>357</v>
      </c>
      <c r="D81">
        <v>188.7</v>
      </c>
      <c r="E81">
        <v>178.35400000000001</v>
      </c>
      <c r="F81">
        <v>10.346</v>
      </c>
      <c r="G81">
        <v>5.4800000000000001E-2</v>
      </c>
    </row>
    <row r="82" spans="1:7" x14ac:dyDescent="0.3">
      <c r="A82" t="s">
        <v>561</v>
      </c>
      <c r="B82" t="s">
        <v>522</v>
      </c>
      <c r="C82" t="s">
        <v>358</v>
      </c>
      <c r="D82">
        <v>357.75</v>
      </c>
      <c r="E82">
        <v>316.59500000000003</v>
      </c>
      <c r="F82">
        <v>41.155000000000001</v>
      </c>
      <c r="G82">
        <v>0.115</v>
      </c>
    </row>
    <row r="83" spans="1:7" x14ac:dyDescent="0.3">
      <c r="A83" t="s">
        <v>563</v>
      </c>
      <c r="B83" t="s">
        <v>522</v>
      </c>
      <c r="C83" t="s">
        <v>359</v>
      </c>
      <c r="D83">
        <v>159.22999999999999</v>
      </c>
      <c r="E83">
        <v>151.928</v>
      </c>
      <c r="F83">
        <v>7.3019999999999996</v>
      </c>
      <c r="G83">
        <v>4.5900000000000003E-2</v>
      </c>
    </row>
    <row r="84" spans="1:7" x14ac:dyDescent="0.3">
      <c r="A84" t="s">
        <v>566</v>
      </c>
      <c r="B84" t="s">
        <v>565</v>
      </c>
      <c r="C84" t="s">
        <v>144</v>
      </c>
      <c r="D84">
        <v>111.02</v>
      </c>
      <c r="E84">
        <v>105.783</v>
      </c>
      <c r="F84">
        <v>5.2370000000000001</v>
      </c>
      <c r="G84">
        <v>4.7199999999999999E-2</v>
      </c>
    </row>
    <row r="85" spans="1:7" x14ac:dyDescent="0.3">
      <c r="A85" t="s">
        <v>568</v>
      </c>
      <c r="B85" t="s">
        <v>565</v>
      </c>
      <c r="C85" t="s">
        <v>145</v>
      </c>
      <c r="D85">
        <v>140.9</v>
      </c>
      <c r="E85">
        <v>120.462</v>
      </c>
      <c r="F85">
        <v>20.437999999999999</v>
      </c>
      <c r="G85">
        <v>0.14510000000000001</v>
      </c>
    </row>
    <row r="86" spans="1:7" x14ac:dyDescent="0.3">
      <c r="A86" t="s">
        <v>570</v>
      </c>
      <c r="B86" t="s">
        <v>565</v>
      </c>
      <c r="C86" t="s">
        <v>81</v>
      </c>
      <c r="D86">
        <v>17.600000000000001</v>
      </c>
      <c r="E86">
        <v>14.191000000000001</v>
      </c>
      <c r="F86">
        <v>3.4089999999999998</v>
      </c>
      <c r="G86">
        <v>0.19370000000000001</v>
      </c>
    </row>
    <row r="87" spans="1:7" x14ac:dyDescent="0.3">
      <c r="A87" t="s">
        <v>572</v>
      </c>
      <c r="B87" t="s">
        <v>565</v>
      </c>
      <c r="C87" t="s">
        <v>148</v>
      </c>
      <c r="D87">
        <v>141.04</v>
      </c>
      <c r="E87">
        <v>118.48099999999999</v>
      </c>
      <c r="F87">
        <v>22.559000000000001</v>
      </c>
      <c r="G87">
        <v>0.15989999999999999</v>
      </c>
    </row>
    <row r="88" spans="1:7" x14ac:dyDescent="0.3">
      <c r="A88" t="s">
        <v>1279</v>
      </c>
      <c r="B88" t="s">
        <v>565</v>
      </c>
      <c r="C88" t="s">
        <v>395</v>
      </c>
      <c r="D88">
        <v>152.66999999999999</v>
      </c>
      <c r="E88">
        <v>141.81399999999999</v>
      </c>
      <c r="F88">
        <v>10.856</v>
      </c>
      <c r="G88">
        <v>7.1099999999999997E-2</v>
      </c>
    </row>
    <row r="89" spans="1:7" x14ac:dyDescent="0.3">
      <c r="A89" t="s">
        <v>1280</v>
      </c>
      <c r="B89" t="s">
        <v>565</v>
      </c>
      <c r="C89" t="s">
        <v>109</v>
      </c>
      <c r="D89">
        <v>176.34</v>
      </c>
      <c r="E89">
        <v>152.346</v>
      </c>
      <c r="F89">
        <v>23.994</v>
      </c>
      <c r="G89">
        <v>0.1361</v>
      </c>
    </row>
    <row r="90" spans="1:7" x14ac:dyDescent="0.3">
      <c r="A90" t="s">
        <v>574</v>
      </c>
      <c r="B90" t="s">
        <v>565</v>
      </c>
      <c r="C90" t="s">
        <v>196</v>
      </c>
      <c r="D90">
        <v>58.36</v>
      </c>
      <c r="E90">
        <v>55.168999999999997</v>
      </c>
      <c r="F90">
        <v>3.1909999999999998</v>
      </c>
      <c r="G90">
        <v>5.4699999999999999E-2</v>
      </c>
    </row>
    <row r="91" spans="1:7" x14ac:dyDescent="0.3">
      <c r="A91" t="s">
        <v>576</v>
      </c>
      <c r="B91" t="s">
        <v>565</v>
      </c>
      <c r="C91" t="s">
        <v>197</v>
      </c>
      <c r="D91">
        <v>36.69</v>
      </c>
      <c r="E91">
        <v>35.444000000000003</v>
      </c>
      <c r="F91">
        <v>1.246</v>
      </c>
      <c r="G91">
        <v>3.4000000000000002E-2</v>
      </c>
    </row>
    <row r="92" spans="1:7" x14ac:dyDescent="0.3">
      <c r="A92" t="s">
        <v>578</v>
      </c>
      <c r="B92" t="s">
        <v>565</v>
      </c>
      <c r="C92" t="s">
        <v>198</v>
      </c>
      <c r="D92">
        <v>49.71</v>
      </c>
      <c r="E92">
        <v>48.308999999999997</v>
      </c>
      <c r="F92">
        <v>1.401</v>
      </c>
      <c r="G92">
        <v>2.8199999999999999E-2</v>
      </c>
    </row>
    <row r="93" spans="1:7" x14ac:dyDescent="0.3">
      <c r="A93" t="s">
        <v>580</v>
      </c>
      <c r="B93" t="s">
        <v>565</v>
      </c>
      <c r="C93" t="s">
        <v>36</v>
      </c>
      <c r="D93">
        <v>34.39</v>
      </c>
      <c r="E93">
        <v>27.204000000000001</v>
      </c>
      <c r="F93">
        <v>7.1859999999999999</v>
      </c>
      <c r="G93">
        <v>0.20899999999999999</v>
      </c>
    </row>
    <row r="94" spans="1:7" x14ac:dyDescent="0.3">
      <c r="A94" t="s">
        <v>582</v>
      </c>
      <c r="B94" t="s">
        <v>565</v>
      </c>
      <c r="C94" t="s">
        <v>199</v>
      </c>
      <c r="D94">
        <v>52.32</v>
      </c>
      <c r="E94">
        <v>50.304000000000002</v>
      </c>
      <c r="F94">
        <v>2.016</v>
      </c>
      <c r="G94">
        <v>3.85E-2</v>
      </c>
    </row>
    <row r="95" spans="1:7" x14ac:dyDescent="0.3">
      <c r="A95" t="s">
        <v>584</v>
      </c>
      <c r="B95" t="s">
        <v>565</v>
      </c>
      <c r="C95" t="s">
        <v>200</v>
      </c>
      <c r="D95">
        <v>42.44</v>
      </c>
      <c r="E95">
        <v>39.61</v>
      </c>
      <c r="F95">
        <v>2.83</v>
      </c>
      <c r="G95">
        <v>6.6699999999999995E-2</v>
      </c>
    </row>
    <row r="96" spans="1:7" x14ac:dyDescent="0.3">
      <c r="A96" t="s">
        <v>586</v>
      </c>
      <c r="B96" t="s">
        <v>565</v>
      </c>
      <c r="C96" t="s">
        <v>201</v>
      </c>
      <c r="D96">
        <v>46.51</v>
      </c>
      <c r="E96">
        <v>44.780999999999999</v>
      </c>
      <c r="F96">
        <v>1.7290000000000001</v>
      </c>
      <c r="G96">
        <v>3.7199999999999997E-2</v>
      </c>
    </row>
    <row r="97" spans="1:7" x14ac:dyDescent="0.3">
      <c r="A97" t="s">
        <v>588</v>
      </c>
      <c r="B97" t="s">
        <v>565</v>
      </c>
      <c r="C97" t="s">
        <v>202</v>
      </c>
      <c r="D97">
        <v>45.89</v>
      </c>
      <c r="E97">
        <v>42.975999999999999</v>
      </c>
      <c r="F97">
        <v>2.9140000000000001</v>
      </c>
      <c r="G97">
        <v>6.3500000000000001E-2</v>
      </c>
    </row>
    <row r="98" spans="1:7" x14ac:dyDescent="0.3">
      <c r="A98" t="s">
        <v>590</v>
      </c>
      <c r="B98" t="s">
        <v>565</v>
      </c>
      <c r="C98" t="s">
        <v>265</v>
      </c>
      <c r="D98">
        <v>43.36</v>
      </c>
      <c r="E98">
        <v>41.984000000000002</v>
      </c>
      <c r="F98">
        <v>1.3759999999999999</v>
      </c>
      <c r="G98">
        <v>3.1699999999999999E-2</v>
      </c>
    </row>
    <row r="99" spans="1:7" x14ac:dyDescent="0.3">
      <c r="A99" t="s">
        <v>592</v>
      </c>
      <c r="B99" t="s">
        <v>565</v>
      </c>
      <c r="C99" t="s">
        <v>266</v>
      </c>
      <c r="D99">
        <v>76.27</v>
      </c>
      <c r="E99">
        <v>73.28</v>
      </c>
      <c r="F99">
        <v>2.99</v>
      </c>
      <c r="G99">
        <v>3.9199999999999999E-2</v>
      </c>
    </row>
    <row r="100" spans="1:7" x14ac:dyDescent="0.3">
      <c r="A100" t="s">
        <v>594</v>
      </c>
      <c r="B100" t="s">
        <v>565</v>
      </c>
      <c r="C100" t="s">
        <v>50</v>
      </c>
      <c r="D100">
        <v>40.630000000000003</v>
      </c>
      <c r="E100">
        <v>35.716000000000001</v>
      </c>
      <c r="F100">
        <v>4.9139999999999997</v>
      </c>
      <c r="G100">
        <v>0.12089999999999999</v>
      </c>
    </row>
    <row r="101" spans="1:7" x14ac:dyDescent="0.3">
      <c r="A101" t="s">
        <v>596</v>
      </c>
      <c r="B101" t="s">
        <v>565</v>
      </c>
      <c r="C101" t="s">
        <v>267</v>
      </c>
      <c r="D101">
        <v>50.63</v>
      </c>
      <c r="E101">
        <v>46.405999999999999</v>
      </c>
      <c r="F101">
        <v>4.2240000000000002</v>
      </c>
      <c r="G101">
        <v>8.3400000000000002E-2</v>
      </c>
    </row>
    <row r="102" spans="1:7" x14ac:dyDescent="0.3">
      <c r="A102" t="s">
        <v>598</v>
      </c>
      <c r="B102" t="s">
        <v>565</v>
      </c>
      <c r="C102" t="s">
        <v>60</v>
      </c>
      <c r="D102">
        <v>23.21</v>
      </c>
      <c r="E102">
        <v>19.108000000000001</v>
      </c>
      <c r="F102">
        <v>4.1020000000000003</v>
      </c>
      <c r="G102">
        <v>0.1767</v>
      </c>
    </row>
    <row r="103" spans="1:7" x14ac:dyDescent="0.3">
      <c r="A103" t="s">
        <v>600</v>
      </c>
      <c r="B103" t="s">
        <v>565</v>
      </c>
      <c r="C103" t="s">
        <v>73</v>
      </c>
      <c r="D103">
        <v>45.61</v>
      </c>
      <c r="E103">
        <v>40.945999999999998</v>
      </c>
      <c r="F103">
        <v>4.6639999999999997</v>
      </c>
      <c r="G103">
        <v>0.1023</v>
      </c>
    </row>
    <row r="104" spans="1:7" x14ac:dyDescent="0.3">
      <c r="A104" t="s">
        <v>602</v>
      </c>
      <c r="B104" t="s">
        <v>565</v>
      </c>
      <c r="C104" t="s">
        <v>268</v>
      </c>
      <c r="D104">
        <v>23.51</v>
      </c>
      <c r="E104">
        <v>23.071999999999999</v>
      </c>
      <c r="F104">
        <v>0.438</v>
      </c>
      <c r="G104">
        <v>1.8599999999999998E-2</v>
      </c>
    </row>
    <row r="105" spans="1:7" x14ac:dyDescent="0.3">
      <c r="A105" t="s">
        <v>604</v>
      </c>
      <c r="B105" t="s">
        <v>565</v>
      </c>
      <c r="C105" t="s">
        <v>26</v>
      </c>
      <c r="D105">
        <v>30.39</v>
      </c>
      <c r="E105">
        <v>23.666</v>
      </c>
      <c r="F105">
        <v>6.7240000000000002</v>
      </c>
      <c r="G105">
        <v>0.2213</v>
      </c>
    </row>
    <row r="106" spans="1:7" x14ac:dyDescent="0.3">
      <c r="A106" t="s">
        <v>606</v>
      </c>
      <c r="B106" t="s">
        <v>565</v>
      </c>
      <c r="C106" t="s">
        <v>42</v>
      </c>
      <c r="D106">
        <v>69.73</v>
      </c>
      <c r="E106">
        <v>41.829000000000001</v>
      </c>
      <c r="F106">
        <v>27.901</v>
      </c>
      <c r="G106">
        <v>0.40010000000000001</v>
      </c>
    </row>
    <row r="107" spans="1:7" x14ac:dyDescent="0.3">
      <c r="A107" t="s">
        <v>608</v>
      </c>
      <c r="B107" t="s">
        <v>565</v>
      </c>
      <c r="C107" t="s">
        <v>269</v>
      </c>
      <c r="D107">
        <v>46.13</v>
      </c>
      <c r="E107">
        <v>41.805999999999997</v>
      </c>
      <c r="F107">
        <v>4.3239999999999998</v>
      </c>
      <c r="G107">
        <v>9.3700000000000006E-2</v>
      </c>
    </row>
    <row r="108" spans="1:7" x14ac:dyDescent="0.3">
      <c r="A108" t="s">
        <v>610</v>
      </c>
      <c r="B108" t="s">
        <v>565</v>
      </c>
      <c r="C108" t="s">
        <v>69</v>
      </c>
      <c r="D108">
        <v>52.17</v>
      </c>
      <c r="E108">
        <v>40.091999999999999</v>
      </c>
      <c r="F108">
        <v>12.077999999999999</v>
      </c>
      <c r="G108">
        <v>0.23150000000000001</v>
      </c>
    </row>
    <row r="109" spans="1:7" x14ac:dyDescent="0.3">
      <c r="A109" t="s">
        <v>612</v>
      </c>
      <c r="B109" t="s">
        <v>565</v>
      </c>
      <c r="C109" t="s">
        <v>90</v>
      </c>
      <c r="D109">
        <v>41.59</v>
      </c>
      <c r="E109">
        <v>30.812000000000001</v>
      </c>
      <c r="F109">
        <v>10.778</v>
      </c>
      <c r="G109">
        <v>0.2591</v>
      </c>
    </row>
    <row r="110" spans="1:7" x14ac:dyDescent="0.3">
      <c r="A110" t="s">
        <v>614</v>
      </c>
      <c r="B110" t="s">
        <v>565</v>
      </c>
      <c r="C110" t="s">
        <v>91</v>
      </c>
      <c r="D110">
        <v>64.94</v>
      </c>
      <c r="E110">
        <v>50.692999999999998</v>
      </c>
      <c r="F110">
        <v>14.247</v>
      </c>
      <c r="G110">
        <v>0.21940000000000001</v>
      </c>
    </row>
    <row r="111" spans="1:7" x14ac:dyDescent="0.3">
      <c r="A111" t="s">
        <v>616</v>
      </c>
      <c r="B111" t="s">
        <v>565</v>
      </c>
      <c r="C111" t="s">
        <v>108</v>
      </c>
      <c r="D111">
        <v>43.87</v>
      </c>
      <c r="E111">
        <v>33.482999999999997</v>
      </c>
      <c r="F111">
        <v>10.387</v>
      </c>
      <c r="G111">
        <v>0.23680000000000001</v>
      </c>
    </row>
    <row r="112" spans="1:7" x14ac:dyDescent="0.3">
      <c r="A112" t="s">
        <v>632</v>
      </c>
      <c r="B112" t="s">
        <v>565</v>
      </c>
      <c r="C112" t="s">
        <v>280</v>
      </c>
      <c r="D112">
        <v>56.34</v>
      </c>
      <c r="E112">
        <v>54.652000000000001</v>
      </c>
      <c r="F112">
        <v>1.6879999999999999</v>
      </c>
      <c r="G112">
        <v>0.03</v>
      </c>
    </row>
    <row r="113" spans="1:7" x14ac:dyDescent="0.3">
      <c r="A113" t="s">
        <v>634</v>
      </c>
      <c r="B113" t="s">
        <v>565</v>
      </c>
      <c r="C113" t="s">
        <v>281</v>
      </c>
      <c r="D113">
        <v>53.4</v>
      </c>
      <c r="E113">
        <v>44.42</v>
      </c>
      <c r="F113">
        <v>8.98</v>
      </c>
      <c r="G113">
        <v>0.16819999999999999</v>
      </c>
    </row>
    <row r="114" spans="1:7" x14ac:dyDescent="0.3">
      <c r="A114" t="s">
        <v>636</v>
      </c>
      <c r="B114" t="s">
        <v>565</v>
      </c>
      <c r="C114" t="s">
        <v>282</v>
      </c>
      <c r="D114">
        <v>50.61</v>
      </c>
      <c r="E114">
        <v>48.783999999999999</v>
      </c>
      <c r="F114">
        <v>1.8260000000000001</v>
      </c>
      <c r="G114">
        <v>3.61E-2</v>
      </c>
    </row>
    <row r="115" spans="1:7" x14ac:dyDescent="0.3">
      <c r="A115" t="s">
        <v>638</v>
      </c>
      <c r="B115" t="s">
        <v>565</v>
      </c>
      <c r="C115" t="s">
        <v>283</v>
      </c>
      <c r="D115">
        <v>53.09</v>
      </c>
      <c r="E115">
        <v>50.146000000000001</v>
      </c>
      <c r="F115">
        <v>2.944</v>
      </c>
      <c r="G115">
        <v>5.5500000000000001E-2</v>
      </c>
    </row>
    <row r="116" spans="1:7" x14ac:dyDescent="0.3">
      <c r="A116" t="s">
        <v>640</v>
      </c>
      <c r="B116" t="s">
        <v>565</v>
      </c>
      <c r="C116" t="s">
        <v>284</v>
      </c>
      <c r="D116">
        <v>49.87</v>
      </c>
      <c r="E116">
        <v>48.996000000000002</v>
      </c>
      <c r="F116">
        <v>0.874</v>
      </c>
      <c r="G116">
        <v>1.7500000000000002E-2</v>
      </c>
    </row>
    <row r="117" spans="1:7" x14ac:dyDescent="0.3">
      <c r="A117" t="s">
        <v>642</v>
      </c>
      <c r="B117" t="s">
        <v>565</v>
      </c>
      <c r="C117" t="s">
        <v>66</v>
      </c>
      <c r="D117">
        <v>55.11</v>
      </c>
      <c r="E117">
        <v>47.829000000000001</v>
      </c>
      <c r="F117">
        <v>7.2809999999999997</v>
      </c>
      <c r="G117">
        <v>0.1321</v>
      </c>
    </row>
    <row r="118" spans="1:7" x14ac:dyDescent="0.3">
      <c r="A118" t="s">
        <v>644</v>
      </c>
      <c r="B118" t="s">
        <v>565</v>
      </c>
      <c r="C118" t="s">
        <v>285</v>
      </c>
      <c r="D118">
        <v>50.93</v>
      </c>
      <c r="E118">
        <v>47.545000000000002</v>
      </c>
      <c r="F118">
        <v>3.3849999999999998</v>
      </c>
      <c r="G118">
        <v>6.6500000000000004E-2</v>
      </c>
    </row>
    <row r="119" spans="1:7" x14ac:dyDescent="0.3">
      <c r="A119" t="s">
        <v>646</v>
      </c>
      <c r="B119" t="s">
        <v>399</v>
      </c>
      <c r="C119" t="s">
        <v>1296</v>
      </c>
      <c r="D119">
        <v>86.37</v>
      </c>
      <c r="E119">
        <v>54.042000000000002</v>
      </c>
      <c r="F119">
        <v>32.328000000000003</v>
      </c>
      <c r="G119">
        <v>0.37430000000000002</v>
      </c>
    </row>
    <row r="120" spans="1:7" x14ac:dyDescent="0.3">
      <c r="A120" t="s">
        <v>648</v>
      </c>
      <c r="B120" t="s">
        <v>399</v>
      </c>
      <c r="C120" t="s">
        <v>151</v>
      </c>
      <c r="D120">
        <v>78.13</v>
      </c>
      <c r="E120">
        <v>75.295000000000002</v>
      </c>
      <c r="F120">
        <v>2.835</v>
      </c>
      <c r="G120">
        <v>3.6299999999999999E-2</v>
      </c>
    </row>
    <row r="121" spans="1:7" x14ac:dyDescent="0.3">
      <c r="A121" t="s">
        <v>650</v>
      </c>
      <c r="B121" t="s">
        <v>399</v>
      </c>
      <c r="C121" t="s">
        <v>153</v>
      </c>
      <c r="D121">
        <v>117.51</v>
      </c>
      <c r="E121">
        <v>111.44199999999999</v>
      </c>
      <c r="F121">
        <v>6.0679999999999996</v>
      </c>
      <c r="G121">
        <v>5.16E-2</v>
      </c>
    </row>
    <row r="122" spans="1:7" x14ac:dyDescent="0.3">
      <c r="A122" t="s">
        <v>652</v>
      </c>
      <c r="B122" t="s">
        <v>399</v>
      </c>
      <c r="C122" t="s">
        <v>86</v>
      </c>
      <c r="D122">
        <v>145.43</v>
      </c>
      <c r="E122">
        <v>97.123000000000005</v>
      </c>
      <c r="F122">
        <v>48.307000000000002</v>
      </c>
      <c r="G122">
        <v>0.3322</v>
      </c>
    </row>
    <row r="123" spans="1:7" x14ac:dyDescent="0.3">
      <c r="A123" t="s">
        <v>654</v>
      </c>
      <c r="B123" t="s">
        <v>399</v>
      </c>
      <c r="C123" t="s">
        <v>290</v>
      </c>
      <c r="D123">
        <v>44.3</v>
      </c>
      <c r="E123">
        <v>42.871000000000002</v>
      </c>
      <c r="F123">
        <v>1.429</v>
      </c>
      <c r="G123">
        <v>3.2300000000000002E-2</v>
      </c>
    </row>
    <row r="124" spans="1:7" x14ac:dyDescent="0.3">
      <c r="A124" t="s">
        <v>656</v>
      </c>
      <c r="B124" t="s">
        <v>399</v>
      </c>
      <c r="C124" t="s">
        <v>291</v>
      </c>
      <c r="D124">
        <v>52.63</v>
      </c>
      <c r="E124">
        <v>46.524999999999999</v>
      </c>
      <c r="F124">
        <v>6.1050000000000004</v>
      </c>
      <c r="G124">
        <v>0.11600000000000001</v>
      </c>
    </row>
    <row r="125" spans="1:7" x14ac:dyDescent="0.3">
      <c r="A125" t="s">
        <v>658</v>
      </c>
      <c r="B125" t="s">
        <v>399</v>
      </c>
      <c r="C125" t="s">
        <v>57</v>
      </c>
      <c r="D125">
        <v>46.31</v>
      </c>
      <c r="E125">
        <v>41.966999999999999</v>
      </c>
      <c r="F125">
        <v>4.343</v>
      </c>
      <c r="G125">
        <v>9.3799999999999994E-2</v>
      </c>
    </row>
    <row r="126" spans="1:7" x14ac:dyDescent="0.3">
      <c r="A126" t="s">
        <v>660</v>
      </c>
      <c r="B126" t="s">
        <v>399</v>
      </c>
      <c r="C126" t="s">
        <v>292</v>
      </c>
      <c r="D126">
        <v>56.46</v>
      </c>
      <c r="E126">
        <v>51.988999999999997</v>
      </c>
      <c r="F126">
        <v>4.4710000000000001</v>
      </c>
      <c r="G126">
        <v>7.9200000000000007E-2</v>
      </c>
    </row>
    <row r="127" spans="1:7" x14ac:dyDescent="0.3">
      <c r="A127" t="s">
        <v>662</v>
      </c>
      <c r="B127" t="s">
        <v>399</v>
      </c>
      <c r="C127" t="s">
        <v>293</v>
      </c>
      <c r="D127">
        <v>47.5</v>
      </c>
      <c r="E127">
        <v>42.304000000000002</v>
      </c>
      <c r="F127">
        <v>5.1959999999999997</v>
      </c>
      <c r="G127">
        <v>0.1094</v>
      </c>
    </row>
    <row r="128" spans="1:7" x14ac:dyDescent="0.3">
      <c r="A128" t="s">
        <v>664</v>
      </c>
      <c r="B128" t="s">
        <v>399</v>
      </c>
      <c r="C128" t="s">
        <v>96</v>
      </c>
      <c r="D128">
        <v>61.52</v>
      </c>
      <c r="E128">
        <v>52.344000000000001</v>
      </c>
      <c r="F128">
        <v>9.1760000000000002</v>
      </c>
      <c r="G128">
        <v>0.1492</v>
      </c>
    </row>
    <row r="129" spans="1:7" x14ac:dyDescent="0.3">
      <c r="A129" t="s">
        <v>666</v>
      </c>
      <c r="B129" t="s">
        <v>399</v>
      </c>
      <c r="C129" t="s">
        <v>294</v>
      </c>
      <c r="D129">
        <v>44.26</v>
      </c>
      <c r="E129">
        <v>36.587000000000003</v>
      </c>
      <c r="F129">
        <v>7.673</v>
      </c>
      <c r="G129">
        <v>0.1734</v>
      </c>
    </row>
    <row r="130" spans="1:7" x14ac:dyDescent="0.3">
      <c r="A130" t="s">
        <v>668</v>
      </c>
      <c r="B130" t="s">
        <v>399</v>
      </c>
      <c r="C130" t="s">
        <v>295</v>
      </c>
      <c r="D130">
        <v>33.28</v>
      </c>
      <c r="E130">
        <v>32.064</v>
      </c>
      <c r="F130">
        <v>1.216</v>
      </c>
      <c r="G130">
        <v>3.6499999999999998E-2</v>
      </c>
    </row>
    <row r="131" spans="1:7" x14ac:dyDescent="0.3">
      <c r="A131" t="s">
        <v>670</v>
      </c>
      <c r="B131" t="s">
        <v>399</v>
      </c>
      <c r="C131" t="s">
        <v>312</v>
      </c>
      <c r="D131">
        <v>28.58</v>
      </c>
      <c r="E131">
        <v>25.273</v>
      </c>
      <c r="F131">
        <v>3.3069999999999999</v>
      </c>
      <c r="G131">
        <v>0.1157</v>
      </c>
    </row>
    <row r="132" spans="1:7" x14ac:dyDescent="0.3">
      <c r="A132" t="s">
        <v>672</v>
      </c>
      <c r="B132" t="s">
        <v>399</v>
      </c>
      <c r="C132" t="s">
        <v>313</v>
      </c>
      <c r="D132">
        <v>57.87</v>
      </c>
      <c r="E132">
        <v>55.05</v>
      </c>
      <c r="F132">
        <v>2.82</v>
      </c>
      <c r="G132">
        <v>4.87E-2</v>
      </c>
    </row>
    <row r="133" spans="1:7" x14ac:dyDescent="0.3">
      <c r="A133" t="s">
        <v>674</v>
      </c>
      <c r="B133" t="s">
        <v>399</v>
      </c>
      <c r="C133" t="s">
        <v>80</v>
      </c>
      <c r="D133">
        <v>48.17</v>
      </c>
      <c r="E133">
        <v>44.143999999999998</v>
      </c>
      <c r="F133">
        <v>4.0259999999999998</v>
      </c>
      <c r="G133">
        <v>8.3599999999999994E-2</v>
      </c>
    </row>
    <row r="134" spans="1:7" x14ac:dyDescent="0.3">
      <c r="A134" t="s">
        <v>676</v>
      </c>
      <c r="B134" t="s">
        <v>399</v>
      </c>
      <c r="C134" t="s">
        <v>98</v>
      </c>
      <c r="D134">
        <v>61.22</v>
      </c>
      <c r="E134">
        <v>42.664000000000001</v>
      </c>
      <c r="F134">
        <v>18.556000000000001</v>
      </c>
      <c r="G134">
        <v>0.30309999999999998</v>
      </c>
    </row>
    <row r="135" spans="1:7" x14ac:dyDescent="0.3">
      <c r="A135" t="s">
        <v>678</v>
      </c>
      <c r="B135" t="s">
        <v>399</v>
      </c>
      <c r="C135" t="s">
        <v>314</v>
      </c>
      <c r="D135">
        <v>65.650000000000006</v>
      </c>
      <c r="E135">
        <v>56.529000000000003</v>
      </c>
      <c r="F135">
        <v>9.1210000000000004</v>
      </c>
      <c r="G135">
        <v>0.1389</v>
      </c>
    </row>
    <row r="136" spans="1:7" x14ac:dyDescent="0.3">
      <c r="A136" t="s">
        <v>680</v>
      </c>
      <c r="B136" t="s">
        <v>399</v>
      </c>
      <c r="C136" t="s">
        <v>320</v>
      </c>
      <c r="D136">
        <v>42.17</v>
      </c>
      <c r="E136">
        <v>38.651000000000003</v>
      </c>
      <c r="F136">
        <v>3.5190000000000001</v>
      </c>
      <c r="G136">
        <v>8.3400000000000002E-2</v>
      </c>
    </row>
    <row r="137" spans="1:7" x14ac:dyDescent="0.3">
      <c r="A137" t="s">
        <v>682</v>
      </c>
      <c r="B137" t="s">
        <v>399</v>
      </c>
      <c r="C137" t="s">
        <v>59</v>
      </c>
      <c r="D137">
        <v>36.44</v>
      </c>
      <c r="E137">
        <v>23.602</v>
      </c>
      <c r="F137">
        <v>12.837999999999999</v>
      </c>
      <c r="G137">
        <v>0.3523</v>
      </c>
    </row>
    <row r="138" spans="1:7" x14ac:dyDescent="0.3">
      <c r="A138" t="s">
        <v>684</v>
      </c>
      <c r="B138" t="s">
        <v>399</v>
      </c>
      <c r="C138" t="s">
        <v>321</v>
      </c>
      <c r="D138">
        <v>37.200000000000003</v>
      </c>
      <c r="E138">
        <v>36.051000000000002</v>
      </c>
      <c r="F138">
        <v>1.149</v>
      </c>
      <c r="G138">
        <v>3.09E-2</v>
      </c>
    </row>
    <row r="139" spans="1:7" x14ac:dyDescent="0.3">
      <c r="A139" t="s">
        <v>686</v>
      </c>
      <c r="B139" t="s">
        <v>399</v>
      </c>
      <c r="C139" t="s">
        <v>322</v>
      </c>
      <c r="D139">
        <v>46.34</v>
      </c>
      <c r="E139">
        <v>42.109000000000002</v>
      </c>
      <c r="F139">
        <v>4.2309999999999999</v>
      </c>
      <c r="G139">
        <v>9.1300000000000006E-2</v>
      </c>
    </row>
    <row r="140" spans="1:7" x14ac:dyDescent="0.3">
      <c r="A140" t="s">
        <v>688</v>
      </c>
      <c r="B140" t="s">
        <v>399</v>
      </c>
      <c r="C140" t="s">
        <v>112</v>
      </c>
      <c r="D140">
        <v>58.88</v>
      </c>
      <c r="E140">
        <v>44.692999999999998</v>
      </c>
      <c r="F140">
        <v>14.186999999999999</v>
      </c>
      <c r="G140">
        <v>0.2409</v>
      </c>
    </row>
    <row r="141" spans="1:7" x14ac:dyDescent="0.3">
      <c r="A141" t="s">
        <v>690</v>
      </c>
      <c r="B141" t="s">
        <v>399</v>
      </c>
      <c r="C141" t="s">
        <v>323</v>
      </c>
      <c r="D141">
        <v>47.18</v>
      </c>
      <c r="E141">
        <v>40.427</v>
      </c>
      <c r="F141">
        <v>6.7530000000000001</v>
      </c>
      <c r="G141">
        <v>0.1431</v>
      </c>
    </row>
    <row r="142" spans="1:7" x14ac:dyDescent="0.3">
      <c r="A142" t="s">
        <v>692</v>
      </c>
      <c r="B142" t="s">
        <v>399</v>
      </c>
      <c r="C142" t="s">
        <v>348</v>
      </c>
      <c r="D142">
        <v>448.57</v>
      </c>
      <c r="E142">
        <v>393.06900000000002</v>
      </c>
      <c r="F142">
        <v>55.500999999999998</v>
      </c>
      <c r="G142">
        <v>0.1237</v>
      </c>
    </row>
    <row r="143" spans="1:7" x14ac:dyDescent="0.3">
      <c r="A143" t="s">
        <v>694</v>
      </c>
      <c r="B143" t="s">
        <v>399</v>
      </c>
      <c r="C143" t="s">
        <v>349</v>
      </c>
      <c r="D143">
        <v>146.5</v>
      </c>
      <c r="E143">
        <v>132.30500000000001</v>
      </c>
      <c r="F143">
        <v>14.195</v>
      </c>
      <c r="G143">
        <v>9.69E-2</v>
      </c>
    </row>
    <row r="144" spans="1:7" x14ac:dyDescent="0.3">
      <c r="A144" t="s">
        <v>696</v>
      </c>
      <c r="B144" t="s">
        <v>399</v>
      </c>
      <c r="C144" t="s">
        <v>350</v>
      </c>
      <c r="D144">
        <v>139.38999999999999</v>
      </c>
      <c r="E144">
        <v>133.13800000000001</v>
      </c>
      <c r="F144">
        <v>6.2519999999999998</v>
      </c>
      <c r="G144">
        <v>4.4900000000000002E-2</v>
      </c>
    </row>
    <row r="145" spans="1:7" x14ac:dyDescent="0.3">
      <c r="A145" t="s">
        <v>698</v>
      </c>
      <c r="B145" t="s">
        <v>399</v>
      </c>
      <c r="C145" t="s">
        <v>351</v>
      </c>
      <c r="D145">
        <v>134.13999999999999</v>
      </c>
      <c r="E145">
        <v>126.23399999999999</v>
      </c>
      <c r="F145">
        <v>7.9059999999999997</v>
      </c>
      <c r="G145">
        <v>5.8900000000000001E-2</v>
      </c>
    </row>
    <row r="146" spans="1:7" x14ac:dyDescent="0.3">
      <c r="A146" t="s">
        <v>700</v>
      </c>
      <c r="B146" t="s">
        <v>399</v>
      </c>
      <c r="C146" t="s">
        <v>352</v>
      </c>
      <c r="D146">
        <v>93.19</v>
      </c>
      <c r="E146">
        <v>85.983000000000004</v>
      </c>
      <c r="F146">
        <v>7.2069999999999999</v>
      </c>
      <c r="G146">
        <v>7.7299999999999994E-2</v>
      </c>
    </row>
    <row r="147" spans="1:7" x14ac:dyDescent="0.3">
      <c r="A147" t="s">
        <v>702</v>
      </c>
      <c r="B147" t="s">
        <v>399</v>
      </c>
      <c r="C147" t="s">
        <v>353</v>
      </c>
      <c r="D147">
        <v>116.7</v>
      </c>
      <c r="E147">
        <v>109.029</v>
      </c>
      <c r="F147">
        <v>7.6710000000000003</v>
      </c>
      <c r="G147">
        <v>6.5699999999999995E-2</v>
      </c>
    </row>
    <row r="148" spans="1:7" x14ac:dyDescent="0.3">
      <c r="A148" t="s">
        <v>704</v>
      </c>
      <c r="B148" t="s">
        <v>399</v>
      </c>
      <c r="C148" t="s">
        <v>354</v>
      </c>
      <c r="D148">
        <v>110.75</v>
      </c>
      <c r="E148">
        <v>101.568</v>
      </c>
      <c r="F148">
        <v>9.1820000000000004</v>
      </c>
      <c r="G148">
        <v>8.2900000000000001E-2</v>
      </c>
    </row>
    <row r="149" spans="1:7" x14ac:dyDescent="0.3">
      <c r="A149" t="s">
        <v>707</v>
      </c>
      <c r="B149" t="s">
        <v>706</v>
      </c>
      <c r="C149" t="s">
        <v>167</v>
      </c>
      <c r="D149">
        <v>86.62</v>
      </c>
      <c r="E149">
        <v>79.311000000000007</v>
      </c>
      <c r="F149">
        <v>7.3090000000000002</v>
      </c>
      <c r="G149">
        <v>8.4400000000000003E-2</v>
      </c>
    </row>
    <row r="150" spans="1:7" x14ac:dyDescent="0.3">
      <c r="A150" t="s">
        <v>709</v>
      </c>
      <c r="B150" t="s">
        <v>706</v>
      </c>
      <c r="C150" t="s">
        <v>168</v>
      </c>
      <c r="D150">
        <v>82.53</v>
      </c>
      <c r="E150">
        <v>72.165999999999997</v>
      </c>
      <c r="F150">
        <v>10.364000000000001</v>
      </c>
      <c r="G150">
        <v>0.12559999999999999</v>
      </c>
    </row>
    <row r="151" spans="1:7" x14ac:dyDescent="0.3">
      <c r="A151" t="s">
        <v>711</v>
      </c>
      <c r="B151" t="s">
        <v>706</v>
      </c>
      <c r="C151" t="s">
        <v>1297</v>
      </c>
      <c r="D151">
        <v>82.08</v>
      </c>
      <c r="E151">
        <v>73.856999999999999</v>
      </c>
      <c r="F151">
        <v>8.2230000000000008</v>
      </c>
      <c r="G151">
        <v>0.1002</v>
      </c>
    </row>
    <row r="152" spans="1:7" x14ac:dyDescent="0.3">
      <c r="A152" t="s">
        <v>713</v>
      </c>
      <c r="B152" t="s">
        <v>706</v>
      </c>
      <c r="C152" t="s">
        <v>170</v>
      </c>
      <c r="D152">
        <v>68.650000000000006</v>
      </c>
      <c r="E152">
        <v>60.015999999999998</v>
      </c>
      <c r="F152">
        <v>8.6340000000000003</v>
      </c>
      <c r="G152">
        <v>0.1258</v>
      </c>
    </row>
    <row r="153" spans="1:7" x14ac:dyDescent="0.3">
      <c r="A153" t="s">
        <v>715</v>
      </c>
      <c r="B153" t="s">
        <v>706</v>
      </c>
      <c r="C153" t="s">
        <v>185</v>
      </c>
      <c r="D153">
        <v>76.73</v>
      </c>
      <c r="E153">
        <v>65.097999999999999</v>
      </c>
      <c r="F153">
        <v>11.632</v>
      </c>
      <c r="G153">
        <v>0.15160000000000001</v>
      </c>
    </row>
    <row r="154" spans="1:7" x14ac:dyDescent="0.3">
      <c r="A154" t="s">
        <v>717</v>
      </c>
      <c r="B154" t="s">
        <v>706</v>
      </c>
      <c r="C154" t="s">
        <v>186</v>
      </c>
      <c r="D154">
        <v>122.8</v>
      </c>
      <c r="E154">
        <v>111.568</v>
      </c>
      <c r="F154">
        <v>11.231999999999999</v>
      </c>
      <c r="G154">
        <v>9.1499999999999998E-2</v>
      </c>
    </row>
    <row r="155" spans="1:7" x14ac:dyDescent="0.3">
      <c r="A155" t="s">
        <v>719</v>
      </c>
      <c r="B155" t="s">
        <v>706</v>
      </c>
      <c r="C155" t="s">
        <v>191</v>
      </c>
      <c r="D155">
        <v>58.34</v>
      </c>
      <c r="E155">
        <v>47.594999999999999</v>
      </c>
      <c r="F155">
        <v>10.744999999999999</v>
      </c>
      <c r="G155">
        <v>0.1842</v>
      </c>
    </row>
    <row r="156" spans="1:7" x14ac:dyDescent="0.3">
      <c r="A156" t="s">
        <v>721</v>
      </c>
      <c r="B156" t="s">
        <v>706</v>
      </c>
      <c r="C156" t="s">
        <v>39</v>
      </c>
      <c r="D156">
        <v>38.159999999999997</v>
      </c>
      <c r="E156">
        <v>26.994</v>
      </c>
      <c r="F156">
        <v>11.166</v>
      </c>
      <c r="G156">
        <v>0.29260000000000003</v>
      </c>
    </row>
    <row r="157" spans="1:7" x14ac:dyDescent="0.3">
      <c r="A157" t="s">
        <v>723</v>
      </c>
      <c r="B157" t="s">
        <v>706</v>
      </c>
      <c r="C157" t="s">
        <v>192</v>
      </c>
      <c r="D157">
        <v>45.73</v>
      </c>
      <c r="E157">
        <v>35.469000000000001</v>
      </c>
      <c r="F157">
        <v>10.260999999999999</v>
      </c>
      <c r="G157">
        <v>0.22439999999999999</v>
      </c>
    </row>
    <row r="158" spans="1:7" x14ac:dyDescent="0.3">
      <c r="A158" t="s">
        <v>725</v>
      </c>
      <c r="B158" t="s">
        <v>706</v>
      </c>
      <c r="C158" t="s">
        <v>193</v>
      </c>
      <c r="D158">
        <v>78.5</v>
      </c>
      <c r="E158">
        <v>66.603999999999999</v>
      </c>
      <c r="F158">
        <v>11.896000000000001</v>
      </c>
      <c r="G158">
        <v>0.1515</v>
      </c>
    </row>
    <row r="159" spans="1:7" x14ac:dyDescent="0.3">
      <c r="A159" t="s">
        <v>727</v>
      </c>
      <c r="B159" t="s">
        <v>706</v>
      </c>
      <c r="C159" t="s">
        <v>88</v>
      </c>
      <c r="D159">
        <v>68.5</v>
      </c>
      <c r="E159">
        <v>49.597999999999999</v>
      </c>
      <c r="F159">
        <v>18.902000000000001</v>
      </c>
      <c r="G159">
        <v>0.27589999999999998</v>
      </c>
    </row>
    <row r="160" spans="1:7" x14ac:dyDescent="0.3">
      <c r="A160" t="s">
        <v>729</v>
      </c>
      <c r="B160" t="s">
        <v>706</v>
      </c>
      <c r="C160" t="s">
        <v>212</v>
      </c>
      <c r="D160">
        <v>79.02</v>
      </c>
      <c r="E160">
        <v>71.453999999999994</v>
      </c>
      <c r="F160">
        <v>7.5659999999999998</v>
      </c>
      <c r="G160">
        <v>9.5699999999999993E-2</v>
      </c>
    </row>
    <row r="161" spans="1:7" x14ac:dyDescent="0.3">
      <c r="A161" t="s">
        <v>731</v>
      </c>
      <c r="B161" t="s">
        <v>706</v>
      </c>
      <c r="C161" t="s">
        <v>27</v>
      </c>
      <c r="D161">
        <v>65.91</v>
      </c>
      <c r="E161">
        <v>50.494</v>
      </c>
      <c r="F161">
        <v>15.416</v>
      </c>
      <c r="G161">
        <v>0.2339</v>
      </c>
    </row>
    <row r="162" spans="1:7" x14ac:dyDescent="0.3">
      <c r="A162" t="s">
        <v>733</v>
      </c>
      <c r="B162" t="s">
        <v>706</v>
      </c>
      <c r="C162" t="s">
        <v>213</v>
      </c>
      <c r="D162">
        <v>34.01</v>
      </c>
      <c r="E162">
        <v>30.669</v>
      </c>
      <c r="F162">
        <v>3.3410000000000002</v>
      </c>
      <c r="G162">
        <v>9.8199999999999996E-2</v>
      </c>
    </row>
    <row r="163" spans="1:7" x14ac:dyDescent="0.3">
      <c r="A163" t="s">
        <v>735</v>
      </c>
      <c r="B163" t="s">
        <v>706</v>
      </c>
      <c r="C163" t="s">
        <v>214</v>
      </c>
      <c r="D163">
        <v>38.86</v>
      </c>
      <c r="E163">
        <v>35.688000000000002</v>
      </c>
      <c r="F163">
        <v>3.1720000000000002</v>
      </c>
      <c r="G163">
        <v>8.1600000000000006E-2</v>
      </c>
    </row>
    <row r="164" spans="1:7" x14ac:dyDescent="0.3">
      <c r="A164" t="s">
        <v>737</v>
      </c>
      <c r="B164" t="s">
        <v>706</v>
      </c>
      <c r="C164" t="s">
        <v>215</v>
      </c>
      <c r="D164">
        <v>77.23</v>
      </c>
      <c r="E164">
        <v>63.707999999999998</v>
      </c>
      <c r="F164">
        <v>13.522</v>
      </c>
      <c r="G164">
        <v>0.17510000000000001</v>
      </c>
    </row>
    <row r="165" spans="1:7" x14ac:dyDescent="0.3">
      <c r="A165" t="s">
        <v>739</v>
      </c>
      <c r="B165" t="s">
        <v>706</v>
      </c>
      <c r="C165" t="s">
        <v>216</v>
      </c>
      <c r="D165">
        <v>83.43</v>
      </c>
      <c r="E165">
        <v>67.010000000000005</v>
      </c>
      <c r="F165">
        <v>16.420000000000002</v>
      </c>
      <c r="G165">
        <v>0.1968</v>
      </c>
    </row>
    <row r="166" spans="1:7" x14ac:dyDescent="0.3">
      <c r="A166" t="s">
        <v>741</v>
      </c>
      <c r="B166" t="s">
        <v>706</v>
      </c>
      <c r="C166" t="s">
        <v>217</v>
      </c>
      <c r="D166">
        <v>57.09</v>
      </c>
      <c r="E166">
        <v>48.737000000000002</v>
      </c>
      <c r="F166">
        <v>8.3529999999999998</v>
      </c>
      <c r="G166">
        <v>0.14630000000000001</v>
      </c>
    </row>
    <row r="167" spans="1:7" x14ac:dyDescent="0.3">
      <c r="A167" t="s">
        <v>743</v>
      </c>
      <c r="B167" t="s">
        <v>706</v>
      </c>
      <c r="C167" t="s">
        <v>218</v>
      </c>
      <c r="D167">
        <v>38.4</v>
      </c>
      <c r="E167">
        <v>36.436</v>
      </c>
      <c r="F167">
        <v>1.964</v>
      </c>
      <c r="G167">
        <v>5.11E-2</v>
      </c>
    </row>
    <row r="168" spans="1:7" x14ac:dyDescent="0.3">
      <c r="A168" t="s">
        <v>745</v>
      </c>
      <c r="B168" t="s">
        <v>706</v>
      </c>
      <c r="C168" t="s">
        <v>219</v>
      </c>
      <c r="D168">
        <v>28.62</v>
      </c>
      <c r="E168">
        <v>18.03</v>
      </c>
      <c r="F168">
        <v>10.59</v>
      </c>
      <c r="G168">
        <v>0.37</v>
      </c>
    </row>
    <row r="169" spans="1:7" x14ac:dyDescent="0.3">
      <c r="A169" t="s">
        <v>747</v>
      </c>
      <c r="B169" t="s">
        <v>706</v>
      </c>
      <c r="C169" t="s">
        <v>220</v>
      </c>
      <c r="D169">
        <v>36.4</v>
      </c>
      <c r="E169">
        <v>33.441000000000003</v>
      </c>
      <c r="F169">
        <v>2.9590000000000001</v>
      </c>
      <c r="G169">
        <v>8.1299999999999997E-2</v>
      </c>
    </row>
    <row r="170" spans="1:7" x14ac:dyDescent="0.3">
      <c r="A170" t="s">
        <v>749</v>
      </c>
      <c r="B170" t="s">
        <v>706</v>
      </c>
      <c r="C170" t="s">
        <v>221</v>
      </c>
      <c r="D170">
        <v>71.540000000000006</v>
      </c>
      <c r="E170">
        <v>59.252000000000002</v>
      </c>
      <c r="F170">
        <v>12.288</v>
      </c>
      <c r="G170">
        <v>0.17180000000000001</v>
      </c>
    </row>
    <row r="171" spans="1:7" x14ac:dyDescent="0.3">
      <c r="A171" t="s">
        <v>751</v>
      </c>
      <c r="B171" t="s">
        <v>706</v>
      </c>
      <c r="C171" t="s">
        <v>104</v>
      </c>
      <c r="D171">
        <v>38.18</v>
      </c>
      <c r="E171">
        <v>26.882000000000001</v>
      </c>
      <c r="F171">
        <v>11.298</v>
      </c>
      <c r="G171">
        <v>0.2959</v>
      </c>
    </row>
    <row r="172" spans="1:7" x14ac:dyDescent="0.3">
      <c r="A172" t="s">
        <v>753</v>
      </c>
      <c r="B172" t="s">
        <v>706</v>
      </c>
      <c r="C172" t="s">
        <v>234</v>
      </c>
      <c r="D172">
        <v>40.950000000000003</v>
      </c>
      <c r="E172">
        <v>36.408999999999999</v>
      </c>
      <c r="F172">
        <v>4.5410000000000004</v>
      </c>
      <c r="G172">
        <v>0.1109</v>
      </c>
    </row>
    <row r="173" spans="1:7" x14ac:dyDescent="0.3">
      <c r="A173" t="s">
        <v>755</v>
      </c>
      <c r="B173" t="s">
        <v>706</v>
      </c>
      <c r="C173" t="s">
        <v>235</v>
      </c>
      <c r="D173">
        <v>65.040000000000006</v>
      </c>
      <c r="E173">
        <v>59.031999999999996</v>
      </c>
      <c r="F173">
        <v>6.008</v>
      </c>
      <c r="G173">
        <v>9.2399999999999996E-2</v>
      </c>
    </row>
    <row r="174" spans="1:7" x14ac:dyDescent="0.3">
      <c r="A174" t="s">
        <v>757</v>
      </c>
      <c r="B174" t="s">
        <v>706</v>
      </c>
      <c r="C174" t="s">
        <v>236</v>
      </c>
      <c r="D174">
        <v>44.61</v>
      </c>
      <c r="E174">
        <v>40.768999999999998</v>
      </c>
      <c r="F174">
        <v>3.8410000000000002</v>
      </c>
      <c r="G174">
        <v>8.6099999999999996E-2</v>
      </c>
    </row>
    <row r="175" spans="1:7" x14ac:dyDescent="0.3">
      <c r="A175" t="s">
        <v>759</v>
      </c>
      <c r="B175" t="s">
        <v>706</v>
      </c>
      <c r="C175" t="s">
        <v>237</v>
      </c>
      <c r="D175">
        <v>58.02</v>
      </c>
      <c r="E175">
        <v>48.71</v>
      </c>
      <c r="F175">
        <v>9.31</v>
      </c>
      <c r="G175">
        <v>0.1605</v>
      </c>
    </row>
    <row r="176" spans="1:7" x14ac:dyDescent="0.3">
      <c r="A176" t="s">
        <v>761</v>
      </c>
      <c r="B176" t="s">
        <v>706</v>
      </c>
      <c r="C176" t="s">
        <v>240</v>
      </c>
      <c r="D176">
        <v>38.14</v>
      </c>
      <c r="E176">
        <v>35.070999999999998</v>
      </c>
      <c r="F176">
        <v>3.069</v>
      </c>
      <c r="G176">
        <v>8.0500000000000002E-2</v>
      </c>
    </row>
    <row r="177" spans="1:7" x14ac:dyDescent="0.3">
      <c r="A177" t="s">
        <v>763</v>
      </c>
      <c r="B177" t="s">
        <v>706</v>
      </c>
      <c r="C177" t="s">
        <v>241</v>
      </c>
      <c r="D177">
        <v>40.270000000000003</v>
      </c>
      <c r="E177">
        <v>34.884</v>
      </c>
      <c r="F177">
        <v>5.3860000000000001</v>
      </c>
      <c r="G177">
        <v>0.13370000000000001</v>
      </c>
    </row>
    <row r="178" spans="1:7" x14ac:dyDescent="0.3">
      <c r="A178" t="s">
        <v>765</v>
      </c>
      <c r="B178" t="s">
        <v>706</v>
      </c>
      <c r="C178" t="s">
        <v>28</v>
      </c>
      <c r="D178">
        <v>62.04</v>
      </c>
      <c r="E178">
        <v>35.258000000000003</v>
      </c>
      <c r="F178">
        <v>26.782</v>
      </c>
      <c r="G178">
        <v>0.43169999999999997</v>
      </c>
    </row>
    <row r="179" spans="1:7" x14ac:dyDescent="0.3">
      <c r="A179" t="s">
        <v>767</v>
      </c>
      <c r="B179" t="s">
        <v>706</v>
      </c>
      <c r="C179" t="s">
        <v>270</v>
      </c>
      <c r="D179">
        <v>58.97</v>
      </c>
      <c r="E179">
        <v>46.103000000000002</v>
      </c>
      <c r="F179">
        <v>12.867000000000001</v>
      </c>
      <c r="G179">
        <v>0.21820000000000001</v>
      </c>
    </row>
    <row r="180" spans="1:7" x14ac:dyDescent="0.3">
      <c r="A180" t="s">
        <v>769</v>
      </c>
      <c r="B180" t="s">
        <v>706</v>
      </c>
      <c r="C180" t="s">
        <v>271</v>
      </c>
      <c r="D180">
        <v>48.2</v>
      </c>
      <c r="E180">
        <v>34.192</v>
      </c>
      <c r="F180">
        <v>14.007999999999999</v>
      </c>
      <c r="G180">
        <v>0.29060000000000002</v>
      </c>
    </row>
    <row r="181" spans="1:7" x14ac:dyDescent="0.3">
      <c r="A181" t="s">
        <v>771</v>
      </c>
      <c r="B181" t="s">
        <v>706</v>
      </c>
      <c r="C181" t="s">
        <v>54</v>
      </c>
      <c r="D181">
        <v>74.040000000000006</v>
      </c>
      <c r="E181">
        <v>37.460999999999999</v>
      </c>
      <c r="F181">
        <v>36.579000000000001</v>
      </c>
      <c r="G181">
        <v>0.49399999999999999</v>
      </c>
    </row>
    <row r="182" spans="1:7" x14ac:dyDescent="0.3">
      <c r="A182" t="s">
        <v>773</v>
      </c>
      <c r="B182" t="s">
        <v>706</v>
      </c>
      <c r="C182" t="s">
        <v>71</v>
      </c>
      <c r="D182">
        <v>55.26</v>
      </c>
      <c r="E182">
        <v>28.242999999999999</v>
      </c>
      <c r="F182">
        <v>27.016999999999999</v>
      </c>
      <c r="G182">
        <v>0.4889</v>
      </c>
    </row>
    <row r="183" spans="1:7" x14ac:dyDescent="0.3">
      <c r="A183" t="s">
        <v>775</v>
      </c>
      <c r="B183" t="s">
        <v>706</v>
      </c>
      <c r="C183" t="s">
        <v>272</v>
      </c>
      <c r="D183">
        <v>67.17</v>
      </c>
      <c r="E183">
        <v>59.131</v>
      </c>
      <c r="F183">
        <v>8.0389999999999997</v>
      </c>
      <c r="G183">
        <v>0.1197</v>
      </c>
    </row>
    <row r="184" spans="1:7" x14ac:dyDescent="0.3">
      <c r="A184" t="s">
        <v>777</v>
      </c>
      <c r="B184" t="s">
        <v>706</v>
      </c>
      <c r="C184" t="s">
        <v>93</v>
      </c>
      <c r="D184">
        <v>62.95</v>
      </c>
      <c r="E184">
        <v>36.143999999999998</v>
      </c>
      <c r="F184">
        <v>26.806000000000001</v>
      </c>
      <c r="G184">
        <v>0.42580000000000001</v>
      </c>
    </row>
    <row r="185" spans="1:7" x14ac:dyDescent="0.3">
      <c r="A185" t="s">
        <v>779</v>
      </c>
      <c r="B185" t="s">
        <v>706</v>
      </c>
      <c r="C185" t="s">
        <v>25</v>
      </c>
      <c r="D185">
        <v>41.4</v>
      </c>
      <c r="E185">
        <v>26.35</v>
      </c>
      <c r="F185">
        <v>15.05</v>
      </c>
      <c r="G185">
        <v>0.36349999999999999</v>
      </c>
    </row>
    <row r="186" spans="1:7" x14ac:dyDescent="0.3">
      <c r="A186" t="s">
        <v>781</v>
      </c>
      <c r="B186" t="s">
        <v>706</v>
      </c>
      <c r="C186" t="s">
        <v>297</v>
      </c>
      <c r="D186">
        <v>61.42</v>
      </c>
      <c r="E186">
        <v>52.612000000000002</v>
      </c>
      <c r="F186">
        <v>8.8079999999999998</v>
      </c>
      <c r="G186">
        <v>0.1434</v>
      </c>
    </row>
    <row r="187" spans="1:7" x14ac:dyDescent="0.3">
      <c r="A187" t="s">
        <v>783</v>
      </c>
      <c r="B187" t="s">
        <v>706</v>
      </c>
      <c r="C187" t="s">
        <v>63</v>
      </c>
      <c r="D187">
        <v>45.32</v>
      </c>
      <c r="E187">
        <v>21.917999999999999</v>
      </c>
      <c r="F187">
        <v>23.402000000000001</v>
      </c>
      <c r="G187">
        <v>0.51639999999999997</v>
      </c>
    </row>
    <row r="188" spans="1:7" x14ac:dyDescent="0.3">
      <c r="A188" t="s">
        <v>785</v>
      </c>
      <c r="B188" t="s">
        <v>706</v>
      </c>
      <c r="C188" t="s">
        <v>238</v>
      </c>
      <c r="D188">
        <v>61.61</v>
      </c>
      <c r="E188">
        <v>56.743000000000002</v>
      </c>
      <c r="F188">
        <v>4.867</v>
      </c>
      <c r="G188">
        <v>7.9000000000000001E-2</v>
      </c>
    </row>
    <row r="189" spans="1:7" x14ac:dyDescent="0.3">
      <c r="A189" t="s">
        <v>787</v>
      </c>
      <c r="B189" t="s">
        <v>706</v>
      </c>
      <c r="C189" t="s">
        <v>242</v>
      </c>
      <c r="D189">
        <v>48.9</v>
      </c>
      <c r="E189">
        <v>44.070999999999998</v>
      </c>
      <c r="F189">
        <v>4.8289999999999997</v>
      </c>
      <c r="G189">
        <v>9.8799999999999999E-2</v>
      </c>
    </row>
    <row r="190" spans="1:7" x14ac:dyDescent="0.3">
      <c r="A190" t="s">
        <v>789</v>
      </c>
      <c r="B190" t="s">
        <v>706</v>
      </c>
      <c r="C190" t="s">
        <v>41</v>
      </c>
      <c r="D190">
        <v>63.77</v>
      </c>
      <c r="E190">
        <v>52.2</v>
      </c>
      <c r="F190">
        <v>11.57</v>
      </c>
      <c r="G190">
        <v>0.18140000000000001</v>
      </c>
    </row>
    <row r="191" spans="1:7" x14ac:dyDescent="0.3">
      <c r="A191" t="s">
        <v>791</v>
      </c>
      <c r="B191" t="s">
        <v>706</v>
      </c>
      <c r="C191" t="s">
        <v>239</v>
      </c>
      <c r="D191">
        <v>37.729999999999997</v>
      </c>
      <c r="E191">
        <v>34.087000000000003</v>
      </c>
      <c r="F191">
        <v>3.6429999999999998</v>
      </c>
      <c r="G191">
        <v>9.6600000000000005E-2</v>
      </c>
    </row>
    <row r="192" spans="1:7" x14ac:dyDescent="0.3">
      <c r="A192" t="s">
        <v>793</v>
      </c>
      <c r="B192" t="s">
        <v>706</v>
      </c>
      <c r="C192" t="s">
        <v>44</v>
      </c>
      <c r="D192">
        <v>118.67</v>
      </c>
      <c r="E192">
        <v>91.465999999999994</v>
      </c>
      <c r="F192">
        <v>27.204000000000001</v>
      </c>
      <c r="G192">
        <v>0.22919999999999999</v>
      </c>
    </row>
    <row r="193" spans="1:7" x14ac:dyDescent="0.3">
      <c r="A193" t="s">
        <v>795</v>
      </c>
      <c r="B193" t="s">
        <v>706</v>
      </c>
      <c r="C193" t="s">
        <v>111</v>
      </c>
      <c r="D193">
        <v>80.150000000000006</v>
      </c>
      <c r="E193">
        <v>54.545999999999999</v>
      </c>
      <c r="F193">
        <v>25.603999999999999</v>
      </c>
      <c r="G193">
        <v>0.31950000000000001</v>
      </c>
    </row>
    <row r="194" spans="1:7" x14ac:dyDescent="0.3">
      <c r="A194" t="s">
        <v>797</v>
      </c>
      <c r="B194" t="s">
        <v>401</v>
      </c>
      <c r="C194" t="s">
        <v>360</v>
      </c>
      <c r="D194">
        <v>7.46</v>
      </c>
      <c r="E194">
        <v>2.4300000000000002</v>
      </c>
      <c r="F194">
        <v>5.03</v>
      </c>
      <c r="G194">
        <v>0.67430000000000001</v>
      </c>
    </row>
    <row r="195" spans="1:7" x14ac:dyDescent="0.3">
      <c r="A195" t="s">
        <v>799</v>
      </c>
      <c r="B195" t="s">
        <v>401</v>
      </c>
      <c r="C195" t="s">
        <v>366</v>
      </c>
      <c r="D195">
        <v>111.53</v>
      </c>
      <c r="E195">
        <v>78.531000000000006</v>
      </c>
      <c r="F195">
        <v>32.999000000000002</v>
      </c>
      <c r="G195">
        <v>0.2959</v>
      </c>
    </row>
    <row r="196" spans="1:7" x14ac:dyDescent="0.3">
      <c r="A196" t="s">
        <v>801</v>
      </c>
      <c r="B196" t="s">
        <v>401</v>
      </c>
      <c r="C196" t="s">
        <v>371</v>
      </c>
      <c r="D196">
        <v>116.51</v>
      </c>
      <c r="E196">
        <v>92.376000000000005</v>
      </c>
      <c r="F196">
        <v>24.134</v>
      </c>
      <c r="G196">
        <v>0.20710000000000001</v>
      </c>
    </row>
    <row r="197" spans="1:7" x14ac:dyDescent="0.3">
      <c r="A197" t="s">
        <v>803</v>
      </c>
      <c r="B197" t="s">
        <v>401</v>
      </c>
      <c r="C197" t="s">
        <v>372</v>
      </c>
      <c r="D197">
        <v>90.52</v>
      </c>
      <c r="E197">
        <v>75.167000000000002</v>
      </c>
      <c r="F197">
        <v>15.353</v>
      </c>
      <c r="G197">
        <v>0.1696</v>
      </c>
    </row>
    <row r="198" spans="1:7" x14ac:dyDescent="0.3">
      <c r="A198" t="s">
        <v>805</v>
      </c>
      <c r="B198" t="s">
        <v>401</v>
      </c>
      <c r="C198" t="s">
        <v>373</v>
      </c>
      <c r="D198">
        <v>110.02</v>
      </c>
      <c r="E198">
        <v>96.778999999999996</v>
      </c>
      <c r="F198">
        <v>13.241</v>
      </c>
      <c r="G198">
        <v>0.12039999999999999</v>
      </c>
    </row>
    <row r="199" spans="1:7" x14ac:dyDescent="0.3">
      <c r="A199" t="s">
        <v>807</v>
      </c>
      <c r="B199" t="s">
        <v>401</v>
      </c>
      <c r="C199" t="s">
        <v>378</v>
      </c>
      <c r="D199">
        <v>109.91</v>
      </c>
      <c r="E199">
        <v>87.284999999999997</v>
      </c>
      <c r="F199">
        <v>22.625</v>
      </c>
      <c r="G199">
        <v>0.2059</v>
      </c>
    </row>
    <row r="200" spans="1:7" x14ac:dyDescent="0.3">
      <c r="A200" t="s">
        <v>809</v>
      </c>
      <c r="B200" t="s">
        <v>401</v>
      </c>
      <c r="C200" t="s">
        <v>379</v>
      </c>
      <c r="D200">
        <v>89.26</v>
      </c>
      <c r="E200">
        <v>68.971000000000004</v>
      </c>
      <c r="F200">
        <v>20.289000000000001</v>
      </c>
      <c r="G200">
        <v>0.2273</v>
      </c>
    </row>
    <row r="201" spans="1:7" x14ac:dyDescent="0.3">
      <c r="A201" t="s">
        <v>811</v>
      </c>
      <c r="B201" t="s">
        <v>401</v>
      </c>
      <c r="C201" t="s">
        <v>381</v>
      </c>
      <c r="D201">
        <v>144.77000000000001</v>
      </c>
      <c r="E201">
        <v>120.833</v>
      </c>
      <c r="F201">
        <v>23.937000000000001</v>
      </c>
      <c r="G201">
        <v>0.1653</v>
      </c>
    </row>
    <row r="202" spans="1:7" x14ac:dyDescent="0.3">
      <c r="A202" t="s">
        <v>813</v>
      </c>
      <c r="B202" t="s">
        <v>401</v>
      </c>
      <c r="C202" t="s">
        <v>382</v>
      </c>
      <c r="D202">
        <v>129.87</v>
      </c>
      <c r="E202">
        <v>110.36</v>
      </c>
      <c r="F202">
        <v>19.510000000000002</v>
      </c>
      <c r="G202">
        <v>0.1502</v>
      </c>
    </row>
    <row r="203" spans="1:7" x14ac:dyDescent="0.3">
      <c r="A203" t="s">
        <v>815</v>
      </c>
      <c r="B203" t="s">
        <v>401</v>
      </c>
      <c r="C203" t="s">
        <v>384</v>
      </c>
      <c r="D203">
        <v>120.98</v>
      </c>
      <c r="E203">
        <v>93.700999999999993</v>
      </c>
      <c r="F203">
        <v>27.279</v>
      </c>
      <c r="G203">
        <v>0.22550000000000001</v>
      </c>
    </row>
    <row r="204" spans="1:7" x14ac:dyDescent="0.3">
      <c r="A204" t="s">
        <v>817</v>
      </c>
      <c r="B204" t="s">
        <v>401</v>
      </c>
      <c r="C204" t="s">
        <v>387</v>
      </c>
      <c r="D204">
        <v>142.93</v>
      </c>
      <c r="E204">
        <v>101.881</v>
      </c>
      <c r="F204">
        <v>41.048999999999999</v>
      </c>
      <c r="G204">
        <v>0.28720000000000001</v>
      </c>
    </row>
    <row r="205" spans="1:7" x14ac:dyDescent="0.3">
      <c r="A205" t="s">
        <v>819</v>
      </c>
      <c r="B205" t="s">
        <v>401</v>
      </c>
      <c r="C205" t="s">
        <v>389</v>
      </c>
      <c r="D205">
        <v>136.07</v>
      </c>
      <c r="E205">
        <v>77.19</v>
      </c>
      <c r="F205">
        <v>58.88</v>
      </c>
      <c r="G205">
        <v>0.43269999999999997</v>
      </c>
    </row>
    <row r="206" spans="1:7" x14ac:dyDescent="0.3">
      <c r="A206" t="s">
        <v>821</v>
      </c>
      <c r="B206" t="s">
        <v>401</v>
      </c>
      <c r="C206" t="s">
        <v>391</v>
      </c>
      <c r="D206">
        <v>147.99</v>
      </c>
      <c r="E206">
        <v>120.896</v>
      </c>
      <c r="F206">
        <v>27.094000000000001</v>
      </c>
      <c r="G206">
        <v>0.18310000000000001</v>
      </c>
    </row>
    <row r="207" spans="1:7" x14ac:dyDescent="0.3">
      <c r="A207" t="s">
        <v>823</v>
      </c>
      <c r="B207" t="s">
        <v>401</v>
      </c>
      <c r="C207" t="s">
        <v>392</v>
      </c>
      <c r="D207">
        <v>128.52000000000001</v>
      </c>
      <c r="E207">
        <v>87.168000000000006</v>
      </c>
      <c r="F207">
        <v>41.351999999999997</v>
      </c>
      <c r="G207">
        <v>0.32179999999999997</v>
      </c>
    </row>
    <row r="208" spans="1:7" x14ac:dyDescent="0.3">
      <c r="A208" t="s">
        <v>825</v>
      </c>
      <c r="B208" t="s">
        <v>402</v>
      </c>
      <c r="C208" t="s">
        <v>361</v>
      </c>
      <c r="D208">
        <v>76.260000000000005</v>
      </c>
      <c r="E208">
        <v>66.421000000000006</v>
      </c>
      <c r="F208">
        <v>9.8390000000000004</v>
      </c>
      <c r="G208">
        <v>0.129</v>
      </c>
    </row>
    <row r="209" spans="1:7" x14ac:dyDescent="0.3">
      <c r="A209" t="s">
        <v>827</v>
      </c>
      <c r="B209" t="s">
        <v>402</v>
      </c>
      <c r="C209" t="s">
        <v>362</v>
      </c>
      <c r="D209">
        <v>153.81</v>
      </c>
      <c r="E209">
        <v>129.72</v>
      </c>
      <c r="F209">
        <v>24.09</v>
      </c>
      <c r="G209">
        <v>0.15659999999999999</v>
      </c>
    </row>
    <row r="210" spans="1:7" x14ac:dyDescent="0.3">
      <c r="A210" t="s">
        <v>829</v>
      </c>
      <c r="B210" t="s">
        <v>402</v>
      </c>
      <c r="C210" t="s">
        <v>363</v>
      </c>
      <c r="D210">
        <v>99.17</v>
      </c>
      <c r="E210">
        <v>90.397000000000006</v>
      </c>
      <c r="F210">
        <v>8.7729999999999997</v>
      </c>
      <c r="G210">
        <v>8.8499999999999995E-2</v>
      </c>
    </row>
    <row r="211" spans="1:7" x14ac:dyDescent="0.3">
      <c r="A211" t="s">
        <v>831</v>
      </c>
      <c r="B211" t="s">
        <v>402</v>
      </c>
      <c r="C211" t="s">
        <v>364</v>
      </c>
      <c r="D211">
        <v>124.53</v>
      </c>
      <c r="E211">
        <v>103.67100000000001</v>
      </c>
      <c r="F211">
        <v>20.859000000000002</v>
      </c>
      <c r="G211">
        <v>0.16750000000000001</v>
      </c>
    </row>
    <row r="212" spans="1:7" x14ac:dyDescent="0.3">
      <c r="A212" t="s">
        <v>833</v>
      </c>
      <c r="B212" t="s">
        <v>402</v>
      </c>
      <c r="C212" t="s">
        <v>365</v>
      </c>
      <c r="D212">
        <v>141.4</v>
      </c>
      <c r="E212">
        <v>131.74199999999999</v>
      </c>
      <c r="F212">
        <v>9.6579999999999995</v>
      </c>
      <c r="G212">
        <v>6.83E-2</v>
      </c>
    </row>
    <row r="213" spans="1:7" x14ac:dyDescent="0.3">
      <c r="A213" t="s">
        <v>835</v>
      </c>
      <c r="B213" t="s">
        <v>402</v>
      </c>
      <c r="C213" t="s">
        <v>367</v>
      </c>
      <c r="D213">
        <v>160.04</v>
      </c>
      <c r="E213">
        <v>143.101</v>
      </c>
      <c r="F213">
        <v>16.939</v>
      </c>
      <c r="G213">
        <v>0.10580000000000001</v>
      </c>
    </row>
    <row r="214" spans="1:7" x14ac:dyDescent="0.3">
      <c r="A214" t="s">
        <v>837</v>
      </c>
      <c r="B214" t="s">
        <v>402</v>
      </c>
      <c r="C214" t="s">
        <v>368</v>
      </c>
      <c r="D214">
        <v>139.22999999999999</v>
      </c>
      <c r="E214">
        <v>120.309</v>
      </c>
      <c r="F214">
        <v>18.920999999999999</v>
      </c>
      <c r="G214">
        <v>0.13589999999999999</v>
      </c>
    </row>
    <row r="215" spans="1:7" x14ac:dyDescent="0.3">
      <c r="A215" t="s">
        <v>839</v>
      </c>
      <c r="B215" t="s">
        <v>402</v>
      </c>
      <c r="C215" t="s">
        <v>369</v>
      </c>
      <c r="D215">
        <v>125.7</v>
      </c>
      <c r="E215">
        <v>109.79300000000001</v>
      </c>
      <c r="F215">
        <v>15.907</v>
      </c>
      <c r="G215">
        <v>0.1265</v>
      </c>
    </row>
    <row r="216" spans="1:7" x14ac:dyDescent="0.3">
      <c r="A216" t="s">
        <v>841</v>
      </c>
      <c r="B216" t="s">
        <v>402</v>
      </c>
      <c r="C216" t="s">
        <v>370</v>
      </c>
      <c r="D216">
        <v>119.91</v>
      </c>
      <c r="E216">
        <v>93.481999999999999</v>
      </c>
      <c r="F216">
        <v>26.428000000000001</v>
      </c>
      <c r="G216">
        <v>0.22040000000000001</v>
      </c>
    </row>
    <row r="217" spans="1:7" x14ac:dyDescent="0.3">
      <c r="A217" t="s">
        <v>843</v>
      </c>
      <c r="B217" t="s">
        <v>402</v>
      </c>
      <c r="C217" t="s">
        <v>374</v>
      </c>
      <c r="D217">
        <v>93.49</v>
      </c>
      <c r="E217">
        <v>84.539000000000001</v>
      </c>
      <c r="F217">
        <v>8.9510000000000005</v>
      </c>
      <c r="G217">
        <v>9.5699999999999993E-2</v>
      </c>
    </row>
    <row r="218" spans="1:7" x14ac:dyDescent="0.3">
      <c r="A218" t="s">
        <v>845</v>
      </c>
      <c r="B218" t="s">
        <v>402</v>
      </c>
      <c r="C218" t="s">
        <v>375</v>
      </c>
      <c r="D218">
        <v>105.69</v>
      </c>
      <c r="E218">
        <v>98.367000000000004</v>
      </c>
      <c r="F218">
        <v>7.3230000000000004</v>
      </c>
      <c r="G218">
        <v>6.93E-2</v>
      </c>
    </row>
    <row r="219" spans="1:7" x14ac:dyDescent="0.3">
      <c r="A219" t="s">
        <v>847</v>
      </c>
      <c r="B219" t="s">
        <v>402</v>
      </c>
      <c r="C219" t="s">
        <v>376</v>
      </c>
      <c r="D219">
        <v>113.78</v>
      </c>
      <c r="E219">
        <v>100.129</v>
      </c>
      <c r="F219">
        <v>13.651</v>
      </c>
      <c r="G219">
        <v>0.12</v>
      </c>
    </row>
    <row r="220" spans="1:7" x14ac:dyDescent="0.3">
      <c r="A220" t="s">
        <v>849</v>
      </c>
      <c r="B220" t="s">
        <v>402</v>
      </c>
      <c r="C220" t="s">
        <v>377</v>
      </c>
      <c r="D220">
        <v>105.4</v>
      </c>
      <c r="E220">
        <v>85.278000000000006</v>
      </c>
      <c r="F220">
        <v>20.122</v>
      </c>
      <c r="G220">
        <v>0.19089999999999999</v>
      </c>
    </row>
    <row r="221" spans="1:7" x14ac:dyDescent="0.3">
      <c r="A221" t="s">
        <v>851</v>
      </c>
      <c r="B221" t="s">
        <v>402</v>
      </c>
      <c r="C221" t="s">
        <v>380</v>
      </c>
      <c r="D221">
        <v>68.39</v>
      </c>
      <c r="E221">
        <v>60.93</v>
      </c>
      <c r="F221">
        <v>7.46</v>
      </c>
      <c r="G221">
        <v>0.1091</v>
      </c>
    </row>
    <row r="222" spans="1:7" x14ac:dyDescent="0.3">
      <c r="A222" t="s">
        <v>853</v>
      </c>
      <c r="B222" t="s">
        <v>402</v>
      </c>
      <c r="C222" t="s">
        <v>383</v>
      </c>
      <c r="D222">
        <v>85.41</v>
      </c>
      <c r="E222">
        <v>77.542000000000002</v>
      </c>
      <c r="F222">
        <v>7.8680000000000003</v>
      </c>
      <c r="G222">
        <v>9.2100000000000001E-2</v>
      </c>
    </row>
    <row r="223" spans="1:7" x14ac:dyDescent="0.3">
      <c r="A223" t="s">
        <v>855</v>
      </c>
      <c r="B223" t="s">
        <v>402</v>
      </c>
      <c r="C223" t="s">
        <v>385</v>
      </c>
      <c r="D223">
        <v>105.74</v>
      </c>
      <c r="E223">
        <v>95.668000000000006</v>
      </c>
      <c r="F223">
        <v>10.071999999999999</v>
      </c>
      <c r="G223">
        <v>9.5299999999999996E-2</v>
      </c>
    </row>
    <row r="224" spans="1:7" x14ac:dyDescent="0.3">
      <c r="A224" t="s">
        <v>857</v>
      </c>
      <c r="B224" t="s">
        <v>402</v>
      </c>
      <c r="C224" t="s">
        <v>386</v>
      </c>
      <c r="D224">
        <v>84.96</v>
      </c>
      <c r="E224">
        <v>78.430999999999997</v>
      </c>
      <c r="F224">
        <v>6.5289999999999999</v>
      </c>
      <c r="G224">
        <v>7.6799999999999993E-2</v>
      </c>
    </row>
    <row r="225" spans="1:7" x14ac:dyDescent="0.3">
      <c r="A225" t="s">
        <v>859</v>
      </c>
      <c r="B225" t="s">
        <v>402</v>
      </c>
      <c r="C225" t="s">
        <v>388</v>
      </c>
      <c r="D225">
        <v>84.53</v>
      </c>
      <c r="E225">
        <v>72.772999999999996</v>
      </c>
      <c r="F225">
        <v>11.757</v>
      </c>
      <c r="G225">
        <v>0.1391</v>
      </c>
    </row>
    <row r="226" spans="1:7" x14ac:dyDescent="0.3">
      <c r="A226" t="s">
        <v>861</v>
      </c>
      <c r="B226" t="s">
        <v>402</v>
      </c>
      <c r="C226" t="s">
        <v>390</v>
      </c>
      <c r="D226">
        <v>106.12</v>
      </c>
      <c r="E226">
        <v>94.263000000000005</v>
      </c>
      <c r="F226">
        <v>11.856999999999999</v>
      </c>
      <c r="G226">
        <v>0.11169999999999999</v>
      </c>
    </row>
    <row r="227" spans="1:7" x14ac:dyDescent="0.3">
      <c r="A227" t="s">
        <v>864</v>
      </c>
      <c r="B227" t="s">
        <v>863</v>
      </c>
      <c r="C227" t="s">
        <v>171</v>
      </c>
      <c r="D227">
        <v>116.65</v>
      </c>
      <c r="E227">
        <v>109.179</v>
      </c>
      <c r="F227">
        <v>7.4710000000000001</v>
      </c>
      <c r="G227">
        <v>6.4000000000000001E-2</v>
      </c>
    </row>
    <row r="228" spans="1:7" x14ac:dyDescent="0.3">
      <c r="A228" t="s">
        <v>866</v>
      </c>
      <c r="B228" t="s">
        <v>863</v>
      </c>
      <c r="C228" t="s">
        <v>172</v>
      </c>
      <c r="D228">
        <v>51.15</v>
      </c>
      <c r="E228">
        <v>46.468000000000004</v>
      </c>
      <c r="F228">
        <v>4.6820000000000004</v>
      </c>
      <c r="G228">
        <v>9.1499999999999998E-2</v>
      </c>
    </row>
    <row r="229" spans="1:7" x14ac:dyDescent="0.3">
      <c r="A229" t="s">
        <v>868</v>
      </c>
      <c r="B229" t="s">
        <v>863</v>
      </c>
      <c r="C229" t="s">
        <v>173</v>
      </c>
      <c r="D229">
        <v>69.05</v>
      </c>
      <c r="E229">
        <v>47.444000000000003</v>
      </c>
      <c r="F229">
        <v>21.606000000000002</v>
      </c>
      <c r="G229">
        <v>0.31290000000000001</v>
      </c>
    </row>
    <row r="230" spans="1:7" x14ac:dyDescent="0.3">
      <c r="A230" t="s">
        <v>870</v>
      </c>
      <c r="B230" t="s">
        <v>863</v>
      </c>
      <c r="C230" t="s">
        <v>174</v>
      </c>
      <c r="D230">
        <v>73.459999999999994</v>
      </c>
      <c r="E230">
        <v>59.484000000000002</v>
      </c>
      <c r="F230">
        <v>13.976000000000001</v>
      </c>
      <c r="G230">
        <v>0.1903</v>
      </c>
    </row>
    <row r="231" spans="1:7" x14ac:dyDescent="0.3">
      <c r="A231" t="s">
        <v>872</v>
      </c>
      <c r="B231" t="s">
        <v>863</v>
      </c>
      <c r="C231" t="s">
        <v>175</v>
      </c>
      <c r="D231">
        <v>54.9</v>
      </c>
      <c r="E231">
        <v>46.494</v>
      </c>
      <c r="F231">
        <v>8.4060000000000006</v>
      </c>
      <c r="G231">
        <v>0.15310000000000001</v>
      </c>
    </row>
    <row r="232" spans="1:7" x14ac:dyDescent="0.3">
      <c r="A232" t="s">
        <v>874</v>
      </c>
      <c r="B232" t="s">
        <v>863</v>
      </c>
      <c r="C232" t="s">
        <v>176</v>
      </c>
      <c r="D232">
        <v>65.2</v>
      </c>
      <c r="E232">
        <v>56.082999999999998</v>
      </c>
      <c r="F232">
        <v>9.1170000000000009</v>
      </c>
      <c r="G232">
        <v>0.13980000000000001</v>
      </c>
    </row>
    <row r="233" spans="1:7" x14ac:dyDescent="0.3">
      <c r="A233" t="s">
        <v>876</v>
      </c>
      <c r="B233" t="s">
        <v>863</v>
      </c>
      <c r="C233" t="s">
        <v>177</v>
      </c>
      <c r="D233">
        <v>70.430000000000007</v>
      </c>
      <c r="E233">
        <v>65.753</v>
      </c>
      <c r="F233">
        <v>4.6769999999999996</v>
      </c>
      <c r="G233">
        <v>6.6400000000000001E-2</v>
      </c>
    </row>
    <row r="234" spans="1:7" x14ac:dyDescent="0.3">
      <c r="A234" t="s">
        <v>878</v>
      </c>
      <c r="B234" t="s">
        <v>863</v>
      </c>
      <c r="C234" t="s">
        <v>178</v>
      </c>
      <c r="D234">
        <v>114.42</v>
      </c>
      <c r="E234">
        <v>106.697</v>
      </c>
      <c r="F234">
        <v>7.7229999999999999</v>
      </c>
      <c r="G234">
        <v>6.7500000000000004E-2</v>
      </c>
    </row>
    <row r="235" spans="1:7" x14ac:dyDescent="0.3">
      <c r="A235" t="s">
        <v>880</v>
      </c>
      <c r="B235" t="s">
        <v>863</v>
      </c>
      <c r="C235" t="s">
        <v>179</v>
      </c>
      <c r="D235">
        <v>130.69</v>
      </c>
      <c r="E235">
        <v>110.959</v>
      </c>
      <c r="F235">
        <v>19.731000000000002</v>
      </c>
      <c r="G235">
        <v>0.151</v>
      </c>
    </row>
    <row r="236" spans="1:7" x14ac:dyDescent="0.3">
      <c r="A236" t="s">
        <v>882</v>
      </c>
      <c r="B236" t="s">
        <v>863</v>
      </c>
      <c r="C236" t="s">
        <v>180</v>
      </c>
      <c r="D236">
        <v>92.93</v>
      </c>
      <c r="E236">
        <v>79.783000000000001</v>
      </c>
      <c r="F236">
        <v>13.147</v>
      </c>
      <c r="G236">
        <v>0.14149999999999999</v>
      </c>
    </row>
    <row r="237" spans="1:7" x14ac:dyDescent="0.3">
      <c r="A237" t="s">
        <v>884</v>
      </c>
      <c r="B237" t="s">
        <v>863</v>
      </c>
      <c r="C237" t="s">
        <v>181</v>
      </c>
      <c r="D237">
        <v>109.21</v>
      </c>
      <c r="E237">
        <v>81.837000000000003</v>
      </c>
      <c r="F237">
        <v>27.373000000000001</v>
      </c>
      <c r="G237">
        <v>0.25059999999999999</v>
      </c>
    </row>
    <row r="238" spans="1:7" x14ac:dyDescent="0.3">
      <c r="A238" t="s">
        <v>886</v>
      </c>
      <c r="B238" t="s">
        <v>863</v>
      </c>
      <c r="C238" t="s">
        <v>53</v>
      </c>
      <c r="D238">
        <v>71.53</v>
      </c>
      <c r="E238">
        <v>58.831000000000003</v>
      </c>
      <c r="F238">
        <v>12.699</v>
      </c>
      <c r="G238">
        <v>0.17749999999999999</v>
      </c>
    </row>
    <row r="239" spans="1:7" x14ac:dyDescent="0.3">
      <c r="A239" t="s">
        <v>888</v>
      </c>
      <c r="B239" t="s">
        <v>863</v>
      </c>
      <c r="C239" t="s">
        <v>403</v>
      </c>
      <c r="D239">
        <v>227.4</v>
      </c>
      <c r="E239">
        <v>192.18600000000001</v>
      </c>
      <c r="F239">
        <v>35.213999999999999</v>
      </c>
      <c r="G239">
        <v>0.15490000000000001</v>
      </c>
    </row>
    <row r="240" spans="1:7" x14ac:dyDescent="0.3">
      <c r="A240" t="s">
        <v>890</v>
      </c>
      <c r="B240" t="s">
        <v>863</v>
      </c>
      <c r="C240" t="s">
        <v>210</v>
      </c>
      <c r="D240">
        <v>49.16</v>
      </c>
      <c r="E240">
        <v>41.646000000000001</v>
      </c>
      <c r="F240">
        <v>7.5140000000000002</v>
      </c>
      <c r="G240">
        <v>0.15279999999999999</v>
      </c>
    </row>
    <row r="241" spans="1:7" x14ac:dyDescent="0.3">
      <c r="A241" t="s">
        <v>892</v>
      </c>
      <c r="B241" t="s">
        <v>863</v>
      </c>
      <c r="C241" t="s">
        <v>211</v>
      </c>
      <c r="D241">
        <v>43.74</v>
      </c>
      <c r="E241">
        <v>38.301000000000002</v>
      </c>
      <c r="F241">
        <v>5.4390000000000001</v>
      </c>
      <c r="G241">
        <v>0.12429999999999999</v>
      </c>
    </row>
    <row r="242" spans="1:7" x14ac:dyDescent="0.3">
      <c r="A242" t="s">
        <v>894</v>
      </c>
      <c r="B242" t="s">
        <v>863</v>
      </c>
      <c r="C242" t="s">
        <v>56</v>
      </c>
      <c r="D242">
        <v>45.44</v>
      </c>
      <c r="E242">
        <v>37.887</v>
      </c>
      <c r="F242">
        <v>7.5529999999999999</v>
      </c>
      <c r="G242">
        <v>0.16619999999999999</v>
      </c>
    </row>
    <row r="243" spans="1:7" x14ac:dyDescent="0.3">
      <c r="A243" t="s">
        <v>896</v>
      </c>
      <c r="B243" t="s">
        <v>863</v>
      </c>
      <c r="C243" t="s">
        <v>79</v>
      </c>
      <c r="D243">
        <v>45.48</v>
      </c>
      <c r="E243">
        <v>34.478000000000002</v>
      </c>
      <c r="F243">
        <v>11.002000000000001</v>
      </c>
      <c r="G243">
        <v>0.2419</v>
      </c>
    </row>
    <row r="244" spans="1:7" x14ac:dyDescent="0.3">
      <c r="A244" t="s">
        <v>898</v>
      </c>
      <c r="B244" t="s">
        <v>863</v>
      </c>
      <c r="C244" t="s">
        <v>106</v>
      </c>
      <c r="D244">
        <v>70.400000000000006</v>
      </c>
      <c r="E244">
        <v>53.212000000000003</v>
      </c>
      <c r="F244">
        <v>17.187999999999999</v>
      </c>
      <c r="G244">
        <v>0.24410000000000001</v>
      </c>
    </row>
    <row r="245" spans="1:7" x14ac:dyDescent="0.3">
      <c r="A245" t="s">
        <v>900</v>
      </c>
      <c r="B245" t="s">
        <v>863</v>
      </c>
      <c r="C245" t="s">
        <v>224</v>
      </c>
      <c r="D245">
        <v>77.25</v>
      </c>
      <c r="E245">
        <v>65.367999999999995</v>
      </c>
      <c r="F245">
        <v>11.882</v>
      </c>
      <c r="G245">
        <v>0.15379999999999999</v>
      </c>
    </row>
    <row r="246" spans="1:7" x14ac:dyDescent="0.3">
      <c r="A246" t="s">
        <v>902</v>
      </c>
      <c r="B246" t="s">
        <v>863</v>
      </c>
      <c r="C246" t="s">
        <v>225</v>
      </c>
      <c r="D246">
        <v>54.38</v>
      </c>
      <c r="E246">
        <v>45.128</v>
      </c>
      <c r="F246">
        <v>9.2520000000000007</v>
      </c>
      <c r="G246">
        <v>0.1701</v>
      </c>
    </row>
    <row r="247" spans="1:7" x14ac:dyDescent="0.3">
      <c r="A247" t="s">
        <v>904</v>
      </c>
      <c r="B247" t="s">
        <v>863</v>
      </c>
      <c r="C247" t="s">
        <v>226</v>
      </c>
      <c r="D247">
        <v>58.05</v>
      </c>
      <c r="E247">
        <v>54.555999999999997</v>
      </c>
      <c r="F247">
        <v>3.4940000000000002</v>
      </c>
      <c r="G247">
        <v>6.0199999999999997E-2</v>
      </c>
    </row>
    <row r="248" spans="1:7" x14ac:dyDescent="0.3">
      <c r="A248" t="s">
        <v>906</v>
      </c>
      <c r="B248" t="s">
        <v>863</v>
      </c>
      <c r="C248" t="s">
        <v>227</v>
      </c>
      <c r="D248">
        <v>50.12</v>
      </c>
      <c r="E248">
        <v>46.847999999999999</v>
      </c>
      <c r="F248">
        <v>3.2719999999999998</v>
      </c>
      <c r="G248">
        <v>6.5299999999999997E-2</v>
      </c>
    </row>
    <row r="249" spans="1:7" x14ac:dyDescent="0.3">
      <c r="A249" t="s">
        <v>908</v>
      </c>
      <c r="B249" t="s">
        <v>863</v>
      </c>
      <c r="C249" t="s">
        <v>228</v>
      </c>
      <c r="D249">
        <v>37.35</v>
      </c>
      <c r="E249">
        <v>32.539000000000001</v>
      </c>
      <c r="F249">
        <v>4.8109999999999999</v>
      </c>
      <c r="G249">
        <v>0.1288</v>
      </c>
    </row>
    <row r="250" spans="1:7" x14ac:dyDescent="0.3">
      <c r="A250" t="s">
        <v>910</v>
      </c>
      <c r="B250" t="s">
        <v>863</v>
      </c>
      <c r="C250" t="s">
        <v>229</v>
      </c>
      <c r="D250">
        <v>40.409999999999997</v>
      </c>
      <c r="E250">
        <v>37.069000000000003</v>
      </c>
      <c r="F250">
        <v>3.3410000000000002</v>
      </c>
      <c r="G250">
        <v>8.2699999999999996E-2</v>
      </c>
    </row>
    <row r="251" spans="1:7" x14ac:dyDescent="0.3">
      <c r="A251" t="s">
        <v>912</v>
      </c>
      <c r="B251" t="s">
        <v>863</v>
      </c>
      <c r="C251" t="s">
        <v>230</v>
      </c>
      <c r="D251">
        <v>55.53</v>
      </c>
      <c r="E251">
        <v>52.167999999999999</v>
      </c>
      <c r="F251">
        <v>3.3620000000000001</v>
      </c>
      <c r="G251">
        <v>6.0499999999999998E-2</v>
      </c>
    </row>
    <row r="252" spans="1:7" x14ac:dyDescent="0.3">
      <c r="A252" t="s">
        <v>914</v>
      </c>
      <c r="B252" t="s">
        <v>863</v>
      </c>
      <c r="C252" t="s">
        <v>65</v>
      </c>
      <c r="D252">
        <v>82.38</v>
      </c>
      <c r="E252">
        <v>70.846000000000004</v>
      </c>
      <c r="F252">
        <v>11.534000000000001</v>
      </c>
      <c r="G252">
        <v>0.14000000000000001</v>
      </c>
    </row>
    <row r="253" spans="1:7" x14ac:dyDescent="0.3">
      <c r="A253" t="s">
        <v>916</v>
      </c>
      <c r="B253" t="s">
        <v>863</v>
      </c>
      <c r="C253" t="s">
        <v>231</v>
      </c>
      <c r="D253">
        <v>41.06</v>
      </c>
      <c r="E253">
        <v>36.677999999999997</v>
      </c>
      <c r="F253">
        <v>4.3819999999999997</v>
      </c>
      <c r="G253">
        <v>0.1067</v>
      </c>
    </row>
    <row r="254" spans="1:7" x14ac:dyDescent="0.3">
      <c r="A254" t="s">
        <v>918</v>
      </c>
      <c r="B254" t="s">
        <v>863</v>
      </c>
      <c r="C254" t="s">
        <v>232</v>
      </c>
      <c r="D254">
        <v>55.85</v>
      </c>
      <c r="E254">
        <v>42.131999999999998</v>
      </c>
      <c r="F254">
        <v>13.718</v>
      </c>
      <c r="G254">
        <v>0.24560000000000001</v>
      </c>
    </row>
    <row r="255" spans="1:7" x14ac:dyDescent="0.3">
      <c r="A255" t="s">
        <v>920</v>
      </c>
      <c r="B255" t="s">
        <v>863</v>
      </c>
      <c r="C255" t="s">
        <v>233</v>
      </c>
      <c r="D255">
        <v>53.95</v>
      </c>
      <c r="E255">
        <v>42.957999999999998</v>
      </c>
      <c r="F255">
        <v>10.992000000000001</v>
      </c>
      <c r="G255">
        <v>0.20369999999999999</v>
      </c>
    </row>
    <row r="256" spans="1:7" x14ac:dyDescent="0.3">
      <c r="A256" t="s">
        <v>922</v>
      </c>
      <c r="B256" t="s">
        <v>863</v>
      </c>
      <c r="C256" t="s">
        <v>24</v>
      </c>
      <c r="D256">
        <v>55.62</v>
      </c>
      <c r="E256">
        <v>43.512999999999998</v>
      </c>
      <c r="F256">
        <v>12.106999999999999</v>
      </c>
      <c r="G256">
        <v>0.2177</v>
      </c>
    </row>
    <row r="257" spans="1:7" x14ac:dyDescent="0.3">
      <c r="A257" t="s">
        <v>924</v>
      </c>
      <c r="B257" t="s">
        <v>863</v>
      </c>
      <c r="C257" t="s">
        <v>243</v>
      </c>
      <c r="D257">
        <v>68.790000000000006</v>
      </c>
      <c r="E257">
        <v>59.973999999999997</v>
      </c>
      <c r="F257">
        <v>8.8160000000000007</v>
      </c>
      <c r="G257">
        <v>0.12820000000000001</v>
      </c>
    </row>
    <row r="258" spans="1:7" x14ac:dyDescent="0.3">
      <c r="A258" t="s">
        <v>926</v>
      </c>
      <c r="B258" t="s">
        <v>863</v>
      </c>
      <c r="C258" t="s">
        <v>244</v>
      </c>
      <c r="D258">
        <v>47.23</v>
      </c>
      <c r="E258">
        <v>43.935000000000002</v>
      </c>
      <c r="F258">
        <v>3.2949999999999999</v>
      </c>
      <c r="G258">
        <v>6.9800000000000001E-2</v>
      </c>
    </row>
    <row r="259" spans="1:7" x14ac:dyDescent="0.3">
      <c r="A259" t="s">
        <v>928</v>
      </c>
      <c r="B259" t="s">
        <v>863</v>
      </c>
      <c r="C259" t="s">
        <v>245</v>
      </c>
      <c r="D259">
        <v>53.44</v>
      </c>
      <c r="E259">
        <v>47.595999999999997</v>
      </c>
      <c r="F259">
        <v>5.8440000000000003</v>
      </c>
      <c r="G259">
        <v>0.1094</v>
      </c>
    </row>
    <row r="260" spans="1:7" x14ac:dyDescent="0.3">
      <c r="A260" t="s">
        <v>930</v>
      </c>
      <c r="B260" t="s">
        <v>863</v>
      </c>
      <c r="C260" t="s">
        <v>246</v>
      </c>
      <c r="D260">
        <v>43.47</v>
      </c>
      <c r="E260">
        <v>40.204999999999998</v>
      </c>
      <c r="F260">
        <v>3.2650000000000001</v>
      </c>
      <c r="G260">
        <v>7.51E-2</v>
      </c>
    </row>
    <row r="261" spans="1:7" x14ac:dyDescent="0.3">
      <c r="A261" t="s">
        <v>932</v>
      </c>
      <c r="B261" t="s">
        <v>863</v>
      </c>
      <c r="C261" t="s">
        <v>247</v>
      </c>
      <c r="D261">
        <v>72.569999999999993</v>
      </c>
      <c r="E261">
        <v>64.272000000000006</v>
      </c>
      <c r="F261">
        <v>8.298</v>
      </c>
      <c r="G261">
        <v>0.1143</v>
      </c>
    </row>
    <row r="262" spans="1:7" x14ac:dyDescent="0.3">
      <c r="A262" t="s">
        <v>934</v>
      </c>
      <c r="B262" t="s">
        <v>863</v>
      </c>
      <c r="C262" t="s">
        <v>248</v>
      </c>
      <c r="D262">
        <v>51.18</v>
      </c>
      <c r="E262">
        <v>41.871000000000002</v>
      </c>
      <c r="F262">
        <v>9.3089999999999993</v>
      </c>
      <c r="G262">
        <v>0.18190000000000001</v>
      </c>
    </row>
    <row r="263" spans="1:7" x14ac:dyDescent="0.3">
      <c r="A263" t="s">
        <v>936</v>
      </c>
      <c r="B263" t="s">
        <v>863</v>
      </c>
      <c r="C263" t="s">
        <v>1298</v>
      </c>
      <c r="D263">
        <v>51.75</v>
      </c>
      <c r="E263">
        <v>43.442999999999998</v>
      </c>
      <c r="F263">
        <v>8.3070000000000004</v>
      </c>
      <c r="G263">
        <v>0.1605</v>
      </c>
    </row>
    <row r="264" spans="1:7" x14ac:dyDescent="0.3">
      <c r="A264" t="s">
        <v>938</v>
      </c>
      <c r="B264" t="s">
        <v>863</v>
      </c>
      <c r="C264" t="s">
        <v>250</v>
      </c>
      <c r="D264">
        <v>63.94</v>
      </c>
      <c r="E264">
        <v>57.356999999999999</v>
      </c>
      <c r="F264">
        <v>6.5830000000000002</v>
      </c>
      <c r="G264">
        <v>0.10299999999999999</v>
      </c>
    </row>
    <row r="265" spans="1:7" x14ac:dyDescent="0.3">
      <c r="A265" t="s">
        <v>940</v>
      </c>
      <c r="B265" t="s">
        <v>863</v>
      </c>
      <c r="C265" t="s">
        <v>251</v>
      </c>
      <c r="D265">
        <v>67.55</v>
      </c>
      <c r="E265">
        <v>61.213000000000001</v>
      </c>
      <c r="F265">
        <v>6.3369999999999997</v>
      </c>
      <c r="G265">
        <v>9.3799999999999994E-2</v>
      </c>
    </row>
    <row r="266" spans="1:7" x14ac:dyDescent="0.3">
      <c r="A266" t="s">
        <v>942</v>
      </c>
      <c r="B266" t="s">
        <v>863</v>
      </c>
      <c r="C266" t="s">
        <v>252</v>
      </c>
      <c r="D266">
        <v>55.1</v>
      </c>
      <c r="E266">
        <v>49.329000000000001</v>
      </c>
      <c r="F266">
        <v>5.7709999999999999</v>
      </c>
      <c r="G266">
        <v>0.1047</v>
      </c>
    </row>
    <row r="267" spans="1:7" x14ac:dyDescent="0.3">
      <c r="A267" t="s">
        <v>944</v>
      </c>
      <c r="B267" t="s">
        <v>863</v>
      </c>
      <c r="C267" t="s">
        <v>253</v>
      </c>
      <c r="D267">
        <v>49.98</v>
      </c>
      <c r="E267">
        <v>39.238999999999997</v>
      </c>
      <c r="F267">
        <v>10.741</v>
      </c>
      <c r="G267">
        <v>0.21490000000000001</v>
      </c>
    </row>
    <row r="268" spans="1:7" x14ac:dyDescent="0.3">
      <c r="A268" t="s">
        <v>946</v>
      </c>
      <c r="B268" t="s">
        <v>863</v>
      </c>
      <c r="C268" t="s">
        <v>286</v>
      </c>
      <c r="D268">
        <v>67.150000000000006</v>
      </c>
      <c r="E268">
        <v>52.134</v>
      </c>
      <c r="F268">
        <v>15.016</v>
      </c>
      <c r="G268">
        <v>0.22359999999999999</v>
      </c>
    </row>
    <row r="269" spans="1:7" x14ac:dyDescent="0.3">
      <c r="A269" t="s">
        <v>948</v>
      </c>
      <c r="B269" t="s">
        <v>863</v>
      </c>
      <c r="C269" t="s">
        <v>287</v>
      </c>
      <c r="D269">
        <v>61.74</v>
      </c>
      <c r="E269">
        <v>51.286000000000001</v>
      </c>
      <c r="F269">
        <v>10.454000000000001</v>
      </c>
      <c r="G269">
        <v>0.16930000000000001</v>
      </c>
    </row>
    <row r="270" spans="1:7" x14ac:dyDescent="0.3">
      <c r="A270" t="s">
        <v>950</v>
      </c>
      <c r="B270" t="s">
        <v>863</v>
      </c>
      <c r="C270" t="s">
        <v>94</v>
      </c>
      <c r="D270">
        <v>62.29</v>
      </c>
      <c r="E270">
        <v>51.66</v>
      </c>
      <c r="F270">
        <v>10.63</v>
      </c>
      <c r="G270">
        <v>0.17069999999999999</v>
      </c>
    </row>
    <row r="271" spans="1:7" x14ac:dyDescent="0.3">
      <c r="A271" t="s">
        <v>952</v>
      </c>
      <c r="B271" t="s">
        <v>863</v>
      </c>
      <c r="C271" t="s">
        <v>105</v>
      </c>
      <c r="D271">
        <v>58.55</v>
      </c>
      <c r="E271">
        <v>50.347000000000001</v>
      </c>
      <c r="F271">
        <v>8.2029999999999994</v>
      </c>
      <c r="G271">
        <v>0.1401</v>
      </c>
    </row>
    <row r="272" spans="1:7" x14ac:dyDescent="0.3">
      <c r="A272" t="s">
        <v>954</v>
      </c>
      <c r="B272" t="s">
        <v>863</v>
      </c>
      <c r="C272" t="s">
        <v>110</v>
      </c>
      <c r="D272">
        <v>49.77</v>
      </c>
      <c r="E272">
        <v>38.316000000000003</v>
      </c>
      <c r="F272">
        <v>11.454000000000001</v>
      </c>
      <c r="G272">
        <v>0.2301</v>
      </c>
    </row>
    <row r="273" spans="1:7" x14ac:dyDescent="0.3">
      <c r="A273" t="s">
        <v>956</v>
      </c>
      <c r="B273" t="s">
        <v>863</v>
      </c>
      <c r="C273" t="s">
        <v>301</v>
      </c>
      <c r="D273">
        <v>58.36</v>
      </c>
      <c r="E273">
        <v>52.869</v>
      </c>
      <c r="F273">
        <v>5.4909999999999997</v>
      </c>
      <c r="G273">
        <v>9.4100000000000003E-2</v>
      </c>
    </row>
    <row r="274" spans="1:7" x14ac:dyDescent="0.3">
      <c r="A274" t="s">
        <v>958</v>
      </c>
      <c r="B274" t="s">
        <v>863</v>
      </c>
      <c r="C274" t="s">
        <v>302</v>
      </c>
      <c r="D274">
        <v>32.450000000000003</v>
      </c>
      <c r="E274">
        <v>29.669</v>
      </c>
      <c r="F274">
        <v>2.7810000000000001</v>
      </c>
      <c r="G274">
        <v>8.5699999999999998E-2</v>
      </c>
    </row>
    <row r="275" spans="1:7" x14ac:dyDescent="0.3">
      <c r="A275" t="s">
        <v>960</v>
      </c>
      <c r="B275" t="s">
        <v>863</v>
      </c>
      <c r="C275" t="s">
        <v>303</v>
      </c>
      <c r="D275">
        <v>59.03</v>
      </c>
      <c r="E275">
        <v>52.146999999999998</v>
      </c>
      <c r="F275">
        <v>6.883</v>
      </c>
      <c r="G275">
        <v>0.1166</v>
      </c>
    </row>
    <row r="276" spans="1:7" x14ac:dyDescent="0.3">
      <c r="A276" t="s">
        <v>962</v>
      </c>
      <c r="B276" t="s">
        <v>863</v>
      </c>
      <c r="C276" t="s">
        <v>304</v>
      </c>
      <c r="D276">
        <v>38.61</v>
      </c>
      <c r="E276">
        <v>33.521000000000001</v>
      </c>
      <c r="F276">
        <v>5.0890000000000004</v>
      </c>
      <c r="G276">
        <v>0.1318</v>
      </c>
    </row>
    <row r="277" spans="1:7" x14ac:dyDescent="0.3">
      <c r="A277" t="s">
        <v>964</v>
      </c>
      <c r="B277" t="s">
        <v>863</v>
      </c>
      <c r="C277" t="s">
        <v>305</v>
      </c>
      <c r="D277">
        <v>61.76</v>
      </c>
      <c r="E277">
        <v>57.119</v>
      </c>
      <c r="F277">
        <v>4.641</v>
      </c>
      <c r="G277">
        <v>7.51E-2</v>
      </c>
    </row>
    <row r="278" spans="1:7" x14ac:dyDescent="0.3">
      <c r="A278" t="s">
        <v>966</v>
      </c>
      <c r="B278" t="s">
        <v>863</v>
      </c>
      <c r="C278" t="s">
        <v>306</v>
      </c>
      <c r="D278">
        <v>37.200000000000003</v>
      </c>
      <c r="E278">
        <v>31.177</v>
      </c>
      <c r="F278">
        <v>6.0229999999999997</v>
      </c>
      <c r="G278">
        <v>0.16189999999999999</v>
      </c>
    </row>
    <row r="279" spans="1:7" x14ac:dyDescent="0.3">
      <c r="A279" t="s">
        <v>968</v>
      </c>
      <c r="B279" t="s">
        <v>863</v>
      </c>
      <c r="C279" t="s">
        <v>307</v>
      </c>
      <c r="D279">
        <v>43.13</v>
      </c>
      <c r="E279">
        <v>38.194000000000003</v>
      </c>
      <c r="F279">
        <v>4.9359999999999999</v>
      </c>
      <c r="G279">
        <v>0.1144</v>
      </c>
    </row>
    <row r="280" spans="1:7" x14ac:dyDescent="0.3">
      <c r="A280" t="s">
        <v>970</v>
      </c>
      <c r="B280" t="s">
        <v>863</v>
      </c>
      <c r="C280" t="s">
        <v>308</v>
      </c>
      <c r="D280">
        <v>37.25</v>
      </c>
      <c r="E280">
        <v>34.466999999999999</v>
      </c>
      <c r="F280">
        <v>2.7829999999999999</v>
      </c>
      <c r="G280">
        <v>7.4700000000000003E-2</v>
      </c>
    </row>
    <row r="281" spans="1:7" x14ac:dyDescent="0.3">
      <c r="A281" t="s">
        <v>972</v>
      </c>
      <c r="B281" t="s">
        <v>863</v>
      </c>
      <c r="C281" t="s">
        <v>309</v>
      </c>
      <c r="D281">
        <v>37.229999999999997</v>
      </c>
      <c r="E281">
        <v>32.317999999999998</v>
      </c>
      <c r="F281">
        <v>4.9119999999999999</v>
      </c>
      <c r="G281">
        <v>0.13189999999999999</v>
      </c>
    </row>
    <row r="282" spans="1:7" x14ac:dyDescent="0.3">
      <c r="A282" t="s">
        <v>974</v>
      </c>
      <c r="B282" t="s">
        <v>863</v>
      </c>
      <c r="C282" t="s">
        <v>310</v>
      </c>
      <c r="D282">
        <v>54.14</v>
      </c>
      <c r="E282">
        <v>48.073999999999998</v>
      </c>
      <c r="F282">
        <v>6.0659999999999998</v>
      </c>
      <c r="G282">
        <v>0.112</v>
      </c>
    </row>
    <row r="283" spans="1:7" x14ac:dyDescent="0.3">
      <c r="A283" t="s">
        <v>976</v>
      </c>
      <c r="B283" t="s">
        <v>863</v>
      </c>
      <c r="C283" t="s">
        <v>311</v>
      </c>
      <c r="D283">
        <v>43.17</v>
      </c>
      <c r="E283">
        <v>36.192999999999998</v>
      </c>
      <c r="F283">
        <v>6.9770000000000003</v>
      </c>
      <c r="G283">
        <v>0.16159999999999999</v>
      </c>
    </row>
    <row r="284" spans="1:7" x14ac:dyDescent="0.3">
      <c r="A284" t="s">
        <v>978</v>
      </c>
      <c r="B284" t="s">
        <v>863</v>
      </c>
      <c r="C284" t="s">
        <v>315</v>
      </c>
      <c r="D284">
        <v>28.46</v>
      </c>
      <c r="E284">
        <v>26.032</v>
      </c>
      <c r="F284">
        <v>2.4279999999999999</v>
      </c>
      <c r="G284">
        <v>8.5300000000000001E-2</v>
      </c>
    </row>
    <row r="285" spans="1:7" x14ac:dyDescent="0.3">
      <c r="A285" t="s">
        <v>980</v>
      </c>
      <c r="B285" t="s">
        <v>863</v>
      </c>
      <c r="C285" t="s">
        <v>316</v>
      </c>
      <c r="D285">
        <v>75.790000000000006</v>
      </c>
      <c r="E285">
        <v>66.89</v>
      </c>
      <c r="F285">
        <v>8.9</v>
      </c>
      <c r="G285">
        <v>0.1174</v>
      </c>
    </row>
    <row r="286" spans="1:7" x14ac:dyDescent="0.3">
      <c r="A286" t="s">
        <v>982</v>
      </c>
      <c r="B286" t="s">
        <v>863</v>
      </c>
      <c r="C286" t="s">
        <v>30</v>
      </c>
      <c r="D286">
        <v>58.23</v>
      </c>
      <c r="E286">
        <v>40.939</v>
      </c>
      <c r="F286">
        <v>17.291</v>
      </c>
      <c r="G286">
        <v>0.2969</v>
      </c>
    </row>
    <row r="287" spans="1:7" x14ac:dyDescent="0.3">
      <c r="A287" t="s">
        <v>984</v>
      </c>
      <c r="B287" t="s">
        <v>863</v>
      </c>
      <c r="C287" t="s">
        <v>317</v>
      </c>
      <c r="D287">
        <v>45.94</v>
      </c>
      <c r="E287">
        <v>42.753</v>
      </c>
      <c r="F287">
        <v>3.1869999999999998</v>
      </c>
      <c r="G287">
        <v>6.9400000000000003E-2</v>
      </c>
    </row>
    <row r="288" spans="1:7" x14ac:dyDescent="0.3">
      <c r="A288" t="s">
        <v>986</v>
      </c>
      <c r="B288" t="s">
        <v>863</v>
      </c>
      <c r="C288" t="s">
        <v>318</v>
      </c>
      <c r="D288">
        <v>63.84</v>
      </c>
      <c r="E288">
        <v>50.238</v>
      </c>
      <c r="F288">
        <v>13.602</v>
      </c>
      <c r="G288">
        <v>0.21310000000000001</v>
      </c>
    </row>
    <row r="289" spans="1:7" x14ac:dyDescent="0.3">
      <c r="A289" t="s">
        <v>988</v>
      </c>
      <c r="B289" t="s">
        <v>863</v>
      </c>
      <c r="C289" t="s">
        <v>64</v>
      </c>
      <c r="D289">
        <v>64.91</v>
      </c>
      <c r="E289">
        <v>56.402000000000001</v>
      </c>
      <c r="F289">
        <v>8.5079999999999991</v>
      </c>
      <c r="G289">
        <v>0.13109999999999999</v>
      </c>
    </row>
    <row r="290" spans="1:7" x14ac:dyDescent="0.3">
      <c r="A290" t="s">
        <v>990</v>
      </c>
      <c r="B290" t="s">
        <v>863</v>
      </c>
      <c r="C290" t="s">
        <v>319</v>
      </c>
      <c r="D290">
        <v>50.89</v>
      </c>
      <c r="E290">
        <v>43.911999999999999</v>
      </c>
      <c r="F290">
        <v>6.9779999999999998</v>
      </c>
      <c r="G290">
        <v>0.1371</v>
      </c>
    </row>
    <row r="291" spans="1:7" x14ac:dyDescent="0.3">
      <c r="A291" t="s">
        <v>993</v>
      </c>
      <c r="B291" t="s">
        <v>992</v>
      </c>
      <c r="C291" t="s">
        <v>154</v>
      </c>
      <c r="D291">
        <v>84.35</v>
      </c>
      <c r="E291">
        <v>70.905000000000001</v>
      </c>
      <c r="F291">
        <v>13.445</v>
      </c>
      <c r="G291">
        <v>0.15939999999999999</v>
      </c>
    </row>
    <row r="292" spans="1:7" x14ac:dyDescent="0.3">
      <c r="A292" t="s">
        <v>995</v>
      </c>
      <c r="B292" t="s">
        <v>992</v>
      </c>
      <c r="C292" t="s">
        <v>1299</v>
      </c>
      <c r="D292">
        <v>203.49</v>
      </c>
      <c r="E292">
        <v>174.06800000000001</v>
      </c>
      <c r="F292">
        <v>29.422000000000001</v>
      </c>
      <c r="G292">
        <v>0.14460000000000001</v>
      </c>
    </row>
    <row r="293" spans="1:7" x14ac:dyDescent="0.3">
      <c r="A293" t="s">
        <v>997</v>
      </c>
      <c r="B293" t="s">
        <v>992</v>
      </c>
      <c r="C293" t="s">
        <v>72</v>
      </c>
      <c r="D293">
        <v>97.53</v>
      </c>
      <c r="E293">
        <v>85.421999999999997</v>
      </c>
      <c r="F293">
        <v>12.108000000000001</v>
      </c>
      <c r="G293">
        <v>0.1241</v>
      </c>
    </row>
    <row r="294" spans="1:7" x14ac:dyDescent="0.3">
      <c r="A294" t="s">
        <v>999</v>
      </c>
      <c r="B294" t="s">
        <v>992</v>
      </c>
      <c r="C294" t="s">
        <v>159</v>
      </c>
      <c r="D294">
        <v>120.91</v>
      </c>
      <c r="E294">
        <v>106.343</v>
      </c>
      <c r="F294">
        <v>14.567</v>
      </c>
      <c r="G294">
        <v>0.1205</v>
      </c>
    </row>
    <row r="295" spans="1:7" x14ac:dyDescent="0.3">
      <c r="A295" t="s">
        <v>1001</v>
      </c>
      <c r="B295" t="s">
        <v>992</v>
      </c>
      <c r="C295" t="s">
        <v>161</v>
      </c>
      <c r="D295">
        <v>121.77</v>
      </c>
      <c r="E295">
        <v>111.59</v>
      </c>
      <c r="F295">
        <v>10.18</v>
      </c>
      <c r="G295">
        <v>8.3599999999999994E-2</v>
      </c>
    </row>
    <row r="296" spans="1:7" x14ac:dyDescent="0.3">
      <c r="A296" t="s">
        <v>1003</v>
      </c>
      <c r="B296" t="s">
        <v>992</v>
      </c>
      <c r="C296" t="s">
        <v>163</v>
      </c>
      <c r="D296">
        <v>67.87</v>
      </c>
      <c r="E296">
        <v>57.246000000000002</v>
      </c>
      <c r="F296">
        <v>10.624000000000001</v>
      </c>
      <c r="G296">
        <v>0.1565</v>
      </c>
    </row>
    <row r="297" spans="1:7" x14ac:dyDescent="0.3">
      <c r="A297" t="s">
        <v>1005</v>
      </c>
      <c r="B297" t="s">
        <v>992</v>
      </c>
      <c r="C297" t="s">
        <v>166</v>
      </c>
      <c r="D297">
        <v>98.3</v>
      </c>
      <c r="E297">
        <v>89.382999999999996</v>
      </c>
      <c r="F297">
        <v>8.9169999999999998</v>
      </c>
      <c r="G297">
        <v>9.0700000000000003E-2</v>
      </c>
    </row>
    <row r="298" spans="1:7" x14ac:dyDescent="0.3">
      <c r="A298" t="s">
        <v>1007</v>
      </c>
      <c r="B298" t="s">
        <v>992</v>
      </c>
      <c r="C298" t="s">
        <v>32</v>
      </c>
      <c r="D298">
        <v>274.97000000000003</v>
      </c>
      <c r="E298">
        <v>146.21</v>
      </c>
      <c r="F298">
        <v>128.76</v>
      </c>
      <c r="G298">
        <v>0.46829999999999999</v>
      </c>
    </row>
    <row r="299" spans="1:7" x14ac:dyDescent="0.3">
      <c r="A299" t="s">
        <v>1049</v>
      </c>
      <c r="B299" t="s">
        <v>992</v>
      </c>
      <c r="C299" t="s">
        <v>183</v>
      </c>
      <c r="D299">
        <v>1.18</v>
      </c>
      <c r="E299">
        <v>0</v>
      </c>
      <c r="F299">
        <v>1.18</v>
      </c>
      <c r="G299">
        <v>1</v>
      </c>
    </row>
    <row r="300" spans="1:7" x14ac:dyDescent="0.3">
      <c r="A300" t="s">
        <v>1009</v>
      </c>
      <c r="B300" t="s">
        <v>992</v>
      </c>
      <c r="C300" t="s">
        <v>184</v>
      </c>
      <c r="D300">
        <v>223.02</v>
      </c>
      <c r="E300">
        <v>156.173</v>
      </c>
      <c r="F300">
        <v>66.846999999999994</v>
      </c>
      <c r="G300">
        <v>0.29970000000000002</v>
      </c>
    </row>
    <row r="301" spans="1:7" x14ac:dyDescent="0.3">
      <c r="A301" t="s">
        <v>1011</v>
      </c>
      <c r="B301" t="s">
        <v>992</v>
      </c>
      <c r="C301" t="s">
        <v>394</v>
      </c>
      <c r="D301">
        <v>186.87</v>
      </c>
      <c r="E301">
        <v>161.28299999999999</v>
      </c>
      <c r="F301">
        <v>25.587</v>
      </c>
      <c r="G301">
        <v>0.13689999999999999</v>
      </c>
    </row>
    <row r="302" spans="1:7" x14ac:dyDescent="0.3">
      <c r="A302" t="s">
        <v>1013</v>
      </c>
      <c r="B302" t="s">
        <v>992</v>
      </c>
      <c r="C302" t="s">
        <v>131</v>
      </c>
      <c r="D302">
        <v>179.95</v>
      </c>
      <c r="E302">
        <v>138.471</v>
      </c>
      <c r="F302">
        <v>41.478999999999999</v>
      </c>
      <c r="G302">
        <v>0.23050000000000001</v>
      </c>
    </row>
    <row r="303" spans="1:7" x14ac:dyDescent="0.3">
      <c r="A303" t="s">
        <v>1300</v>
      </c>
      <c r="B303" t="s">
        <v>992</v>
      </c>
      <c r="C303" t="s">
        <v>152</v>
      </c>
      <c r="D303">
        <v>260.49</v>
      </c>
      <c r="E303">
        <v>184.01</v>
      </c>
      <c r="F303">
        <v>76.48</v>
      </c>
      <c r="G303">
        <v>0.29360000000000003</v>
      </c>
    </row>
    <row r="304" spans="1:7" x14ac:dyDescent="0.3">
      <c r="A304" t="s">
        <v>1015</v>
      </c>
      <c r="B304" t="s">
        <v>992</v>
      </c>
      <c r="C304" t="s">
        <v>40</v>
      </c>
      <c r="D304">
        <v>70.89</v>
      </c>
      <c r="E304">
        <v>50.448999999999998</v>
      </c>
      <c r="F304">
        <v>20.440999999999999</v>
      </c>
      <c r="G304">
        <v>0.2883</v>
      </c>
    </row>
    <row r="305" spans="1:7" x14ac:dyDescent="0.3">
      <c r="A305" t="s">
        <v>1017</v>
      </c>
      <c r="B305" t="s">
        <v>992</v>
      </c>
      <c r="C305" t="s">
        <v>203</v>
      </c>
      <c r="D305">
        <v>58.05</v>
      </c>
      <c r="E305">
        <v>48.468000000000004</v>
      </c>
      <c r="F305">
        <v>9.5820000000000007</v>
      </c>
      <c r="G305">
        <v>0.1651</v>
      </c>
    </row>
    <row r="306" spans="1:7" x14ac:dyDescent="0.3">
      <c r="A306" t="s">
        <v>1019</v>
      </c>
      <c r="B306" t="s">
        <v>992</v>
      </c>
      <c r="C306" t="s">
        <v>62</v>
      </c>
      <c r="D306">
        <v>36.840000000000003</v>
      </c>
      <c r="E306">
        <v>21.827999999999999</v>
      </c>
      <c r="F306">
        <v>15.012</v>
      </c>
      <c r="G306">
        <v>0.40749999999999997</v>
      </c>
    </row>
    <row r="307" spans="1:7" x14ac:dyDescent="0.3">
      <c r="A307" t="s">
        <v>1021</v>
      </c>
      <c r="B307" t="s">
        <v>992</v>
      </c>
      <c r="C307" t="s">
        <v>68</v>
      </c>
      <c r="D307">
        <v>46.98</v>
      </c>
      <c r="E307">
        <v>33.572000000000003</v>
      </c>
      <c r="F307">
        <v>13.407999999999999</v>
      </c>
      <c r="G307">
        <v>0.28539999999999999</v>
      </c>
    </row>
    <row r="308" spans="1:7" x14ac:dyDescent="0.3">
      <c r="A308" t="s">
        <v>1023</v>
      </c>
      <c r="B308" t="s">
        <v>992</v>
      </c>
      <c r="C308" t="s">
        <v>89</v>
      </c>
      <c r="D308">
        <v>44.96</v>
      </c>
      <c r="E308">
        <v>27.341000000000001</v>
      </c>
      <c r="F308">
        <v>17.619</v>
      </c>
      <c r="G308">
        <v>0.39190000000000003</v>
      </c>
    </row>
    <row r="309" spans="1:7" x14ac:dyDescent="0.3">
      <c r="A309" t="s">
        <v>1025</v>
      </c>
      <c r="B309" t="s">
        <v>992</v>
      </c>
      <c r="C309" t="s">
        <v>101</v>
      </c>
      <c r="D309">
        <v>63.13</v>
      </c>
      <c r="E309">
        <v>48.587000000000003</v>
      </c>
      <c r="F309">
        <v>14.542999999999999</v>
      </c>
      <c r="G309">
        <v>0.23039999999999999</v>
      </c>
    </row>
    <row r="310" spans="1:7" x14ac:dyDescent="0.3">
      <c r="A310" t="s">
        <v>1027</v>
      </c>
      <c r="B310" t="s">
        <v>992</v>
      </c>
      <c r="C310" t="s">
        <v>103</v>
      </c>
      <c r="D310">
        <v>32.979999999999997</v>
      </c>
      <c r="E310">
        <v>16.876000000000001</v>
      </c>
      <c r="F310">
        <v>16.103999999999999</v>
      </c>
      <c r="G310">
        <v>0.48830000000000001</v>
      </c>
    </row>
    <row r="311" spans="1:7" x14ac:dyDescent="0.3">
      <c r="A311" t="s">
        <v>1029</v>
      </c>
      <c r="B311" t="s">
        <v>992</v>
      </c>
      <c r="C311" t="s">
        <v>107</v>
      </c>
      <c r="D311">
        <v>25.97</v>
      </c>
      <c r="E311">
        <v>14.401999999999999</v>
      </c>
      <c r="F311">
        <v>11.568</v>
      </c>
      <c r="G311">
        <v>0.44540000000000002</v>
      </c>
    </row>
    <row r="312" spans="1:7" x14ac:dyDescent="0.3">
      <c r="A312" t="s">
        <v>1031</v>
      </c>
      <c r="B312" t="s">
        <v>992</v>
      </c>
      <c r="C312" t="s">
        <v>222</v>
      </c>
      <c r="D312">
        <v>56.6</v>
      </c>
      <c r="E312">
        <v>50.94</v>
      </c>
      <c r="F312">
        <v>5.66</v>
      </c>
      <c r="G312">
        <v>0.1</v>
      </c>
    </row>
    <row r="313" spans="1:7" x14ac:dyDescent="0.3">
      <c r="A313" t="s">
        <v>1033</v>
      </c>
      <c r="B313" t="s">
        <v>992</v>
      </c>
      <c r="C313" t="s">
        <v>33</v>
      </c>
      <c r="D313">
        <v>44.53</v>
      </c>
      <c r="E313">
        <v>28.248000000000001</v>
      </c>
      <c r="F313">
        <v>16.282</v>
      </c>
      <c r="G313">
        <v>0.36559999999999998</v>
      </c>
    </row>
    <row r="314" spans="1:7" x14ac:dyDescent="0.3">
      <c r="A314" t="s">
        <v>1035</v>
      </c>
      <c r="B314" t="s">
        <v>992</v>
      </c>
      <c r="C314" t="s">
        <v>47</v>
      </c>
      <c r="D314">
        <v>38.840000000000003</v>
      </c>
      <c r="E314">
        <v>23.337</v>
      </c>
      <c r="F314">
        <v>15.503</v>
      </c>
      <c r="G314">
        <v>0.3992</v>
      </c>
    </row>
    <row r="315" spans="1:7" x14ac:dyDescent="0.3">
      <c r="A315" t="s">
        <v>1037</v>
      </c>
      <c r="B315" t="s">
        <v>992</v>
      </c>
      <c r="C315" t="s">
        <v>223</v>
      </c>
      <c r="D315">
        <v>57.84</v>
      </c>
      <c r="E315">
        <v>52.902000000000001</v>
      </c>
      <c r="F315">
        <v>4.9379999999999997</v>
      </c>
      <c r="G315">
        <v>8.5400000000000004E-2</v>
      </c>
    </row>
    <row r="316" spans="1:7" x14ac:dyDescent="0.3">
      <c r="A316" t="s">
        <v>1039</v>
      </c>
      <c r="B316" t="s">
        <v>992</v>
      </c>
      <c r="C316" t="s">
        <v>99</v>
      </c>
      <c r="D316">
        <v>54.16</v>
      </c>
      <c r="E316">
        <v>45.359000000000002</v>
      </c>
      <c r="F316">
        <v>8.8010000000000002</v>
      </c>
      <c r="G316">
        <v>0.16250000000000001</v>
      </c>
    </row>
    <row r="317" spans="1:7" x14ac:dyDescent="0.3">
      <c r="A317" t="s">
        <v>1041</v>
      </c>
      <c r="B317" t="s">
        <v>992</v>
      </c>
      <c r="C317" t="s">
        <v>102</v>
      </c>
      <c r="D317">
        <v>42.38</v>
      </c>
      <c r="E317">
        <v>36.729999999999997</v>
      </c>
      <c r="F317">
        <v>5.65</v>
      </c>
      <c r="G317">
        <v>0.1333</v>
      </c>
    </row>
    <row r="318" spans="1:7" x14ac:dyDescent="0.3">
      <c r="A318" t="s">
        <v>1055</v>
      </c>
      <c r="B318" t="s">
        <v>1053</v>
      </c>
      <c r="C318" t="s">
        <v>1301</v>
      </c>
      <c r="D318">
        <v>35.26</v>
      </c>
      <c r="E318">
        <v>16.63</v>
      </c>
      <c r="F318">
        <v>18.63</v>
      </c>
      <c r="G318">
        <v>0.52839999999999998</v>
      </c>
    </row>
    <row r="319" spans="1:7" x14ac:dyDescent="0.3">
      <c r="A319" t="s">
        <v>1058</v>
      </c>
      <c r="B319" t="s">
        <v>1053</v>
      </c>
      <c r="C319" t="s">
        <v>1302</v>
      </c>
      <c r="D319">
        <v>61.6</v>
      </c>
      <c r="E319">
        <v>31.324999999999999</v>
      </c>
      <c r="F319">
        <v>30.274999999999999</v>
      </c>
      <c r="G319">
        <v>0.49149999999999999</v>
      </c>
    </row>
    <row r="320" spans="1:7" x14ac:dyDescent="0.3">
      <c r="A320" t="s">
        <v>1061</v>
      </c>
      <c r="B320" t="s">
        <v>1053</v>
      </c>
      <c r="C320" t="s">
        <v>1303</v>
      </c>
      <c r="D320">
        <v>57.53</v>
      </c>
      <c r="E320">
        <v>47.069000000000003</v>
      </c>
      <c r="F320">
        <v>10.461</v>
      </c>
      <c r="G320">
        <v>0.18179999999999999</v>
      </c>
    </row>
    <row r="321" spans="1:7" x14ac:dyDescent="0.3">
      <c r="A321" t="s">
        <v>1064</v>
      </c>
      <c r="B321" t="s">
        <v>1053</v>
      </c>
      <c r="C321" t="s">
        <v>1304</v>
      </c>
      <c r="D321">
        <v>45.03</v>
      </c>
      <c r="E321">
        <v>34.436</v>
      </c>
      <c r="F321">
        <v>10.593999999999999</v>
      </c>
      <c r="G321">
        <v>0.23530000000000001</v>
      </c>
    </row>
    <row r="322" spans="1:7" x14ac:dyDescent="0.3">
      <c r="A322" t="s">
        <v>1067</v>
      </c>
      <c r="B322" t="s">
        <v>1053</v>
      </c>
      <c r="C322" t="s">
        <v>1305</v>
      </c>
      <c r="D322">
        <v>69.62</v>
      </c>
      <c r="E322">
        <v>57.826000000000001</v>
      </c>
      <c r="F322">
        <v>11.794</v>
      </c>
      <c r="G322">
        <v>0.1694</v>
      </c>
    </row>
    <row r="323" spans="1:7" x14ac:dyDescent="0.3">
      <c r="A323" t="s">
        <v>1070</v>
      </c>
      <c r="B323" t="s">
        <v>1053</v>
      </c>
      <c r="C323" t="s">
        <v>1306</v>
      </c>
      <c r="D323">
        <v>60.75</v>
      </c>
      <c r="E323">
        <v>51.618000000000002</v>
      </c>
      <c r="F323">
        <v>9.1319999999999997</v>
      </c>
      <c r="G323">
        <v>0.15029999999999999</v>
      </c>
    </row>
    <row r="324" spans="1:7" x14ac:dyDescent="0.3">
      <c r="A324" t="s">
        <v>1073</v>
      </c>
      <c r="B324" t="s">
        <v>1053</v>
      </c>
      <c r="C324" t="s">
        <v>1307</v>
      </c>
      <c r="D324">
        <v>35.590000000000003</v>
      </c>
      <c r="E324">
        <v>9.09</v>
      </c>
      <c r="F324">
        <v>26.5</v>
      </c>
      <c r="G324">
        <v>0.74460000000000004</v>
      </c>
    </row>
    <row r="325" spans="1:7" x14ac:dyDescent="0.3">
      <c r="A325" t="s">
        <v>1076</v>
      </c>
      <c r="B325" t="s">
        <v>1053</v>
      </c>
      <c r="C325" t="s">
        <v>1308</v>
      </c>
      <c r="D325">
        <v>61.79</v>
      </c>
      <c r="E325">
        <v>36.283999999999999</v>
      </c>
      <c r="F325">
        <v>25.506</v>
      </c>
      <c r="G325">
        <v>0.4128</v>
      </c>
    </row>
    <row r="326" spans="1:7" x14ac:dyDescent="0.3">
      <c r="A326" t="s">
        <v>1079</v>
      </c>
      <c r="B326" t="s">
        <v>1053</v>
      </c>
      <c r="C326" t="s">
        <v>1309</v>
      </c>
      <c r="D326">
        <v>88.38</v>
      </c>
      <c r="E326">
        <v>53.814999999999998</v>
      </c>
      <c r="F326">
        <v>34.564999999999998</v>
      </c>
      <c r="G326">
        <v>0.3911</v>
      </c>
    </row>
    <row r="327" spans="1:7" x14ac:dyDescent="0.3">
      <c r="A327" t="s">
        <v>1082</v>
      </c>
      <c r="B327" t="s">
        <v>1053</v>
      </c>
      <c r="C327" t="s">
        <v>1310</v>
      </c>
      <c r="D327">
        <v>113.7</v>
      </c>
      <c r="E327">
        <v>102.715</v>
      </c>
      <c r="F327">
        <v>10.984999999999999</v>
      </c>
      <c r="G327">
        <v>9.6600000000000005E-2</v>
      </c>
    </row>
    <row r="328" spans="1:7" x14ac:dyDescent="0.3">
      <c r="A328" t="s">
        <v>1085</v>
      </c>
      <c r="B328" t="s">
        <v>1053</v>
      </c>
      <c r="C328" t="s">
        <v>1311</v>
      </c>
      <c r="D328">
        <v>66.650000000000006</v>
      </c>
      <c r="E328">
        <v>61.866</v>
      </c>
      <c r="F328">
        <v>4.7839999999999998</v>
      </c>
      <c r="G328">
        <v>7.1800000000000003E-2</v>
      </c>
    </row>
    <row r="329" spans="1:7" x14ac:dyDescent="0.3">
      <c r="A329" t="s">
        <v>1088</v>
      </c>
      <c r="B329" t="s">
        <v>1053</v>
      </c>
      <c r="C329" t="s">
        <v>1312</v>
      </c>
      <c r="D329">
        <v>65.03</v>
      </c>
      <c r="E329">
        <v>63.055999999999997</v>
      </c>
      <c r="F329">
        <v>1.974</v>
      </c>
      <c r="G329">
        <v>3.04E-2</v>
      </c>
    </row>
    <row r="330" spans="1:7" x14ac:dyDescent="0.3">
      <c r="A330" t="s">
        <v>1091</v>
      </c>
      <c r="B330" t="s">
        <v>1053</v>
      </c>
      <c r="C330" t="s">
        <v>1313</v>
      </c>
      <c r="D330">
        <v>59.83</v>
      </c>
      <c r="E330">
        <v>54.481000000000002</v>
      </c>
      <c r="F330">
        <v>5.3490000000000002</v>
      </c>
      <c r="G330">
        <v>8.9399999999999993E-2</v>
      </c>
    </row>
    <row r="331" spans="1:7" x14ac:dyDescent="0.3">
      <c r="A331" t="s">
        <v>1094</v>
      </c>
      <c r="B331" t="s">
        <v>1053</v>
      </c>
      <c r="C331" t="s">
        <v>1314</v>
      </c>
      <c r="D331">
        <v>159.61000000000001</v>
      </c>
      <c r="E331">
        <v>140.85499999999999</v>
      </c>
      <c r="F331">
        <v>18.754999999999999</v>
      </c>
      <c r="G331">
        <v>0.11749999999999999</v>
      </c>
    </row>
    <row r="332" spans="1:7" x14ac:dyDescent="0.3">
      <c r="A332" t="s">
        <v>1097</v>
      </c>
      <c r="B332" t="s">
        <v>1053</v>
      </c>
      <c r="C332" t="s">
        <v>1315</v>
      </c>
      <c r="D332">
        <v>109.98</v>
      </c>
      <c r="E332">
        <v>107.322</v>
      </c>
      <c r="F332">
        <v>2.6579999999999999</v>
      </c>
      <c r="G332">
        <v>2.4199999999999999E-2</v>
      </c>
    </row>
    <row r="333" spans="1:7" x14ac:dyDescent="0.3">
      <c r="A333" t="s">
        <v>1100</v>
      </c>
      <c r="B333" t="s">
        <v>1053</v>
      </c>
      <c r="C333" t="s">
        <v>1316</v>
      </c>
      <c r="D333">
        <v>79.56</v>
      </c>
      <c r="E333">
        <v>77.861999999999995</v>
      </c>
      <c r="F333">
        <v>1.698</v>
      </c>
      <c r="G333">
        <v>2.1299999999999999E-2</v>
      </c>
    </row>
    <row r="334" spans="1:7" x14ac:dyDescent="0.3">
      <c r="A334" t="s">
        <v>1103</v>
      </c>
      <c r="B334" t="s">
        <v>1053</v>
      </c>
      <c r="C334" t="s">
        <v>1317</v>
      </c>
      <c r="D334">
        <v>32.76</v>
      </c>
      <c r="E334">
        <v>32.036999999999999</v>
      </c>
      <c r="F334">
        <v>0.72299999999999998</v>
      </c>
      <c r="G334">
        <v>2.2100000000000002E-2</v>
      </c>
    </row>
    <row r="335" spans="1:7" x14ac:dyDescent="0.3">
      <c r="A335" t="s">
        <v>1106</v>
      </c>
      <c r="B335" t="s">
        <v>1053</v>
      </c>
      <c r="C335" t="s">
        <v>1318</v>
      </c>
      <c r="D335">
        <v>42.26</v>
      </c>
      <c r="E335">
        <v>41.41</v>
      </c>
      <c r="F335">
        <v>0.85</v>
      </c>
      <c r="G335">
        <v>2.01E-2</v>
      </c>
    </row>
    <row r="336" spans="1:7" x14ac:dyDescent="0.3">
      <c r="A336" t="s">
        <v>1109</v>
      </c>
      <c r="B336" t="s">
        <v>1053</v>
      </c>
      <c r="C336" t="s">
        <v>1319</v>
      </c>
      <c r="D336">
        <v>42.63</v>
      </c>
      <c r="E336">
        <v>31.968</v>
      </c>
      <c r="F336">
        <v>10.662000000000001</v>
      </c>
      <c r="G336">
        <v>0.25009999999999999</v>
      </c>
    </row>
    <row r="337" spans="1:7" x14ac:dyDescent="0.3">
      <c r="A337" t="s">
        <v>1112</v>
      </c>
      <c r="B337" t="s">
        <v>1053</v>
      </c>
      <c r="C337" t="s">
        <v>1320</v>
      </c>
      <c r="D337">
        <v>69.38</v>
      </c>
      <c r="E337">
        <v>64.778000000000006</v>
      </c>
      <c r="F337">
        <v>4.6020000000000003</v>
      </c>
      <c r="G337">
        <v>6.6299999999999998E-2</v>
      </c>
    </row>
    <row r="338" spans="1:7" x14ac:dyDescent="0.3">
      <c r="A338" t="s">
        <v>1115</v>
      </c>
      <c r="B338" t="s">
        <v>1053</v>
      </c>
      <c r="C338" t="s">
        <v>1321</v>
      </c>
      <c r="D338">
        <v>65.03</v>
      </c>
      <c r="E338">
        <v>29.119</v>
      </c>
      <c r="F338">
        <v>35.911000000000001</v>
      </c>
      <c r="G338">
        <v>0.55220000000000002</v>
      </c>
    </row>
    <row r="339" spans="1:7" x14ac:dyDescent="0.3">
      <c r="A339" t="s">
        <v>1118</v>
      </c>
      <c r="B339" t="s">
        <v>1053</v>
      </c>
      <c r="C339" t="s">
        <v>1322</v>
      </c>
      <c r="D339">
        <v>27.44</v>
      </c>
      <c r="E339">
        <v>26.658999999999999</v>
      </c>
      <c r="F339">
        <v>0.78100000000000003</v>
      </c>
      <c r="G339">
        <v>2.8500000000000001E-2</v>
      </c>
    </row>
    <row r="340" spans="1:7" x14ac:dyDescent="0.3">
      <c r="A340" t="s">
        <v>1122</v>
      </c>
      <c r="B340" t="s">
        <v>1120</v>
      </c>
      <c r="C340" t="s">
        <v>1121</v>
      </c>
      <c r="D340">
        <v>24.838000000000001</v>
      </c>
      <c r="E340">
        <v>23.422000000000001</v>
      </c>
      <c r="F340">
        <v>1.4159999999999999</v>
      </c>
      <c r="G340">
        <v>5.7000000000000002E-2</v>
      </c>
    </row>
    <row r="341" spans="1:7" x14ac:dyDescent="0.3">
      <c r="A341" t="s">
        <v>1125</v>
      </c>
      <c r="B341" t="s">
        <v>1120</v>
      </c>
      <c r="C341" t="s">
        <v>1124</v>
      </c>
      <c r="D341">
        <v>75.298000000000002</v>
      </c>
      <c r="E341">
        <v>45.61</v>
      </c>
      <c r="F341">
        <v>29.687999999999999</v>
      </c>
      <c r="G341">
        <v>0.39429999999999998</v>
      </c>
    </row>
    <row r="342" spans="1:7" x14ac:dyDescent="0.3">
      <c r="A342" t="s">
        <v>1128</v>
      </c>
      <c r="B342" t="s">
        <v>1120</v>
      </c>
      <c r="C342" t="s">
        <v>1127</v>
      </c>
      <c r="D342">
        <v>58.820999999999998</v>
      </c>
      <c r="E342">
        <v>55.119</v>
      </c>
      <c r="F342">
        <v>3.702</v>
      </c>
      <c r="G342">
        <v>6.2899999999999998E-2</v>
      </c>
    </row>
    <row r="343" spans="1:7" x14ac:dyDescent="0.3">
      <c r="A343" t="s">
        <v>1131</v>
      </c>
      <c r="B343" t="s">
        <v>1120</v>
      </c>
      <c r="C343" t="s">
        <v>1130</v>
      </c>
      <c r="D343">
        <v>49.642000000000003</v>
      </c>
      <c r="E343">
        <v>43.356999999999999</v>
      </c>
      <c r="F343">
        <v>6.2850000000000001</v>
      </c>
      <c r="G343">
        <v>0.12659999999999999</v>
      </c>
    </row>
    <row r="344" spans="1:7" x14ac:dyDescent="0.3">
      <c r="A344" t="s">
        <v>1134</v>
      </c>
      <c r="B344" t="s">
        <v>1120</v>
      </c>
      <c r="C344" t="s">
        <v>1133</v>
      </c>
      <c r="D344">
        <v>39.453000000000003</v>
      </c>
      <c r="E344">
        <v>36.887</v>
      </c>
      <c r="F344">
        <v>2.5659999999999998</v>
      </c>
      <c r="G344">
        <v>6.5000000000000002E-2</v>
      </c>
    </row>
    <row r="345" spans="1:7" x14ac:dyDescent="0.3">
      <c r="A345" t="s">
        <v>1137</v>
      </c>
      <c r="B345" t="s">
        <v>1120</v>
      </c>
      <c r="C345" t="s">
        <v>1136</v>
      </c>
      <c r="D345">
        <v>14.763999999999999</v>
      </c>
      <c r="E345">
        <v>1.7390000000000001</v>
      </c>
      <c r="F345">
        <v>13.025</v>
      </c>
      <c r="G345">
        <v>0.88219999999999998</v>
      </c>
    </row>
    <row r="346" spans="1:7" x14ac:dyDescent="0.3">
      <c r="A346" t="s">
        <v>1140</v>
      </c>
      <c r="B346" t="s">
        <v>1120</v>
      </c>
      <c r="C346" t="s">
        <v>1139</v>
      </c>
      <c r="D346">
        <v>75.594999999999999</v>
      </c>
      <c r="E346">
        <v>68.397999999999996</v>
      </c>
      <c r="F346">
        <v>7.1970000000000001</v>
      </c>
      <c r="G346">
        <v>9.5200000000000007E-2</v>
      </c>
    </row>
    <row r="347" spans="1:7" x14ac:dyDescent="0.3">
      <c r="A347" t="s">
        <v>1143</v>
      </c>
      <c r="B347" t="s">
        <v>1120</v>
      </c>
      <c r="C347" t="s">
        <v>1142</v>
      </c>
      <c r="D347">
        <v>119.91800000000001</v>
      </c>
      <c r="E347">
        <v>45.927999999999997</v>
      </c>
      <c r="F347">
        <v>73.989999999999995</v>
      </c>
      <c r="G347">
        <v>0.61699999999999999</v>
      </c>
    </row>
    <row r="348" spans="1:7" x14ac:dyDescent="0.3">
      <c r="A348" t="s">
        <v>1146</v>
      </c>
      <c r="B348" t="s">
        <v>1120</v>
      </c>
      <c r="C348" t="s">
        <v>1145</v>
      </c>
      <c r="D348">
        <v>39.106999999999999</v>
      </c>
      <c r="E348">
        <v>35.316000000000003</v>
      </c>
      <c r="F348">
        <v>3.7909999999999999</v>
      </c>
      <c r="G348">
        <v>9.69E-2</v>
      </c>
    </row>
    <row r="349" spans="1:7" x14ac:dyDescent="0.3">
      <c r="A349" t="s">
        <v>1149</v>
      </c>
      <c r="B349" t="s">
        <v>1120</v>
      </c>
      <c r="C349" t="s">
        <v>1148</v>
      </c>
      <c r="D349">
        <v>41.656999999999996</v>
      </c>
      <c r="E349">
        <v>39.265999999999998</v>
      </c>
      <c r="F349">
        <v>2.391</v>
      </c>
      <c r="G349">
        <v>5.74E-2</v>
      </c>
    </row>
    <row r="350" spans="1:7" x14ac:dyDescent="0.3">
      <c r="A350" t="s">
        <v>1152</v>
      </c>
      <c r="B350" t="s">
        <v>1120</v>
      </c>
      <c r="C350" t="s">
        <v>1151</v>
      </c>
      <c r="D350">
        <v>45.838000000000001</v>
      </c>
      <c r="E350">
        <v>31.818000000000001</v>
      </c>
      <c r="F350">
        <v>14.02</v>
      </c>
      <c r="G350">
        <v>0.30590000000000001</v>
      </c>
    </row>
    <row r="351" spans="1:7" x14ac:dyDescent="0.3">
      <c r="A351" t="s">
        <v>1155</v>
      </c>
      <c r="B351" t="s">
        <v>1120</v>
      </c>
      <c r="C351" t="s">
        <v>1154</v>
      </c>
      <c r="D351">
        <v>68.843000000000004</v>
      </c>
      <c r="E351">
        <v>60.472000000000001</v>
      </c>
      <c r="F351">
        <v>8.3710000000000004</v>
      </c>
      <c r="G351">
        <v>0.1216</v>
      </c>
    </row>
    <row r="352" spans="1:7" x14ac:dyDescent="0.3">
      <c r="A352" t="s">
        <v>1158</v>
      </c>
      <c r="B352" t="s">
        <v>1120</v>
      </c>
      <c r="C352" t="s">
        <v>1157</v>
      </c>
      <c r="D352">
        <v>11.391</v>
      </c>
      <c r="E352">
        <v>0</v>
      </c>
      <c r="F352">
        <v>11.391</v>
      </c>
      <c r="G352">
        <v>1</v>
      </c>
    </row>
    <row r="353" spans="1:7" x14ac:dyDescent="0.3">
      <c r="A353" t="s">
        <v>1161</v>
      </c>
      <c r="B353" t="s">
        <v>1120</v>
      </c>
      <c r="C353" t="s">
        <v>1160</v>
      </c>
      <c r="D353">
        <v>58.814</v>
      </c>
      <c r="E353">
        <v>38.567999999999998</v>
      </c>
      <c r="F353">
        <v>20.245999999999999</v>
      </c>
      <c r="G353">
        <v>0.34420000000000001</v>
      </c>
    </row>
    <row r="354" spans="1:7" x14ac:dyDescent="0.3">
      <c r="A354" t="s">
        <v>1164</v>
      </c>
      <c r="B354" t="s">
        <v>1120</v>
      </c>
      <c r="C354" t="s">
        <v>1163</v>
      </c>
      <c r="D354">
        <v>11.374000000000001</v>
      </c>
      <c r="E354">
        <v>0</v>
      </c>
      <c r="F354">
        <v>11.374000000000001</v>
      </c>
      <c r="G354">
        <v>1</v>
      </c>
    </row>
    <row r="355" spans="1:7" x14ac:dyDescent="0.3">
      <c r="A355" t="s">
        <v>1167</v>
      </c>
      <c r="B355" t="s">
        <v>1120</v>
      </c>
      <c r="C355" t="s">
        <v>1166</v>
      </c>
      <c r="D355">
        <v>55.792999999999999</v>
      </c>
      <c r="E355">
        <v>47.82</v>
      </c>
      <c r="F355">
        <v>7.9729999999999999</v>
      </c>
      <c r="G355">
        <v>0.1429</v>
      </c>
    </row>
    <row r="356" spans="1:7" x14ac:dyDescent="0.3">
      <c r="A356" t="s">
        <v>1170</v>
      </c>
      <c r="B356" t="s">
        <v>1120</v>
      </c>
      <c r="C356" t="s">
        <v>1169</v>
      </c>
      <c r="D356">
        <v>153.863</v>
      </c>
      <c r="E356">
        <v>131.87200000000001</v>
      </c>
      <c r="F356">
        <v>21.991</v>
      </c>
      <c r="G356">
        <v>0.1429</v>
      </c>
    </row>
    <row r="357" spans="1:7" x14ac:dyDescent="0.3">
      <c r="A357" t="s">
        <v>1173</v>
      </c>
      <c r="B357" t="s">
        <v>1120</v>
      </c>
      <c r="C357" t="s">
        <v>1172</v>
      </c>
      <c r="D357">
        <v>41.95</v>
      </c>
      <c r="E357">
        <v>33.247</v>
      </c>
      <c r="F357">
        <v>8.7029999999999994</v>
      </c>
      <c r="G357">
        <v>0.20749999999999999</v>
      </c>
    </row>
    <row r="358" spans="1:7" x14ac:dyDescent="0.3">
      <c r="A358" t="s">
        <v>1176</v>
      </c>
      <c r="B358" t="s">
        <v>1120</v>
      </c>
      <c r="C358" t="s">
        <v>1175</v>
      </c>
      <c r="D358">
        <v>120.98</v>
      </c>
      <c r="E358">
        <v>102.702</v>
      </c>
      <c r="F358">
        <v>18.277999999999999</v>
      </c>
      <c r="G358">
        <v>0.15110000000000001</v>
      </c>
    </row>
    <row r="359" spans="1:7" x14ac:dyDescent="0.3">
      <c r="A359" t="s">
        <v>1179</v>
      </c>
      <c r="B359" t="s">
        <v>1120</v>
      </c>
      <c r="C359" t="s">
        <v>1178</v>
      </c>
      <c r="D359">
        <v>119.854</v>
      </c>
      <c r="E359">
        <v>69.287000000000006</v>
      </c>
      <c r="F359">
        <v>50.567</v>
      </c>
      <c r="G359">
        <v>0.4219</v>
      </c>
    </row>
    <row r="360" spans="1:7" x14ac:dyDescent="0.3">
      <c r="A360" t="s">
        <v>1182</v>
      </c>
      <c r="B360" t="s">
        <v>1120</v>
      </c>
      <c r="C360" t="s">
        <v>1181</v>
      </c>
      <c r="D360">
        <v>48.198999999999998</v>
      </c>
      <c r="E360">
        <v>21.12</v>
      </c>
      <c r="F360">
        <v>27.079000000000001</v>
      </c>
      <c r="G360">
        <v>0.56179999999999997</v>
      </c>
    </row>
    <row r="361" spans="1:7" x14ac:dyDescent="0.3">
      <c r="A361" t="s">
        <v>1185</v>
      </c>
      <c r="B361" t="s">
        <v>1120</v>
      </c>
      <c r="C361" t="s">
        <v>1184</v>
      </c>
      <c r="D361">
        <v>254.929</v>
      </c>
      <c r="E361">
        <v>225.86500000000001</v>
      </c>
      <c r="F361">
        <v>29.064</v>
      </c>
      <c r="G361">
        <v>0.114</v>
      </c>
    </row>
    <row r="362" spans="1:7" x14ac:dyDescent="0.3">
      <c r="A362" t="s">
        <v>1188</v>
      </c>
      <c r="B362" t="s">
        <v>1120</v>
      </c>
      <c r="C362" t="s">
        <v>1187</v>
      </c>
      <c r="D362">
        <v>88.623999999999995</v>
      </c>
      <c r="E362">
        <v>82.921000000000006</v>
      </c>
      <c r="F362">
        <v>5.7030000000000003</v>
      </c>
      <c r="G362">
        <v>6.4399999999999999E-2</v>
      </c>
    </row>
    <row r="363" spans="1:7" x14ac:dyDescent="0.3">
      <c r="A363" t="s">
        <v>1191</v>
      </c>
      <c r="B363" t="s">
        <v>1120</v>
      </c>
      <c r="C363" t="s">
        <v>1190</v>
      </c>
      <c r="D363">
        <v>45.148000000000003</v>
      </c>
      <c r="E363">
        <v>42.363999999999997</v>
      </c>
      <c r="F363">
        <v>2.7839999999999998</v>
      </c>
      <c r="G363">
        <v>6.1699999999999998E-2</v>
      </c>
    </row>
    <row r="364" spans="1:7" x14ac:dyDescent="0.3">
      <c r="A364" t="s">
        <v>1194</v>
      </c>
      <c r="B364" t="s">
        <v>1120</v>
      </c>
      <c r="C364" t="s">
        <v>1193</v>
      </c>
      <c r="D364">
        <v>81.722999999999999</v>
      </c>
      <c r="E364">
        <v>77.734999999999999</v>
      </c>
      <c r="F364">
        <v>3.988</v>
      </c>
      <c r="G364">
        <v>4.8800000000000003E-2</v>
      </c>
    </row>
    <row r="365" spans="1:7" x14ac:dyDescent="0.3">
      <c r="A365" t="s">
        <v>1197</v>
      </c>
      <c r="B365" t="s">
        <v>1120</v>
      </c>
      <c r="C365" t="s">
        <v>1196</v>
      </c>
      <c r="D365">
        <v>57.206000000000003</v>
      </c>
      <c r="E365">
        <v>42.289000000000001</v>
      </c>
      <c r="F365">
        <v>14.917</v>
      </c>
      <c r="G365">
        <v>0.26079999999999998</v>
      </c>
    </row>
    <row r="366" spans="1:7" x14ac:dyDescent="0.3">
      <c r="A366" t="s">
        <v>1200</v>
      </c>
      <c r="B366" t="s">
        <v>1120</v>
      </c>
      <c r="C366" t="s">
        <v>1199</v>
      </c>
      <c r="D366">
        <v>75.027000000000001</v>
      </c>
      <c r="E366">
        <v>62.250999999999998</v>
      </c>
      <c r="F366">
        <v>12.776</v>
      </c>
      <c r="G366">
        <v>0.17030000000000001</v>
      </c>
    </row>
    <row r="367" spans="1:7" x14ac:dyDescent="0.3">
      <c r="A367" t="s">
        <v>1203</v>
      </c>
      <c r="B367" t="s">
        <v>1120</v>
      </c>
      <c r="C367" t="s">
        <v>1202</v>
      </c>
      <c r="D367">
        <v>47.250999999999998</v>
      </c>
      <c r="E367">
        <v>45.076000000000001</v>
      </c>
      <c r="F367">
        <v>2.1749999999999998</v>
      </c>
      <c r="G367">
        <v>4.5999999999999999E-2</v>
      </c>
    </row>
    <row r="368" spans="1:7" x14ac:dyDescent="0.3">
      <c r="A368" t="s">
        <v>1206</v>
      </c>
      <c r="B368" t="s">
        <v>1120</v>
      </c>
      <c r="C368" t="s">
        <v>1205</v>
      </c>
      <c r="D368">
        <v>179.232</v>
      </c>
      <c r="E368">
        <v>167.13800000000001</v>
      </c>
      <c r="F368">
        <v>12.093999999999999</v>
      </c>
      <c r="G368">
        <v>6.7500000000000004E-2</v>
      </c>
    </row>
    <row r="369" spans="1:7" x14ac:dyDescent="0.3">
      <c r="A369" t="s">
        <v>1209</v>
      </c>
      <c r="B369" t="s">
        <v>1120</v>
      </c>
      <c r="C369" t="s">
        <v>1208</v>
      </c>
      <c r="D369">
        <v>73.775000000000006</v>
      </c>
      <c r="E369">
        <v>49.484000000000002</v>
      </c>
      <c r="F369">
        <v>24.291</v>
      </c>
      <c r="G369">
        <v>0.32929999999999998</v>
      </c>
    </row>
    <row r="370" spans="1:7" x14ac:dyDescent="0.3">
      <c r="A370" t="s">
        <v>1212</v>
      </c>
      <c r="B370" t="s">
        <v>1120</v>
      </c>
      <c r="C370" t="s">
        <v>1211</v>
      </c>
      <c r="D370">
        <v>317.19299999999998</v>
      </c>
      <c r="E370">
        <v>263.56599999999997</v>
      </c>
      <c r="F370">
        <v>53.627000000000002</v>
      </c>
      <c r="G370">
        <v>0.1691</v>
      </c>
    </row>
    <row r="371" spans="1:7" x14ac:dyDescent="0.3">
      <c r="A371" t="s">
        <v>1215</v>
      </c>
      <c r="B371" t="s">
        <v>1120</v>
      </c>
      <c r="C371" t="s">
        <v>1214</v>
      </c>
      <c r="D371">
        <v>157.625</v>
      </c>
      <c r="E371">
        <v>147.20599999999999</v>
      </c>
      <c r="F371">
        <v>10.419</v>
      </c>
      <c r="G371">
        <v>6.6100000000000006E-2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69A2-6AB2-4AC7-A357-D23D49B2F714}">
  <sheetPr codeName="Sheet13"/>
  <dimension ref="A1:H371"/>
  <sheetViews>
    <sheetView topLeftCell="A372" workbookViewId="0">
      <selection activeCell="A372" sqref="A372:XFD384"/>
    </sheetView>
  </sheetViews>
  <sheetFormatPr defaultRowHeight="14.4" x14ac:dyDescent="0.3"/>
  <cols>
    <col min="4" max="7" width="18.21875" customWidth="1"/>
    <col min="8" max="8" width="11.5546875" bestFit="1" customWidth="1"/>
  </cols>
  <sheetData>
    <row r="1" spans="1:8" x14ac:dyDescent="0.3">
      <c r="A1" t="s">
        <v>1286</v>
      </c>
    </row>
    <row r="2" spans="1:8" x14ac:dyDescent="0.3">
      <c r="A2" t="s">
        <v>1264</v>
      </c>
    </row>
    <row r="3" spans="1:8" x14ac:dyDescent="0.3">
      <c r="A3" t="s">
        <v>1265</v>
      </c>
    </row>
    <row r="4" spans="1:8" x14ac:dyDescent="0.3">
      <c r="A4" t="s">
        <v>1266</v>
      </c>
    </row>
    <row r="5" spans="1:8" ht="86.4" x14ac:dyDescent="0.3">
      <c r="A5" t="s">
        <v>1267</v>
      </c>
      <c r="B5" t="s">
        <v>1268</v>
      </c>
      <c r="C5" t="s">
        <v>1269</v>
      </c>
      <c r="D5" s="55" t="s">
        <v>1270</v>
      </c>
      <c r="E5" s="55" t="s">
        <v>1271</v>
      </c>
      <c r="F5" s="55" t="s">
        <v>1272</v>
      </c>
      <c r="G5" s="55" t="s">
        <v>1273</v>
      </c>
    </row>
    <row r="6" spans="1:8" x14ac:dyDescent="0.3">
      <c r="A6" t="s">
        <v>1218</v>
      </c>
      <c r="B6" t="s">
        <v>1217</v>
      </c>
      <c r="C6" t="s">
        <v>1274</v>
      </c>
      <c r="D6">
        <v>29011.413</v>
      </c>
      <c r="E6">
        <v>24618.276999999998</v>
      </c>
      <c r="F6">
        <v>4393.1360000000004</v>
      </c>
      <c r="G6">
        <v>0.15140000000000001</v>
      </c>
      <c r="H6" s="60">
        <f>F6/D6</f>
        <v>0.15142785358300198</v>
      </c>
    </row>
    <row r="7" spans="1:8" x14ac:dyDescent="0.3">
      <c r="A7" t="s">
        <v>1275</v>
      </c>
      <c r="B7" t="s">
        <v>1276</v>
      </c>
      <c r="C7" t="s">
        <v>1274</v>
      </c>
      <c r="D7">
        <v>26336.42</v>
      </c>
      <c r="E7">
        <v>22455.512999999999</v>
      </c>
      <c r="F7">
        <v>3880.9070000000002</v>
      </c>
      <c r="G7">
        <v>0.1474</v>
      </c>
    </row>
    <row r="8" spans="1:8" x14ac:dyDescent="0.3">
      <c r="A8" t="s">
        <v>1219</v>
      </c>
      <c r="B8" t="s">
        <v>1</v>
      </c>
      <c r="C8" t="s">
        <v>1274</v>
      </c>
      <c r="D8">
        <v>24881.439999999999</v>
      </c>
      <c r="E8">
        <v>21257.775000000001</v>
      </c>
      <c r="F8">
        <v>3623.665</v>
      </c>
      <c r="G8">
        <v>0.14560000000000001</v>
      </c>
    </row>
    <row r="9" spans="1:8" x14ac:dyDescent="0.3">
      <c r="A9" t="s">
        <v>1220</v>
      </c>
      <c r="B9" t="s">
        <v>418</v>
      </c>
      <c r="C9" t="s">
        <v>1274</v>
      </c>
      <c r="D9">
        <v>1255.06</v>
      </c>
      <c r="E9">
        <v>1162.9549999999999</v>
      </c>
      <c r="F9">
        <v>92.105000000000004</v>
      </c>
      <c r="G9">
        <v>7.3400000000000007E-2</v>
      </c>
    </row>
    <row r="10" spans="1:8" x14ac:dyDescent="0.3">
      <c r="A10" t="s">
        <v>1221</v>
      </c>
      <c r="B10" t="s">
        <v>443</v>
      </c>
      <c r="C10" t="s">
        <v>1274</v>
      </c>
      <c r="D10">
        <v>3355.05</v>
      </c>
      <c r="E10">
        <v>3040.0830000000001</v>
      </c>
      <c r="F10">
        <v>314.96699999999998</v>
      </c>
      <c r="G10">
        <v>9.3899999999999997E-2</v>
      </c>
    </row>
    <row r="11" spans="1:8" x14ac:dyDescent="0.3">
      <c r="A11" t="s">
        <v>1222</v>
      </c>
      <c r="B11" t="s">
        <v>522</v>
      </c>
      <c r="C11" t="s">
        <v>1274</v>
      </c>
      <c r="D11">
        <v>2474.16</v>
      </c>
      <c r="E11">
        <v>2224.107</v>
      </c>
      <c r="F11">
        <v>250.053</v>
      </c>
      <c r="G11">
        <v>0.1011</v>
      </c>
    </row>
    <row r="12" spans="1:8" x14ac:dyDescent="0.3">
      <c r="A12" t="s">
        <v>1223</v>
      </c>
      <c r="B12" t="s">
        <v>565</v>
      </c>
      <c r="C12" t="s">
        <v>1274</v>
      </c>
      <c r="D12">
        <v>2146.13</v>
      </c>
      <c r="E12">
        <v>1901.7090000000001</v>
      </c>
      <c r="F12">
        <v>244.42099999999999</v>
      </c>
      <c r="G12">
        <v>0.1139</v>
      </c>
    </row>
    <row r="13" spans="1:8" x14ac:dyDescent="0.3">
      <c r="A13" t="s">
        <v>1224</v>
      </c>
      <c r="B13" t="s">
        <v>399</v>
      </c>
      <c r="C13" t="s">
        <v>1274</v>
      </c>
      <c r="D13">
        <v>2552.85</v>
      </c>
      <c r="E13">
        <v>2232.279</v>
      </c>
      <c r="F13">
        <v>320.57100000000003</v>
      </c>
      <c r="G13">
        <v>0.12559999999999999</v>
      </c>
    </row>
    <row r="14" spans="1:8" x14ac:dyDescent="0.3">
      <c r="A14" t="s">
        <v>1225</v>
      </c>
      <c r="B14" t="s">
        <v>706</v>
      </c>
      <c r="C14" t="s">
        <v>1274</v>
      </c>
      <c r="D14">
        <v>2757.14</v>
      </c>
      <c r="E14">
        <v>2216.7939999999999</v>
      </c>
      <c r="F14">
        <v>540.346</v>
      </c>
      <c r="G14">
        <v>0.19600000000000001</v>
      </c>
    </row>
    <row r="15" spans="1:8" x14ac:dyDescent="0.3">
      <c r="A15" t="s">
        <v>1277</v>
      </c>
      <c r="B15" t="s">
        <v>1278</v>
      </c>
      <c r="C15" t="s">
        <v>1274</v>
      </c>
      <c r="D15">
        <v>3713.46</v>
      </c>
      <c r="E15">
        <v>3051.24</v>
      </c>
      <c r="F15">
        <v>662.22</v>
      </c>
      <c r="G15">
        <v>0.17829999999999999</v>
      </c>
    </row>
    <row r="16" spans="1:8" x14ac:dyDescent="0.3">
      <c r="A16" t="s">
        <v>1226</v>
      </c>
      <c r="B16" t="s">
        <v>401</v>
      </c>
      <c r="C16" t="s">
        <v>1274</v>
      </c>
      <c r="D16">
        <v>1602.02</v>
      </c>
      <c r="E16">
        <v>1211.8409999999999</v>
      </c>
      <c r="F16">
        <v>390.17899999999997</v>
      </c>
      <c r="G16">
        <v>0.24360000000000001</v>
      </c>
    </row>
    <row r="17" spans="1:7" x14ac:dyDescent="0.3">
      <c r="A17" t="s">
        <v>1227</v>
      </c>
      <c r="B17" t="s">
        <v>402</v>
      </c>
      <c r="C17" t="s">
        <v>1274</v>
      </c>
      <c r="D17">
        <v>2111.44</v>
      </c>
      <c r="E17">
        <v>1839.3989999999999</v>
      </c>
      <c r="F17">
        <v>272.041</v>
      </c>
      <c r="G17">
        <v>0.1288</v>
      </c>
    </row>
    <row r="18" spans="1:7" x14ac:dyDescent="0.3">
      <c r="A18" t="s">
        <v>1228</v>
      </c>
      <c r="B18" t="s">
        <v>863</v>
      </c>
      <c r="C18" t="s">
        <v>1274</v>
      </c>
      <c r="D18">
        <v>4015.01</v>
      </c>
      <c r="E18">
        <v>3431.01</v>
      </c>
      <c r="F18">
        <v>584</v>
      </c>
      <c r="G18">
        <v>0.14549999999999999</v>
      </c>
    </row>
    <row r="19" spans="1:7" x14ac:dyDescent="0.3">
      <c r="A19" t="s">
        <v>1229</v>
      </c>
      <c r="B19" t="s">
        <v>992</v>
      </c>
      <c r="C19" t="s">
        <v>1274</v>
      </c>
      <c r="D19">
        <v>2612.5700000000002</v>
      </c>
      <c r="E19">
        <v>1997.598</v>
      </c>
      <c r="F19">
        <v>614.97199999999998</v>
      </c>
      <c r="G19">
        <v>0.2354</v>
      </c>
    </row>
    <row r="20" spans="1:7" x14ac:dyDescent="0.3">
      <c r="A20" t="s">
        <v>1230</v>
      </c>
      <c r="B20" t="s">
        <v>1053</v>
      </c>
      <c r="C20" t="s">
        <v>1274</v>
      </c>
      <c r="D20">
        <v>1454.98</v>
      </c>
      <c r="E20">
        <v>1177.933</v>
      </c>
      <c r="F20">
        <v>277.04700000000003</v>
      </c>
      <c r="G20">
        <v>0.19040000000000001</v>
      </c>
    </row>
    <row r="21" spans="1:7" x14ac:dyDescent="0.3">
      <c r="A21" t="s">
        <v>1232</v>
      </c>
      <c r="B21" t="s">
        <v>1120</v>
      </c>
      <c r="C21" t="s">
        <v>1274</v>
      </c>
      <c r="D21">
        <v>2674.9929999999999</v>
      </c>
      <c r="E21">
        <v>2162.7640000000001</v>
      </c>
      <c r="F21">
        <v>512.22900000000004</v>
      </c>
      <c r="G21">
        <v>0.1915</v>
      </c>
    </row>
    <row r="22" spans="1:7" x14ac:dyDescent="0.3">
      <c r="A22" t="s">
        <v>419</v>
      </c>
      <c r="B22" t="s">
        <v>418</v>
      </c>
      <c r="C22" t="s">
        <v>122</v>
      </c>
      <c r="D22">
        <v>44.37</v>
      </c>
      <c r="E22">
        <v>43.174999999999997</v>
      </c>
      <c r="F22">
        <v>1.1950000000000001</v>
      </c>
      <c r="G22">
        <v>2.69E-2</v>
      </c>
    </row>
    <row r="23" spans="1:7" x14ac:dyDescent="0.3">
      <c r="A23" t="s">
        <v>421</v>
      </c>
      <c r="B23" t="s">
        <v>418</v>
      </c>
      <c r="C23" t="s">
        <v>126</v>
      </c>
      <c r="D23">
        <v>64.569999999999993</v>
      </c>
      <c r="E23">
        <v>62.551000000000002</v>
      </c>
      <c r="F23">
        <v>2.0190000000000001</v>
      </c>
      <c r="G23">
        <v>3.1300000000000001E-2</v>
      </c>
    </row>
    <row r="24" spans="1:7" x14ac:dyDescent="0.3">
      <c r="A24" t="s">
        <v>423</v>
      </c>
      <c r="B24" t="s">
        <v>418</v>
      </c>
      <c r="C24" t="s">
        <v>127</v>
      </c>
      <c r="D24">
        <v>65.31</v>
      </c>
      <c r="E24">
        <v>62.433</v>
      </c>
      <c r="F24">
        <v>2.8769999999999998</v>
      </c>
      <c r="G24">
        <v>4.41E-2</v>
      </c>
    </row>
    <row r="25" spans="1:7" x14ac:dyDescent="0.3">
      <c r="A25" t="s">
        <v>425</v>
      </c>
      <c r="B25" t="s">
        <v>418</v>
      </c>
      <c r="C25" t="s">
        <v>129</v>
      </c>
      <c r="D25">
        <v>88.7</v>
      </c>
      <c r="E25">
        <v>85.638999999999996</v>
      </c>
      <c r="F25">
        <v>3.0609999999999999</v>
      </c>
      <c r="G25">
        <v>3.4500000000000003E-2</v>
      </c>
    </row>
    <row r="26" spans="1:7" x14ac:dyDescent="0.3">
      <c r="A26" t="s">
        <v>427</v>
      </c>
      <c r="B26" t="s">
        <v>418</v>
      </c>
      <c r="C26" t="s">
        <v>130</v>
      </c>
      <c r="D26">
        <v>52</v>
      </c>
      <c r="E26">
        <v>49.057000000000002</v>
      </c>
      <c r="F26">
        <v>2.9430000000000001</v>
      </c>
      <c r="G26">
        <v>5.6599999999999998E-2</v>
      </c>
    </row>
    <row r="27" spans="1:7" x14ac:dyDescent="0.3">
      <c r="A27" t="s">
        <v>429</v>
      </c>
      <c r="B27" t="s">
        <v>418</v>
      </c>
      <c r="C27" t="s">
        <v>1289</v>
      </c>
      <c r="D27">
        <v>249.51</v>
      </c>
      <c r="E27">
        <v>233.85300000000001</v>
      </c>
      <c r="F27">
        <v>15.657</v>
      </c>
      <c r="G27">
        <v>6.2799999999999995E-2</v>
      </c>
    </row>
    <row r="28" spans="1:7" x14ac:dyDescent="0.3">
      <c r="A28" t="s">
        <v>431</v>
      </c>
      <c r="B28" t="s">
        <v>418</v>
      </c>
      <c r="C28" t="s">
        <v>75</v>
      </c>
      <c r="D28">
        <v>156.81</v>
      </c>
      <c r="E28">
        <v>128.65799999999999</v>
      </c>
      <c r="F28">
        <v>28.152000000000001</v>
      </c>
      <c r="G28">
        <v>0.17949999999999999</v>
      </c>
    </row>
    <row r="29" spans="1:7" x14ac:dyDescent="0.3">
      <c r="A29" t="s">
        <v>433</v>
      </c>
      <c r="B29" t="s">
        <v>418</v>
      </c>
      <c r="C29" t="s">
        <v>344</v>
      </c>
      <c r="D29">
        <v>135.87</v>
      </c>
      <c r="E29">
        <v>116.596</v>
      </c>
      <c r="F29">
        <v>19.274000000000001</v>
      </c>
      <c r="G29">
        <v>0.1419</v>
      </c>
    </row>
    <row r="30" spans="1:7" x14ac:dyDescent="0.3">
      <c r="A30" t="s">
        <v>435</v>
      </c>
      <c r="B30" t="s">
        <v>418</v>
      </c>
      <c r="C30" t="s">
        <v>345</v>
      </c>
      <c r="D30">
        <v>99.99</v>
      </c>
      <c r="E30">
        <v>96.054000000000002</v>
      </c>
      <c r="F30">
        <v>3.9359999999999999</v>
      </c>
      <c r="G30">
        <v>3.9399999999999998E-2</v>
      </c>
    </row>
    <row r="31" spans="1:7" x14ac:dyDescent="0.3">
      <c r="A31" t="s">
        <v>437</v>
      </c>
      <c r="B31" t="s">
        <v>418</v>
      </c>
      <c r="C31" t="s">
        <v>346</v>
      </c>
      <c r="D31">
        <v>72.37</v>
      </c>
      <c r="E31">
        <v>70.597999999999999</v>
      </c>
      <c r="F31">
        <v>1.772</v>
      </c>
      <c r="G31">
        <v>2.4500000000000001E-2</v>
      </c>
    </row>
    <row r="32" spans="1:7" x14ac:dyDescent="0.3">
      <c r="A32" t="s">
        <v>439</v>
      </c>
      <c r="B32" t="s">
        <v>418</v>
      </c>
      <c r="C32" t="s">
        <v>347</v>
      </c>
      <c r="D32">
        <v>131.21</v>
      </c>
      <c r="E32">
        <v>125.08499999999999</v>
      </c>
      <c r="F32">
        <v>6.125</v>
      </c>
      <c r="G32">
        <v>4.6699999999999998E-2</v>
      </c>
    </row>
    <row r="33" spans="1:7" x14ac:dyDescent="0.3">
      <c r="A33" t="s">
        <v>441</v>
      </c>
      <c r="B33" t="s">
        <v>418</v>
      </c>
      <c r="C33" t="s">
        <v>343</v>
      </c>
      <c r="D33">
        <v>94.36</v>
      </c>
      <c r="E33">
        <v>89.256</v>
      </c>
      <c r="F33">
        <v>5.1040000000000001</v>
      </c>
      <c r="G33">
        <v>5.4100000000000002E-2</v>
      </c>
    </row>
    <row r="34" spans="1:7" x14ac:dyDescent="0.3">
      <c r="A34" t="s">
        <v>444</v>
      </c>
      <c r="B34" t="s">
        <v>443</v>
      </c>
      <c r="C34" t="s">
        <v>132</v>
      </c>
      <c r="D34">
        <v>58.41</v>
      </c>
      <c r="E34">
        <v>56.164000000000001</v>
      </c>
      <c r="F34">
        <v>2.246</v>
      </c>
      <c r="G34">
        <v>3.85E-2</v>
      </c>
    </row>
    <row r="35" spans="1:7" x14ac:dyDescent="0.3">
      <c r="A35" t="s">
        <v>446</v>
      </c>
      <c r="B35" t="s">
        <v>443</v>
      </c>
      <c r="C35" t="s">
        <v>133</v>
      </c>
      <c r="D35">
        <v>93.98</v>
      </c>
      <c r="E35">
        <v>90.462000000000003</v>
      </c>
      <c r="F35">
        <v>3.5179999999999998</v>
      </c>
      <c r="G35">
        <v>3.7400000000000003E-2</v>
      </c>
    </row>
    <row r="36" spans="1:7" x14ac:dyDescent="0.3">
      <c r="A36" t="s">
        <v>448</v>
      </c>
      <c r="B36" t="s">
        <v>443</v>
      </c>
      <c r="C36" t="s">
        <v>135</v>
      </c>
      <c r="D36">
        <v>62.08</v>
      </c>
      <c r="E36">
        <v>60.118000000000002</v>
      </c>
      <c r="F36">
        <v>1.962</v>
      </c>
      <c r="G36">
        <v>3.1600000000000003E-2</v>
      </c>
    </row>
    <row r="37" spans="1:7" x14ac:dyDescent="0.3">
      <c r="A37" t="s">
        <v>450</v>
      </c>
      <c r="B37" t="s">
        <v>443</v>
      </c>
      <c r="C37" t="s">
        <v>137</v>
      </c>
      <c r="D37">
        <v>72</v>
      </c>
      <c r="E37">
        <v>64.337000000000003</v>
      </c>
      <c r="F37">
        <v>7.6630000000000003</v>
      </c>
      <c r="G37">
        <v>0.10639999999999999</v>
      </c>
    </row>
    <row r="38" spans="1:7" x14ac:dyDescent="0.3">
      <c r="A38" t="s">
        <v>452</v>
      </c>
      <c r="B38" t="s">
        <v>443</v>
      </c>
      <c r="C38" t="s">
        <v>29</v>
      </c>
      <c r="D38">
        <v>181.81</v>
      </c>
      <c r="E38">
        <v>162.005</v>
      </c>
      <c r="F38">
        <v>19.805</v>
      </c>
      <c r="G38">
        <v>0.1089</v>
      </c>
    </row>
    <row r="39" spans="1:7" x14ac:dyDescent="0.3">
      <c r="A39" t="s">
        <v>454</v>
      </c>
      <c r="B39" t="s">
        <v>443</v>
      </c>
      <c r="C39" t="s">
        <v>182</v>
      </c>
      <c r="D39">
        <v>161.43</v>
      </c>
      <c r="E39">
        <v>144.87299999999999</v>
      </c>
      <c r="F39">
        <v>16.556999999999999</v>
      </c>
      <c r="G39">
        <v>0.1026</v>
      </c>
    </row>
    <row r="40" spans="1:7" x14ac:dyDescent="0.3">
      <c r="A40" t="s">
        <v>1290</v>
      </c>
      <c r="B40" t="s">
        <v>443</v>
      </c>
      <c r="C40" t="s">
        <v>1291</v>
      </c>
      <c r="D40">
        <v>135.02000000000001</v>
      </c>
      <c r="E40">
        <v>115.084</v>
      </c>
      <c r="F40">
        <v>19.936</v>
      </c>
      <c r="G40">
        <v>0.1477</v>
      </c>
    </row>
    <row r="41" spans="1:7" x14ac:dyDescent="0.3">
      <c r="A41" t="s">
        <v>1292</v>
      </c>
      <c r="B41" t="s">
        <v>443</v>
      </c>
      <c r="C41" t="s">
        <v>1293</v>
      </c>
      <c r="D41">
        <v>114.9</v>
      </c>
      <c r="E41">
        <v>86.543999999999997</v>
      </c>
      <c r="F41">
        <v>28.356000000000002</v>
      </c>
      <c r="G41">
        <v>0.24679999999999999</v>
      </c>
    </row>
    <row r="42" spans="1:7" x14ac:dyDescent="0.3">
      <c r="A42" t="s">
        <v>468</v>
      </c>
      <c r="B42" t="s">
        <v>443</v>
      </c>
      <c r="C42" t="s">
        <v>254</v>
      </c>
      <c r="D42">
        <v>42.03</v>
      </c>
      <c r="E42">
        <v>41.051000000000002</v>
      </c>
      <c r="F42">
        <v>0.97899999999999998</v>
      </c>
      <c r="G42">
        <v>2.3300000000000001E-2</v>
      </c>
    </row>
    <row r="43" spans="1:7" x14ac:dyDescent="0.3">
      <c r="A43" t="s">
        <v>470</v>
      </c>
      <c r="B43" t="s">
        <v>443</v>
      </c>
      <c r="C43" t="s">
        <v>255</v>
      </c>
      <c r="D43">
        <v>52.15</v>
      </c>
      <c r="E43">
        <v>49.183999999999997</v>
      </c>
      <c r="F43">
        <v>2.9660000000000002</v>
      </c>
      <c r="G43">
        <v>5.6899999999999999E-2</v>
      </c>
    </row>
    <row r="44" spans="1:7" x14ac:dyDescent="0.3">
      <c r="A44" t="s">
        <v>472</v>
      </c>
      <c r="B44" t="s">
        <v>443</v>
      </c>
      <c r="C44" t="s">
        <v>256</v>
      </c>
      <c r="D44">
        <v>40.1</v>
      </c>
      <c r="E44">
        <v>35.817999999999998</v>
      </c>
      <c r="F44">
        <v>4.282</v>
      </c>
      <c r="G44">
        <v>0.10680000000000001</v>
      </c>
    </row>
    <row r="45" spans="1:7" x14ac:dyDescent="0.3">
      <c r="A45" t="s">
        <v>474</v>
      </c>
      <c r="B45" t="s">
        <v>443</v>
      </c>
      <c r="C45" t="s">
        <v>257</v>
      </c>
      <c r="D45">
        <v>37.26</v>
      </c>
      <c r="E45">
        <v>36.451000000000001</v>
      </c>
      <c r="F45">
        <v>0.80900000000000005</v>
      </c>
      <c r="G45">
        <v>2.1700000000000001E-2</v>
      </c>
    </row>
    <row r="46" spans="1:7" x14ac:dyDescent="0.3">
      <c r="A46" t="s">
        <v>476</v>
      </c>
      <c r="B46" t="s">
        <v>443</v>
      </c>
      <c r="C46" t="s">
        <v>258</v>
      </c>
      <c r="D46">
        <v>65.88</v>
      </c>
      <c r="E46">
        <v>56.567</v>
      </c>
      <c r="F46">
        <v>9.3130000000000006</v>
      </c>
      <c r="G46">
        <v>0.1414</v>
      </c>
    </row>
    <row r="47" spans="1:7" x14ac:dyDescent="0.3">
      <c r="A47" t="s">
        <v>478</v>
      </c>
      <c r="B47" t="s">
        <v>443</v>
      </c>
      <c r="C47" t="s">
        <v>259</v>
      </c>
      <c r="D47">
        <v>40.869999999999997</v>
      </c>
      <c r="E47">
        <v>39.533000000000001</v>
      </c>
      <c r="F47">
        <v>1.337</v>
      </c>
      <c r="G47">
        <v>3.27E-2</v>
      </c>
    </row>
    <row r="48" spans="1:7" x14ac:dyDescent="0.3">
      <c r="A48" t="s">
        <v>480</v>
      </c>
      <c r="B48" t="s">
        <v>443</v>
      </c>
      <c r="C48" t="s">
        <v>260</v>
      </c>
      <c r="D48">
        <v>65.16</v>
      </c>
      <c r="E48">
        <v>59.231000000000002</v>
      </c>
      <c r="F48">
        <v>5.9290000000000003</v>
      </c>
      <c r="G48">
        <v>9.0999999999999998E-2</v>
      </c>
    </row>
    <row r="49" spans="1:7" x14ac:dyDescent="0.3">
      <c r="A49" t="s">
        <v>482</v>
      </c>
      <c r="B49" t="s">
        <v>443</v>
      </c>
      <c r="C49" t="s">
        <v>77</v>
      </c>
      <c r="D49">
        <v>27.99</v>
      </c>
      <c r="E49">
        <v>23.92</v>
      </c>
      <c r="F49">
        <v>4.07</v>
      </c>
      <c r="G49">
        <v>0.1454</v>
      </c>
    </row>
    <row r="50" spans="1:7" x14ac:dyDescent="0.3">
      <c r="A50" t="s">
        <v>484</v>
      </c>
      <c r="B50" t="s">
        <v>443</v>
      </c>
      <c r="C50" t="s">
        <v>261</v>
      </c>
      <c r="D50">
        <v>32.26</v>
      </c>
      <c r="E50">
        <v>31.015999999999998</v>
      </c>
      <c r="F50">
        <v>1.244</v>
      </c>
      <c r="G50">
        <v>3.8600000000000002E-2</v>
      </c>
    </row>
    <row r="51" spans="1:7" x14ac:dyDescent="0.3">
      <c r="A51" t="s">
        <v>486</v>
      </c>
      <c r="B51" t="s">
        <v>443</v>
      </c>
      <c r="C51" t="s">
        <v>262</v>
      </c>
      <c r="D51">
        <v>50.48</v>
      </c>
      <c r="E51">
        <v>49.036999999999999</v>
      </c>
      <c r="F51">
        <v>1.4430000000000001</v>
      </c>
      <c r="G51">
        <v>2.86E-2</v>
      </c>
    </row>
    <row r="52" spans="1:7" x14ac:dyDescent="0.3">
      <c r="A52" t="s">
        <v>488</v>
      </c>
      <c r="B52" t="s">
        <v>443</v>
      </c>
      <c r="C52" t="s">
        <v>263</v>
      </c>
      <c r="D52">
        <v>50.65</v>
      </c>
      <c r="E52">
        <v>45.360999999999997</v>
      </c>
      <c r="F52">
        <v>5.2889999999999997</v>
      </c>
      <c r="G52">
        <v>0.10440000000000001</v>
      </c>
    </row>
    <row r="53" spans="1:7" x14ac:dyDescent="0.3">
      <c r="A53" t="s">
        <v>490</v>
      </c>
      <c r="B53" t="s">
        <v>443</v>
      </c>
      <c r="C53" t="s">
        <v>264</v>
      </c>
      <c r="D53">
        <v>53.47</v>
      </c>
      <c r="E53">
        <v>48.697000000000003</v>
      </c>
      <c r="F53">
        <v>4.7729999999999997</v>
      </c>
      <c r="G53">
        <v>8.9300000000000004E-2</v>
      </c>
    </row>
    <row r="54" spans="1:7" x14ac:dyDescent="0.3">
      <c r="A54" t="s">
        <v>492</v>
      </c>
      <c r="B54" t="s">
        <v>443</v>
      </c>
      <c r="C54" t="s">
        <v>324</v>
      </c>
      <c r="D54">
        <v>126.02</v>
      </c>
      <c r="E54">
        <v>118.84</v>
      </c>
      <c r="F54">
        <v>7.18</v>
      </c>
      <c r="G54">
        <v>5.7000000000000002E-2</v>
      </c>
    </row>
    <row r="55" spans="1:7" x14ac:dyDescent="0.3">
      <c r="A55" t="s">
        <v>494</v>
      </c>
      <c r="B55" t="s">
        <v>443</v>
      </c>
      <c r="C55" t="s">
        <v>325</v>
      </c>
      <c r="D55">
        <v>84.25</v>
      </c>
      <c r="E55">
        <v>80.299000000000007</v>
      </c>
      <c r="F55">
        <v>3.9510000000000001</v>
      </c>
      <c r="G55">
        <v>4.6899999999999997E-2</v>
      </c>
    </row>
    <row r="56" spans="1:7" x14ac:dyDescent="0.3">
      <c r="A56" t="s">
        <v>496</v>
      </c>
      <c r="B56" t="s">
        <v>443</v>
      </c>
      <c r="C56" t="s">
        <v>326</v>
      </c>
      <c r="D56">
        <v>238.8</v>
      </c>
      <c r="E56">
        <v>186.238</v>
      </c>
      <c r="F56">
        <v>52.561999999999998</v>
      </c>
      <c r="G56">
        <v>0.22009999999999999</v>
      </c>
    </row>
    <row r="57" spans="1:7" x14ac:dyDescent="0.3">
      <c r="A57" t="s">
        <v>498</v>
      </c>
      <c r="B57" t="s">
        <v>443</v>
      </c>
      <c r="C57" t="s">
        <v>327</v>
      </c>
      <c r="D57">
        <v>97.31</v>
      </c>
      <c r="E57">
        <v>93.266000000000005</v>
      </c>
      <c r="F57">
        <v>4.0439999999999996</v>
      </c>
      <c r="G57">
        <v>4.1599999999999998E-2</v>
      </c>
    </row>
    <row r="58" spans="1:7" x14ac:dyDescent="0.3">
      <c r="A58" t="s">
        <v>500</v>
      </c>
      <c r="B58" t="s">
        <v>443</v>
      </c>
      <c r="C58" t="s">
        <v>328</v>
      </c>
      <c r="D58">
        <v>95.67</v>
      </c>
      <c r="E58">
        <v>91.805000000000007</v>
      </c>
      <c r="F58">
        <v>3.8650000000000002</v>
      </c>
      <c r="G58">
        <v>4.0399999999999998E-2</v>
      </c>
    </row>
    <row r="59" spans="1:7" x14ac:dyDescent="0.3">
      <c r="A59" t="s">
        <v>502</v>
      </c>
      <c r="B59" t="s">
        <v>443</v>
      </c>
      <c r="C59" t="s">
        <v>329</v>
      </c>
      <c r="D59">
        <v>123.78</v>
      </c>
      <c r="E59">
        <v>99.105000000000004</v>
      </c>
      <c r="F59">
        <v>24.675000000000001</v>
      </c>
      <c r="G59">
        <v>0.1993</v>
      </c>
    </row>
    <row r="60" spans="1:7" x14ac:dyDescent="0.3">
      <c r="A60" t="s">
        <v>504</v>
      </c>
      <c r="B60" t="s">
        <v>443</v>
      </c>
      <c r="C60" t="s">
        <v>330</v>
      </c>
      <c r="D60">
        <v>131.43</v>
      </c>
      <c r="E60">
        <v>121.85</v>
      </c>
      <c r="F60">
        <v>9.58</v>
      </c>
      <c r="G60">
        <v>7.2900000000000006E-2</v>
      </c>
    </row>
    <row r="61" spans="1:7" x14ac:dyDescent="0.3">
      <c r="A61" t="s">
        <v>506</v>
      </c>
      <c r="B61" t="s">
        <v>443</v>
      </c>
      <c r="C61" t="s">
        <v>331</v>
      </c>
      <c r="D61">
        <v>103.72</v>
      </c>
      <c r="E61">
        <v>99.471000000000004</v>
      </c>
      <c r="F61">
        <v>4.2489999999999997</v>
      </c>
      <c r="G61">
        <v>4.1000000000000002E-2</v>
      </c>
    </row>
    <row r="62" spans="1:7" x14ac:dyDescent="0.3">
      <c r="A62" t="s">
        <v>508</v>
      </c>
      <c r="B62" t="s">
        <v>443</v>
      </c>
      <c r="C62" t="s">
        <v>332</v>
      </c>
      <c r="D62">
        <v>101.09</v>
      </c>
      <c r="E62">
        <v>92.817999999999998</v>
      </c>
      <c r="F62">
        <v>8.2720000000000002</v>
      </c>
      <c r="G62">
        <v>8.1799999999999998E-2</v>
      </c>
    </row>
    <row r="63" spans="1:7" x14ac:dyDescent="0.3">
      <c r="A63" t="s">
        <v>510</v>
      </c>
      <c r="B63" t="s">
        <v>443</v>
      </c>
      <c r="C63" t="s">
        <v>333</v>
      </c>
      <c r="D63">
        <v>148.71</v>
      </c>
      <c r="E63">
        <v>144.256</v>
      </c>
      <c r="F63">
        <v>4.4539999999999997</v>
      </c>
      <c r="G63">
        <v>0.03</v>
      </c>
    </row>
    <row r="64" spans="1:7" x14ac:dyDescent="0.3">
      <c r="A64" t="s">
        <v>512</v>
      </c>
      <c r="B64" t="s">
        <v>443</v>
      </c>
      <c r="C64" t="s">
        <v>334</v>
      </c>
      <c r="D64">
        <v>69.61</v>
      </c>
      <c r="E64">
        <v>67.519000000000005</v>
      </c>
      <c r="F64">
        <v>2.0910000000000002</v>
      </c>
      <c r="G64">
        <v>0.03</v>
      </c>
    </row>
    <row r="65" spans="1:7" x14ac:dyDescent="0.3">
      <c r="A65" t="s">
        <v>514</v>
      </c>
      <c r="B65" t="s">
        <v>443</v>
      </c>
      <c r="C65" t="s">
        <v>335</v>
      </c>
      <c r="D65">
        <v>233.18</v>
      </c>
      <c r="E65">
        <v>202.023</v>
      </c>
      <c r="F65">
        <v>31.157</v>
      </c>
      <c r="G65">
        <v>0.1336</v>
      </c>
    </row>
    <row r="66" spans="1:7" x14ac:dyDescent="0.3">
      <c r="A66" t="s">
        <v>516</v>
      </c>
      <c r="B66" t="s">
        <v>443</v>
      </c>
      <c r="C66" t="s">
        <v>408</v>
      </c>
      <c r="D66">
        <v>84.77</v>
      </c>
      <c r="E66">
        <v>82.433999999999997</v>
      </c>
      <c r="F66">
        <v>2.3359999999999999</v>
      </c>
      <c r="G66">
        <v>2.76E-2</v>
      </c>
    </row>
    <row r="67" spans="1:7" x14ac:dyDescent="0.3">
      <c r="A67" t="s">
        <v>518</v>
      </c>
      <c r="B67" t="s">
        <v>443</v>
      </c>
      <c r="C67" t="s">
        <v>337</v>
      </c>
      <c r="D67">
        <v>128.91</v>
      </c>
      <c r="E67">
        <v>121.486</v>
      </c>
      <c r="F67">
        <v>7.4240000000000004</v>
      </c>
      <c r="G67">
        <v>5.7599999999999998E-2</v>
      </c>
    </row>
    <row r="68" spans="1:7" x14ac:dyDescent="0.3">
      <c r="A68" t="s">
        <v>520</v>
      </c>
      <c r="B68" t="s">
        <v>443</v>
      </c>
      <c r="C68" t="s">
        <v>338</v>
      </c>
      <c r="D68">
        <v>149.87</v>
      </c>
      <c r="E68">
        <v>143.22</v>
      </c>
      <c r="F68">
        <v>6.65</v>
      </c>
      <c r="G68">
        <v>4.4400000000000002E-2</v>
      </c>
    </row>
    <row r="69" spans="1:7" x14ac:dyDescent="0.3">
      <c r="A69" t="s">
        <v>523</v>
      </c>
      <c r="B69" t="s">
        <v>522</v>
      </c>
      <c r="C69" t="s">
        <v>1294</v>
      </c>
      <c r="D69">
        <v>123.04</v>
      </c>
      <c r="E69">
        <v>115.878</v>
      </c>
      <c r="F69">
        <v>7.1619999999999999</v>
      </c>
      <c r="G69">
        <v>5.8200000000000002E-2</v>
      </c>
    </row>
    <row r="70" spans="1:7" x14ac:dyDescent="0.3">
      <c r="A70" t="s">
        <v>525</v>
      </c>
      <c r="B70" t="s">
        <v>522</v>
      </c>
      <c r="C70" t="s">
        <v>43</v>
      </c>
      <c r="D70">
        <v>159.05000000000001</v>
      </c>
      <c r="E70">
        <v>138.69200000000001</v>
      </c>
      <c r="F70">
        <v>20.358000000000001</v>
      </c>
      <c r="G70">
        <v>0.128</v>
      </c>
    </row>
    <row r="71" spans="1:7" x14ac:dyDescent="0.3">
      <c r="A71" t="s">
        <v>527</v>
      </c>
      <c r="B71" t="s">
        <v>522</v>
      </c>
      <c r="C71" t="s">
        <v>141</v>
      </c>
      <c r="D71">
        <v>73.95</v>
      </c>
      <c r="E71">
        <v>71.171000000000006</v>
      </c>
      <c r="F71">
        <v>2.7789999999999999</v>
      </c>
      <c r="G71">
        <v>3.7600000000000001E-2</v>
      </c>
    </row>
    <row r="72" spans="1:7" x14ac:dyDescent="0.3">
      <c r="A72" t="s">
        <v>529</v>
      </c>
      <c r="B72" t="s">
        <v>522</v>
      </c>
      <c r="C72" t="s">
        <v>70</v>
      </c>
      <c r="D72">
        <v>76.430000000000007</v>
      </c>
      <c r="E72">
        <v>68.91</v>
      </c>
      <c r="F72">
        <v>7.52</v>
      </c>
      <c r="G72">
        <v>9.8400000000000001E-2</v>
      </c>
    </row>
    <row r="73" spans="1:7" x14ac:dyDescent="0.3">
      <c r="A73" t="s">
        <v>531</v>
      </c>
      <c r="B73" t="s">
        <v>522</v>
      </c>
      <c r="C73" t="s">
        <v>143</v>
      </c>
      <c r="D73">
        <v>91.82</v>
      </c>
      <c r="E73">
        <v>80.697000000000003</v>
      </c>
      <c r="F73">
        <v>11.122999999999999</v>
      </c>
      <c r="G73">
        <v>0.1211</v>
      </c>
    </row>
    <row r="74" spans="1:7" x14ac:dyDescent="0.3">
      <c r="A74" t="s">
        <v>1295</v>
      </c>
      <c r="B74" t="s">
        <v>522</v>
      </c>
      <c r="C74" t="s">
        <v>74</v>
      </c>
      <c r="D74">
        <v>294.61</v>
      </c>
      <c r="E74">
        <v>221.12899999999999</v>
      </c>
      <c r="F74">
        <v>73.480999999999995</v>
      </c>
      <c r="G74">
        <v>0.24940000000000001</v>
      </c>
    </row>
    <row r="75" spans="1:7" x14ac:dyDescent="0.3">
      <c r="A75" t="s">
        <v>547</v>
      </c>
      <c r="B75" t="s">
        <v>522</v>
      </c>
      <c r="C75" t="s">
        <v>339</v>
      </c>
      <c r="D75">
        <v>113.3</v>
      </c>
      <c r="E75">
        <v>108.658</v>
      </c>
      <c r="F75">
        <v>4.6420000000000003</v>
      </c>
      <c r="G75">
        <v>4.1000000000000002E-2</v>
      </c>
    </row>
    <row r="76" spans="1:7" x14ac:dyDescent="0.3">
      <c r="A76" t="s">
        <v>549</v>
      </c>
      <c r="B76" t="s">
        <v>522</v>
      </c>
      <c r="C76" t="s">
        <v>340</v>
      </c>
      <c r="D76">
        <v>139.97</v>
      </c>
      <c r="E76">
        <v>134.35</v>
      </c>
      <c r="F76">
        <v>5.62</v>
      </c>
      <c r="G76">
        <v>4.02E-2</v>
      </c>
    </row>
    <row r="77" spans="1:7" x14ac:dyDescent="0.3">
      <c r="A77" t="s">
        <v>551</v>
      </c>
      <c r="B77" t="s">
        <v>522</v>
      </c>
      <c r="C77" t="s">
        <v>341</v>
      </c>
      <c r="D77">
        <v>118.94</v>
      </c>
      <c r="E77">
        <v>115.94799999999999</v>
      </c>
      <c r="F77">
        <v>2.992</v>
      </c>
      <c r="G77">
        <v>2.52E-2</v>
      </c>
    </row>
    <row r="78" spans="1:7" x14ac:dyDescent="0.3">
      <c r="A78" t="s">
        <v>553</v>
      </c>
      <c r="B78" t="s">
        <v>522</v>
      </c>
      <c r="C78" t="s">
        <v>342</v>
      </c>
      <c r="D78">
        <v>254.59</v>
      </c>
      <c r="E78">
        <v>224.78399999999999</v>
      </c>
      <c r="F78">
        <v>29.806000000000001</v>
      </c>
      <c r="G78">
        <v>0.1171</v>
      </c>
    </row>
    <row r="79" spans="1:7" x14ac:dyDescent="0.3">
      <c r="A79" t="s">
        <v>555</v>
      </c>
      <c r="B79" t="s">
        <v>522</v>
      </c>
      <c r="C79" t="s">
        <v>355</v>
      </c>
      <c r="D79">
        <v>219.63</v>
      </c>
      <c r="E79">
        <v>203.81800000000001</v>
      </c>
      <c r="F79">
        <v>15.811999999999999</v>
      </c>
      <c r="G79">
        <v>7.1999999999999995E-2</v>
      </c>
    </row>
    <row r="80" spans="1:7" x14ac:dyDescent="0.3">
      <c r="A80" t="s">
        <v>557</v>
      </c>
      <c r="B80" t="s">
        <v>522</v>
      </c>
      <c r="C80" t="s">
        <v>356</v>
      </c>
      <c r="D80">
        <v>95.87</v>
      </c>
      <c r="E80">
        <v>89.251999999999995</v>
      </c>
      <c r="F80">
        <v>6.6180000000000003</v>
      </c>
      <c r="G80">
        <v>6.9000000000000006E-2</v>
      </c>
    </row>
    <row r="81" spans="1:7" x14ac:dyDescent="0.3">
      <c r="A81" t="s">
        <v>559</v>
      </c>
      <c r="B81" t="s">
        <v>522</v>
      </c>
      <c r="C81" t="s">
        <v>357</v>
      </c>
      <c r="D81">
        <v>189.76</v>
      </c>
      <c r="E81">
        <v>179.02799999999999</v>
      </c>
      <c r="F81">
        <v>10.731999999999999</v>
      </c>
      <c r="G81">
        <v>5.6599999999999998E-2</v>
      </c>
    </row>
    <row r="82" spans="1:7" x14ac:dyDescent="0.3">
      <c r="A82" t="s">
        <v>561</v>
      </c>
      <c r="B82" t="s">
        <v>522</v>
      </c>
      <c r="C82" t="s">
        <v>358</v>
      </c>
      <c r="D82">
        <v>362.85</v>
      </c>
      <c r="E82">
        <v>318.279</v>
      </c>
      <c r="F82">
        <v>44.570999999999998</v>
      </c>
      <c r="G82">
        <v>0.12280000000000001</v>
      </c>
    </row>
    <row r="83" spans="1:7" x14ac:dyDescent="0.3">
      <c r="A83" t="s">
        <v>563</v>
      </c>
      <c r="B83" t="s">
        <v>522</v>
      </c>
      <c r="C83" t="s">
        <v>359</v>
      </c>
      <c r="D83">
        <v>160.37</v>
      </c>
      <c r="E83">
        <v>153.51300000000001</v>
      </c>
      <c r="F83">
        <v>6.8570000000000002</v>
      </c>
      <c r="G83">
        <v>4.2799999999999998E-2</v>
      </c>
    </row>
    <row r="84" spans="1:7" x14ac:dyDescent="0.3">
      <c r="A84" t="s">
        <v>566</v>
      </c>
      <c r="B84" t="s">
        <v>565</v>
      </c>
      <c r="C84" t="s">
        <v>144</v>
      </c>
      <c r="D84">
        <v>111.75</v>
      </c>
      <c r="E84">
        <v>106.15600000000001</v>
      </c>
      <c r="F84">
        <v>5.5940000000000003</v>
      </c>
      <c r="G84">
        <v>5.0099999999999999E-2</v>
      </c>
    </row>
    <row r="85" spans="1:7" x14ac:dyDescent="0.3">
      <c r="A85" t="s">
        <v>568</v>
      </c>
      <c r="B85" t="s">
        <v>565</v>
      </c>
      <c r="C85" t="s">
        <v>145</v>
      </c>
      <c r="D85">
        <v>141.38</v>
      </c>
      <c r="E85">
        <v>120.724</v>
      </c>
      <c r="F85">
        <v>20.655999999999999</v>
      </c>
      <c r="G85">
        <v>0.14610000000000001</v>
      </c>
    </row>
    <row r="86" spans="1:7" x14ac:dyDescent="0.3">
      <c r="A86" t="s">
        <v>570</v>
      </c>
      <c r="B86" t="s">
        <v>565</v>
      </c>
      <c r="C86" t="s">
        <v>81</v>
      </c>
      <c r="D86">
        <v>17.7</v>
      </c>
      <c r="E86">
        <v>14.272</v>
      </c>
      <c r="F86">
        <v>3.4279999999999999</v>
      </c>
      <c r="G86">
        <v>0.19370000000000001</v>
      </c>
    </row>
    <row r="87" spans="1:7" x14ac:dyDescent="0.3">
      <c r="A87" t="s">
        <v>572</v>
      </c>
      <c r="B87" t="s">
        <v>565</v>
      </c>
      <c r="C87" t="s">
        <v>148</v>
      </c>
      <c r="D87">
        <v>142.51</v>
      </c>
      <c r="E87">
        <v>118.749</v>
      </c>
      <c r="F87">
        <v>23.760999999999999</v>
      </c>
      <c r="G87">
        <v>0.16669999999999999</v>
      </c>
    </row>
    <row r="88" spans="1:7" x14ac:dyDescent="0.3">
      <c r="A88" t="s">
        <v>1279</v>
      </c>
      <c r="B88" t="s">
        <v>565</v>
      </c>
      <c r="C88" t="s">
        <v>395</v>
      </c>
      <c r="D88">
        <v>154.02000000000001</v>
      </c>
      <c r="E88">
        <v>143.61799999999999</v>
      </c>
      <c r="F88">
        <v>10.401999999999999</v>
      </c>
      <c r="G88">
        <v>6.7500000000000004E-2</v>
      </c>
    </row>
    <row r="89" spans="1:7" x14ac:dyDescent="0.3">
      <c r="A89" t="s">
        <v>1280</v>
      </c>
      <c r="B89" t="s">
        <v>565</v>
      </c>
      <c r="C89" t="s">
        <v>109</v>
      </c>
      <c r="D89">
        <v>177.98</v>
      </c>
      <c r="E89">
        <v>154.28200000000001</v>
      </c>
      <c r="F89">
        <v>23.698</v>
      </c>
      <c r="G89">
        <v>0.1331</v>
      </c>
    </row>
    <row r="90" spans="1:7" x14ac:dyDescent="0.3">
      <c r="A90" t="s">
        <v>574</v>
      </c>
      <c r="B90" t="s">
        <v>565</v>
      </c>
      <c r="C90" t="s">
        <v>196</v>
      </c>
      <c r="D90">
        <v>58.76</v>
      </c>
      <c r="E90">
        <v>55.750999999999998</v>
      </c>
      <c r="F90">
        <v>3.0089999999999999</v>
      </c>
      <c r="G90">
        <v>5.1200000000000002E-2</v>
      </c>
    </row>
    <row r="91" spans="1:7" x14ac:dyDescent="0.3">
      <c r="A91" t="s">
        <v>576</v>
      </c>
      <c r="B91" t="s">
        <v>565</v>
      </c>
      <c r="C91" t="s">
        <v>197</v>
      </c>
      <c r="D91">
        <v>37.11</v>
      </c>
      <c r="E91">
        <v>35.965000000000003</v>
      </c>
      <c r="F91">
        <v>1.145</v>
      </c>
      <c r="G91">
        <v>3.09E-2</v>
      </c>
    </row>
    <row r="92" spans="1:7" x14ac:dyDescent="0.3">
      <c r="A92" t="s">
        <v>578</v>
      </c>
      <c r="B92" t="s">
        <v>565</v>
      </c>
      <c r="C92" t="s">
        <v>198</v>
      </c>
      <c r="D92">
        <v>49.98</v>
      </c>
      <c r="E92">
        <v>48.692999999999998</v>
      </c>
      <c r="F92">
        <v>1.2869999999999999</v>
      </c>
      <c r="G92">
        <v>2.58E-2</v>
      </c>
    </row>
    <row r="93" spans="1:7" x14ac:dyDescent="0.3">
      <c r="A93" t="s">
        <v>580</v>
      </c>
      <c r="B93" t="s">
        <v>565</v>
      </c>
      <c r="C93" t="s">
        <v>36</v>
      </c>
      <c r="D93">
        <v>34.700000000000003</v>
      </c>
      <c r="E93">
        <v>27.38</v>
      </c>
      <c r="F93">
        <v>7.32</v>
      </c>
      <c r="G93">
        <v>0.21099999999999999</v>
      </c>
    </row>
    <row r="94" spans="1:7" x14ac:dyDescent="0.3">
      <c r="A94" t="s">
        <v>582</v>
      </c>
      <c r="B94" t="s">
        <v>565</v>
      </c>
      <c r="C94" t="s">
        <v>199</v>
      </c>
      <c r="D94">
        <v>52.5</v>
      </c>
      <c r="E94">
        <v>50.473999999999997</v>
      </c>
      <c r="F94">
        <v>2.0259999999999998</v>
      </c>
      <c r="G94">
        <v>3.8600000000000002E-2</v>
      </c>
    </row>
    <row r="95" spans="1:7" x14ac:dyDescent="0.3">
      <c r="A95" t="s">
        <v>584</v>
      </c>
      <c r="B95" t="s">
        <v>565</v>
      </c>
      <c r="C95" t="s">
        <v>200</v>
      </c>
      <c r="D95">
        <v>42.62</v>
      </c>
      <c r="E95">
        <v>40.026000000000003</v>
      </c>
      <c r="F95">
        <v>2.5939999999999999</v>
      </c>
      <c r="G95">
        <v>6.0900000000000003E-2</v>
      </c>
    </row>
    <row r="96" spans="1:7" x14ac:dyDescent="0.3">
      <c r="A96" t="s">
        <v>586</v>
      </c>
      <c r="B96" t="s">
        <v>565</v>
      </c>
      <c r="C96" t="s">
        <v>201</v>
      </c>
      <c r="D96">
        <v>46.95</v>
      </c>
      <c r="E96">
        <v>45.417999999999999</v>
      </c>
      <c r="F96">
        <v>1.532</v>
      </c>
      <c r="G96">
        <v>3.2599999999999997E-2</v>
      </c>
    </row>
    <row r="97" spans="1:7" x14ac:dyDescent="0.3">
      <c r="A97" t="s">
        <v>588</v>
      </c>
      <c r="B97" t="s">
        <v>565</v>
      </c>
      <c r="C97" t="s">
        <v>202</v>
      </c>
      <c r="D97">
        <v>46.95</v>
      </c>
      <c r="E97">
        <v>43.954000000000001</v>
      </c>
      <c r="F97">
        <v>2.996</v>
      </c>
      <c r="G97">
        <v>6.3799999999999996E-2</v>
      </c>
    </row>
    <row r="98" spans="1:7" x14ac:dyDescent="0.3">
      <c r="A98" t="s">
        <v>590</v>
      </c>
      <c r="B98" t="s">
        <v>565</v>
      </c>
      <c r="C98" t="s">
        <v>265</v>
      </c>
      <c r="D98">
        <v>43.65</v>
      </c>
      <c r="E98">
        <v>42.343000000000004</v>
      </c>
      <c r="F98">
        <v>1.3069999999999999</v>
      </c>
      <c r="G98">
        <v>2.9899999999999999E-2</v>
      </c>
    </row>
    <row r="99" spans="1:7" x14ac:dyDescent="0.3">
      <c r="A99" t="s">
        <v>592</v>
      </c>
      <c r="B99" t="s">
        <v>565</v>
      </c>
      <c r="C99" t="s">
        <v>266</v>
      </c>
      <c r="D99">
        <v>77</v>
      </c>
      <c r="E99">
        <v>73.820999999999998</v>
      </c>
      <c r="F99">
        <v>3.1789999999999998</v>
      </c>
      <c r="G99">
        <v>4.1300000000000003E-2</v>
      </c>
    </row>
    <row r="100" spans="1:7" x14ac:dyDescent="0.3">
      <c r="A100" t="s">
        <v>594</v>
      </c>
      <c r="B100" t="s">
        <v>565</v>
      </c>
      <c r="C100" t="s">
        <v>50</v>
      </c>
      <c r="D100">
        <v>41.57</v>
      </c>
      <c r="E100">
        <v>36.534999999999997</v>
      </c>
      <c r="F100">
        <v>5.0350000000000001</v>
      </c>
      <c r="G100">
        <v>0.1211</v>
      </c>
    </row>
    <row r="101" spans="1:7" x14ac:dyDescent="0.3">
      <c r="A101" t="s">
        <v>596</v>
      </c>
      <c r="B101" t="s">
        <v>565</v>
      </c>
      <c r="C101" t="s">
        <v>267</v>
      </c>
      <c r="D101">
        <v>50.86</v>
      </c>
      <c r="E101">
        <v>46.881999999999998</v>
      </c>
      <c r="F101">
        <v>3.9780000000000002</v>
      </c>
      <c r="G101">
        <v>7.8200000000000006E-2</v>
      </c>
    </row>
    <row r="102" spans="1:7" x14ac:dyDescent="0.3">
      <c r="A102" t="s">
        <v>598</v>
      </c>
      <c r="B102" t="s">
        <v>565</v>
      </c>
      <c r="C102" t="s">
        <v>60</v>
      </c>
      <c r="D102">
        <v>23.47</v>
      </c>
      <c r="E102">
        <v>19.550999999999998</v>
      </c>
      <c r="F102">
        <v>3.919</v>
      </c>
      <c r="G102">
        <v>0.16700000000000001</v>
      </c>
    </row>
    <row r="103" spans="1:7" x14ac:dyDescent="0.3">
      <c r="A103" t="s">
        <v>600</v>
      </c>
      <c r="B103" t="s">
        <v>565</v>
      </c>
      <c r="C103" t="s">
        <v>73</v>
      </c>
      <c r="D103">
        <v>46.28</v>
      </c>
      <c r="E103">
        <v>41.765999999999998</v>
      </c>
      <c r="F103">
        <v>4.5140000000000002</v>
      </c>
      <c r="G103">
        <v>9.7500000000000003E-2</v>
      </c>
    </row>
    <row r="104" spans="1:7" x14ac:dyDescent="0.3">
      <c r="A104" t="s">
        <v>602</v>
      </c>
      <c r="B104" t="s">
        <v>565</v>
      </c>
      <c r="C104" t="s">
        <v>268</v>
      </c>
      <c r="D104">
        <v>23.6</v>
      </c>
      <c r="E104">
        <v>23.334</v>
      </c>
      <c r="F104">
        <v>0.26600000000000001</v>
      </c>
      <c r="G104">
        <v>1.1299999999999999E-2</v>
      </c>
    </row>
    <row r="105" spans="1:7" x14ac:dyDescent="0.3">
      <c r="A105" t="s">
        <v>604</v>
      </c>
      <c r="B105" t="s">
        <v>565</v>
      </c>
      <c r="C105" t="s">
        <v>26</v>
      </c>
      <c r="D105">
        <v>30.77</v>
      </c>
      <c r="E105">
        <v>23.994</v>
      </c>
      <c r="F105">
        <v>6.7759999999999998</v>
      </c>
      <c r="G105">
        <v>0.22020000000000001</v>
      </c>
    </row>
    <row r="106" spans="1:7" x14ac:dyDescent="0.3">
      <c r="A106" t="s">
        <v>606</v>
      </c>
      <c r="B106" t="s">
        <v>565</v>
      </c>
      <c r="C106" t="s">
        <v>42</v>
      </c>
      <c r="D106">
        <v>70.260000000000005</v>
      </c>
      <c r="E106">
        <v>42.247</v>
      </c>
      <c r="F106">
        <v>28.013000000000002</v>
      </c>
      <c r="G106">
        <v>0.3987</v>
      </c>
    </row>
    <row r="107" spans="1:7" x14ac:dyDescent="0.3">
      <c r="A107" t="s">
        <v>608</v>
      </c>
      <c r="B107" t="s">
        <v>565</v>
      </c>
      <c r="C107" t="s">
        <v>269</v>
      </c>
      <c r="D107">
        <v>46.5</v>
      </c>
      <c r="E107">
        <v>41.83</v>
      </c>
      <c r="F107">
        <v>4.67</v>
      </c>
      <c r="G107">
        <v>0.1004</v>
      </c>
    </row>
    <row r="108" spans="1:7" x14ac:dyDescent="0.3">
      <c r="A108" t="s">
        <v>610</v>
      </c>
      <c r="B108" t="s">
        <v>565</v>
      </c>
      <c r="C108" t="s">
        <v>69</v>
      </c>
      <c r="D108">
        <v>52.73</v>
      </c>
      <c r="E108">
        <v>40.682000000000002</v>
      </c>
      <c r="F108">
        <v>12.048</v>
      </c>
      <c r="G108">
        <v>0.22850000000000001</v>
      </c>
    </row>
    <row r="109" spans="1:7" x14ac:dyDescent="0.3">
      <c r="A109" t="s">
        <v>612</v>
      </c>
      <c r="B109" t="s">
        <v>565</v>
      </c>
      <c r="C109" t="s">
        <v>90</v>
      </c>
      <c r="D109">
        <v>42.16</v>
      </c>
      <c r="E109">
        <v>31.462</v>
      </c>
      <c r="F109">
        <v>10.698</v>
      </c>
      <c r="G109">
        <v>0.25369999999999998</v>
      </c>
    </row>
    <row r="110" spans="1:7" x14ac:dyDescent="0.3">
      <c r="A110" t="s">
        <v>614</v>
      </c>
      <c r="B110" t="s">
        <v>565</v>
      </c>
      <c r="C110" t="s">
        <v>91</v>
      </c>
      <c r="D110">
        <v>65.39</v>
      </c>
      <c r="E110">
        <v>51.235999999999997</v>
      </c>
      <c r="F110">
        <v>14.154</v>
      </c>
      <c r="G110">
        <v>0.2165</v>
      </c>
    </row>
    <row r="111" spans="1:7" x14ac:dyDescent="0.3">
      <c r="A111" t="s">
        <v>616</v>
      </c>
      <c r="B111" t="s">
        <v>565</v>
      </c>
      <c r="C111" t="s">
        <v>108</v>
      </c>
      <c r="D111">
        <v>44.35</v>
      </c>
      <c r="E111">
        <v>34.165999999999997</v>
      </c>
      <c r="F111">
        <v>10.183999999999999</v>
      </c>
      <c r="G111">
        <v>0.2296</v>
      </c>
    </row>
    <row r="112" spans="1:7" x14ac:dyDescent="0.3">
      <c r="A112" t="s">
        <v>632</v>
      </c>
      <c r="B112" t="s">
        <v>565</v>
      </c>
      <c r="C112" t="s">
        <v>280</v>
      </c>
      <c r="D112">
        <v>56.56</v>
      </c>
      <c r="E112">
        <v>54.98</v>
      </c>
      <c r="F112">
        <v>1.58</v>
      </c>
      <c r="G112">
        <v>2.7900000000000001E-2</v>
      </c>
    </row>
    <row r="113" spans="1:7" x14ac:dyDescent="0.3">
      <c r="A113" t="s">
        <v>634</v>
      </c>
      <c r="B113" t="s">
        <v>565</v>
      </c>
      <c r="C113" t="s">
        <v>281</v>
      </c>
      <c r="D113">
        <v>54.11</v>
      </c>
      <c r="E113">
        <v>45.162999999999997</v>
      </c>
      <c r="F113">
        <v>8.9469999999999992</v>
      </c>
      <c r="G113">
        <v>0.1653</v>
      </c>
    </row>
    <row r="114" spans="1:7" x14ac:dyDescent="0.3">
      <c r="A114" t="s">
        <v>636</v>
      </c>
      <c r="B114" t="s">
        <v>565</v>
      </c>
      <c r="C114" t="s">
        <v>282</v>
      </c>
      <c r="D114">
        <v>50.79</v>
      </c>
      <c r="E114">
        <v>49.063000000000002</v>
      </c>
      <c r="F114">
        <v>1.7270000000000001</v>
      </c>
      <c r="G114">
        <v>3.4000000000000002E-2</v>
      </c>
    </row>
    <row r="115" spans="1:7" x14ac:dyDescent="0.3">
      <c r="A115" t="s">
        <v>638</v>
      </c>
      <c r="B115" t="s">
        <v>565</v>
      </c>
      <c r="C115" t="s">
        <v>283</v>
      </c>
      <c r="D115">
        <v>53.32</v>
      </c>
      <c r="E115">
        <v>50.697000000000003</v>
      </c>
      <c r="F115">
        <v>2.6230000000000002</v>
      </c>
      <c r="G115">
        <v>4.9200000000000001E-2</v>
      </c>
    </row>
    <row r="116" spans="1:7" x14ac:dyDescent="0.3">
      <c r="A116" t="s">
        <v>640</v>
      </c>
      <c r="B116" t="s">
        <v>565</v>
      </c>
      <c r="C116" t="s">
        <v>284</v>
      </c>
      <c r="D116">
        <v>50.3</v>
      </c>
      <c r="E116">
        <v>49.313000000000002</v>
      </c>
      <c r="F116">
        <v>0.98699999999999999</v>
      </c>
      <c r="G116">
        <v>1.9599999999999999E-2</v>
      </c>
    </row>
    <row r="117" spans="1:7" x14ac:dyDescent="0.3">
      <c r="A117" t="s">
        <v>642</v>
      </c>
      <c r="B117" t="s">
        <v>565</v>
      </c>
      <c r="C117" t="s">
        <v>66</v>
      </c>
      <c r="D117">
        <v>55.97</v>
      </c>
      <c r="E117">
        <v>48.478999999999999</v>
      </c>
      <c r="F117">
        <v>7.4909999999999997</v>
      </c>
      <c r="G117">
        <v>0.1338</v>
      </c>
    </row>
    <row r="118" spans="1:7" x14ac:dyDescent="0.3">
      <c r="A118" t="s">
        <v>644</v>
      </c>
      <c r="B118" t="s">
        <v>565</v>
      </c>
      <c r="C118" t="s">
        <v>285</v>
      </c>
      <c r="D118">
        <v>51.6</v>
      </c>
      <c r="E118">
        <v>48.703000000000003</v>
      </c>
      <c r="F118">
        <v>2.8969999999999998</v>
      </c>
      <c r="G118">
        <v>5.6099999999999997E-2</v>
      </c>
    </row>
    <row r="119" spans="1:7" x14ac:dyDescent="0.3">
      <c r="A119" t="s">
        <v>646</v>
      </c>
      <c r="B119" t="s">
        <v>399</v>
      </c>
      <c r="C119" t="s">
        <v>1296</v>
      </c>
      <c r="D119">
        <v>87.02</v>
      </c>
      <c r="E119">
        <v>54.545999999999999</v>
      </c>
      <c r="F119">
        <v>32.473999999999997</v>
      </c>
      <c r="G119">
        <v>0.37319999999999998</v>
      </c>
    </row>
    <row r="120" spans="1:7" x14ac:dyDescent="0.3">
      <c r="A120" t="s">
        <v>648</v>
      </c>
      <c r="B120" t="s">
        <v>399</v>
      </c>
      <c r="C120" t="s">
        <v>151</v>
      </c>
      <c r="D120">
        <v>79.11</v>
      </c>
      <c r="E120">
        <v>76.703000000000003</v>
      </c>
      <c r="F120">
        <v>2.407</v>
      </c>
      <c r="G120">
        <v>3.04E-2</v>
      </c>
    </row>
    <row r="121" spans="1:7" x14ac:dyDescent="0.3">
      <c r="A121" t="s">
        <v>650</v>
      </c>
      <c r="B121" t="s">
        <v>399</v>
      </c>
      <c r="C121" t="s">
        <v>153</v>
      </c>
      <c r="D121">
        <v>118.2</v>
      </c>
      <c r="E121">
        <v>111.84099999999999</v>
      </c>
      <c r="F121">
        <v>6.359</v>
      </c>
      <c r="G121">
        <v>5.3800000000000001E-2</v>
      </c>
    </row>
    <row r="122" spans="1:7" x14ac:dyDescent="0.3">
      <c r="A122" t="s">
        <v>652</v>
      </c>
      <c r="B122" t="s">
        <v>399</v>
      </c>
      <c r="C122" t="s">
        <v>86</v>
      </c>
      <c r="D122">
        <v>146.77000000000001</v>
      </c>
      <c r="E122">
        <v>98.453000000000003</v>
      </c>
      <c r="F122">
        <v>48.317</v>
      </c>
      <c r="G122">
        <v>0.32919999999999999</v>
      </c>
    </row>
    <row r="123" spans="1:7" x14ac:dyDescent="0.3">
      <c r="A123" t="s">
        <v>654</v>
      </c>
      <c r="B123" t="s">
        <v>399</v>
      </c>
      <c r="C123" t="s">
        <v>290</v>
      </c>
      <c r="D123">
        <v>44.77</v>
      </c>
      <c r="E123">
        <v>43.241999999999997</v>
      </c>
      <c r="F123">
        <v>1.528</v>
      </c>
      <c r="G123">
        <v>3.4099999999999998E-2</v>
      </c>
    </row>
    <row r="124" spans="1:7" x14ac:dyDescent="0.3">
      <c r="A124" t="s">
        <v>656</v>
      </c>
      <c r="B124" t="s">
        <v>399</v>
      </c>
      <c r="C124" t="s">
        <v>291</v>
      </c>
      <c r="D124">
        <v>53.28</v>
      </c>
      <c r="E124">
        <v>47.442</v>
      </c>
      <c r="F124">
        <v>5.8380000000000001</v>
      </c>
      <c r="G124">
        <v>0.1096</v>
      </c>
    </row>
    <row r="125" spans="1:7" x14ac:dyDescent="0.3">
      <c r="A125" t="s">
        <v>658</v>
      </c>
      <c r="B125" t="s">
        <v>399</v>
      </c>
      <c r="C125" t="s">
        <v>57</v>
      </c>
      <c r="D125">
        <v>46.7</v>
      </c>
      <c r="E125">
        <v>42.713000000000001</v>
      </c>
      <c r="F125">
        <v>3.9870000000000001</v>
      </c>
      <c r="G125">
        <v>8.5400000000000004E-2</v>
      </c>
    </row>
    <row r="126" spans="1:7" x14ac:dyDescent="0.3">
      <c r="A126" t="s">
        <v>660</v>
      </c>
      <c r="B126" t="s">
        <v>399</v>
      </c>
      <c r="C126" t="s">
        <v>292</v>
      </c>
      <c r="D126">
        <v>56.95</v>
      </c>
      <c r="E126">
        <v>52.158999999999999</v>
      </c>
      <c r="F126">
        <v>4.7910000000000004</v>
      </c>
      <c r="G126">
        <v>8.4099999999999994E-2</v>
      </c>
    </row>
    <row r="127" spans="1:7" x14ac:dyDescent="0.3">
      <c r="A127" t="s">
        <v>662</v>
      </c>
      <c r="B127" t="s">
        <v>399</v>
      </c>
      <c r="C127" t="s">
        <v>293</v>
      </c>
      <c r="D127">
        <v>47.77</v>
      </c>
      <c r="E127">
        <v>42.82</v>
      </c>
      <c r="F127">
        <v>4.95</v>
      </c>
      <c r="G127">
        <v>0.1036</v>
      </c>
    </row>
    <row r="128" spans="1:7" x14ac:dyDescent="0.3">
      <c r="A128" t="s">
        <v>664</v>
      </c>
      <c r="B128" t="s">
        <v>399</v>
      </c>
      <c r="C128" t="s">
        <v>96</v>
      </c>
      <c r="D128">
        <v>61.97</v>
      </c>
      <c r="E128">
        <v>52.878</v>
      </c>
      <c r="F128">
        <v>9.0920000000000005</v>
      </c>
      <c r="G128">
        <v>0.1467</v>
      </c>
    </row>
    <row r="129" spans="1:7" x14ac:dyDescent="0.3">
      <c r="A129" t="s">
        <v>666</v>
      </c>
      <c r="B129" t="s">
        <v>399</v>
      </c>
      <c r="C129" t="s">
        <v>294</v>
      </c>
      <c r="D129">
        <v>44.34</v>
      </c>
      <c r="E129">
        <v>36.802999999999997</v>
      </c>
      <c r="F129">
        <v>7.5369999999999999</v>
      </c>
      <c r="G129">
        <v>0.17</v>
      </c>
    </row>
    <row r="130" spans="1:7" x14ac:dyDescent="0.3">
      <c r="A130" t="s">
        <v>668</v>
      </c>
      <c r="B130" t="s">
        <v>399</v>
      </c>
      <c r="C130" t="s">
        <v>295</v>
      </c>
      <c r="D130">
        <v>33.729999999999997</v>
      </c>
      <c r="E130">
        <v>32.512999999999998</v>
      </c>
      <c r="F130">
        <v>1.2170000000000001</v>
      </c>
      <c r="G130">
        <v>3.61E-2</v>
      </c>
    </row>
    <row r="131" spans="1:7" x14ac:dyDescent="0.3">
      <c r="A131" t="s">
        <v>670</v>
      </c>
      <c r="B131" t="s">
        <v>399</v>
      </c>
      <c r="C131" t="s">
        <v>312</v>
      </c>
      <c r="D131">
        <v>28.79</v>
      </c>
      <c r="E131">
        <v>25.530999999999999</v>
      </c>
      <c r="F131">
        <v>3.2589999999999999</v>
      </c>
      <c r="G131">
        <v>0.1132</v>
      </c>
    </row>
    <row r="132" spans="1:7" x14ac:dyDescent="0.3">
      <c r="A132" t="s">
        <v>672</v>
      </c>
      <c r="B132" t="s">
        <v>399</v>
      </c>
      <c r="C132" t="s">
        <v>313</v>
      </c>
      <c r="D132">
        <v>58.39</v>
      </c>
      <c r="E132">
        <v>56.125999999999998</v>
      </c>
      <c r="F132">
        <v>2.2639999999999998</v>
      </c>
      <c r="G132">
        <v>3.8800000000000001E-2</v>
      </c>
    </row>
    <row r="133" spans="1:7" x14ac:dyDescent="0.3">
      <c r="A133" t="s">
        <v>674</v>
      </c>
      <c r="B133" t="s">
        <v>399</v>
      </c>
      <c r="C133" t="s">
        <v>80</v>
      </c>
      <c r="D133">
        <v>48.99</v>
      </c>
      <c r="E133">
        <v>44.826000000000001</v>
      </c>
      <c r="F133">
        <v>4.1639999999999997</v>
      </c>
      <c r="G133">
        <v>8.5000000000000006E-2</v>
      </c>
    </row>
    <row r="134" spans="1:7" x14ac:dyDescent="0.3">
      <c r="A134" t="s">
        <v>676</v>
      </c>
      <c r="B134" t="s">
        <v>399</v>
      </c>
      <c r="C134" t="s">
        <v>98</v>
      </c>
      <c r="D134">
        <v>62.34</v>
      </c>
      <c r="E134">
        <v>44.093000000000004</v>
      </c>
      <c r="F134">
        <v>18.247</v>
      </c>
      <c r="G134">
        <v>0.29270000000000002</v>
      </c>
    </row>
    <row r="135" spans="1:7" x14ac:dyDescent="0.3">
      <c r="A135" t="s">
        <v>678</v>
      </c>
      <c r="B135" t="s">
        <v>399</v>
      </c>
      <c r="C135" t="s">
        <v>314</v>
      </c>
      <c r="D135">
        <v>66.55</v>
      </c>
      <c r="E135">
        <v>57.372999999999998</v>
      </c>
      <c r="F135">
        <v>9.1769999999999996</v>
      </c>
      <c r="G135">
        <v>0.13789999999999999</v>
      </c>
    </row>
    <row r="136" spans="1:7" x14ac:dyDescent="0.3">
      <c r="A136" t="s">
        <v>680</v>
      </c>
      <c r="B136" t="s">
        <v>399</v>
      </c>
      <c r="C136" t="s">
        <v>320</v>
      </c>
      <c r="D136">
        <v>42.4</v>
      </c>
      <c r="E136">
        <v>38.789000000000001</v>
      </c>
      <c r="F136">
        <v>3.6110000000000002</v>
      </c>
      <c r="G136">
        <v>8.5199999999999998E-2</v>
      </c>
    </row>
    <row r="137" spans="1:7" x14ac:dyDescent="0.3">
      <c r="A137" t="s">
        <v>682</v>
      </c>
      <c r="B137" t="s">
        <v>399</v>
      </c>
      <c r="C137" t="s">
        <v>59</v>
      </c>
      <c r="D137">
        <v>36.799999999999997</v>
      </c>
      <c r="E137">
        <v>23.907</v>
      </c>
      <c r="F137">
        <v>12.893000000000001</v>
      </c>
      <c r="G137">
        <v>0.35039999999999999</v>
      </c>
    </row>
    <row r="138" spans="1:7" x14ac:dyDescent="0.3">
      <c r="A138" t="s">
        <v>684</v>
      </c>
      <c r="B138" t="s">
        <v>399</v>
      </c>
      <c r="C138" t="s">
        <v>321</v>
      </c>
      <c r="D138">
        <v>37.450000000000003</v>
      </c>
      <c r="E138">
        <v>36.107999999999997</v>
      </c>
      <c r="F138">
        <v>1.3420000000000001</v>
      </c>
      <c r="G138">
        <v>3.5799999999999998E-2</v>
      </c>
    </row>
    <row r="139" spans="1:7" x14ac:dyDescent="0.3">
      <c r="A139" t="s">
        <v>686</v>
      </c>
      <c r="B139" t="s">
        <v>399</v>
      </c>
      <c r="C139" t="s">
        <v>322</v>
      </c>
      <c r="D139">
        <v>46.71</v>
      </c>
      <c r="E139">
        <v>42.302999999999997</v>
      </c>
      <c r="F139">
        <v>4.407</v>
      </c>
      <c r="G139">
        <v>9.4299999999999995E-2</v>
      </c>
    </row>
    <row r="140" spans="1:7" x14ac:dyDescent="0.3">
      <c r="A140" t="s">
        <v>688</v>
      </c>
      <c r="B140" t="s">
        <v>399</v>
      </c>
      <c r="C140" t="s">
        <v>112</v>
      </c>
      <c r="D140">
        <v>59.58</v>
      </c>
      <c r="E140">
        <v>45.588999999999999</v>
      </c>
      <c r="F140">
        <v>13.991</v>
      </c>
      <c r="G140">
        <v>0.23480000000000001</v>
      </c>
    </row>
    <row r="141" spans="1:7" x14ac:dyDescent="0.3">
      <c r="A141" t="s">
        <v>690</v>
      </c>
      <c r="B141" t="s">
        <v>399</v>
      </c>
      <c r="C141" t="s">
        <v>323</v>
      </c>
      <c r="D141">
        <v>47.48</v>
      </c>
      <c r="E141">
        <v>40.899000000000001</v>
      </c>
      <c r="F141">
        <v>6.5810000000000004</v>
      </c>
      <c r="G141">
        <v>0.1386</v>
      </c>
    </row>
    <row r="142" spans="1:7" x14ac:dyDescent="0.3">
      <c r="A142" t="s">
        <v>692</v>
      </c>
      <c r="B142" t="s">
        <v>399</v>
      </c>
      <c r="C142" t="s">
        <v>348</v>
      </c>
      <c r="D142">
        <v>451.88</v>
      </c>
      <c r="E142">
        <v>393.76100000000002</v>
      </c>
      <c r="F142">
        <v>58.119</v>
      </c>
      <c r="G142">
        <v>0.12859999999999999</v>
      </c>
    </row>
    <row r="143" spans="1:7" x14ac:dyDescent="0.3">
      <c r="A143" t="s">
        <v>694</v>
      </c>
      <c r="B143" t="s">
        <v>399</v>
      </c>
      <c r="C143" t="s">
        <v>349</v>
      </c>
      <c r="D143">
        <v>147.93</v>
      </c>
      <c r="E143">
        <v>132.87700000000001</v>
      </c>
      <c r="F143">
        <v>15.053000000000001</v>
      </c>
      <c r="G143">
        <v>0.1018</v>
      </c>
    </row>
    <row r="144" spans="1:7" x14ac:dyDescent="0.3">
      <c r="A144" t="s">
        <v>696</v>
      </c>
      <c r="B144" t="s">
        <v>399</v>
      </c>
      <c r="C144" t="s">
        <v>350</v>
      </c>
      <c r="D144">
        <v>140.05000000000001</v>
      </c>
      <c r="E144">
        <v>133.59700000000001</v>
      </c>
      <c r="F144">
        <v>6.4530000000000003</v>
      </c>
      <c r="G144">
        <v>4.6100000000000002E-2</v>
      </c>
    </row>
    <row r="145" spans="1:7" x14ac:dyDescent="0.3">
      <c r="A145" t="s">
        <v>698</v>
      </c>
      <c r="B145" t="s">
        <v>399</v>
      </c>
      <c r="C145" t="s">
        <v>351</v>
      </c>
      <c r="D145">
        <v>134.51</v>
      </c>
      <c r="E145">
        <v>126.733</v>
      </c>
      <c r="F145">
        <v>7.7770000000000001</v>
      </c>
      <c r="G145">
        <v>5.7799999999999997E-2</v>
      </c>
    </row>
    <row r="146" spans="1:7" x14ac:dyDescent="0.3">
      <c r="A146" t="s">
        <v>700</v>
      </c>
      <c r="B146" t="s">
        <v>399</v>
      </c>
      <c r="C146" t="s">
        <v>352</v>
      </c>
      <c r="D146">
        <v>93.66</v>
      </c>
      <c r="E146">
        <v>86.49</v>
      </c>
      <c r="F146">
        <v>7.17</v>
      </c>
      <c r="G146">
        <v>7.6600000000000001E-2</v>
      </c>
    </row>
    <row r="147" spans="1:7" x14ac:dyDescent="0.3">
      <c r="A147" t="s">
        <v>702</v>
      </c>
      <c r="B147" t="s">
        <v>399</v>
      </c>
      <c r="C147" t="s">
        <v>353</v>
      </c>
      <c r="D147">
        <v>117.01</v>
      </c>
      <c r="E147">
        <v>109.376</v>
      </c>
      <c r="F147">
        <v>7.6340000000000003</v>
      </c>
      <c r="G147">
        <v>6.5199999999999994E-2</v>
      </c>
    </row>
    <row r="148" spans="1:7" x14ac:dyDescent="0.3">
      <c r="A148" t="s">
        <v>704</v>
      </c>
      <c r="B148" t="s">
        <v>399</v>
      </c>
      <c r="C148" t="s">
        <v>354</v>
      </c>
      <c r="D148">
        <v>111.72</v>
      </c>
      <c r="E148">
        <v>101.788</v>
      </c>
      <c r="F148">
        <v>9.9320000000000004</v>
      </c>
      <c r="G148">
        <v>8.8900000000000007E-2</v>
      </c>
    </row>
    <row r="149" spans="1:7" x14ac:dyDescent="0.3">
      <c r="A149" t="s">
        <v>707</v>
      </c>
      <c r="B149" t="s">
        <v>706</v>
      </c>
      <c r="C149" t="s">
        <v>167</v>
      </c>
      <c r="D149">
        <v>87.6</v>
      </c>
      <c r="E149">
        <v>80.05</v>
      </c>
      <c r="F149">
        <v>7.55</v>
      </c>
      <c r="G149">
        <v>8.6199999999999999E-2</v>
      </c>
    </row>
    <row r="150" spans="1:7" x14ac:dyDescent="0.3">
      <c r="A150" t="s">
        <v>709</v>
      </c>
      <c r="B150" t="s">
        <v>706</v>
      </c>
      <c r="C150" t="s">
        <v>168</v>
      </c>
      <c r="D150">
        <v>82.81</v>
      </c>
      <c r="E150">
        <v>72.352999999999994</v>
      </c>
      <c r="F150">
        <v>10.457000000000001</v>
      </c>
      <c r="G150">
        <v>0.1263</v>
      </c>
    </row>
    <row r="151" spans="1:7" x14ac:dyDescent="0.3">
      <c r="A151" t="s">
        <v>711</v>
      </c>
      <c r="B151" t="s">
        <v>706</v>
      </c>
      <c r="C151" t="s">
        <v>1297</v>
      </c>
      <c r="D151">
        <v>82.38</v>
      </c>
      <c r="E151">
        <v>74.111000000000004</v>
      </c>
      <c r="F151">
        <v>8.2690000000000001</v>
      </c>
      <c r="G151">
        <v>0.1004</v>
      </c>
    </row>
    <row r="152" spans="1:7" x14ac:dyDescent="0.3">
      <c r="A152" t="s">
        <v>713</v>
      </c>
      <c r="B152" t="s">
        <v>706</v>
      </c>
      <c r="C152" t="s">
        <v>170</v>
      </c>
      <c r="D152">
        <v>69.25</v>
      </c>
      <c r="E152">
        <v>60.325000000000003</v>
      </c>
      <c r="F152">
        <v>8.9250000000000007</v>
      </c>
      <c r="G152">
        <v>0.12889999999999999</v>
      </c>
    </row>
    <row r="153" spans="1:7" x14ac:dyDescent="0.3">
      <c r="A153" t="s">
        <v>715</v>
      </c>
      <c r="B153" t="s">
        <v>706</v>
      </c>
      <c r="C153" t="s">
        <v>185</v>
      </c>
      <c r="D153">
        <v>77.650000000000006</v>
      </c>
      <c r="E153">
        <v>65.867000000000004</v>
      </c>
      <c r="F153">
        <v>11.782999999999999</v>
      </c>
      <c r="G153">
        <v>0.1517</v>
      </c>
    </row>
    <row r="154" spans="1:7" x14ac:dyDescent="0.3">
      <c r="A154" t="s">
        <v>717</v>
      </c>
      <c r="B154" t="s">
        <v>706</v>
      </c>
      <c r="C154" t="s">
        <v>186</v>
      </c>
      <c r="D154">
        <v>125.27</v>
      </c>
      <c r="E154">
        <v>113.79300000000001</v>
      </c>
      <c r="F154">
        <v>11.477</v>
      </c>
      <c r="G154">
        <v>9.1600000000000001E-2</v>
      </c>
    </row>
    <row r="155" spans="1:7" x14ac:dyDescent="0.3">
      <c r="A155" t="s">
        <v>719</v>
      </c>
      <c r="B155" t="s">
        <v>706</v>
      </c>
      <c r="C155" t="s">
        <v>191</v>
      </c>
      <c r="D155">
        <v>58.78</v>
      </c>
      <c r="E155">
        <v>47.610999999999997</v>
      </c>
      <c r="F155">
        <v>11.169</v>
      </c>
      <c r="G155">
        <v>0.19</v>
      </c>
    </row>
    <row r="156" spans="1:7" x14ac:dyDescent="0.3">
      <c r="A156" t="s">
        <v>721</v>
      </c>
      <c r="B156" t="s">
        <v>706</v>
      </c>
      <c r="C156" t="s">
        <v>39</v>
      </c>
      <c r="D156">
        <v>38.68</v>
      </c>
      <c r="E156">
        <v>27.565000000000001</v>
      </c>
      <c r="F156">
        <v>11.115</v>
      </c>
      <c r="G156">
        <v>0.28739999999999999</v>
      </c>
    </row>
    <row r="157" spans="1:7" x14ac:dyDescent="0.3">
      <c r="A157" t="s">
        <v>723</v>
      </c>
      <c r="B157" t="s">
        <v>706</v>
      </c>
      <c r="C157" t="s">
        <v>192</v>
      </c>
      <c r="D157">
        <v>46.24</v>
      </c>
      <c r="E157">
        <v>35.734999999999999</v>
      </c>
      <c r="F157">
        <v>10.505000000000001</v>
      </c>
      <c r="G157">
        <v>0.22720000000000001</v>
      </c>
    </row>
    <row r="158" spans="1:7" x14ac:dyDescent="0.3">
      <c r="A158" t="s">
        <v>725</v>
      </c>
      <c r="B158" t="s">
        <v>706</v>
      </c>
      <c r="C158" t="s">
        <v>193</v>
      </c>
      <c r="D158">
        <v>79.540000000000006</v>
      </c>
      <c r="E158">
        <v>67.501999999999995</v>
      </c>
      <c r="F158">
        <v>12.038</v>
      </c>
      <c r="G158">
        <v>0.15129999999999999</v>
      </c>
    </row>
    <row r="159" spans="1:7" x14ac:dyDescent="0.3">
      <c r="A159" t="s">
        <v>727</v>
      </c>
      <c r="B159" t="s">
        <v>706</v>
      </c>
      <c r="C159" t="s">
        <v>88</v>
      </c>
      <c r="D159">
        <v>69.239999999999995</v>
      </c>
      <c r="E159">
        <v>50.853999999999999</v>
      </c>
      <c r="F159">
        <v>18.385999999999999</v>
      </c>
      <c r="G159">
        <v>0.26550000000000001</v>
      </c>
    </row>
    <row r="160" spans="1:7" x14ac:dyDescent="0.3">
      <c r="A160" t="s">
        <v>729</v>
      </c>
      <c r="B160" t="s">
        <v>706</v>
      </c>
      <c r="C160" t="s">
        <v>212</v>
      </c>
      <c r="D160">
        <v>79.19</v>
      </c>
      <c r="E160">
        <v>71.760000000000005</v>
      </c>
      <c r="F160">
        <v>7.43</v>
      </c>
      <c r="G160">
        <v>9.3799999999999994E-2</v>
      </c>
    </row>
    <row r="161" spans="1:7" x14ac:dyDescent="0.3">
      <c r="A161" t="s">
        <v>731</v>
      </c>
      <c r="B161" t="s">
        <v>706</v>
      </c>
      <c r="C161" t="s">
        <v>27</v>
      </c>
      <c r="D161">
        <v>66.63</v>
      </c>
      <c r="E161">
        <v>51.386000000000003</v>
      </c>
      <c r="F161">
        <v>15.244</v>
      </c>
      <c r="G161">
        <v>0.2288</v>
      </c>
    </row>
    <row r="162" spans="1:7" x14ac:dyDescent="0.3">
      <c r="A162" t="s">
        <v>733</v>
      </c>
      <c r="B162" t="s">
        <v>706</v>
      </c>
      <c r="C162" t="s">
        <v>213</v>
      </c>
      <c r="D162">
        <v>34.119999999999997</v>
      </c>
      <c r="E162">
        <v>30.87</v>
      </c>
      <c r="F162">
        <v>3.25</v>
      </c>
      <c r="G162">
        <v>9.5299999999999996E-2</v>
      </c>
    </row>
    <row r="163" spans="1:7" x14ac:dyDescent="0.3">
      <c r="A163" t="s">
        <v>735</v>
      </c>
      <c r="B163" t="s">
        <v>706</v>
      </c>
      <c r="C163" t="s">
        <v>214</v>
      </c>
      <c r="D163">
        <v>39.020000000000003</v>
      </c>
      <c r="E163">
        <v>35.828000000000003</v>
      </c>
      <c r="F163">
        <v>3.1920000000000002</v>
      </c>
      <c r="G163">
        <v>8.1799999999999998E-2</v>
      </c>
    </row>
    <row r="164" spans="1:7" x14ac:dyDescent="0.3">
      <c r="A164" t="s">
        <v>737</v>
      </c>
      <c r="B164" t="s">
        <v>706</v>
      </c>
      <c r="C164" t="s">
        <v>215</v>
      </c>
      <c r="D164">
        <v>78.209999999999994</v>
      </c>
      <c r="E164">
        <v>64.53</v>
      </c>
      <c r="F164">
        <v>13.68</v>
      </c>
      <c r="G164">
        <v>0.1749</v>
      </c>
    </row>
    <row r="165" spans="1:7" x14ac:dyDescent="0.3">
      <c r="A165" t="s">
        <v>739</v>
      </c>
      <c r="B165" t="s">
        <v>706</v>
      </c>
      <c r="C165" t="s">
        <v>216</v>
      </c>
      <c r="D165">
        <v>84.04</v>
      </c>
      <c r="E165">
        <v>67.611000000000004</v>
      </c>
      <c r="F165">
        <v>16.428999999999998</v>
      </c>
      <c r="G165">
        <v>0.19550000000000001</v>
      </c>
    </row>
    <row r="166" spans="1:7" x14ac:dyDescent="0.3">
      <c r="A166" t="s">
        <v>741</v>
      </c>
      <c r="B166" t="s">
        <v>706</v>
      </c>
      <c r="C166" t="s">
        <v>217</v>
      </c>
      <c r="D166">
        <v>57.26</v>
      </c>
      <c r="E166">
        <v>48.822000000000003</v>
      </c>
      <c r="F166">
        <v>8.4380000000000006</v>
      </c>
      <c r="G166">
        <v>0.1474</v>
      </c>
    </row>
    <row r="167" spans="1:7" x14ac:dyDescent="0.3">
      <c r="A167" t="s">
        <v>743</v>
      </c>
      <c r="B167" t="s">
        <v>706</v>
      </c>
      <c r="C167" t="s">
        <v>218</v>
      </c>
      <c r="D167">
        <v>38.97</v>
      </c>
      <c r="E167">
        <v>36.787999999999997</v>
      </c>
      <c r="F167">
        <v>2.1819999999999999</v>
      </c>
      <c r="G167">
        <v>5.6000000000000001E-2</v>
      </c>
    </row>
    <row r="168" spans="1:7" x14ac:dyDescent="0.3">
      <c r="A168" t="s">
        <v>745</v>
      </c>
      <c r="B168" t="s">
        <v>706</v>
      </c>
      <c r="C168" t="s">
        <v>219</v>
      </c>
      <c r="D168">
        <v>29.02</v>
      </c>
      <c r="E168">
        <v>18.437000000000001</v>
      </c>
      <c r="F168">
        <v>10.583</v>
      </c>
      <c r="G168">
        <v>0.36470000000000002</v>
      </c>
    </row>
    <row r="169" spans="1:7" x14ac:dyDescent="0.3">
      <c r="A169" t="s">
        <v>747</v>
      </c>
      <c r="B169" t="s">
        <v>706</v>
      </c>
      <c r="C169" t="s">
        <v>220</v>
      </c>
      <c r="D169">
        <v>36.65</v>
      </c>
      <c r="E169">
        <v>33.892000000000003</v>
      </c>
      <c r="F169">
        <v>2.758</v>
      </c>
      <c r="G169">
        <v>7.5300000000000006E-2</v>
      </c>
    </row>
    <row r="170" spans="1:7" x14ac:dyDescent="0.3">
      <c r="A170" t="s">
        <v>749</v>
      </c>
      <c r="B170" t="s">
        <v>706</v>
      </c>
      <c r="C170" t="s">
        <v>221</v>
      </c>
      <c r="D170">
        <v>72.23</v>
      </c>
      <c r="E170">
        <v>60.072000000000003</v>
      </c>
      <c r="F170">
        <v>12.157999999999999</v>
      </c>
      <c r="G170">
        <v>0.16830000000000001</v>
      </c>
    </row>
    <row r="171" spans="1:7" x14ac:dyDescent="0.3">
      <c r="A171" t="s">
        <v>751</v>
      </c>
      <c r="B171" t="s">
        <v>706</v>
      </c>
      <c r="C171" t="s">
        <v>104</v>
      </c>
      <c r="D171">
        <v>38.69</v>
      </c>
      <c r="E171">
        <v>27.161999999999999</v>
      </c>
      <c r="F171">
        <v>11.528</v>
      </c>
      <c r="G171">
        <v>0.29799999999999999</v>
      </c>
    </row>
    <row r="172" spans="1:7" x14ac:dyDescent="0.3">
      <c r="A172" t="s">
        <v>753</v>
      </c>
      <c r="B172" t="s">
        <v>706</v>
      </c>
      <c r="C172" t="s">
        <v>234</v>
      </c>
      <c r="D172">
        <v>41.1</v>
      </c>
      <c r="E172">
        <v>36.704999999999998</v>
      </c>
      <c r="F172">
        <v>4.3949999999999996</v>
      </c>
      <c r="G172">
        <v>0.1069</v>
      </c>
    </row>
    <row r="173" spans="1:7" x14ac:dyDescent="0.3">
      <c r="A173" t="s">
        <v>755</v>
      </c>
      <c r="B173" t="s">
        <v>706</v>
      </c>
      <c r="C173" t="s">
        <v>235</v>
      </c>
      <c r="D173">
        <v>65.63</v>
      </c>
      <c r="E173">
        <v>59.39</v>
      </c>
      <c r="F173">
        <v>6.24</v>
      </c>
      <c r="G173">
        <v>9.5100000000000004E-2</v>
      </c>
    </row>
    <row r="174" spans="1:7" x14ac:dyDescent="0.3">
      <c r="A174" t="s">
        <v>757</v>
      </c>
      <c r="B174" t="s">
        <v>706</v>
      </c>
      <c r="C174" t="s">
        <v>236</v>
      </c>
      <c r="D174">
        <v>45.07</v>
      </c>
      <c r="E174">
        <v>40.944000000000003</v>
      </c>
      <c r="F174">
        <v>4.1260000000000003</v>
      </c>
      <c r="G174">
        <v>9.1499999999999998E-2</v>
      </c>
    </row>
    <row r="175" spans="1:7" x14ac:dyDescent="0.3">
      <c r="A175" t="s">
        <v>759</v>
      </c>
      <c r="B175" t="s">
        <v>706</v>
      </c>
      <c r="C175" t="s">
        <v>237</v>
      </c>
      <c r="D175">
        <v>58.44</v>
      </c>
      <c r="E175">
        <v>48.951999999999998</v>
      </c>
      <c r="F175">
        <v>9.4879999999999995</v>
      </c>
      <c r="G175">
        <v>0.16239999999999999</v>
      </c>
    </row>
    <row r="176" spans="1:7" x14ac:dyDescent="0.3">
      <c r="A176" t="s">
        <v>761</v>
      </c>
      <c r="B176" t="s">
        <v>706</v>
      </c>
      <c r="C176" t="s">
        <v>240</v>
      </c>
      <c r="D176">
        <v>38.39</v>
      </c>
      <c r="E176">
        <v>35.134</v>
      </c>
      <c r="F176">
        <v>3.2559999999999998</v>
      </c>
      <c r="G176">
        <v>8.48E-2</v>
      </c>
    </row>
    <row r="177" spans="1:7" x14ac:dyDescent="0.3">
      <c r="A177" t="s">
        <v>763</v>
      </c>
      <c r="B177" t="s">
        <v>706</v>
      </c>
      <c r="C177" t="s">
        <v>241</v>
      </c>
      <c r="D177">
        <v>40.549999999999997</v>
      </c>
      <c r="E177">
        <v>34.972000000000001</v>
      </c>
      <c r="F177">
        <v>5.5780000000000003</v>
      </c>
      <c r="G177">
        <v>0.1376</v>
      </c>
    </row>
    <row r="178" spans="1:7" x14ac:dyDescent="0.3">
      <c r="A178" t="s">
        <v>765</v>
      </c>
      <c r="B178" t="s">
        <v>706</v>
      </c>
      <c r="C178" t="s">
        <v>28</v>
      </c>
      <c r="D178">
        <v>62.71</v>
      </c>
      <c r="E178">
        <v>35.835000000000001</v>
      </c>
      <c r="F178">
        <v>26.875</v>
      </c>
      <c r="G178">
        <v>0.42859999999999998</v>
      </c>
    </row>
    <row r="179" spans="1:7" x14ac:dyDescent="0.3">
      <c r="A179" t="s">
        <v>767</v>
      </c>
      <c r="B179" t="s">
        <v>706</v>
      </c>
      <c r="C179" t="s">
        <v>270</v>
      </c>
      <c r="D179">
        <v>59.52</v>
      </c>
      <c r="E179">
        <v>46.933</v>
      </c>
      <c r="F179">
        <v>12.587</v>
      </c>
      <c r="G179">
        <v>0.21149999999999999</v>
      </c>
    </row>
    <row r="180" spans="1:7" x14ac:dyDescent="0.3">
      <c r="A180" t="s">
        <v>769</v>
      </c>
      <c r="B180" t="s">
        <v>706</v>
      </c>
      <c r="C180" t="s">
        <v>271</v>
      </c>
      <c r="D180">
        <v>48.65</v>
      </c>
      <c r="E180">
        <v>34.450000000000003</v>
      </c>
      <c r="F180">
        <v>14.2</v>
      </c>
      <c r="G180">
        <v>0.29189999999999999</v>
      </c>
    </row>
    <row r="181" spans="1:7" x14ac:dyDescent="0.3">
      <c r="A181" t="s">
        <v>771</v>
      </c>
      <c r="B181" t="s">
        <v>706</v>
      </c>
      <c r="C181" t="s">
        <v>54</v>
      </c>
      <c r="D181">
        <v>74.33</v>
      </c>
      <c r="E181">
        <v>37.65</v>
      </c>
      <c r="F181">
        <v>36.68</v>
      </c>
      <c r="G181">
        <v>0.49349999999999999</v>
      </c>
    </row>
    <row r="182" spans="1:7" x14ac:dyDescent="0.3">
      <c r="A182" t="s">
        <v>773</v>
      </c>
      <c r="B182" t="s">
        <v>706</v>
      </c>
      <c r="C182" t="s">
        <v>71</v>
      </c>
      <c r="D182">
        <v>55.55</v>
      </c>
      <c r="E182">
        <v>28.286999999999999</v>
      </c>
      <c r="F182">
        <v>27.263000000000002</v>
      </c>
      <c r="G182">
        <v>0.49080000000000001</v>
      </c>
    </row>
    <row r="183" spans="1:7" x14ac:dyDescent="0.3">
      <c r="A183" t="s">
        <v>775</v>
      </c>
      <c r="B183" t="s">
        <v>706</v>
      </c>
      <c r="C183" t="s">
        <v>272</v>
      </c>
      <c r="D183">
        <v>68</v>
      </c>
      <c r="E183">
        <v>59.113</v>
      </c>
      <c r="F183">
        <v>8.8870000000000005</v>
      </c>
      <c r="G183">
        <v>0.13070000000000001</v>
      </c>
    </row>
    <row r="184" spans="1:7" x14ac:dyDescent="0.3">
      <c r="A184" t="s">
        <v>777</v>
      </c>
      <c r="B184" t="s">
        <v>706</v>
      </c>
      <c r="C184" t="s">
        <v>93</v>
      </c>
      <c r="D184">
        <v>63.9</v>
      </c>
      <c r="E184">
        <v>37.115000000000002</v>
      </c>
      <c r="F184">
        <v>26.785</v>
      </c>
      <c r="G184">
        <v>0.41920000000000002</v>
      </c>
    </row>
    <row r="185" spans="1:7" x14ac:dyDescent="0.3">
      <c r="A185" t="s">
        <v>779</v>
      </c>
      <c r="B185" t="s">
        <v>706</v>
      </c>
      <c r="C185" t="s">
        <v>25</v>
      </c>
      <c r="D185">
        <v>41.85</v>
      </c>
      <c r="E185">
        <v>26.827999999999999</v>
      </c>
      <c r="F185">
        <v>15.022</v>
      </c>
      <c r="G185">
        <v>0.3589</v>
      </c>
    </row>
    <row r="186" spans="1:7" x14ac:dyDescent="0.3">
      <c r="A186" t="s">
        <v>781</v>
      </c>
      <c r="B186" t="s">
        <v>706</v>
      </c>
      <c r="C186" t="s">
        <v>297</v>
      </c>
      <c r="D186">
        <v>61.65</v>
      </c>
      <c r="E186">
        <v>52.908999999999999</v>
      </c>
      <c r="F186">
        <v>8.7409999999999997</v>
      </c>
      <c r="G186">
        <v>0.14180000000000001</v>
      </c>
    </row>
    <row r="187" spans="1:7" x14ac:dyDescent="0.3">
      <c r="A187" t="s">
        <v>783</v>
      </c>
      <c r="B187" t="s">
        <v>706</v>
      </c>
      <c r="C187" t="s">
        <v>63</v>
      </c>
      <c r="D187">
        <v>46.03</v>
      </c>
      <c r="E187">
        <v>22.800999999999998</v>
      </c>
      <c r="F187">
        <v>23.228999999999999</v>
      </c>
      <c r="G187">
        <v>0.50460000000000005</v>
      </c>
    </row>
    <row r="188" spans="1:7" x14ac:dyDescent="0.3">
      <c r="A188" t="s">
        <v>785</v>
      </c>
      <c r="B188" t="s">
        <v>706</v>
      </c>
      <c r="C188" t="s">
        <v>238</v>
      </c>
      <c r="D188">
        <v>62.04</v>
      </c>
      <c r="E188">
        <v>57.006999999999998</v>
      </c>
      <c r="F188">
        <v>5.0330000000000004</v>
      </c>
      <c r="G188">
        <v>8.1100000000000005E-2</v>
      </c>
    </row>
    <row r="189" spans="1:7" x14ac:dyDescent="0.3">
      <c r="A189" t="s">
        <v>787</v>
      </c>
      <c r="B189" t="s">
        <v>706</v>
      </c>
      <c r="C189" t="s">
        <v>242</v>
      </c>
      <c r="D189">
        <v>49.43</v>
      </c>
      <c r="E189">
        <v>44.223999999999997</v>
      </c>
      <c r="F189">
        <v>5.2060000000000004</v>
      </c>
      <c r="G189">
        <v>0.1053</v>
      </c>
    </row>
    <row r="190" spans="1:7" x14ac:dyDescent="0.3">
      <c r="A190" t="s">
        <v>789</v>
      </c>
      <c r="B190" t="s">
        <v>706</v>
      </c>
      <c r="C190" t="s">
        <v>41</v>
      </c>
      <c r="D190">
        <v>64.47</v>
      </c>
      <c r="E190">
        <v>53.005000000000003</v>
      </c>
      <c r="F190">
        <v>11.465</v>
      </c>
      <c r="G190">
        <v>0.17780000000000001</v>
      </c>
    </row>
    <row r="191" spans="1:7" x14ac:dyDescent="0.3">
      <c r="A191" t="s">
        <v>791</v>
      </c>
      <c r="B191" t="s">
        <v>706</v>
      </c>
      <c r="C191" t="s">
        <v>239</v>
      </c>
      <c r="D191">
        <v>37.78</v>
      </c>
      <c r="E191">
        <v>34.25</v>
      </c>
      <c r="F191">
        <v>3.53</v>
      </c>
      <c r="G191">
        <v>9.3399999999999997E-2</v>
      </c>
    </row>
    <row r="192" spans="1:7" x14ac:dyDescent="0.3">
      <c r="A192" t="s">
        <v>793</v>
      </c>
      <c r="B192" t="s">
        <v>706</v>
      </c>
      <c r="C192" t="s">
        <v>44</v>
      </c>
      <c r="D192">
        <v>119.39</v>
      </c>
      <c r="E192">
        <v>92.111999999999995</v>
      </c>
      <c r="F192">
        <v>27.277999999999999</v>
      </c>
      <c r="G192">
        <v>0.22850000000000001</v>
      </c>
    </row>
    <row r="193" spans="1:7" x14ac:dyDescent="0.3">
      <c r="A193" t="s">
        <v>795</v>
      </c>
      <c r="B193" t="s">
        <v>706</v>
      </c>
      <c r="C193" t="s">
        <v>111</v>
      </c>
      <c r="D193">
        <v>81.209999999999994</v>
      </c>
      <c r="E193">
        <v>55.253999999999998</v>
      </c>
      <c r="F193">
        <v>25.956</v>
      </c>
      <c r="G193">
        <v>0.3196</v>
      </c>
    </row>
    <row r="194" spans="1:7" x14ac:dyDescent="0.3">
      <c r="A194" t="s">
        <v>797</v>
      </c>
      <c r="B194" t="s">
        <v>401</v>
      </c>
      <c r="C194" t="s">
        <v>360</v>
      </c>
      <c r="D194">
        <v>7.54</v>
      </c>
      <c r="E194">
        <v>2.3029999999999999</v>
      </c>
      <c r="F194">
        <v>5.2370000000000001</v>
      </c>
      <c r="G194">
        <v>0.6946</v>
      </c>
    </row>
    <row r="195" spans="1:7" x14ac:dyDescent="0.3">
      <c r="A195" t="s">
        <v>799</v>
      </c>
      <c r="B195" t="s">
        <v>401</v>
      </c>
      <c r="C195" t="s">
        <v>366</v>
      </c>
      <c r="D195">
        <v>111.77</v>
      </c>
      <c r="E195">
        <v>78.162000000000006</v>
      </c>
      <c r="F195">
        <v>33.607999999999997</v>
      </c>
      <c r="G195">
        <v>0.30070000000000002</v>
      </c>
    </row>
    <row r="196" spans="1:7" x14ac:dyDescent="0.3">
      <c r="A196" t="s">
        <v>801</v>
      </c>
      <c r="B196" t="s">
        <v>401</v>
      </c>
      <c r="C196" t="s">
        <v>371</v>
      </c>
      <c r="D196">
        <v>118.02</v>
      </c>
      <c r="E196">
        <v>92.320999999999998</v>
      </c>
      <c r="F196">
        <v>25.699000000000002</v>
      </c>
      <c r="G196">
        <v>0.21779999999999999</v>
      </c>
    </row>
    <row r="197" spans="1:7" x14ac:dyDescent="0.3">
      <c r="A197" t="s">
        <v>803</v>
      </c>
      <c r="B197" t="s">
        <v>401</v>
      </c>
      <c r="C197" t="s">
        <v>372</v>
      </c>
      <c r="D197">
        <v>91.5</v>
      </c>
      <c r="E197">
        <v>75.075999999999993</v>
      </c>
      <c r="F197">
        <v>16.423999999999999</v>
      </c>
      <c r="G197">
        <v>0.17949999999999999</v>
      </c>
    </row>
    <row r="198" spans="1:7" x14ac:dyDescent="0.3">
      <c r="A198" t="s">
        <v>805</v>
      </c>
      <c r="B198" t="s">
        <v>401</v>
      </c>
      <c r="C198" t="s">
        <v>373</v>
      </c>
      <c r="D198">
        <v>110.8</v>
      </c>
      <c r="E198">
        <v>96.748999999999995</v>
      </c>
      <c r="F198">
        <v>14.051</v>
      </c>
      <c r="G198">
        <v>0.1268</v>
      </c>
    </row>
    <row r="199" spans="1:7" x14ac:dyDescent="0.3">
      <c r="A199" t="s">
        <v>807</v>
      </c>
      <c r="B199" t="s">
        <v>401</v>
      </c>
      <c r="C199" t="s">
        <v>378</v>
      </c>
      <c r="D199">
        <v>110.79</v>
      </c>
      <c r="E199">
        <v>87.161000000000001</v>
      </c>
      <c r="F199">
        <v>23.629000000000001</v>
      </c>
      <c r="G199">
        <v>0.21329999999999999</v>
      </c>
    </row>
    <row r="200" spans="1:7" x14ac:dyDescent="0.3">
      <c r="A200" t="s">
        <v>809</v>
      </c>
      <c r="B200" t="s">
        <v>401</v>
      </c>
      <c r="C200" t="s">
        <v>379</v>
      </c>
      <c r="D200">
        <v>89.36</v>
      </c>
      <c r="E200">
        <v>68.671999999999997</v>
      </c>
      <c r="F200">
        <v>20.687999999999999</v>
      </c>
      <c r="G200">
        <v>0.23150000000000001</v>
      </c>
    </row>
    <row r="201" spans="1:7" x14ac:dyDescent="0.3">
      <c r="A201" t="s">
        <v>811</v>
      </c>
      <c r="B201" t="s">
        <v>401</v>
      </c>
      <c r="C201" t="s">
        <v>381</v>
      </c>
      <c r="D201">
        <v>146.31</v>
      </c>
      <c r="E201">
        <v>120.889</v>
      </c>
      <c r="F201">
        <v>25.420999999999999</v>
      </c>
      <c r="G201">
        <v>0.17369999999999999</v>
      </c>
    </row>
    <row r="202" spans="1:7" x14ac:dyDescent="0.3">
      <c r="A202" t="s">
        <v>813</v>
      </c>
      <c r="B202" t="s">
        <v>401</v>
      </c>
      <c r="C202" t="s">
        <v>382</v>
      </c>
      <c r="D202">
        <v>130.44999999999999</v>
      </c>
      <c r="E202">
        <v>110.541</v>
      </c>
      <c r="F202">
        <v>19.908999999999999</v>
      </c>
      <c r="G202">
        <v>0.15260000000000001</v>
      </c>
    </row>
    <row r="203" spans="1:7" x14ac:dyDescent="0.3">
      <c r="A203" t="s">
        <v>815</v>
      </c>
      <c r="B203" t="s">
        <v>401</v>
      </c>
      <c r="C203" t="s">
        <v>384</v>
      </c>
      <c r="D203">
        <v>123.32</v>
      </c>
      <c r="E203">
        <v>93.73</v>
      </c>
      <c r="F203">
        <v>29.59</v>
      </c>
      <c r="G203">
        <v>0.2399</v>
      </c>
    </row>
    <row r="204" spans="1:7" x14ac:dyDescent="0.3">
      <c r="A204" t="s">
        <v>817</v>
      </c>
      <c r="B204" t="s">
        <v>401</v>
      </c>
      <c r="C204" t="s">
        <v>387</v>
      </c>
      <c r="D204">
        <v>144.04</v>
      </c>
      <c r="E204">
        <v>101.73699999999999</v>
      </c>
      <c r="F204">
        <v>42.302999999999997</v>
      </c>
      <c r="G204">
        <v>0.29370000000000002</v>
      </c>
    </row>
    <row r="205" spans="1:7" x14ac:dyDescent="0.3">
      <c r="A205" t="s">
        <v>819</v>
      </c>
      <c r="B205" t="s">
        <v>401</v>
      </c>
      <c r="C205" t="s">
        <v>389</v>
      </c>
      <c r="D205">
        <v>140.21</v>
      </c>
      <c r="E205">
        <v>77.155000000000001</v>
      </c>
      <c r="F205">
        <v>63.055</v>
      </c>
      <c r="G205">
        <v>0.44969999999999999</v>
      </c>
    </row>
    <row r="206" spans="1:7" x14ac:dyDescent="0.3">
      <c r="A206" t="s">
        <v>821</v>
      </c>
      <c r="B206" t="s">
        <v>401</v>
      </c>
      <c r="C206" t="s">
        <v>391</v>
      </c>
      <c r="D206">
        <v>148.97999999999999</v>
      </c>
      <c r="E206">
        <v>120.974</v>
      </c>
      <c r="F206">
        <v>28.006</v>
      </c>
      <c r="G206">
        <v>0.188</v>
      </c>
    </row>
    <row r="207" spans="1:7" x14ac:dyDescent="0.3">
      <c r="A207" t="s">
        <v>823</v>
      </c>
      <c r="B207" t="s">
        <v>401</v>
      </c>
      <c r="C207" t="s">
        <v>392</v>
      </c>
      <c r="D207">
        <v>128.94999999999999</v>
      </c>
      <c r="E207">
        <v>86.370999999999995</v>
      </c>
      <c r="F207">
        <v>42.579000000000001</v>
      </c>
      <c r="G207">
        <v>0.33019999999999999</v>
      </c>
    </row>
    <row r="208" spans="1:7" x14ac:dyDescent="0.3">
      <c r="A208" t="s">
        <v>825</v>
      </c>
      <c r="B208" t="s">
        <v>402</v>
      </c>
      <c r="C208" t="s">
        <v>361</v>
      </c>
      <c r="D208">
        <v>76.98</v>
      </c>
      <c r="E208">
        <v>66.412000000000006</v>
      </c>
      <c r="F208">
        <v>10.568</v>
      </c>
      <c r="G208">
        <v>0.13730000000000001</v>
      </c>
    </row>
    <row r="209" spans="1:7" x14ac:dyDescent="0.3">
      <c r="A209" t="s">
        <v>827</v>
      </c>
      <c r="B209" t="s">
        <v>402</v>
      </c>
      <c r="C209" t="s">
        <v>362</v>
      </c>
      <c r="D209">
        <v>155</v>
      </c>
      <c r="E209">
        <v>130.21199999999999</v>
      </c>
      <c r="F209">
        <v>24.788</v>
      </c>
      <c r="G209">
        <v>0.15989999999999999</v>
      </c>
    </row>
    <row r="210" spans="1:7" x14ac:dyDescent="0.3">
      <c r="A210" t="s">
        <v>829</v>
      </c>
      <c r="B210" t="s">
        <v>402</v>
      </c>
      <c r="C210" t="s">
        <v>363</v>
      </c>
      <c r="D210">
        <v>99.43</v>
      </c>
      <c r="E210">
        <v>90.53</v>
      </c>
      <c r="F210">
        <v>8.9</v>
      </c>
      <c r="G210">
        <v>8.9499999999999996E-2</v>
      </c>
    </row>
    <row r="211" spans="1:7" x14ac:dyDescent="0.3">
      <c r="A211" t="s">
        <v>831</v>
      </c>
      <c r="B211" t="s">
        <v>402</v>
      </c>
      <c r="C211" t="s">
        <v>364</v>
      </c>
      <c r="D211">
        <v>126.84</v>
      </c>
      <c r="E211">
        <v>103.575</v>
      </c>
      <c r="F211">
        <v>23.265000000000001</v>
      </c>
      <c r="G211">
        <v>0.18340000000000001</v>
      </c>
    </row>
    <row r="212" spans="1:7" x14ac:dyDescent="0.3">
      <c r="A212" t="s">
        <v>833</v>
      </c>
      <c r="B212" t="s">
        <v>402</v>
      </c>
      <c r="C212" t="s">
        <v>365</v>
      </c>
      <c r="D212">
        <v>141.91</v>
      </c>
      <c r="E212">
        <v>132.078</v>
      </c>
      <c r="F212">
        <v>9.8320000000000007</v>
      </c>
      <c r="G212">
        <v>6.93E-2</v>
      </c>
    </row>
    <row r="213" spans="1:7" x14ac:dyDescent="0.3">
      <c r="A213" t="s">
        <v>835</v>
      </c>
      <c r="B213" t="s">
        <v>402</v>
      </c>
      <c r="C213" t="s">
        <v>367</v>
      </c>
      <c r="D213">
        <v>162.19</v>
      </c>
      <c r="E213">
        <v>143.76</v>
      </c>
      <c r="F213">
        <v>18.43</v>
      </c>
      <c r="G213">
        <v>0.11360000000000001</v>
      </c>
    </row>
    <row r="214" spans="1:7" x14ac:dyDescent="0.3">
      <c r="A214" t="s">
        <v>837</v>
      </c>
      <c r="B214" t="s">
        <v>402</v>
      </c>
      <c r="C214" t="s">
        <v>368</v>
      </c>
      <c r="D214">
        <v>141.38</v>
      </c>
      <c r="E214">
        <v>120.407</v>
      </c>
      <c r="F214">
        <v>20.972999999999999</v>
      </c>
      <c r="G214">
        <v>0.14829999999999999</v>
      </c>
    </row>
    <row r="215" spans="1:7" x14ac:dyDescent="0.3">
      <c r="A215" t="s">
        <v>839</v>
      </c>
      <c r="B215" t="s">
        <v>402</v>
      </c>
      <c r="C215" t="s">
        <v>369</v>
      </c>
      <c r="D215">
        <v>126.05</v>
      </c>
      <c r="E215">
        <v>109.98</v>
      </c>
      <c r="F215">
        <v>16.07</v>
      </c>
      <c r="G215">
        <v>0.1275</v>
      </c>
    </row>
    <row r="216" spans="1:7" x14ac:dyDescent="0.3">
      <c r="A216" t="s">
        <v>841</v>
      </c>
      <c r="B216" t="s">
        <v>402</v>
      </c>
      <c r="C216" t="s">
        <v>370</v>
      </c>
      <c r="D216">
        <v>120.9</v>
      </c>
      <c r="E216">
        <v>93.567999999999998</v>
      </c>
      <c r="F216">
        <v>27.332000000000001</v>
      </c>
      <c r="G216">
        <v>0.2261</v>
      </c>
    </row>
    <row r="217" spans="1:7" x14ac:dyDescent="0.3">
      <c r="A217" t="s">
        <v>843</v>
      </c>
      <c r="B217" t="s">
        <v>402</v>
      </c>
      <c r="C217" t="s">
        <v>374</v>
      </c>
      <c r="D217">
        <v>94.45</v>
      </c>
      <c r="E217">
        <v>84.7</v>
      </c>
      <c r="F217">
        <v>9.75</v>
      </c>
      <c r="G217">
        <v>0.1032</v>
      </c>
    </row>
    <row r="218" spans="1:7" x14ac:dyDescent="0.3">
      <c r="A218" t="s">
        <v>845</v>
      </c>
      <c r="B218" t="s">
        <v>402</v>
      </c>
      <c r="C218" t="s">
        <v>375</v>
      </c>
      <c r="D218">
        <v>106.51</v>
      </c>
      <c r="E218">
        <v>98.539000000000001</v>
      </c>
      <c r="F218">
        <v>7.9710000000000001</v>
      </c>
      <c r="G218">
        <v>7.4800000000000005E-2</v>
      </c>
    </row>
    <row r="219" spans="1:7" x14ac:dyDescent="0.3">
      <c r="A219" t="s">
        <v>847</v>
      </c>
      <c r="B219" t="s">
        <v>402</v>
      </c>
      <c r="C219" t="s">
        <v>376</v>
      </c>
      <c r="D219">
        <v>114.86</v>
      </c>
      <c r="E219">
        <v>100.27800000000001</v>
      </c>
      <c r="F219">
        <v>14.582000000000001</v>
      </c>
      <c r="G219">
        <v>0.127</v>
      </c>
    </row>
    <row r="220" spans="1:7" x14ac:dyDescent="0.3">
      <c r="A220" t="s">
        <v>849</v>
      </c>
      <c r="B220" t="s">
        <v>402</v>
      </c>
      <c r="C220" t="s">
        <v>377</v>
      </c>
      <c r="D220">
        <v>106.37</v>
      </c>
      <c r="E220">
        <v>85.341999999999999</v>
      </c>
      <c r="F220">
        <v>21.027999999999999</v>
      </c>
      <c r="G220">
        <v>0.19769999999999999</v>
      </c>
    </row>
    <row r="221" spans="1:7" x14ac:dyDescent="0.3">
      <c r="A221" t="s">
        <v>851</v>
      </c>
      <c r="B221" t="s">
        <v>402</v>
      </c>
      <c r="C221" t="s">
        <v>380</v>
      </c>
      <c r="D221">
        <v>68.58</v>
      </c>
      <c r="E221">
        <v>60.97</v>
      </c>
      <c r="F221">
        <v>7.61</v>
      </c>
      <c r="G221">
        <v>0.111</v>
      </c>
    </row>
    <row r="222" spans="1:7" x14ac:dyDescent="0.3">
      <c r="A222" t="s">
        <v>853</v>
      </c>
      <c r="B222" t="s">
        <v>402</v>
      </c>
      <c r="C222" t="s">
        <v>383</v>
      </c>
      <c r="D222">
        <v>85.92</v>
      </c>
      <c r="E222">
        <v>77.605999999999995</v>
      </c>
      <c r="F222">
        <v>8.3140000000000001</v>
      </c>
      <c r="G222">
        <v>9.6799999999999997E-2</v>
      </c>
    </row>
    <row r="223" spans="1:7" x14ac:dyDescent="0.3">
      <c r="A223" t="s">
        <v>855</v>
      </c>
      <c r="B223" t="s">
        <v>402</v>
      </c>
      <c r="C223" t="s">
        <v>385</v>
      </c>
      <c r="D223">
        <v>106.66</v>
      </c>
      <c r="E223">
        <v>95.664000000000001</v>
      </c>
      <c r="F223">
        <v>10.996</v>
      </c>
      <c r="G223">
        <v>0.1031</v>
      </c>
    </row>
    <row r="224" spans="1:7" x14ac:dyDescent="0.3">
      <c r="A224" t="s">
        <v>857</v>
      </c>
      <c r="B224" t="s">
        <v>402</v>
      </c>
      <c r="C224" t="s">
        <v>386</v>
      </c>
      <c r="D224">
        <v>85.18</v>
      </c>
      <c r="E224">
        <v>78.453000000000003</v>
      </c>
      <c r="F224">
        <v>6.7270000000000003</v>
      </c>
      <c r="G224">
        <v>7.9000000000000001E-2</v>
      </c>
    </row>
    <row r="225" spans="1:7" x14ac:dyDescent="0.3">
      <c r="A225" t="s">
        <v>859</v>
      </c>
      <c r="B225" t="s">
        <v>402</v>
      </c>
      <c r="C225" t="s">
        <v>388</v>
      </c>
      <c r="D225">
        <v>84.99</v>
      </c>
      <c r="E225">
        <v>72.84</v>
      </c>
      <c r="F225">
        <v>12.15</v>
      </c>
      <c r="G225">
        <v>0.14299999999999999</v>
      </c>
    </row>
    <row r="226" spans="1:7" x14ac:dyDescent="0.3">
      <c r="A226" t="s">
        <v>861</v>
      </c>
      <c r="B226" t="s">
        <v>402</v>
      </c>
      <c r="C226" t="s">
        <v>390</v>
      </c>
      <c r="D226">
        <v>107.27</v>
      </c>
      <c r="E226">
        <v>94.484999999999999</v>
      </c>
      <c r="F226">
        <v>12.785</v>
      </c>
      <c r="G226">
        <v>0.1192</v>
      </c>
    </row>
    <row r="227" spans="1:7" x14ac:dyDescent="0.3">
      <c r="A227" t="s">
        <v>864</v>
      </c>
      <c r="B227" t="s">
        <v>863</v>
      </c>
      <c r="C227" t="s">
        <v>171</v>
      </c>
      <c r="D227">
        <v>117.35</v>
      </c>
      <c r="E227">
        <v>109.812</v>
      </c>
      <c r="F227">
        <v>7.5380000000000003</v>
      </c>
      <c r="G227">
        <v>6.4199999999999993E-2</v>
      </c>
    </row>
    <row r="228" spans="1:7" x14ac:dyDescent="0.3">
      <c r="A228" t="s">
        <v>866</v>
      </c>
      <c r="B228" t="s">
        <v>863</v>
      </c>
      <c r="C228" t="s">
        <v>172</v>
      </c>
      <c r="D228">
        <v>52.06</v>
      </c>
      <c r="E228">
        <v>47.095999999999997</v>
      </c>
      <c r="F228">
        <v>4.9640000000000004</v>
      </c>
      <c r="G228">
        <v>9.5399999999999999E-2</v>
      </c>
    </row>
    <row r="229" spans="1:7" x14ac:dyDescent="0.3">
      <c r="A229" t="s">
        <v>868</v>
      </c>
      <c r="B229" t="s">
        <v>863</v>
      </c>
      <c r="C229" t="s">
        <v>173</v>
      </c>
      <c r="D229">
        <v>69.55</v>
      </c>
      <c r="E229">
        <v>48.037999999999997</v>
      </c>
      <c r="F229">
        <v>21.512</v>
      </c>
      <c r="G229">
        <v>0.30930000000000002</v>
      </c>
    </row>
    <row r="230" spans="1:7" x14ac:dyDescent="0.3">
      <c r="A230" t="s">
        <v>870</v>
      </c>
      <c r="B230" t="s">
        <v>863</v>
      </c>
      <c r="C230" t="s">
        <v>174</v>
      </c>
      <c r="D230">
        <v>74.12</v>
      </c>
      <c r="E230">
        <v>59.758000000000003</v>
      </c>
      <c r="F230">
        <v>14.362</v>
      </c>
      <c r="G230">
        <v>0.1938</v>
      </c>
    </row>
    <row r="231" spans="1:7" x14ac:dyDescent="0.3">
      <c r="A231" t="s">
        <v>872</v>
      </c>
      <c r="B231" t="s">
        <v>863</v>
      </c>
      <c r="C231" t="s">
        <v>175</v>
      </c>
      <c r="D231">
        <v>55.3</v>
      </c>
      <c r="E231">
        <v>46.517000000000003</v>
      </c>
      <c r="F231">
        <v>8.7829999999999995</v>
      </c>
      <c r="G231">
        <v>0.1588</v>
      </c>
    </row>
    <row r="232" spans="1:7" x14ac:dyDescent="0.3">
      <c r="A232" t="s">
        <v>874</v>
      </c>
      <c r="B232" t="s">
        <v>863</v>
      </c>
      <c r="C232" t="s">
        <v>176</v>
      </c>
      <c r="D232">
        <v>65.59</v>
      </c>
      <c r="E232">
        <v>56.146000000000001</v>
      </c>
      <c r="F232">
        <v>9.4440000000000008</v>
      </c>
      <c r="G232">
        <v>0.14399999999999999</v>
      </c>
    </row>
    <row r="233" spans="1:7" x14ac:dyDescent="0.3">
      <c r="A233" t="s">
        <v>876</v>
      </c>
      <c r="B233" t="s">
        <v>863</v>
      </c>
      <c r="C233" t="s">
        <v>177</v>
      </c>
      <c r="D233">
        <v>71.66</v>
      </c>
      <c r="E233">
        <v>66.587999999999994</v>
      </c>
      <c r="F233">
        <v>5.0720000000000001</v>
      </c>
      <c r="G233">
        <v>7.0800000000000002E-2</v>
      </c>
    </row>
    <row r="234" spans="1:7" x14ac:dyDescent="0.3">
      <c r="A234" t="s">
        <v>878</v>
      </c>
      <c r="B234" t="s">
        <v>863</v>
      </c>
      <c r="C234" t="s">
        <v>178</v>
      </c>
      <c r="D234">
        <v>116.48</v>
      </c>
      <c r="E234">
        <v>108.788</v>
      </c>
      <c r="F234">
        <v>7.6920000000000002</v>
      </c>
      <c r="G234">
        <v>6.6000000000000003E-2</v>
      </c>
    </row>
    <row r="235" spans="1:7" x14ac:dyDescent="0.3">
      <c r="A235" t="s">
        <v>880</v>
      </c>
      <c r="B235" t="s">
        <v>863</v>
      </c>
      <c r="C235" t="s">
        <v>179</v>
      </c>
      <c r="D235">
        <v>131.24</v>
      </c>
      <c r="E235">
        <v>110.983</v>
      </c>
      <c r="F235">
        <v>20.257000000000001</v>
      </c>
      <c r="G235">
        <v>0.15440000000000001</v>
      </c>
    </row>
    <row r="236" spans="1:7" x14ac:dyDescent="0.3">
      <c r="A236" t="s">
        <v>882</v>
      </c>
      <c r="B236" t="s">
        <v>863</v>
      </c>
      <c r="C236" t="s">
        <v>180</v>
      </c>
      <c r="D236">
        <v>93.13</v>
      </c>
      <c r="E236">
        <v>79.960999999999999</v>
      </c>
      <c r="F236">
        <v>13.169</v>
      </c>
      <c r="G236">
        <v>0.1414</v>
      </c>
    </row>
    <row r="237" spans="1:7" x14ac:dyDescent="0.3">
      <c r="A237" t="s">
        <v>884</v>
      </c>
      <c r="B237" t="s">
        <v>863</v>
      </c>
      <c r="C237" t="s">
        <v>181</v>
      </c>
      <c r="D237">
        <v>109.72</v>
      </c>
      <c r="E237">
        <v>81.825000000000003</v>
      </c>
      <c r="F237">
        <v>27.895</v>
      </c>
      <c r="G237">
        <v>0.25419999999999998</v>
      </c>
    </row>
    <row r="238" spans="1:7" x14ac:dyDescent="0.3">
      <c r="A238" t="s">
        <v>886</v>
      </c>
      <c r="B238" t="s">
        <v>863</v>
      </c>
      <c r="C238" t="s">
        <v>53</v>
      </c>
      <c r="D238">
        <v>71.760000000000005</v>
      </c>
      <c r="E238">
        <v>58.968000000000004</v>
      </c>
      <c r="F238">
        <v>12.792</v>
      </c>
      <c r="G238">
        <v>0.17829999999999999</v>
      </c>
    </row>
    <row r="239" spans="1:7" x14ac:dyDescent="0.3">
      <c r="A239" t="s">
        <v>888</v>
      </c>
      <c r="B239" t="s">
        <v>863</v>
      </c>
      <c r="C239" t="s">
        <v>403</v>
      </c>
      <c r="D239">
        <v>229.36</v>
      </c>
      <c r="E239">
        <v>193.977</v>
      </c>
      <c r="F239">
        <v>35.383000000000003</v>
      </c>
      <c r="G239">
        <v>0.15429999999999999</v>
      </c>
    </row>
    <row r="240" spans="1:7" x14ac:dyDescent="0.3">
      <c r="A240" t="s">
        <v>890</v>
      </c>
      <c r="B240" t="s">
        <v>863</v>
      </c>
      <c r="C240" t="s">
        <v>210</v>
      </c>
      <c r="D240">
        <v>49.31</v>
      </c>
      <c r="E240">
        <v>41.7</v>
      </c>
      <c r="F240">
        <v>7.61</v>
      </c>
      <c r="G240">
        <v>0.15429999999999999</v>
      </c>
    </row>
    <row r="241" spans="1:7" x14ac:dyDescent="0.3">
      <c r="A241" t="s">
        <v>892</v>
      </c>
      <c r="B241" t="s">
        <v>863</v>
      </c>
      <c r="C241" t="s">
        <v>211</v>
      </c>
      <c r="D241">
        <v>43.78</v>
      </c>
      <c r="E241">
        <v>38.439</v>
      </c>
      <c r="F241">
        <v>5.3410000000000002</v>
      </c>
      <c r="G241">
        <v>0.122</v>
      </c>
    </row>
    <row r="242" spans="1:7" x14ac:dyDescent="0.3">
      <c r="A242" t="s">
        <v>894</v>
      </c>
      <c r="B242" t="s">
        <v>863</v>
      </c>
      <c r="C242" t="s">
        <v>56</v>
      </c>
      <c r="D242">
        <v>45.73</v>
      </c>
      <c r="E242">
        <v>38.354999999999997</v>
      </c>
      <c r="F242">
        <v>7.375</v>
      </c>
      <c r="G242">
        <v>0.1613</v>
      </c>
    </row>
    <row r="243" spans="1:7" x14ac:dyDescent="0.3">
      <c r="A243" t="s">
        <v>896</v>
      </c>
      <c r="B243" t="s">
        <v>863</v>
      </c>
      <c r="C243" t="s">
        <v>79</v>
      </c>
      <c r="D243">
        <v>45.7</v>
      </c>
      <c r="E243">
        <v>34.783999999999999</v>
      </c>
      <c r="F243">
        <v>10.916</v>
      </c>
      <c r="G243">
        <v>0.2389</v>
      </c>
    </row>
    <row r="244" spans="1:7" x14ac:dyDescent="0.3">
      <c r="A244" t="s">
        <v>898</v>
      </c>
      <c r="B244" t="s">
        <v>863</v>
      </c>
      <c r="C244" t="s">
        <v>106</v>
      </c>
      <c r="D244">
        <v>71.489999999999995</v>
      </c>
      <c r="E244">
        <v>53.881</v>
      </c>
      <c r="F244">
        <v>17.609000000000002</v>
      </c>
      <c r="G244">
        <v>0.24629999999999999</v>
      </c>
    </row>
    <row r="245" spans="1:7" x14ac:dyDescent="0.3">
      <c r="A245" t="s">
        <v>900</v>
      </c>
      <c r="B245" t="s">
        <v>863</v>
      </c>
      <c r="C245" t="s">
        <v>224</v>
      </c>
      <c r="D245">
        <v>78.45</v>
      </c>
      <c r="E245">
        <v>65.817999999999998</v>
      </c>
      <c r="F245">
        <v>12.632</v>
      </c>
      <c r="G245">
        <v>0.161</v>
      </c>
    </row>
    <row r="246" spans="1:7" x14ac:dyDescent="0.3">
      <c r="A246" t="s">
        <v>902</v>
      </c>
      <c r="B246" t="s">
        <v>863</v>
      </c>
      <c r="C246" t="s">
        <v>225</v>
      </c>
      <c r="D246">
        <v>54.83</v>
      </c>
      <c r="E246">
        <v>45.670999999999999</v>
      </c>
      <c r="F246">
        <v>9.1590000000000007</v>
      </c>
      <c r="G246">
        <v>0.16700000000000001</v>
      </c>
    </row>
    <row r="247" spans="1:7" x14ac:dyDescent="0.3">
      <c r="A247" t="s">
        <v>904</v>
      </c>
      <c r="B247" t="s">
        <v>863</v>
      </c>
      <c r="C247" t="s">
        <v>226</v>
      </c>
      <c r="D247">
        <v>58.79</v>
      </c>
      <c r="E247">
        <v>55.244</v>
      </c>
      <c r="F247">
        <v>3.5459999999999998</v>
      </c>
      <c r="G247">
        <v>6.0299999999999999E-2</v>
      </c>
    </row>
    <row r="248" spans="1:7" x14ac:dyDescent="0.3">
      <c r="A248" t="s">
        <v>906</v>
      </c>
      <c r="B248" t="s">
        <v>863</v>
      </c>
      <c r="C248" t="s">
        <v>227</v>
      </c>
      <c r="D248">
        <v>50.34</v>
      </c>
      <c r="E248">
        <v>46.895000000000003</v>
      </c>
      <c r="F248">
        <v>3.4449999999999998</v>
      </c>
      <c r="G248">
        <v>6.8400000000000002E-2</v>
      </c>
    </row>
    <row r="249" spans="1:7" x14ac:dyDescent="0.3">
      <c r="A249" t="s">
        <v>908</v>
      </c>
      <c r="B249" t="s">
        <v>863</v>
      </c>
      <c r="C249" t="s">
        <v>228</v>
      </c>
      <c r="D249">
        <v>37.64</v>
      </c>
      <c r="E249">
        <v>32.594999999999999</v>
      </c>
      <c r="F249">
        <v>5.0449999999999999</v>
      </c>
      <c r="G249">
        <v>0.13400000000000001</v>
      </c>
    </row>
    <row r="250" spans="1:7" x14ac:dyDescent="0.3">
      <c r="A250" t="s">
        <v>910</v>
      </c>
      <c r="B250" t="s">
        <v>863</v>
      </c>
      <c r="C250" t="s">
        <v>229</v>
      </c>
      <c r="D250">
        <v>41.06</v>
      </c>
      <c r="E250">
        <v>37.725999999999999</v>
      </c>
      <c r="F250">
        <v>3.3340000000000001</v>
      </c>
      <c r="G250">
        <v>8.1199999999999994E-2</v>
      </c>
    </row>
    <row r="251" spans="1:7" x14ac:dyDescent="0.3">
      <c r="A251" t="s">
        <v>912</v>
      </c>
      <c r="B251" t="s">
        <v>863</v>
      </c>
      <c r="C251" t="s">
        <v>230</v>
      </c>
      <c r="D251">
        <v>55.77</v>
      </c>
      <c r="E251">
        <v>52.649000000000001</v>
      </c>
      <c r="F251">
        <v>3.121</v>
      </c>
      <c r="G251">
        <v>5.6000000000000001E-2</v>
      </c>
    </row>
    <row r="252" spans="1:7" x14ac:dyDescent="0.3">
      <c r="A252" t="s">
        <v>914</v>
      </c>
      <c r="B252" t="s">
        <v>863</v>
      </c>
      <c r="C252" t="s">
        <v>65</v>
      </c>
      <c r="D252">
        <v>82.66</v>
      </c>
      <c r="E252">
        <v>70.959000000000003</v>
      </c>
      <c r="F252">
        <v>11.701000000000001</v>
      </c>
      <c r="G252">
        <v>0.1416</v>
      </c>
    </row>
    <row r="253" spans="1:7" x14ac:dyDescent="0.3">
      <c r="A253" t="s">
        <v>916</v>
      </c>
      <c r="B253" t="s">
        <v>863</v>
      </c>
      <c r="C253" t="s">
        <v>231</v>
      </c>
      <c r="D253">
        <v>41.26</v>
      </c>
      <c r="E253">
        <v>37.030999999999999</v>
      </c>
      <c r="F253">
        <v>4.2290000000000001</v>
      </c>
      <c r="G253">
        <v>0.10249999999999999</v>
      </c>
    </row>
    <row r="254" spans="1:7" x14ac:dyDescent="0.3">
      <c r="A254" t="s">
        <v>918</v>
      </c>
      <c r="B254" t="s">
        <v>863</v>
      </c>
      <c r="C254" t="s">
        <v>232</v>
      </c>
      <c r="D254">
        <v>56.71</v>
      </c>
      <c r="E254">
        <v>42.61</v>
      </c>
      <c r="F254">
        <v>14.1</v>
      </c>
      <c r="G254">
        <v>0.24859999999999999</v>
      </c>
    </row>
    <row r="255" spans="1:7" x14ac:dyDescent="0.3">
      <c r="A255" t="s">
        <v>920</v>
      </c>
      <c r="B255" t="s">
        <v>863</v>
      </c>
      <c r="C255" t="s">
        <v>233</v>
      </c>
      <c r="D255">
        <v>54.59</v>
      </c>
      <c r="E255">
        <v>43.75</v>
      </c>
      <c r="F255">
        <v>10.84</v>
      </c>
      <c r="G255">
        <v>0.1986</v>
      </c>
    </row>
    <row r="256" spans="1:7" x14ac:dyDescent="0.3">
      <c r="A256" t="s">
        <v>922</v>
      </c>
      <c r="B256" t="s">
        <v>863</v>
      </c>
      <c r="C256" t="s">
        <v>24</v>
      </c>
      <c r="D256">
        <v>56.41</v>
      </c>
      <c r="E256">
        <v>44.012999999999998</v>
      </c>
      <c r="F256">
        <v>12.397</v>
      </c>
      <c r="G256">
        <v>0.2198</v>
      </c>
    </row>
    <row r="257" spans="1:7" x14ac:dyDescent="0.3">
      <c r="A257" t="s">
        <v>924</v>
      </c>
      <c r="B257" t="s">
        <v>863</v>
      </c>
      <c r="C257" t="s">
        <v>243</v>
      </c>
      <c r="D257">
        <v>69.16</v>
      </c>
      <c r="E257">
        <v>60.582999999999998</v>
      </c>
      <c r="F257">
        <v>8.577</v>
      </c>
      <c r="G257">
        <v>0.124</v>
      </c>
    </row>
    <row r="258" spans="1:7" x14ac:dyDescent="0.3">
      <c r="A258" t="s">
        <v>926</v>
      </c>
      <c r="B258" t="s">
        <v>863</v>
      </c>
      <c r="C258" t="s">
        <v>244</v>
      </c>
      <c r="D258">
        <v>47.86</v>
      </c>
      <c r="E258">
        <v>44.438000000000002</v>
      </c>
      <c r="F258">
        <v>3.4220000000000002</v>
      </c>
      <c r="G258">
        <v>7.1499999999999994E-2</v>
      </c>
    </row>
    <row r="259" spans="1:7" x14ac:dyDescent="0.3">
      <c r="A259" t="s">
        <v>928</v>
      </c>
      <c r="B259" t="s">
        <v>863</v>
      </c>
      <c r="C259" t="s">
        <v>245</v>
      </c>
      <c r="D259">
        <v>53.8</v>
      </c>
      <c r="E259">
        <v>48.125</v>
      </c>
      <c r="F259">
        <v>5.6749999999999998</v>
      </c>
      <c r="G259">
        <v>0.1055</v>
      </c>
    </row>
    <row r="260" spans="1:7" x14ac:dyDescent="0.3">
      <c r="A260" t="s">
        <v>930</v>
      </c>
      <c r="B260" t="s">
        <v>863</v>
      </c>
      <c r="C260" t="s">
        <v>246</v>
      </c>
      <c r="D260">
        <v>43.67</v>
      </c>
      <c r="E260">
        <v>40.484999999999999</v>
      </c>
      <c r="F260">
        <v>3.1850000000000001</v>
      </c>
      <c r="G260">
        <v>7.2900000000000006E-2</v>
      </c>
    </row>
    <row r="261" spans="1:7" x14ac:dyDescent="0.3">
      <c r="A261" t="s">
        <v>932</v>
      </c>
      <c r="B261" t="s">
        <v>863</v>
      </c>
      <c r="C261" t="s">
        <v>247</v>
      </c>
      <c r="D261">
        <v>74</v>
      </c>
      <c r="E261">
        <v>65.207999999999998</v>
      </c>
      <c r="F261">
        <v>8.7919999999999998</v>
      </c>
      <c r="G261">
        <v>0.1188</v>
      </c>
    </row>
    <row r="262" spans="1:7" x14ac:dyDescent="0.3">
      <c r="A262" t="s">
        <v>934</v>
      </c>
      <c r="B262" t="s">
        <v>863</v>
      </c>
      <c r="C262" t="s">
        <v>248</v>
      </c>
      <c r="D262">
        <v>51.62</v>
      </c>
      <c r="E262">
        <v>42</v>
      </c>
      <c r="F262">
        <v>9.6199999999999992</v>
      </c>
      <c r="G262">
        <v>0.18640000000000001</v>
      </c>
    </row>
    <row r="263" spans="1:7" x14ac:dyDescent="0.3">
      <c r="A263" t="s">
        <v>936</v>
      </c>
      <c r="B263" t="s">
        <v>863</v>
      </c>
      <c r="C263" t="s">
        <v>1298</v>
      </c>
      <c r="D263">
        <v>52.08</v>
      </c>
      <c r="E263">
        <v>43.776000000000003</v>
      </c>
      <c r="F263">
        <v>8.3040000000000003</v>
      </c>
      <c r="G263">
        <v>0.15939999999999999</v>
      </c>
    </row>
    <row r="264" spans="1:7" x14ac:dyDescent="0.3">
      <c r="A264" t="s">
        <v>938</v>
      </c>
      <c r="B264" t="s">
        <v>863</v>
      </c>
      <c r="C264" t="s">
        <v>250</v>
      </c>
      <c r="D264">
        <v>64.56</v>
      </c>
      <c r="E264">
        <v>58.097999999999999</v>
      </c>
      <c r="F264">
        <v>6.4619999999999997</v>
      </c>
      <c r="G264">
        <v>0.10009999999999999</v>
      </c>
    </row>
    <row r="265" spans="1:7" x14ac:dyDescent="0.3">
      <c r="A265" t="s">
        <v>940</v>
      </c>
      <c r="B265" t="s">
        <v>863</v>
      </c>
      <c r="C265" t="s">
        <v>251</v>
      </c>
      <c r="D265">
        <v>67.89</v>
      </c>
      <c r="E265">
        <v>61.53</v>
      </c>
      <c r="F265">
        <v>6.36</v>
      </c>
      <c r="G265">
        <v>9.3700000000000006E-2</v>
      </c>
    </row>
    <row r="266" spans="1:7" x14ac:dyDescent="0.3">
      <c r="A266" t="s">
        <v>942</v>
      </c>
      <c r="B266" t="s">
        <v>863</v>
      </c>
      <c r="C266" t="s">
        <v>252</v>
      </c>
      <c r="D266">
        <v>55.49</v>
      </c>
      <c r="E266">
        <v>49.652999999999999</v>
      </c>
      <c r="F266">
        <v>5.8369999999999997</v>
      </c>
      <c r="G266">
        <v>0.1052</v>
      </c>
    </row>
    <row r="267" spans="1:7" x14ac:dyDescent="0.3">
      <c r="A267" t="s">
        <v>944</v>
      </c>
      <c r="B267" t="s">
        <v>863</v>
      </c>
      <c r="C267" t="s">
        <v>253</v>
      </c>
      <c r="D267">
        <v>50.59</v>
      </c>
      <c r="E267">
        <v>39.707999999999998</v>
      </c>
      <c r="F267">
        <v>10.882</v>
      </c>
      <c r="G267">
        <v>0.21510000000000001</v>
      </c>
    </row>
    <row r="268" spans="1:7" x14ac:dyDescent="0.3">
      <c r="A268" t="s">
        <v>946</v>
      </c>
      <c r="B268" t="s">
        <v>863</v>
      </c>
      <c r="C268" t="s">
        <v>286</v>
      </c>
      <c r="D268">
        <v>68.349999999999994</v>
      </c>
      <c r="E268">
        <v>53.106000000000002</v>
      </c>
      <c r="F268">
        <v>15.244</v>
      </c>
      <c r="G268">
        <v>0.223</v>
      </c>
    </row>
    <row r="269" spans="1:7" x14ac:dyDescent="0.3">
      <c r="A269" t="s">
        <v>948</v>
      </c>
      <c r="B269" t="s">
        <v>863</v>
      </c>
      <c r="C269" t="s">
        <v>287</v>
      </c>
      <c r="D269">
        <v>62.39</v>
      </c>
      <c r="E269">
        <v>51.561</v>
      </c>
      <c r="F269">
        <v>10.829000000000001</v>
      </c>
      <c r="G269">
        <v>0.1736</v>
      </c>
    </row>
    <row r="270" spans="1:7" x14ac:dyDescent="0.3">
      <c r="A270" t="s">
        <v>950</v>
      </c>
      <c r="B270" t="s">
        <v>863</v>
      </c>
      <c r="C270" t="s">
        <v>94</v>
      </c>
      <c r="D270">
        <v>63.43</v>
      </c>
      <c r="E270">
        <v>52.570999999999998</v>
      </c>
      <c r="F270">
        <v>10.859</v>
      </c>
      <c r="G270">
        <v>0.17119999999999999</v>
      </c>
    </row>
    <row r="271" spans="1:7" x14ac:dyDescent="0.3">
      <c r="A271" t="s">
        <v>952</v>
      </c>
      <c r="B271" t="s">
        <v>863</v>
      </c>
      <c r="C271" t="s">
        <v>105</v>
      </c>
      <c r="D271">
        <v>59.97</v>
      </c>
      <c r="E271">
        <v>51.436999999999998</v>
      </c>
      <c r="F271">
        <v>8.5329999999999995</v>
      </c>
      <c r="G271">
        <v>0.14230000000000001</v>
      </c>
    </row>
    <row r="272" spans="1:7" x14ac:dyDescent="0.3">
      <c r="A272" t="s">
        <v>954</v>
      </c>
      <c r="B272" t="s">
        <v>863</v>
      </c>
      <c r="C272" t="s">
        <v>110</v>
      </c>
      <c r="D272">
        <v>50.88</v>
      </c>
      <c r="E272">
        <v>39.095999999999997</v>
      </c>
      <c r="F272">
        <v>11.784000000000001</v>
      </c>
      <c r="G272">
        <v>0.2316</v>
      </c>
    </row>
    <row r="273" spans="1:7" x14ac:dyDescent="0.3">
      <c r="A273" t="s">
        <v>956</v>
      </c>
      <c r="B273" t="s">
        <v>863</v>
      </c>
      <c r="C273" t="s">
        <v>301</v>
      </c>
      <c r="D273">
        <v>58.64</v>
      </c>
      <c r="E273">
        <v>52.994</v>
      </c>
      <c r="F273">
        <v>5.6459999999999999</v>
      </c>
      <c r="G273">
        <v>9.6299999999999997E-2</v>
      </c>
    </row>
    <row r="274" spans="1:7" x14ac:dyDescent="0.3">
      <c r="A274" t="s">
        <v>958</v>
      </c>
      <c r="B274" t="s">
        <v>863</v>
      </c>
      <c r="C274" t="s">
        <v>302</v>
      </c>
      <c r="D274">
        <v>32.58</v>
      </c>
      <c r="E274">
        <v>29.896999999999998</v>
      </c>
      <c r="F274">
        <v>2.6829999999999998</v>
      </c>
      <c r="G274">
        <v>8.2400000000000001E-2</v>
      </c>
    </row>
    <row r="275" spans="1:7" x14ac:dyDescent="0.3">
      <c r="A275" t="s">
        <v>960</v>
      </c>
      <c r="B275" t="s">
        <v>863</v>
      </c>
      <c r="C275" t="s">
        <v>303</v>
      </c>
      <c r="D275">
        <v>59.46</v>
      </c>
      <c r="E275">
        <v>52.701999999999998</v>
      </c>
      <c r="F275">
        <v>6.758</v>
      </c>
      <c r="G275">
        <v>0.1137</v>
      </c>
    </row>
    <row r="276" spans="1:7" x14ac:dyDescent="0.3">
      <c r="A276" t="s">
        <v>962</v>
      </c>
      <c r="B276" t="s">
        <v>863</v>
      </c>
      <c r="C276" t="s">
        <v>304</v>
      </c>
      <c r="D276">
        <v>38.92</v>
      </c>
      <c r="E276">
        <v>33.633000000000003</v>
      </c>
      <c r="F276">
        <v>5.2869999999999999</v>
      </c>
      <c r="G276">
        <v>0.1358</v>
      </c>
    </row>
    <row r="277" spans="1:7" x14ac:dyDescent="0.3">
      <c r="A277" t="s">
        <v>964</v>
      </c>
      <c r="B277" t="s">
        <v>863</v>
      </c>
      <c r="C277" t="s">
        <v>305</v>
      </c>
      <c r="D277">
        <v>62.52</v>
      </c>
      <c r="E277">
        <v>57.636000000000003</v>
      </c>
      <c r="F277">
        <v>4.8840000000000003</v>
      </c>
      <c r="G277">
        <v>7.8100000000000003E-2</v>
      </c>
    </row>
    <row r="278" spans="1:7" x14ac:dyDescent="0.3">
      <c r="A278" t="s">
        <v>966</v>
      </c>
      <c r="B278" t="s">
        <v>863</v>
      </c>
      <c r="C278" t="s">
        <v>306</v>
      </c>
      <c r="D278">
        <v>37.51</v>
      </c>
      <c r="E278">
        <v>31.556000000000001</v>
      </c>
      <c r="F278">
        <v>5.9539999999999997</v>
      </c>
      <c r="G278">
        <v>0.15870000000000001</v>
      </c>
    </row>
    <row r="279" spans="1:7" x14ac:dyDescent="0.3">
      <c r="A279" t="s">
        <v>968</v>
      </c>
      <c r="B279" t="s">
        <v>863</v>
      </c>
      <c r="C279" t="s">
        <v>307</v>
      </c>
      <c r="D279">
        <v>43.44</v>
      </c>
      <c r="E279">
        <v>38.305999999999997</v>
      </c>
      <c r="F279">
        <v>5.1340000000000003</v>
      </c>
      <c r="G279">
        <v>0.1182</v>
      </c>
    </row>
    <row r="280" spans="1:7" x14ac:dyDescent="0.3">
      <c r="A280" t="s">
        <v>970</v>
      </c>
      <c r="B280" t="s">
        <v>863</v>
      </c>
      <c r="C280" t="s">
        <v>308</v>
      </c>
      <c r="D280">
        <v>37.58</v>
      </c>
      <c r="E280">
        <v>34.716999999999999</v>
      </c>
      <c r="F280">
        <v>2.863</v>
      </c>
      <c r="G280">
        <v>7.6200000000000004E-2</v>
      </c>
    </row>
    <row r="281" spans="1:7" x14ac:dyDescent="0.3">
      <c r="A281" t="s">
        <v>972</v>
      </c>
      <c r="B281" t="s">
        <v>863</v>
      </c>
      <c r="C281" t="s">
        <v>309</v>
      </c>
      <c r="D281">
        <v>37.340000000000003</v>
      </c>
      <c r="E281">
        <v>32.42</v>
      </c>
      <c r="F281">
        <v>4.92</v>
      </c>
      <c r="G281">
        <v>0.1318</v>
      </c>
    </row>
    <row r="282" spans="1:7" x14ac:dyDescent="0.3">
      <c r="A282" t="s">
        <v>974</v>
      </c>
      <c r="B282" t="s">
        <v>863</v>
      </c>
      <c r="C282" t="s">
        <v>310</v>
      </c>
      <c r="D282">
        <v>54.87</v>
      </c>
      <c r="E282">
        <v>48.573999999999998</v>
      </c>
      <c r="F282">
        <v>6.2960000000000003</v>
      </c>
      <c r="G282">
        <v>0.1147</v>
      </c>
    </row>
    <row r="283" spans="1:7" x14ac:dyDescent="0.3">
      <c r="A283" t="s">
        <v>976</v>
      </c>
      <c r="B283" t="s">
        <v>863</v>
      </c>
      <c r="C283" t="s">
        <v>311</v>
      </c>
      <c r="D283">
        <v>43.03</v>
      </c>
      <c r="E283">
        <v>36.189</v>
      </c>
      <c r="F283">
        <v>6.8410000000000002</v>
      </c>
      <c r="G283">
        <v>0.159</v>
      </c>
    </row>
    <row r="284" spans="1:7" x14ac:dyDescent="0.3">
      <c r="A284" t="s">
        <v>978</v>
      </c>
      <c r="B284" t="s">
        <v>863</v>
      </c>
      <c r="C284" t="s">
        <v>315</v>
      </c>
      <c r="D284">
        <v>28.56</v>
      </c>
      <c r="E284">
        <v>26.1</v>
      </c>
      <c r="F284">
        <v>2.46</v>
      </c>
      <c r="G284">
        <v>8.6099999999999996E-2</v>
      </c>
    </row>
    <row r="285" spans="1:7" x14ac:dyDescent="0.3">
      <c r="A285" t="s">
        <v>980</v>
      </c>
      <c r="B285" t="s">
        <v>863</v>
      </c>
      <c r="C285" t="s">
        <v>316</v>
      </c>
      <c r="D285">
        <v>76.31</v>
      </c>
      <c r="E285">
        <v>67.614999999999995</v>
      </c>
      <c r="F285">
        <v>8.6950000000000003</v>
      </c>
      <c r="G285">
        <v>0.1139</v>
      </c>
    </row>
    <row r="286" spans="1:7" x14ac:dyDescent="0.3">
      <c r="A286" t="s">
        <v>982</v>
      </c>
      <c r="B286" t="s">
        <v>863</v>
      </c>
      <c r="C286" t="s">
        <v>30</v>
      </c>
      <c r="D286">
        <v>58.71</v>
      </c>
      <c r="E286">
        <v>41.734000000000002</v>
      </c>
      <c r="F286">
        <v>16.975999999999999</v>
      </c>
      <c r="G286">
        <v>0.28920000000000001</v>
      </c>
    </row>
    <row r="287" spans="1:7" x14ac:dyDescent="0.3">
      <c r="A287" t="s">
        <v>984</v>
      </c>
      <c r="B287" t="s">
        <v>863</v>
      </c>
      <c r="C287" t="s">
        <v>317</v>
      </c>
      <c r="D287">
        <v>46.44</v>
      </c>
      <c r="E287">
        <v>42.915999999999997</v>
      </c>
      <c r="F287">
        <v>3.524</v>
      </c>
      <c r="G287">
        <v>7.5899999999999995E-2</v>
      </c>
    </row>
    <row r="288" spans="1:7" x14ac:dyDescent="0.3">
      <c r="A288" t="s">
        <v>986</v>
      </c>
      <c r="B288" t="s">
        <v>863</v>
      </c>
      <c r="C288" t="s">
        <v>318</v>
      </c>
      <c r="D288">
        <v>64.52</v>
      </c>
      <c r="E288">
        <v>50.643999999999998</v>
      </c>
      <c r="F288">
        <v>13.875999999999999</v>
      </c>
      <c r="G288">
        <v>0.21510000000000001</v>
      </c>
    </row>
    <row r="289" spans="1:7" x14ac:dyDescent="0.3">
      <c r="A289" t="s">
        <v>988</v>
      </c>
      <c r="B289" t="s">
        <v>863</v>
      </c>
      <c r="C289" t="s">
        <v>64</v>
      </c>
      <c r="D289">
        <v>65.92</v>
      </c>
      <c r="E289">
        <v>57.484999999999999</v>
      </c>
      <c r="F289">
        <v>8.4350000000000005</v>
      </c>
      <c r="G289">
        <v>0.128</v>
      </c>
    </row>
    <row r="290" spans="1:7" x14ac:dyDescent="0.3">
      <c r="A290" t="s">
        <v>990</v>
      </c>
      <c r="B290" t="s">
        <v>863</v>
      </c>
      <c r="C290" t="s">
        <v>319</v>
      </c>
      <c r="D290">
        <v>51.1</v>
      </c>
      <c r="E290">
        <v>43.94</v>
      </c>
      <c r="F290">
        <v>7.16</v>
      </c>
      <c r="G290">
        <v>0.1401</v>
      </c>
    </row>
    <row r="291" spans="1:7" x14ac:dyDescent="0.3">
      <c r="A291" t="s">
        <v>993</v>
      </c>
      <c r="B291" t="s">
        <v>992</v>
      </c>
      <c r="C291" t="s">
        <v>154</v>
      </c>
      <c r="D291">
        <v>84.93</v>
      </c>
      <c r="E291">
        <v>71.206000000000003</v>
      </c>
      <c r="F291">
        <v>13.724</v>
      </c>
      <c r="G291">
        <v>0.16159999999999999</v>
      </c>
    </row>
    <row r="292" spans="1:7" x14ac:dyDescent="0.3">
      <c r="A292" t="s">
        <v>995</v>
      </c>
      <c r="B292" t="s">
        <v>992</v>
      </c>
      <c r="C292" t="s">
        <v>1299</v>
      </c>
      <c r="D292">
        <v>204.93</v>
      </c>
      <c r="E292">
        <v>174.32499999999999</v>
      </c>
      <c r="F292">
        <v>30.605</v>
      </c>
      <c r="G292">
        <v>0.14929999999999999</v>
      </c>
    </row>
    <row r="293" spans="1:7" x14ac:dyDescent="0.3">
      <c r="A293" t="s">
        <v>997</v>
      </c>
      <c r="B293" t="s">
        <v>992</v>
      </c>
      <c r="C293" t="s">
        <v>72</v>
      </c>
      <c r="D293">
        <v>98.28</v>
      </c>
      <c r="E293">
        <v>86.399000000000001</v>
      </c>
      <c r="F293">
        <v>11.881</v>
      </c>
      <c r="G293">
        <v>0.12089999999999999</v>
      </c>
    </row>
    <row r="294" spans="1:7" x14ac:dyDescent="0.3">
      <c r="A294" t="s">
        <v>999</v>
      </c>
      <c r="B294" t="s">
        <v>992</v>
      </c>
      <c r="C294" t="s">
        <v>159</v>
      </c>
      <c r="D294">
        <v>122.23</v>
      </c>
      <c r="E294">
        <v>107.955</v>
      </c>
      <c r="F294">
        <v>14.275</v>
      </c>
      <c r="G294">
        <v>0.1168</v>
      </c>
    </row>
    <row r="295" spans="1:7" x14ac:dyDescent="0.3">
      <c r="A295" t="s">
        <v>1001</v>
      </c>
      <c r="B295" t="s">
        <v>992</v>
      </c>
      <c r="C295" t="s">
        <v>161</v>
      </c>
      <c r="D295">
        <v>121.98</v>
      </c>
      <c r="E295">
        <v>111.916</v>
      </c>
      <c r="F295">
        <v>10.064</v>
      </c>
      <c r="G295">
        <v>8.2500000000000004E-2</v>
      </c>
    </row>
    <row r="296" spans="1:7" x14ac:dyDescent="0.3">
      <c r="A296" t="s">
        <v>1003</v>
      </c>
      <c r="B296" t="s">
        <v>992</v>
      </c>
      <c r="C296" t="s">
        <v>163</v>
      </c>
      <c r="D296">
        <v>67.89</v>
      </c>
      <c r="E296">
        <v>57.442999999999998</v>
      </c>
      <c r="F296">
        <v>10.446999999999999</v>
      </c>
      <c r="G296">
        <v>0.15390000000000001</v>
      </c>
    </row>
    <row r="297" spans="1:7" x14ac:dyDescent="0.3">
      <c r="A297" t="s">
        <v>1005</v>
      </c>
      <c r="B297" t="s">
        <v>992</v>
      </c>
      <c r="C297" t="s">
        <v>166</v>
      </c>
      <c r="D297">
        <v>98.88</v>
      </c>
      <c r="E297">
        <v>90.045000000000002</v>
      </c>
      <c r="F297">
        <v>8.8350000000000009</v>
      </c>
      <c r="G297">
        <v>8.9399999999999993E-2</v>
      </c>
    </row>
    <row r="298" spans="1:7" x14ac:dyDescent="0.3">
      <c r="A298" t="s">
        <v>1007</v>
      </c>
      <c r="B298" t="s">
        <v>992</v>
      </c>
      <c r="C298" t="s">
        <v>32</v>
      </c>
      <c r="D298">
        <v>276.52999999999997</v>
      </c>
      <c r="E298">
        <v>147.762</v>
      </c>
      <c r="F298">
        <v>128.768</v>
      </c>
      <c r="G298">
        <v>0.4657</v>
      </c>
    </row>
    <row r="299" spans="1:7" x14ac:dyDescent="0.3">
      <c r="A299" t="s">
        <v>1049</v>
      </c>
      <c r="B299" t="s">
        <v>992</v>
      </c>
      <c r="C299" t="s">
        <v>183</v>
      </c>
      <c r="D299">
        <v>1.1599999999999999</v>
      </c>
      <c r="E299">
        <v>0</v>
      </c>
      <c r="F299">
        <v>1.1599999999999999</v>
      </c>
      <c r="G299">
        <v>1</v>
      </c>
    </row>
    <row r="300" spans="1:7" x14ac:dyDescent="0.3">
      <c r="A300" t="s">
        <v>1009</v>
      </c>
      <c r="B300" t="s">
        <v>992</v>
      </c>
      <c r="C300" t="s">
        <v>184</v>
      </c>
      <c r="D300">
        <v>225.16</v>
      </c>
      <c r="E300">
        <v>158.042</v>
      </c>
      <c r="F300">
        <v>67.117999999999995</v>
      </c>
      <c r="G300">
        <v>0.29809999999999998</v>
      </c>
    </row>
    <row r="301" spans="1:7" x14ac:dyDescent="0.3">
      <c r="A301" t="s">
        <v>1011</v>
      </c>
      <c r="B301" t="s">
        <v>992</v>
      </c>
      <c r="C301" t="s">
        <v>394</v>
      </c>
      <c r="D301">
        <v>187.58</v>
      </c>
      <c r="E301">
        <v>161.80699999999999</v>
      </c>
      <c r="F301">
        <v>25.773</v>
      </c>
      <c r="G301">
        <v>0.13739999999999999</v>
      </c>
    </row>
    <row r="302" spans="1:7" x14ac:dyDescent="0.3">
      <c r="A302" t="s">
        <v>1013</v>
      </c>
      <c r="B302" t="s">
        <v>992</v>
      </c>
      <c r="C302" t="s">
        <v>131</v>
      </c>
      <c r="D302">
        <v>181.08</v>
      </c>
      <c r="E302">
        <v>139.93799999999999</v>
      </c>
      <c r="F302">
        <v>41.142000000000003</v>
      </c>
      <c r="G302">
        <v>0.22720000000000001</v>
      </c>
    </row>
    <row r="303" spans="1:7" x14ac:dyDescent="0.3">
      <c r="A303" t="s">
        <v>1300</v>
      </c>
      <c r="B303" t="s">
        <v>992</v>
      </c>
      <c r="C303" t="s">
        <v>152</v>
      </c>
      <c r="D303">
        <v>262.22000000000003</v>
      </c>
      <c r="E303">
        <v>186.23400000000001</v>
      </c>
      <c r="F303">
        <v>75.986000000000004</v>
      </c>
      <c r="G303">
        <v>0.2898</v>
      </c>
    </row>
    <row r="304" spans="1:7" x14ac:dyDescent="0.3">
      <c r="A304" t="s">
        <v>1015</v>
      </c>
      <c r="B304" t="s">
        <v>992</v>
      </c>
      <c r="C304" t="s">
        <v>40</v>
      </c>
      <c r="D304">
        <v>71.67</v>
      </c>
      <c r="E304">
        <v>50.764000000000003</v>
      </c>
      <c r="F304">
        <v>20.905999999999999</v>
      </c>
      <c r="G304">
        <v>0.29170000000000001</v>
      </c>
    </row>
    <row r="305" spans="1:7" x14ac:dyDescent="0.3">
      <c r="A305" t="s">
        <v>1017</v>
      </c>
      <c r="B305" t="s">
        <v>992</v>
      </c>
      <c r="C305" t="s">
        <v>203</v>
      </c>
      <c r="D305">
        <v>59.09</v>
      </c>
      <c r="E305">
        <v>48.765000000000001</v>
      </c>
      <c r="F305">
        <v>10.324999999999999</v>
      </c>
      <c r="G305">
        <v>0.17469999999999999</v>
      </c>
    </row>
    <row r="306" spans="1:7" x14ac:dyDescent="0.3">
      <c r="A306" t="s">
        <v>1019</v>
      </c>
      <c r="B306" t="s">
        <v>992</v>
      </c>
      <c r="C306" t="s">
        <v>62</v>
      </c>
      <c r="D306">
        <v>37.130000000000003</v>
      </c>
      <c r="E306">
        <v>21.997</v>
      </c>
      <c r="F306">
        <v>15.132999999999999</v>
      </c>
      <c r="G306">
        <v>0.40760000000000002</v>
      </c>
    </row>
    <row r="307" spans="1:7" x14ac:dyDescent="0.3">
      <c r="A307" t="s">
        <v>1021</v>
      </c>
      <c r="B307" t="s">
        <v>992</v>
      </c>
      <c r="C307" t="s">
        <v>68</v>
      </c>
      <c r="D307">
        <v>47.44</v>
      </c>
      <c r="E307">
        <v>33.945</v>
      </c>
      <c r="F307">
        <v>13.494999999999999</v>
      </c>
      <c r="G307">
        <v>0.28449999999999998</v>
      </c>
    </row>
    <row r="308" spans="1:7" x14ac:dyDescent="0.3">
      <c r="A308" t="s">
        <v>1023</v>
      </c>
      <c r="B308" t="s">
        <v>992</v>
      </c>
      <c r="C308" t="s">
        <v>89</v>
      </c>
      <c r="D308">
        <v>45.3</v>
      </c>
      <c r="E308">
        <v>27.88</v>
      </c>
      <c r="F308">
        <v>17.420000000000002</v>
      </c>
      <c r="G308">
        <v>0.38450000000000001</v>
      </c>
    </row>
    <row r="309" spans="1:7" x14ac:dyDescent="0.3">
      <c r="A309" t="s">
        <v>1025</v>
      </c>
      <c r="B309" t="s">
        <v>992</v>
      </c>
      <c r="C309" t="s">
        <v>101</v>
      </c>
      <c r="D309">
        <v>63.49</v>
      </c>
      <c r="E309">
        <v>49.127000000000002</v>
      </c>
      <c r="F309">
        <v>14.363</v>
      </c>
      <c r="G309">
        <v>0.22620000000000001</v>
      </c>
    </row>
    <row r="310" spans="1:7" x14ac:dyDescent="0.3">
      <c r="A310" t="s">
        <v>1027</v>
      </c>
      <c r="B310" t="s">
        <v>992</v>
      </c>
      <c r="C310" t="s">
        <v>103</v>
      </c>
      <c r="D310">
        <v>33.049999999999997</v>
      </c>
      <c r="E310">
        <v>16.994</v>
      </c>
      <c r="F310">
        <v>16.056000000000001</v>
      </c>
      <c r="G310">
        <v>0.48580000000000001</v>
      </c>
    </row>
    <row r="311" spans="1:7" x14ac:dyDescent="0.3">
      <c r="A311" t="s">
        <v>1029</v>
      </c>
      <c r="B311" t="s">
        <v>992</v>
      </c>
      <c r="C311" t="s">
        <v>107</v>
      </c>
      <c r="D311">
        <v>26.14</v>
      </c>
      <c r="E311">
        <v>14.63</v>
      </c>
      <c r="F311">
        <v>11.51</v>
      </c>
      <c r="G311">
        <v>0.44030000000000002</v>
      </c>
    </row>
    <row r="312" spans="1:7" x14ac:dyDescent="0.3">
      <c r="A312" t="s">
        <v>1031</v>
      </c>
      <c r="B312" t="s">
        <v>992</v>
      </c>
      <c r="C312" t="s">
        <v>222</v>
      </c>
      <c r="D312">
        <v>56.67</v>
      </c>
      <c r="E312">
        <v>50.984000000000002</v>
      </c>
      <c r="F312">
        <v>5.6859999999999999</v>
      </c>
      <c r="G312">
        <v>0.1003</v>
      </c>
    </row>
    <row r="313" spans="1:7" x14ac:dyDescent="0.3">
      <c r="A313" t="s">
        <v>1033</v>
      </c>
      <c r="B313" t="s">
        <v>992</v>
      </c>
      <c r="C313" t="s">
        <v>33</v>
      </c>
      <c r="D313">
        <v>44.76</v>
      </c>
      <c r="E313">
        <v>28.452000000000002</v>
      </c>
      <c r="F313">
        <v>16.308</v>
      </c>
      <c r="G313">
        <v>0.36430000000000001</v>
      </c>
    </row>
    <row r="314" spans="1:7" x14ac:dyDescent="0.3">
      <c r="A314" t="s">
        <v>1035</v>
      </c>
      <c r="B314" t="s">
        <v>992</v>
      </c>
      <c r="C314" t="s">
        <v>47</v>
      </c>
      <c r="D314">
        <v>39.14</v>
      </c>
      <c r="E314">
        <v>23.832999999999998</v>
      </c>
      <c r="F314">
        <v>15.307</v>
      </c>
      <c r="G314">
        <v>0.3911</v>
      </c>
    </row>
    <row r="315" spans="1:7" x14ac:dyDescent="0.3">
      <c r="A315" t="s">
        <v>1037</v>
      </c>
      <c r="B315" t="s">
        <v>992</v>
      </c>
      <c r="C315" t="s">
        <v>223</v>
      </c>
      <c r="D315">
        <v>58.36</v>
      </c>
      <c r="E315">
        <v>53.308999999999997</v>
      </c>
      <c r="F315">
        <v>5.0510000000000002</v>
      </c>
      <c r="G315">
        <v>8.6499999999999994E-2</v>
      </c>
    </row>
    <row r="316" spans="1:7" x14ac:dyDescent="0.3">
      <c r="A316" t="s">
        <v>1039</v>
      </c>
      <c r="B316" t="s">
        <v>992</v>
      </c>
      <c r="C316" t="s">
        <v>99</v>
      </c>
      <c r="D316">
        <v>54.69</v>
      </c>
      <c r="E316">
        <v>46.017000000000003</v>
      </c>
      <c r="F316">
        <v>8.673</v>
      </c>
      <c r="G316">
        <v>0.15859999999999999</v>
      </c>
    </row>
    <row r="317" spans="1:7" x14ac:dyDescent="0.3">
      <c r="A317" t="s">
        <v>1041</v>
      </c>
      <c r="B317" t="s">
        <v>992</v>
      </c>
      <c r="C317" t="s">
        <v>102</v>
      </c>
      <c r="D317">
        <v>42.79</v>
      </c>
      <c r="E317">
        <v>37.829000000000001</v>
      </c>
      <c r="F317">
        <v>4.9610000000000003</v>
      </c>
      <c r="G317">
        <v>0.1159</v>
      </c>
    </row>
    <row r="318" spans="1:7" x14ac:dyDescent="0.3">
      <c r="A318" t="s">
        <v>1055</v>
      </c>
      <c r="B318" t="s">
        <v>1053</v>
      </c>
      <c r="C318" t="s">
        <v>1301</v>
      </c>
      <c r="D318">
        <v>35.26</v>
      </c>
      <c r="E318">
        <v>16.753</v>
      </c>
      <c r="F318">
        <v>18.507000000000001</v>
      </c>
      <c r="G318">
        <v>0.52490000000000003</v>
      </c>
    </row>
    <row r="319" spans="1:7" x14ac:dyDescent="0.3">
      <c r="A319" t="s">
        <v>1058</v>
      </c>
      <c r="B319" t="s">
        <v>1053</v>
      </c>
      <c r="C319" t="s">
        <v>1302</v>
      </c>
      <c r="D319">
        <v>61.49</v>
      </c>
      <c r="E319">
        <v>31.437999999999999</v>
      </c>
      <c r="F319">
        <v>30.052</v>
      </c>
      <c r="G319">
        <v>0.48870000000000002</v>
      </c>
    </row>
    <row r="320" spans="1:7" x14ac:dyDescent="0.3">
      <c r="A320" t="s">
        <v>1061</v>
      </c>
      <c r="B320" t="s">
        <v>1053</v>
      </c>
      <c r="C320" t="s">
        <v>1303</v>
      </c>
      <c r="D320">
        <v>57.61</v>
      </c>
      <c r="E320">
        <v>47.28</v>
      </c>
      <c r="F320">
        <v>10.33</v>
      </c>
      <c r="G320">
        <v>0.17929999999999999</v>
      </c>
    </row>
    <row r="321" spans="1:7" x14ac:dyDescent="0.3">
      <c r="A321" t="s">
        <v>1064</v>
      </c>
      <c r="B321" t="s">
        <v>1053</v>
      </c>
      <c r="C321" t="s">
        <v>1304</v>
      </c>
      <c r="D321">
        <v>45.36</v>
      </c>
      <c r="E321">
        <v>34.731999999999999</v>
      </c>
      <c r="F321">
        <v>10.628</v>
      </c>
      <c r="G321">
        <v>0.23430000000000001</v>
      </c>
    </row>
    <row r="322" spans="1:7" x14ac:dyDescent="0.3">
      <c r="A322" t="s">
        <v>1067</v>
      </c>
      <c r="B322" t="s">
        <v>1053</v>
      </c>
      <c r="C322" t="s">
        <v>1305</v>
      </c>
      <c r="D322">
        <v>70.099999999999994</v>
      </c>
      <c r="E322">
        <v>58.317</v>
      </c>
      <c r="F322">
        <v>11.782999999999999</v>
      </c>
      <c r="G322">
        <v>0.1681</v>
      </c>
    </row>
    <row r="323" spans="1:7" x14ac:dyDescent="0.3">
      <c r="A323" t="s">
        <v>1070</v>
      </c>
      <c r="B323" t="s">
        <v>1053</v>
      </c>
      <c r="C323" t="s">
        <v>1306</v>
      </c>
      <c r="D323">
        <v>60.93</v>
      </c>
      <c r="E323">
        <v>51.881999999999998</v>
      </c>
      <c r="F323">
        <v>9.048</v>
      </c>
      <c r="G323">
        <v>0.14849999999999999</v>
      </c>
    </row>
    <row r="324" spans="1:7" x14ac:dyDescent="0.3">
      <c r="A324" t="s">
        <v>1073</v>
      </c>
      <c r="B324" t="s">
        <v>1053</v>
      </c>
      <c r="C324" t="s">
        <v>1307</v>
      </c>
      <c r="D324">
        <v>35.619999999999997</v>
      </c>
      <c r="E324">
        <v>9.1359999999999992</v>
      </c>
      <c r="F324">
        <v>26.484000000000002</v>
      </c>
      <c r="G324">
        <v>0.74350000000000005</v>
      </c>
    </row>
    <row r="325" spans="1:7" x14ac:dyDescent="0.3">
      <c r="A325" t="s">
        <v>1076</v>
      </c>
      <c r="B325" t="s">
        <v>1053</v>
      </c>
      <c r="C325" t="s">
        <v>1308</v>
      </c>
      <c r="D325">
        <v>61.93</v>
      </c>
      <c r="E325">
        <v>36.548999999999999</v>
      </c>
      <c r="F325">
        <v>25.381</v>
      </c>
      <c r="G325">
        <v>0.4098</v>
      </c>
    </row>
    <row r="326" spans="1:7" x14ac:dyDescent="0.3">
      <c r="A326" t="s">
        <v>1079</v>
      </c>
      <c r="B326" t="s">
        <v>1053</v>
      </c>
      <c r="C326" t="s">
        <v>1309</v>
      </c>
      <c r="D326">
        <v>88.75</v>
      </c>
      <c r="E326">
        <v>54.045999999999999</v>
      </c>
      <c r="F326">
        <v>34.704000000000001</v>
      </c>
      <c r="G326">
        <v>0.39100000000000001</v>
      </c>
    </row>
    <row r="327" spans="1:7" x14ac:dyDescent="0.3">
      <c r="A327" t="s">
        <v>1082</v>
      </c>
      <c r="B327" t="s">
        <v>1053</v>
      </c>
      <c r="C327" t="s">
        <v>1310</v>
      </c>
      <c r="D327">
        <v>113.97</v>
      </c>
      <c r="E327">
        <v>102.965</v>
      </c>
      <c r="F327">
        <v>11.005000000000001</v>
      </c>
      <c r="G327">
        <v>9.6600000000000005E-2</v>
      </c>
    </row>
    <row r="328" spans="1:7" x14ac:dyDescent="0.3">
      <c r="A328" t="s">
        <v>1085</v>
      </c>
      <c r="B328" t="s">
        <v>1053</v>
      </c>
      <c r="C328" t="s">
        <v>1311</v>
      </c>
      <c r="D328">
        <v>66.760000000000005</v>
      </c>
      <c r="E328">
        <v>61.993000000000002</v>
      </c>
      <c r="F328">
        <v>4.7670000000000003</v>
      </c>
      <c r="G328">
        <v>7.1400000000000005E-2</v>
      </c>
    </row>
    <row r="329" spans="1:7" x14ac:dyDescent="0.3">
      <c r="A329" t="s">
        <v>1088</v>
      </c>
      <c r="B329" t="s">
        <v>1053</v>
      </c>
      <c r="C329" t="s">
        <v>1312</v>
      </c>
      <c r="D329">
        <v>65.290000000000006</v>
      </c>
      <c r="E329">
        <v>63.298999999999999</v>
      </c>
      <c r="F329">
        <v>1.9910000000000001</v>
      </c>
      <c r="G329">
        <v>3.0499999999999999E-2</v>
      </c>
    </row>
    <row r="330" spans="1:7" x14ac:dyDescent="0.3">
      <c r="A330" t="s">
        <v>1091</v>
      </c>
      <c r="B330" t="s">
        <v>1053</v>
      </c>
      <c r="C330" t="s">
        <v>1313</v>
      </c>
      <c r="D330">
        <v>60.42</v>
      </c>
      <c r="E330">
        <v>54.923999999999999</v>
      </c>
      <c r="F330">
        <v>5.4960000000000004</v>
      </c>
      <c r="G330">
        <v>9.0999999999999998E-2</v>
      </c>
    </row>
    <row r="331" spans="1:7" x14ac:dyDescent="0.3">
      <c r="A331" t="s">
        <v>1094</v>
      </c>
      <c r="B331" t="s">
        <v>1053</v>
      </c>
      <c r="C331" t="s">
        <v>1314</v>
      </c>
      <c r="D331">
        <v>160.63999999999999</v>
      </c>
      <c r="E331">
        <v>141.66</v>
      </c>
      <c r="F331">
        <v>18.98</v>
      </c>
      <c r="G331">
        <v>0.1182</v>
      </c>
    </row>
    <row r="332" spans="1:7" x14ac:dyDescent="0.3">
      <c r="A332" t="s">
        <v>1097</v>
      </c>
      <c r="B332" t="s">
        <v>1053</v>
      </c>
      <c r="C332" t="s">
        <v>1315</v>
      </c>
      <c r="D332">
        <v>110.35</v>
      </c>
      <c r="E332">
        <v>107.699</v>
      </c>
      <c r="F332">
        <v>2.6509999999999998</v>
      </c>
      <c r="G332">
        <v>2.4E-2</v>
      </c>
    </row>
    <row r="333" spans="1:7" x14ac:dyDescent="0.3">
      <c r="A333" t="s">
        <v>1100</v>
      </c>
      <c r="B333" t="s">
        <v>1053</v>
      </c>
      <c r="C333" t="s">
        <v>1316</v>
      </c>
      <c r="D333">
        <v>79.87</v>
      </c>
      <c r="E333">
        <v>78.081999999999994</v>
      </c>
      <c r="F333">
        <v>1.788</v>
      </c>
      <c r="G333">
        <v>2.24E-2</v>
      </c>
    </row>
    <row r="334" spans="1:7" x14ac:dyDescent="0.3">
      <c r="A334" t="s">
        <v>1103</v>
      </c>
      <c r="B334" t="s">
        <v>1053</v>
      </c>
      <c r="C334" t="s">
        <v>1317</v>
      </c>
      <c r="D334">
        <v>32.869999999999997</v>
      </c>
      <c r="E334">
        <v>32.088999999999999</v>
      </c>
      <c r="F334">
        <v>0.78100000000000003</v>
      </c>
      <c r="G334">
        <v>2.3800000000000002E-2</v>
      </c>
    </row>
    <row r="335" spans="1:7" x14ac:dyDescent="0.3">
      <c r="A335" t="s">
        <v>1106</v>
      </c>
      <c r="B335" t="s">
        <v>1053</v>
      </c>
      <c r="C335" t="s">
        <v>1318</v>
      </c>
      <c r="D335">
        <v>42.47</v>
      </c>
      <c r="E335">
        <v>41.654000000000003</v>
      </c>
      <c r="F335">
        <v>0.81599999999999995</v>
      </c>
      <c r="G335">
        <v>1.9199999999999998E-2</v>
      </c>
    </row>
    <row r="336" spans="1:7" x14ac:dyDescent="0.3">
      <c r="A336" t="s">
        <v>1109</v>
      </c>
      <c r="B336" t="s">
        <v>1053</v>
      </c>
      <c r="C336" t="s">
        <v>1319</v>
      </c>
      <c r="D336">
        <v>42.91</v>
      </c>
      <c r="E336">
        <v>32.332000000000001</v>
      </c>
      <c r="F336">
        <v>10.577999999999999</v>
      </c>
      <c r="G336">
        <v>0.2465</v>
      </c>
    </row>
    <row r="337" spans="1:7" x14ac:dyDescent="0.3">
      <c r="A337" t="s">
        <v>1112</v>
      </c>
      <c r="B337" t="s">
        <v>1053</v>
      </c>
      <c r="C337" t="s">
        <v>1320</v>
      </c>
      <c r="D337">
        <v>69.69</v>
      </c>
      <c r="E337">
        <v>65.179000000000002</v>
      </c>
      <c r="F337">
        <v>4.5110000000000001</v>
      </c>
      <c r="G337">
        <v>6.4699999999999994E-2</v>
      </c>
    </row>
    <row r="338" spans="1:7" x14ac:dyDescent="0.3">
      <c r="A338" t="s">
        <v>1115</v>
      </c>
      <c r="B338" t="s">
        <v>1053</v>
      </c>
      <c r="C338" t="s">
        <v>1321</v>
      </c>
      <c r="D338">
        <v>65.260000000000005</v>
      </c>
      <c r="E338">
        <v>29.263000000000002</v>
      </c>
      <c r="F338">
        <v>35.997</v>
      </c>
      <c r="G338">
        <v>0.55159999999999998</v>
      </c>
    </row>
    <row r="339" spans="1:7" x14ac:dyDescent="0.3">
      <c r="A339" t="s">
        <v>1118</v>
      </c>
      <c r="B339" t="s">
        <v>1053</v>
      </c>
      <c r="C339" t="s">
        <v>1322</v>
      </c>
      <c r="D339">
        <v>27.43</v>
      </c>
      <c r="E339">
        <v>26.661000000000001</v>
      </c>
      <c r="F339">
        <v>0.76900000000000002</v>
      </c>
      <c r="G339">
        <v>2.8000000000000001E-2</v>
      </c>
    </row>
    <row r="340" spans="1:7" x14ac:dyDescent="0.3">
      <c r="A340" t="s">
        <v>1122</v>
      </c>
      <c r="B340" t="s">
        <v>1120</v>
      </c>
      <c r="C340" t="s">
        <v>1121</v>
      </c>
      <c r="D340">
        <v>24.931000000000001</v>
      </c>
      <c r="E340">
        <v>23.617999999999999</v>
      </c>
      <c r="F340">
        <v>1.3129999999999999</v>
      </c>
      <c r="G340">
        <v>5.2699999999999997E-2</v>
      </c>
    </row>
    <row r="341" spans="1:7" x14ac:dyDescent="0.3">
      <c r="A341" t="s">
        <v>1125</v>
      </c>
      <c r="B341" t="s">
        <v>1120</v>
      </c>
      <c r="C341" t="s">
        <v>1124</v>
      </c>
      <c r="D341">
        <v>75.521000000000001</v>
      </c>
      <c r="E341">
        <v>45.981000000000002</v>
      </c>
      <c r="F341">
        <v>29.54</v>
      </c>
      <c r="G341">
        <v>0.3911</v>
      </c>
    </row>
    <row r="342" spans="1:7" x14ac:dyDescent="0.3">
      <c r="A342" t="s">
        <v>1128</v>
      </c>
      <c r="B342" t="s">
        <v>1120</v>
      </c>
      <c r="C342" t="s">
        <v>1127</v>
      </c>
      <c r="D342">
        <v>58.972999999999999</v>
      </c>
      <c r="E342">
        <v>55.552999999999997</v>
      </c>
      <c r="F342">
        <v>3.42</v>
      </c>
      <c r="G342">
        <v>5.8000000000000003E-2</v>
      </c>
    </row>
    <row r="343" spans="1:7" x14ac:dyDescent="0.3">
      <c r="A343" t="s">
        <v>1131</v>
      </c>
      <c r="B343" t="s">
        <v>1120</v>
      </c>
      <c r="C343" t="s">
        <v>1130</v>
      </c>
      <c r="D343">
        <v>50.640999999999998</v>
      </c>
      <c r="E343">
        <v>44.331000000000003</v>
      </c>
      <c r="F343">
        <v>6.31</v>
      </c>
      <c r="G343">
        <v>0.1246</v>
      </c>
    </row>
    <row r="344" spans="1:7" x14ac:dyDescent="0.3">
      <c r="A344" t="s">
        <v>1134</v>
      </c>
      <c r="B344" t="s">
        <v>1120</v>
      </c>
      <c r="C344" t="s">
        <v>1133</v>
      </c>
      <c r="D344">
        <v>39.908999999999999</v>
      </c>
      <c r="E344">
        <v>37.426000000000002</v>
      </c>
      <c r="F344">
        <v>2.4830000000000001</v>
      </c>
      <c r="G344">
        <v>6.2199999999999998E-2</v>
      </c>
    </row>
    <row r="345" spans="1:7" x14ac:dyDescent="0.3">
      <c r="A345" t="s">
        <v>1137</v>
      </c>
      <c r="B345" t="s">
        <v>1120</v>
      </c>
      <c r="C345" t="s">
        <v>1136</v>
      </c>
      <c r="D345">
        <v>14.856</v>
      </c>
      <c r="E345">
        <v>1.7270000000000001</v>
      </c>
      <c r="F345">
        <v>13.129</v>
      </c>
      <c r="G345">
        <v>0.88380000000000003</v>
      </c>
    </row>
    <row r="346" spans="1:7" x14ac:dyDescent="0.3">
      <c r="A346" t="s">
        <v>1140</v>
      </c>
      <c r="B346" t="s">
        <v>1120</v>
      </c>
      <c r="C346" t="s">
        <v>1139</v>
      </c>
      <c r="D346">
        <v>75.941999999999993</v>
      </c>
      <c r="E346">
        <v>68.873000000000005</v>
      </c>
      <c r="F346">
        <v>7.069</v>
      </c>
      <c r="G346">
        <v>9.3100000000000002E-2</v>
      </c>
    </row>
    <row r="347" spans="1:7" x14ac:dyDescent="0.3">
      <c r="A347" t="s">
        <v>1143</v>
      </c>
      <c r="B347" t="s">
        <v>1120</v>
      </c>
      <c r="C347" t="s">
        <v>1142</v>
      </c>
      <c r="D347">
        <v>120.785</v>
      </c>
      <c r="E347">
        <v>46.514000000000003</v>
      </c>
      <c r="F347">
        <v>74.271000000000001</v>
      </c>
      <c r="G347">
        <v>0.6149</v>
      </c>
    </row>
    <row r="348" spans="1:7" x14ac:dyDescent="0.3">
      <c r="A348" t="s">
        <v>1146</v>
      </c>
      <c r="B348" t="s">
        <v>1120</v>
      </c>
      <c r="C348" t="s">
        <v>1145</v>
      </c>
      <c r="D348">
        <v>39.445999999999998</v>
      </c>
      <c r="E348">
        <v>35.645000000000003</v>
      </c>
      <c r="F348">
        <v>3.8010000000000002</v>
      </c>
      <c r="G348">
        <v>9.64E-2</v>
      </c>
    </row>
    <row r="349" spans="1:7" x14ac:dyDescent="0.3">
      <c r="A349" t="s">
        <v>1149</v>
      </c>
      <c r="B349" t="s">
        <v>1120</v>
      </c>
      <c r="C349" t="s">
        <v>1148</v>
      </c>
      <c r="D349">
        <v>42.491999999999997</v>
      </c>
      <c r="E349">
        <v>40.226999999999997</v>
      </c>
      <c r="F349">
        <v>2.2650000000000001</v>
      </c>
      <c r="G349">
        <v>5.33E-2</v>
      </c>
    </row>
    <row r="350" spans="1:7" x14ac:dyDescent="0.3">
      <c r="A350" t="s">
        <v>1152</v>
      </c>
      <c r="B350" t="s">
        <v>1120</v>
      </c>
      <c r="C350" t="s">
        <v>1151</v>
      </c>
      <c r="D350">
        <v>46.165999999999997</v>
      </c>
      <c r="E350">
        <v>32.183999999999997</v>
      </c>
      <c r="F350">
        <v>13.981999999999999</v>
      </c>
      <c r="G350">
        <v>0.3029</v>
      </c>
    </row>
    <row r="351" spans="1:7" x14ac:dyDescent="0.3">
      <c r="A351" t="s">
        <v>1155</v>
      </c>
      <c r="B351" t="s">
        <v>1120</v>
      </c>
      <c r="C351" t="s">
        <v>1154</v>
      </c>
      <c r="D351">
        <v>69.174999999999997</v>
      </c>
      <c r="E351">
        <v>60.908999999999999</v>
      </c>
      <c r="F351">
        <v>8.266</v>
      </c>
      <c r="G351">
        <v>0.1195</v>
      </c>
    </row>
    <row r="352" spans="1:7" x14ac:dyDescent="0.3">
      <c r="A352" t="s">
        <v>1158</v>
      </c>
      <c r="B352" t="s">
        <v>1120</v>
      </c>
      <c r="C352" t="s">
        <v>1157</v>
      </c>
      <c r="D352">
        <v>11.475</v>
      </c>
      <c r="E352">
        <v>0</v>
      </c>
      <c r="F352">
        <v>11.475</v>
      </c>
      <c r="G352">
        <v>1</v>
      </c>
    </row>
    <row r="353" spans="1:7" x14ac:dyDescent="0.3">
      <c r="A353" t="s">
        <v>1161</v>
      </c>
      <c r="B353" t="s">
        <v>1120</v>
      </c>
      <c r="C353" t="s">
        <v>1160</v>
      </c>
      <c r="D353">
        <v>59.125999999999998</v>
      </c>
      <c r="E353">
        <v>38.780999999999999</v>
      </c>
      <c r="F353">
        <v>20.344999999999999</v>
      </c>
      <c r="G353">
        <v>0.34410000000000002</v>
      </c>
    </row>
    <row r="354" spans="1:7" x14ac:dyDescent="0.3">
      <c r="A354" t="s">
        <v>1164</v>
      </c>
      <c r="B354" t="s">
        <v>1120</v>
      </c>
      <c r="C354" t="s">
        <v>1163</v>
      </c>
      <c r="D354">
        <v>11.462</v>
      </c>
      <c r="E354">
        <v>0</v>
      </c>
      <c r="F354">
        <v>11.462</v>
      </c>
      <c r="G354">
        <v>1</v>
      </c>
    </row>
    <row r="355" spans="1:7" x14ac:dyDescent="0.3">
      <c r="A355" t="s">
        <v>1167</v>
      </c>
      <c r="B355" t="s">
        <v>1120</v>
      </c>
      <c r="C355" t="s">
        <v>1166</v>
      </c>
      <c r="D355">
        <v>56.015999999999998</v>
      </c>
      <c r="E355">
        <v>48.313000000000002</v>
      </c>
      <c r="F355">
        <v>7.7030000000000003</v>
      </c>
      <c r="G355">
        <v>0.13750000000000001</v>
      </c>
    </row>
    <row r="356" spans="1:7" x14ac:dyDescent="0.3">
      <c r="A356" t="s">
        <v>1170</v>
      </c>
      <c r="B356" t="s">
        <v>1120</v>
      </c>
      <c r="C356" t="s">
        <v>1169</v>
      </c>
      <c r="D356">
        <v>155.37299999999999</v>
      </c>
      <c r="E356">
        <v>133.91999999999999</v>
      </c>
      <c r="F356">
        <v>21.452999999999999</v>
      </c>
      <c r="G356">
        <v>0.1381</v>
      </c>
    </row>
    <row r="357" spans="1:7" x14ac:dyDescent="0.3">
      <c r="A357" t="s">
        <v>1173</v>
      </c>
      <c r="B357" t="s">
        <v>1120</v>
      </c>
      <c r="C357" t="s">
        <v>1172</v>
      </c>
      <c r="D357">
        <v>42.14</v>
      </c>
      <c r="E357">
        <v>33.573</v>
      </c>
      <c r="F357">
        <v>8.5670000000000002</v>
      </c>
      <c r="G357">
        <v>0.20330000000000001</v>
      </c>
    </row>
    <row r="358" spans="1:7" x14ac:dyDescent="0.3">
      <c r="A358" t="s">
        <v>1176</v>
      </c>
      <c r="B358" t="s">
        <v>1120</v>
      </c>
      <c r="C358" t="s">
        <v>1175</v>
      </c>
      <c r="D358">
        <v>122.242</v>
      </c>
      <c r="E358">
        <v>103.498</v>
      </c>
      <c r="F358">
        <v>18.744</v>
      </c>
      <c r="G358">
        <v>0.15329999999999999</v>
      </c>
    </row>
    <row r="359" spans="1:7" x14ac:dyDescent="0.3">
      <c r="A359" t="s">
        <v>1179</v>
      </c>
      <c r="B359" t="s">
        <v>1120</v>
      </c>
      <c r="C359" t="s">
        <v>1178</v>
      </c>
      <c r="D359">
        <v>120.682</v>
      </c>
      <c r="E359">
        <v>70.072999999999993</v>
      </c>
      <c r="F359">
        <v>50.609000000000002</v>
      </c>
      <c r="G359">
        <v>0.4194</v>
      </c>
    </row>
    <row r="360" spans="1:7" x14ac:dyDescent="0.3">
      <c r="A360" t="s">
        <v>1182</v>
      </c>
      <c r="B360" t="s">
        <v>1120</v>
      </c>
      <c r="C360" t="s">
        <v>1181</v>
      </c>
      <c r="D360">
        <v>48.411000000000001</v>
      </c>
      <c r="E360">
        <v>21.161000000000001</v>
      </c>
      <c r="F360">
        <v>27.25</v>
      </c>
      <c r="G360">
        <v>0.56289999999999996</v>
      </c>
    </row>
    <row r="361" spans="1:7" x14ac:dyDescent="0.3">
      <c r="A361" t="s">
        <v>1185</v>
      </c>
      <c r="B361" t="s">
        <v>1120</v>
      </c>
      <c r="C361" t="s">
        <v>1184</v>
      </c>
      <c r="D361">
        <v>257.65800000000002</v>
      </c>
      <c r="E361">
        <v>228.06800000000001</v>
      </c>
      <c r="F361">
        <v>29.59</v>
      </c>
      <c r="G361">
        <v>0.1148</v>
      </c>
    </row>
    <row r="362" spans="1:7" x14ac:dyDescent="0.3">
      <c r="A362" t="s">
        <v>1188</v>
      </c>
      <c r="B362" t="s">
        <v>1120</v>
      </c>
      <c r="C362" t="s">
        <v>1187</v>
      </c>
      <c r="D362">
        <v>89.570999999999998</v>
      </c>
      <c r="E362">
        <v>83.849000000000004</v>
      </c>
      <c r="F362">
        <v>5.7220000000000004</v>
      </c>
      <c r="G362">
        <v>6.3899999999999998E-2</v>
      </c>
    </row>
    <row r="363" spans="1:7" x14ac:dyDescent="0.3">
      <c r="A363" t="s">
        <v>1191</v>
      </c>
      <c r="B363" t="s">
        <v>1120</v>
      </c>
      <c r="C363" t="s">
        <v>1190</v>
      </c>
      <c r="D363">
        <v>45.606999999999999</v>
      </c>
      <c r="E363">
        <v>42.567999999999998</v>
      </c>
      <c r="F363">
        <v>3.0390000000000001</v>
      </c>
      <c r="G363">
        <v>6.6600000000000006E-2</v>
      </c>
    </row>
    <row r="364" spans="1:7" x14ac:dyDescent="0.3">
      <c r="A364" t="s">
        <v>1194</v>
      </c>
      <c r="B364" t="s">
        <v>1120</v>
      </c>
      <c r="C364" t="s">
        <v>1193</v>
      </c>
      <c r="D364">
        <v>82.590999999999994</v>
      </c>
      <c r="E364">
        <v>79.027000000000001</v>
      </c>
      <c r="F364">
        <v>3.5640000000000001</v>
      </c>
      <c r="G364">
        <v>4.3200000000000002E-2</v>
      </c>
    </row>
    <row r="365" spans="1:7" x14ac:dyDescent="0.3">
      <c r="A365" t="s">
        <v>1197</v>
      </c>
      <c r="B365" t="s">
        <v>1120</v>
      </c>
      <c r="C365" t="s">
        <v>1196</v>
      </c>
      <c r="D365">
        <v>57.710999999999999</v>
      </c>
      <c r="E365">
        <v>42.682000000000002</v>
      </c>
      <c r="F365">
        <v>15.029</v>
      </c>
      <c r="G365">
        <v>0.26040000000000002</v>
      </c>
    </row>
    <row r="366" spans="1:7" x14ac:dyDescent="0.3">
      <c r="A366" t="s">
        <v>1200</v>
      </c>
      <c r="B366" t="s">
        <v>1120</v>
      </c>
      <c r="C366" t="s">
        <v>1199</v>
      </c>
      <c r="D366">
        <v>75.453000000000003</v>
      </c>
      <c r="E366">
        <v>62.965000000000003</v>
      </c>
      <c r="F366">
        <v>12.488</v>
      </c>
      <c r="G366">
        <v>0.16550000000000001</v>
      </c>
    </row>
    <row r="367" spans="1:7" x14ac:dyDescent="0.3">
      <c r="A367" t="s">
        <v>1203</v>
      </c>
      <c r="B367" t="s">
        <v>1120</v>
      </c>
      <c r="C367" t="s">
        <v>1202</v>
      </c>
      <c r="D367">
        <v>47.548999999999999</v>
      </c>
      <c r="E367">
        <v>45.499000000000002</v>
      </c>
      <c r="F367">
        <v>2.0499999999999998</v>
      </c>
      <c r="G367">
        <v>4.3099999999999999E-2</v>
      </c>
    </row>
    <row r="368" spans="1:7" x14ac:dyDescent="0.3">
      <c r="A368" t="s">
        <v>1206</v>
      </c>
      <c r="B368" t="s">
        <v>1120</v>
      </c>
      <c r="C368" t="s">
        <v>1205</v>
      </c>
      <c r="D368">
        <v>180.23400000000001</v>
      </c>
      <c r="E368">
        <v>168.226</v>
      </c>
      <c r="F368">
        <v>12.007999999999999</v>
      </c>
      <c r="G368">
        <v>6.6600000000000006E-2</v>
      </c>
    </row>
    <row r="369" spans="1:7" x14ac:dyDescent="0.3">
      <c r="A369" t="s">
        <v>1209</v>
      </c>
      <c r="B369" t="s">
        <v>1120</v>
      </c>
      <c r="C369" t="s">
        <v>1208</v>
      </c>
      <c r="D369">
        <v>74.588999999999999</v>
      </c>
      <c r="E369">
        <v>50.197000000000003</v>
      </c>
      <c r="F369">
        <v>24.391999999999999</v>
      </c>
      <c r="G369">
        <v>0.32700000000000001</v>
      </c>
    </row>
    <row r="370" spans="1:7" x14ac:dyDescent="0.3">
      <c r="A370" t="s">
        <v>1212</v>
      </c>
      <c r="B370" t="s">
        <v>1120</v>
      </c>
      <c r="C370" t="s">
        <v>1211</v>
      </c>
      <c r="D370">
        <v>319.81</v>
      </c>
      <c r="E370">
        <v>265.81700000000001</v>
      </c>
      <c r="F370">
        <v>53.993000000000002</v>
      </c>
      <c r="G370">
        <v>0.16880000000000001</v>
      </c>
    </row>
    <row r="371" spans="1:7" x14ac:dyDescent="0.3">
      <c r="A371" t="s">
        <v>1215</v>
      </c>
      <c r="B371" t="s">
        <v>1120</v>
      </c>
      <c r="C371" t="s">
        <v>1214</v>
      </c>
      <c r="D371">
        <v>158.45599999999999</v>
      </c>
      <c r="E371">
        <v>148.56700000000001</v>
      </c>
      <c r="F371">
        <v>9.8889999999999993</v>
      </c>
      <c r="G371">
        <v>6.2399999999999997E-2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3BD1-F572-4351-BC84-7CCED0DE0B63}">
  <sheetPr codeName="Sheet14"/>
  <dimension ref="A1:H371"/>
  <sheetViews>
    <sheetView workbookViewId="0">
      <selection activeCell="H6" sqref="H6"/>
    </sheetView>
  </sheetViews>
  <sheetFormatPr defaultRowHeight="14.4" x14ac:dyDescent="0.3"/>
  <cols>
    <col min="8" max="8" width="11.5546875" bestFit="1" customWidth="1"/>
  </cols>
  <sheetData>
    <row r="1" spans="1:8" x14ac:dyDescent="0.3">
      <c r="A1" t="s">
        <v>1323</v>
      </c>
    </row>
    <row r="2" spans="1:8" x14ac:dyDescent="0.3">
      <c r="A2" t="s">
        <v>1264</v>
      </c>
    </row>
    <row r="3" spans="1:8" x14ac:dyDescent="0.3">
      <c r="A3" t="s">
        <v>1265</v>
      </c>
    </row>
    <row r="4" spans="1:8" x14ac:dyDescent="0.3">
      <c r="A4" t="s">
        <v>1266</v>
      </c>
    </row>
    <row r="5" spans="1:8" x14ac:dyDescent="0.3">
      <c r="A5" t="s">
        <v>1267</v>
      </c>
      <c r="B5" t="s">
        <v>1268</v>
      </c>
      <c r="C5" t="s">
        <v>1269</v>
      </c>
      <c r="D5" t="s">
        <v>1270</v>
      </c>
      <c r="E5" t="s">
        <v>1271</v>
      </c>
      <c r="F5" t="s">
        <v>1272</v>
      </c>
      <c r="G5" t="s">
        <v>1273</v>
      </c>
    </row>
    <row r="6" spans="1:8" x14ac:dyDescent="0.3">
      <c r="A6" t="s">
        <v>1218</v>
      </c>
      <c r="B6" t="s">
        <v>1217</v>
      </c>
      <c r="C6" t="s">
        <v>1274</v>
      </c>
      <c r="D6">
        <v>29276.188999999998</v>
      </c>
      <c r="E6">
        <v>24799.432000000001</v>
      </c>
      <c r="F6">
        <v>4476.7569999999996</v>
      </c>
      <c r="G6">
        <v>0.15290000000000001</v>
      </c>
      <c r="H6" s="60">
        <f>F6/D6</f>
        <v>0.1529146092068199</v>
      </c>
    </row>
    <row r="7" spans="1:8" x14ac:dyDescent="0.3">
      <c r="A7" t="s">
        <v>1275</v>
      </c>
      <c r="B7" t="s">
        <v>1276</v>
      </c>
      <c r="C7" t="s">
        <v>1274</v>
      </c>
      <c r="D7">
        <v>26576.81</v>
      </c>
      <c r="E7">
        <v>22616.057000000001</v>
      </c>
      <c r="F7">
        <v>3960.7530000000002</v>
      </c>
      <c r="G7">
        <v>0.14899999999999999</v>
      </c>
    </row>
    <row r="8" spans="1:8" x14ac:dyDescent="0.3">
      <c r="A8" t="s">
        <v>1219</v>
      </c>
      <c r="B8" t="s">
        <v>1</v>
      </c>
      <c r="C8" t="s">
        <v>1274</v>
      </c>
      <c r="D8">
        <v>25114.15</v>
      </c>
      <c r="E8">
        <v>21405.655999999999</v>
      </c>
      <c r="F8">
        <v>3708.4940000000001</v>
      </c>
      <c r="G8">
        <v>0.1477</v>
      </c>
    </row>
    <row r="9" spans="1:8" x14ac:dyDescent="0.3">
      <c r="A9" t="s">
        <v>1220</v>
      </c>
      <c r="B9" t="s">
        <v>418</v>
      </c>
      <c r="C9" t="s">
        <v>1274</v>
      </c>
      <c r="D9">
        <v>1263.27</v>
      </c>
      <c r="E9">
        <v>1171.837</v>
      </c>
      <c r="F9">
        <v>91.433000000000007</v>
      </c>
      <c r="G9">
        <v>7.2400000000000006E-2</v>
      </c>
    </row>
    <row r="10" spans="1:8" x14ac:dyDescent="0.3">
      <c r="A10" t="s">
        <v>1221</v>
      </c>
      <c r="B10" t="s">
        <v>443</v>
      </c>
      <c r="C10" t="s">
        <v>1274</v>
      </c>
      <c r="D10">
        <v>3386.28</v>
      </c>
      <c r="E10">
        <v>3058.8820000000001</v>
      </c>
      <c r="F10">
        <v>327.39800000000002</v>
      </c>
      <c r="G10">
        <v>9.6699999999999994E-2</v>
      </c>
    </row>
    <row r="11" spans="1:8" x14ac:dyDescent="0.3">
      <c r="A11" t="s">
        <v>1222</v>
      </c>
      <c r="B11" t="s">
        <v>522</v>
      </c>
      <c r="C11" t="s">
        <v>1274</v>
      </c>
      <c r="D11">
        <v>2494.02</v>
      </c>
      <c r="E11">
        <v>2238.9029999999998</v>
      </c>
      <c r="F11">
        <v>255.11699999999999</v>
      </c>
      <c r="G11">
        <v>0.1023</v>
      </c>
    </row>
    <row r="12" spans="1:8" x14ac:dyDescent="0.3">
      <c r="A12" t="s">
        <v>1223</v>
      </c>
      <c r="B12" t="s">
        <v>565</v>
      </c>
      <c r="C12" t="s">
        <v>1274</v>
      </c>
      <c r="D12">
        <v>2168.15</v>
      </c>
      <c r="E12">
        <v>1921.7249999999999</v>
      </c>
      <c r="F12">
        <v>246.42500000000001</v>
      </c>
      <c r="G12">
        <v>0.1137</v>
      </c>
    </row>
    <row r="13" spans="1:8" x14ac:dyDescent="0.3">
      <c r="A13" t="s">
        <v>1224</v>
      </c>
      <c r="B13" t="s">
        <v>399</v>
      </c>
      <c r="C13" t="s">
        <v>1274</v>
      </c>
      <c r="D13">
        <v>2575.08</v>
      </c>
      <c r="E13">
        <v>2248.326</v>
      </c>
      <c r="F13">
        <v>326.75400000000002</v>
      </c>
      <c r="G13">
        <v>0.12690000000000001</v>
      </c>
    </row>
    <row r="14" spans="1:8" x14ac:dyDescent="0.3">
      <c r="A14" t="s">
        <v>1225</v>
      </c>
      <c r="B14" t="s">
        <v>706</v>
      </c>
      <c r="C14" t="s">
        <v>1274</v>
      </c>
      <c r="D14">
        <v>2784.18</v>
      </c>
      <c r="E14">
        <v>2239.1179999999999</v>
      </c>
      <c r="F14">
        <v>545.06200000000001</v>
      </c>
      <c r="G14">
        <v>0.1958</v>
      </c>
    </row>
    <row r="15" spans="1:8" x14ac:dyDescent="0.3">
      <c r="A15" t="s">
        <v>1277</v>
      </c>
      <c r="B15" t="s">
        <v>1278</v>
      </c>
      <c r="C15" t="s">
        <v>1274</v>
      </c>
      <c r="D15">
        <v>3749.97</v>
      </c>
      <c r="E15">
        <v>3054.029</v>
      </c>
      <c r="F15">
        <v>695.94100000000003</v>
      </c>
      <c r="G15">
        <v>0.18559999999999999</v>
      </c>
    </row>
    <row r="16" spans="1:8" x14ac:dyDescent="0.3">
      <c r="A16" t="s">
        <v>1226</v>
      </c>
      <c r="B16" t="s">
        <v>401</v>
      </c>
      <c r="C16" t="s">
        <v>1274</v>
      </c>
      <c r="D16">
        <v>1617.86</v>
      </c>
      <c r="E16">
        <v>1211.7850000000001</v>
      </c>
      <c r="F16">
        <v>406.07499999999999</v>
      </c>
      <c r="G16">
        <v>0.251</v>
      </c>
    </row>
    <row r="17" spans="1:7" x14ac:dyDescent="0.3">
      <c r="A17" t="s">
        <v>1227</v>
      </c>
      <c r="B17" t="s">
        <v>402</v>
      </c>
      <c r="C17" t="s">
        <v>1274</v>
      </c>
      <c r="D17">
        <v>2132.11</v>
      </c>
      <c r="E17">
        <v>1842.2439999999999</v>
      </c>
      <c r="F17">
        <v>289.86599999999999</v>
      </c>
      <c r="G17">
        <v>0.13600000000000001</v>
      </c>
    </row>
    <row r="18" spans="1:7" x14ac:dyDescent="0.3">
      <c r="A18" t="s">
        <v>1228</v>
      </c>
      <c r="B18" t="s">
        <v>863</v>
      </c>
      <c r="C18" t="s">
        <v>1274</v>
      </c>
      <c r="D18">
        <v>4057.84</v>
      </c>
      <c r="E18">
        <v>3459.3690000000001</v>
      </c>
      <c r="F18">
        <v>598.471</v>
      </c>
      <c r="G18">
        <v>0.14749999999999999</v>
      </c>
    </row>
    <row r="19" spans="1:7" x14ac:dyDescent="0.3">
      <c r="A19" t="s">
        <v>1229</v>
      </c>
      <c r="B19" t="s">
        <v>992</v>
      </c>
      <c r="C19" t="s">
        <v>1274</v>
      </c>
      <c r="D19">
        <v>2635.36</v>
      </c>
      <c r="E19">
        <v>2013.4670000000001</v>
      </c>
      <c r="F19">
        <v>621.89300000000003</v>
      </c>
      <c r="G19">
        <v>0.23599999999999999</v>
      </c>
    </row>
    <row r="20" spans="1:7" x14ac:dyDescent="0.3">
      <c r="A20" t="s">
        <v>1230</v>
      </c>
      <c r="B20" t="s">
        <v>1053</v>
      </c>
      <c r="C20" t="s">
        <v>1274</v>
      </c>
      <c r="D20">
        <v>1462.66</v>
      </c>
      <c r="E20">
        <v>1183.451</v>
      </c>
      <c r="F20">
        <v>279.209</v>
      </c>
      <c r="G20">
        <v>0.19089999999999999</v>
      </c>
    </row>
    <row r="21" spans="1:7" x14ac:dyDescent="0.3">
      <c r="A21" t="s">
        <v>1232</v>
      </c>
      <c r="B21" t="s">
        <v>1120</v>
      </c>
      <c r="C21" t="s">
        <v>1274</v>
      </c>
      <c r="D21">
        <v>2699.3789999999999</v>
      </c>
      <c r="E21">
        <v>2183.375</v>
      </c>
      <c r="F21">
        <v>516.00400000000002</v>
      </c>
      <c r="G21">
        <v>0.19120000000000001</v>
      </c>
    </row>
    <row r="22" spans="1:7" x14ac:dyDescent="0.3">
      <c r="A22" t="s">
        <v>419</v>
      </c>
      <c r="B22" t="s">
        <v>418</v>
      </c>
      <c r="C22" t="s">
        <v>122</v>
      </c>
      <c r="D22">
        <v>44.65</v>
      </c>
      <c r="E22">
        <v>43.707000000000001</v>
      </c>
      <c r="F22">
        <v>0.94299999999999995</v>
      </c>
      <c r="G22">
        <v>2.1100000000000001E-2</v>
      </c>
    </row>
    <row r="23" spans="1:7" x14ac:dyDescent="0.3">
      <c r="A23" t="s">
        <v>421</v>
      </c>
      <c r="B23" t="s">
        <v>418</v>
      </c>
      <c r="C23" t="s">
        <v>126</v>
      </c>
      <c r="D23">
        <v>65.2</v>
      </c>
      <c r="E23">
        <v>62.947000000000003</v>
      </c>
      <c r="F23">
        <v>2.2530000000000001</v>
      </c>
      <c r="G23">
        <v>3.4599999999999999E-2</v>
      </c>
    </row>
    <row r="24" spans="1:7" x14ac:dyDescent="0.3">
      <c r="A24" t="s">
        <v>423</v>
      </c>
      <c r="B24" t="s">
        <v>418</v>
      </c>
      <c r="C24" t="s">
        <v>127</v>
      </c>
      <c r="D24">
        <v>65.650000000000006</v>
      </c>
      <c r="E24">
        <v>63.015999999999998</v>
      </c>
      <c r="F24">
        <v>2.6339999999999999</v>
      </c>
      <c r="G24">
        <v>4.0099999999999997E-2</v>
      </c>
    </row>
    <row r="25" spans="1:7" x14ac:dyDescent="0.3">
      <c r="A25" t="s">
        <v>425</v>
      </c>
      <c r="B25" t="s">
        <v>418</v>
      </c>
      <c r="C25" t="s">
        <v>129</v>
      </c>
      <c r="D25">
        <v>89.05</v>
      </c>
      <c r="E25">
        <v>86.347999999999999</v>
      </c>
      <c r="F25">
        <v>2.702</v>
      </c>
      <c r="G25">
        <v>3.0300000000000001E-2</v>
      </c>
    </row>
    <row r="26" spans="1:7" x14ac:dyDescent="0.3">
      <c r="A26" t="s">
        <v>427</v>
      </c>
      <c r="B26" t="s">
        <v>418</v>
      </c>
      <c r="C26" t="s">
        <v>130</v>
      </c>
      <c r="D26">
        <v>52.61</v>
      </c>
      <c r="E26">
        <v>49.457999999999998</v>
      </c>
      <c r="F26">
        <v>3.1520000000000001</v>
      </c>
      <c r="G26">
        <v>5.9900000000000002E-2</v>
      </c>
    </row>
    <row r="27" spans="1:7" x14ac:dyDescent="0.3">
      <c r="A27" t="s">
        <v>429</v>
      </c>
      <c r="B27" t="s">
        <v>418</v>
      </c>
      <c r="C27" t="s">
        <v>1289</v>
      </c>
      <c r="D27">
        <v>251.1</v>
      </c>
      <c r="E27">
        <v>235.285</v>
      </c>
      <c r="F27">
        <v>15.815</v>
      </c>
      <c r="G27">
        <v>6.3E-2</v>
      </c>
    </row>
    <row r="28" spans="1:7" x14ac:dyDescent="0.3">
      <c r="A28" t="s">
        <v>431</v>
      </c>
      <c r="B28" t="s">
        <v>418</v>
      </c>
      <c r="C28" t="s">
        <v>75</v>
      </c>
      <c r="D28">
        <v>157.80000000000001</v>
      </c>
      <c r="E28">
        <v>130.232</v>
      </c>
      <c r="F28">
        <v>27.568000000000001</v>
      </c>
      <c r="G28">
        <v>0.17469999999999999</v>
      </c>
    </row>
    <row r="29" spans="1:7" x14ac:dyDescent="0.3">
      <c r="A29" t="s">
        <v>433</v>
      </c>
      <c r="B29" t="s">
        <v>418</v>
      </c>
      <c r="C29" t="s">
        <v>344</v>
      </c>
      <c r="D29">
        <v>137.38</v>
      </c>
      <c r="E29">
        <v>117.444</v>
      </c>
      <c r="F29">
        <v>19.936</v>
      </c>
      <c r="G29">
        <v>0.14510000000000001</v>
      </c>
    </row>
    <row r="30" spans="1:7" x14ac:dyDescent="0.3">
      <c r="A30" t="s">
        <v>435</v>
      </c>
      <c r="B30" t="s">
        <v>418</v>
      </c>
      <c r="C30" t="s">
        <v>345</v>
      </c>
      <c r="D30">
        <v>100.42</v>
      </c>
      <c r="E30">
        <v>96.436999999999998</v>
      </c>
      <c r="F30">
        <v>3.9830000000000001</v>
      </c>
      <c r="G30">
        <v>3.9699999999999999E-2</v>
      </c>
    </row>
    <row r="31" spans="1:7" x14ac:dyDescent="0.3">
      <c r="A31" t="s">
        <v>437</v>
      </c>
      <c r="B31" t="s">
        <v>418</v>
      </c>
      <c r="C31" t="s">
        <v>346</v>
      </c>
      <c r="D31">
        <v>72.58</v>
      </c>
      <c r="E31">
        <v>70.878</v>
      </c>
      <c r="F31">
        <v>1.702</v>
      </c>
      <c r="G31">
        <v>2.3400000000000001E-2</v>
      </c>
    </row>
    <row r="32" spans="1:7" x14ac:dyDescent="0.3">
      <c r="A32" t="s">
        <v>439</v>
      </c>
      <c r="B32" t="s">
        <v>418</v>
      </c>
      <c r="C32" t="s">
        <v>347</v>
      </c>
      <c r="D32">
        <v>132.18</v>
      </c>
      <c r="E32">
        <v>126.553</v>
      </c>
      <c r="F32">
        <v>5.6269999999999998</v>
      </c>
      <c r="G32">
        <v>4.2599999999999999E-2</v>
      </c>
    </row>
    <row r="33" spans="1:7" x14ac:dyDescent="0.3">
      <c r="A33" t="s">
        <v>441</v>
      </c>
      <c r="B33" t="s">
        <v>418</v>
      </c>
      <c r="C33" t="s">
        <v>343</v>
      </c>
      <c r="D33">
        <v>94.64</v>
      </c>
      <c r="E33">
        <v>89.531999999999996</v>
      </c>
      <c r="F33">
        <v>5.1079999999999997</v>
      </c>
      <c r="G33">
        <v>5.3999999999999999E-2</v>
      </c>
    </row>
    <row r="34" spans="1:7" x14ac:dyDescent="0.3">
      <c r="A34" t="s">
        <v>444</v>
      </c>
      <c r="B34" t="s">
        <v>443</v>
      </c>
      <c r="C34" t="s">
        <v>132</v>
      </c>
      <c r="D34">
        <v>58.53</v>
      </c>
      <c r="E34">
        <v>56.362000000000002</v>
      </c>
      <c r="F34">
        <v>2.1680000000000001</v>
      </c>
      <c r="G34">
        <v>3.6999999999999998E-2</v>
      </c>
    </row>
    <row r="35" spans="1:7" x14ac:dyDescent="0.3">
      <c r="A35" t="s">
        <v>446</v>
      </c>
      <c r="B35" t="s">
        <v>443</v>
      </c>
      <c r="C35" t="s">
        <v>133</v>
      </c>
      <c r="D35">
        <v>94.68</v>
      </c>
      <c r="E35">
        <v>91.091999999999999</v>
      </c>
      <c r="F35">
        <v>3.5880000000000001</v>
      </c>
      <c r="G35">
        <v>3.7900000000000003E-2</v>
      </c>
    </row>
    <row r="36" spans="1:7" x14ac:dyDescent="0.3">
      <c r="A36" t="s">
        <v>448</v>
      </c>
      <c r="B36" t="s">
        <v>443</v>
      </c>
      <c r="C36" t="s">
        <v>135</v>
      </c>
      <c r="D36">
        <v>62.52</v>
      </c>
      <c r="E36">
        <v>60.628</v>
      </c>
      <c r="F36">
        <v>1.8919999999999999</v>
      </c>
      <c r="G36">
        <v>3.0300000000000001E-2</v>
      </c>
    </row>
    <row r="37" spans="1:7" x14ac:dyDescent="0.3">
      <c r="A37" t="s">
        <v>450</v>
      </c>
      <c r="B37" t="s">
        <v>443</v>
      </c>
      <c r="C37" t="s">
        <v>137</v>
      </c>
      <c r="D37">
        <v>72.08</v>
      </c>
      <c r="E37">
        <v>64.424000000000007</v>
      </c>
      <c r="F37">
        <v>7.6559999999999997</v>
      </c>
      <c r="G37">
        <v>0.1062</v>
      </c>
    </row>
    <row r="38" spans="1:7" x14ac:dyDescent="0.3">
      <c r="A38" t="s">
        <v>452</v>
      </c>
      <c r="B38" t="s">
        <v>443</v>
      </c>
      <c r="C38" t="s">
        <v>29</v>
      </c>
      <c r="D38">
        <v>184.42</v>
      </c>
      <c r="E38">
        <v>164.084</v>
      </c>
      <c r="F38">
        <v>20.335999999999999</v>
      </c>
      <c r="G38">
        <v>0.1103</v>
      </c>
    </row>
    <row r="39" spans="1:7" x14ac:dyDescent="0.3">
      <c r="A39" t="s">
        <v>454</v>
      </c>
      <c r="B39" t="s">
        <v>443</v>
      </c>
      <c r="C39" t="s">
        <v>182</v>
      </c>
      <c r="D39">
        <v>162.86000000000001</v>
      </c>
      <c r="E39">
        <v>146.15199999999999</v>
      </c>
      <c r="F39">
        <v>16.707999999999998</v>
      </c>
      <c r="G39">
        <v>0.1026</v>
      </c>
    </row>
    <row r="40" spans="1:7" x14ac:dyDescent="0.3">
      <c r="A40" t="s">
        <v>1290</v>
      </c>
      <c r="B40" t="s">
        <v>443</v>
      </c>
      <c r="C40" t="s">
        <v>1291</v>
      </c>
      <c r="D40">
        <v>135.83000000000001</v>
      </c>
      <c r="E40">
        <v>115.977</v>
      </c>
      <c r="F40">
        <v>19.853000000000002</v>
      </c>
      <c r="G40">
        <v>0.1462</v>
      </c>
    </row>
    <row r="41" spans="1:7" x14ac:dyDescent="0.3">
      <c r="A41" t="s">
        <v>1292</v>
      </c>
      <c r="B41" t="s">
        <v>443</v>
      </c>
      <c r="C41" t="s">
        <v>1293</v>
      </c>
      <c r="D41">
        <v>115.3</v>
      </c>
      <c r="E41">
        <v>87.492999999999995</v>
      </c>
      <c r="F41">
        <v>27.806999999999999</v>
      </c>
      <c r="G41">
        <v>0.2412</v>
      </c>
    </row>
    <row r="42" spans="1:7" x14ac:dyDescent="0.3">
      <c r="A42" t="s">
        <v>468</v>
      </c>
      <c r="B42" t="s">
        <v>443</v>
      </c>
      <c r="C42" t="s">
        <v>254</v>
      </c>
      <c r="D42">
        <v>42.41</v>
      </c>
      <c r="E42">
        <v>41.237000000000002</v>
      </c>
      <c r="F42">
        <v>1.173</v>
      </c>
      <c r="G42">
        <v>2.7699999999999999E-2</v>
      </c>
    </row>
    <row r="43" spans="1:7" x14ac:dyDescent="0.3">
      <c r="A43" t="s">
        <v>470</v>
      </c>
      <c r="B43" t="s">
        <v>443</v>
      </c>
      <c r="C43" t="s">
        <v>255</v>
      </c>
      <c r="D43">
        <v>52.44</v>
      </c>
      <c r="E43">
        <v>49.457000000000001</v>
      </c>
      <c r="F43">
        <v>2.9830000000000001</v>
      </c>
      <c r="G43">
        <v>5.6899999999999999E-2</v>
      </c>
    </row>
    <row r="44" spans="1:7" x14ac:dyDescent="0.3">
      <c r="A44" t="s">
        <v>472</v>
      </c>
      <c r="B44" t="s">
        <v>443</v>
      </c>
      <c r="C44" t="s">
        <v>256</v>
      </c>
      <c r="D44">
        <v>40.47</v>
      </c>
      <c r="E44">
        <v>36.252000000000002</v>
      </c>
      <c r="F44">
        <v>4.218</v>
      </c>
      <c r="G44">
        <v>0.1042</v>
      </c>
    </row>
    <row r="45" spans="1:7" x14ac:dyDescent="0.3">
      <c r="A45" t="s">
        <v>474</v>
      </c>
      <c r="B45" t="s">
        <v>443</v>
      </c>
      <c r="C45" t="s">
        <v>257</v>
      </c>
      <c r="D45">
        <v>37.450000000000003</v>
      </c>
      <c r="E45">
        <v>36.67</v>
      </c>
      <c r="F45">
        <v>0.78</v>
      </c>
      <c r="G45">
        <v>2.0799999999999999E-2</v>
      </c>
    </row>
    <row r="46" spans="1:7" x14ac:dyDescent="0.3">
      <c r="A46" t="s">
        <v>476</v>
      </c>
      <c r="B46" t="s">
        <v>443</v>
      </c>
      <c r="C46" t="s">
        <v>258</v>
      </c>
      <c r="D46">
        <v>66.13</v>
      </c>
      <c r="E46">
        <v>56.768000000000001</v>
      </c>
      <c r="F46">
        <v>9.3620000000000001</v>
      </c>
      <c r="G46">
        <v>0.1416</v>
      </c>
    </row>
    <row r="47" spans="1:7" x14ac:dyDescent="0.3">
      <c r="A47" t="s">
        <v>478</v>
      </c>
      <c r="B47" t="s">
        <v>443</v>
      </c>
      <c r="C47" t="s">
        <v>259</v>
      </c>
      <c r="D47">
        <v>41.05</v>
      </c>
      <c r="E47">
        <v>39.661000000000001</v>
      </c>
      <c r="F47">
        <v>1.389</v>
      </c>
      <c r="G47">
        <v>3.3799999999999997E-2</v>
      </c>
    </row>
    <row r="48" spans="1:7" x14ac:dyDescent="0.3">
      <c r="A48" t="s">
        <v>480</v>
      </c>
      <c r="B48" t="s">
        <v>443</v>
      </c>
      <c r="C48" t="s">
        <v>260</v>
      </c>
      <c r="D48">
        <v>66.099999999999994</v>
      </c>
      <c r="E48">
        <v>60.491999999999997</v>
      </c>
      <c r="F48">
        <v>5.6079999999999997</v>
      </c>
      <c r="G48">
        <v>8.48E-2</v>
      </c>
    </row>
    <row r="49" spans="1:7" x14ac:dyDescent="0.3">
      <c r="A49" t="s">
        <v>482</v>
      </c>
      <c r="B49" t="s">
        <v>443</v>
      </c>
      <c r="C49" t="s">
        <v>77</v>
      </c>
      <c r="D49">
        <v>28.51</v>
      </c>
      <c r="E49">
        <v>24.456</v>
      </c>
      <c r="F49">
        <v>4.0540000000000003</v>
      </c>
      <c r="G49">
        <v>0.14219999999999999</v>
      </c>
    </row>
    <row r="50" spans="1:7" x14ac:dyDescent="0.3">
      <c r="A50" t="s">
        <v>484</v>
      </c>
      <c r="B50" t="s">
        <v>443</v>
      </c>
      <c r="C50" t="s">
        <v>261</v>
      </c>
      <c r="D50">
        <v>32.340000000000003</v>
      </c>
      <c r="E50">
        <v>31.175999999999998</v>
      </c>
      <c r="F50">
        <v>1.1639999999999999</v>
      </c>
      <c r="G50">
        <v>3.5999999999999997E-2</v>
      </c>
    </row>
    <row r="51" spans="1:7" x14ac:dyDescent="0.3">
      <c r="A51" t="s">
        <v>486</v>
      </c>
      <c r="B51" t="s">
        <v>443</v>
      </c>
      <c r="C51" t="s">
        <v>262</v>
      </c>
      <c r="D51">
        <v>50.91</v>
      </c>
      <c r="E51">
        <v>49.578000000000003</v>
      </c>
      <c r="F51">
        <v>1.3320000000000001</v>
      </c>
      <c r="G51">
        <v>2.6200000000000001E-2</v>
      </c>
    </row>
    <row r="52" spans="1:7" x14ac:dyDescent="0.3">
      <c r="A52" t="s">
        <v>488</v>
      </c>
      <c r="B52" t="s">
        <v>443</v>
      </c>
      <c r="C52" t="s">
        <v>263</v>
      </c>
      <c r="D52">
        <v>51.32</v>
      </c>
      <c r="E52">
        <v>45.752000000000002</v>
      </c>
      <c r="F52">
        <v>5.5679999999999996</v>
      </c>
      <c r="G52">
        <v>0.1085</v>
      </c>
    </row>
    <row r="53" spans="1:7" x14ac:dyDescent="0.3">
      <c r="A53" t="s">
        <v>490</v>
      </c>
      <c r="B53" t="s">
        <v>443</v>
      </c>
      <c r="C53" t="s">
        <v>264</v>
      </c>
      <c r="D53">
        <v>54.19</v>
      </c>
      <c r="E53">
        <v>49.411999999999999</v>
      </c>
      <c r="F53">
        <v>4.7779999999999996</v>
      </c>
      <c r="G53">
        <v>8.8200000000000001E-2</v>
      </c>
    </row>
    <row r="54" spans="1:7" x14ac:dyDescent="0.3">
      <c r="A54" t="s">
        <v>492</v>
      </c>
      <c r="B54" t="s">
        <v>443</v>
      </c>
      <c r="C54" t="s">
        <v>324</v>
      </c>
      <c r="D54">
        <v>126.58</v>
      </c>
      <c r="E54">
        <v>119.40300000000001</v>
      </c>
      <c r="F54">
        <v>7.1769999999999996</v>
      </c>
      <c r="G54">
        <v>5.67E-2</v>
      </c>
    </row>
    <row r="55" spans="1:7" x14ac:dyDescent="0.3">
      <c r="A55" t="s">
        <v>494</v>
      </c>
      <c r="B55" t="s">
        <v>443</v>
      </c>
      <c r="C55" t="s">
        <v>325</v>
      </c>
      <c r="D55">
        <v>84.55</v>
      </c>
      <c r="E55">
        <v>80.525000000000006</v>
      </c>
      <c r="F55">
        <v>4.0250000000000004</v>
      </c>
      <c r="G55">
        <v>4.7600000000000003E-2</v>
      </c>
    </row>
    <row r="56" spans="1:7" x14ac:dyDescent="0.3">
      <c r="A56" t="s">
        <v>496</v>
      </c>
      <c r="B56" t="s">
        <v>443</v>
      </c>
      <c r="C56" t="s">
        <v>326</v>
      </c>
      <c r="D56">
        <v>243.89</v>
      </c>
      <c r="E56">
        <v>186.595</v>
      </c>
      <c r="F56">
        <v>57.295000000000002</v>
      </c>
      <c r="G56">
        <v>0.2349</v>
      </c>
    </row>
    <row r="57" spans="1:7" x14ac:dyDescent="0.3">
      <c r="A57" t="s">
        <v>498</v>
      </c>
      <c r="B57" t="s">
        <v>443</v>
      </c>
      <c r="C57" t="s">
        <v>327</v>
      </c>
      <c r="D57">
        <v>97.88</v>
      </c>
      <c r="E57">
        <v>93.55</v>
      </c>
      <c r="F57">
        <v>4.33</v>
      </c>
      <c r="G57">
        <v>4.4200000000000003E-2</v>
      </c>
    </row>
    <row r="58" spans="1:7" x14ac:dyDescent="0.3">
      <c r="A58" t="s">
        <v>500</v>
      </c>
      <c r="B58" t="s">
        <v>443</v>
      </c>
      <c r="C58" t="s">
        <v>328</v>
      </c>
      <c r="D58">
        <v>96.27</v>
      </c>
      <c r="E58">
        <v>92.216999999999999</v>
      </c>
      <c r="F58">
        <v>4.0529999999999999</v>
      </c>
      <c r="G58">
        <v>4.2099999999999999E-2</v>
      </c>
    </row>
    <row r="59" spans="1:7" x14ac:dyDescent="0.3">
      <c r="A59" t="s">
        <v>502</v>
      </c>
      <c r="B59" t="s">
        <v>443</v>
      </c>
      <c r="C59" t="s">
        <v>329</v>
      </c>
      <c r="D59">
        <v>127.74</v>
      </c>
      <c r="E59">
        <v>99.54</v>
      </c>
      <c r="F59">
        <v>28.2</v>
      </c>
      <c r="G59">
        <v>0.2208</v>
      </c>
    </row>
    <row r="60" spans="1:7" x14ac:dyDescent="0.3">
      <c r="A60" t="s">
        <v>504</v>
      </c>
      <c r="B60" t="s">
        <v>443</v>
      </c>
      <c r="C60" t="s">
        <v>330</v>
      </c>
      <c r="D60">
        <v>132.01</v>
      </c>
      <c r="E60">
        <v>122.209</v>
      </c>
      <c r="F60">
        <v>9.8010000000000002</v>
      </c>
      <c r="G60">
        <v>7.4200000000000002E-2</v>
      </c>
    </row>
    <row r="61" spans="1:7" x14ac:dyDescent="0.3">
      <c r="A61" t="s">
        <v>506</v>
      </c>
      <c r="B61" t="s">
        <v>443</v>
      </c>
      <c r="C61" t="s">
        <v>331</v>
      </c>
      <c r="D61">
        <v>104.13</v>
      </c>
      <c r="E61">
        <v>99.941000000000003</v>
      </c>
      <c r="F61">
        <v>4.1890000000000001</v>
      </c>
      <c r="G61">
        <v>4.02E-2</v>
      </c>
    </row>
    <row r="62" spans="1:7" x14ac:dyDescent="0.3">
      <c r="A62" t="s">
        <v>508</v>
      </c>
      <c r="B62" t="s">
        <v>443</v>
      </c>
      <c r="C62" t="s">
        <v>332</v>
      </c>
      <c r="D62">
        <v>102.3</v>
      </c>
      <c r="E62">
        <v>93.206999999999994</v>
      </c>
      <c r="F62">
        <v>9.093</v>
      </c>
      <c r="G62">
        <v>8.8900000000000007E-2</v>
      </c>
    </row>
    <row r="63" spans="1:7" x14ac:dyDescent="0.3">
      <c r="A63" t="s">
        <v>510</v>
      </c>
      <c r="B63" t="s">
        <v>443</v>
      </c>
      <c r="C63" t="s">
        <v>333</v>
      </c>
      <c r="D63">
        <v>149.86000000000001</v>
      </c>
      <c r="E63">
        <v>145.41800000000001</v>
      </c>
      <c r="F63">
        <v>4.4420000000000002</v>
      </c>
      <c r="G63">
        <v>2.9600000000000001E-2</v>
      </c>
    </row>
    <row r="64" spans="1:7" x14ac:dyDescent="0.3">
      <c r="A64" t="s">
        <v>512</v>
      </c>
      <c r="B64" t="s">
        <v>443</v>
      </c>
      <c r="C64" t="s">
        <v>334</v>
      </c>
      <c r="D64">
        <v>70.12</v>
      </c>
      <c r="E64">
        <v>68.344999999999999</v>
      </c>
      <c r="F64">
        <v>1.7749999999999999</v>
      </c>
      <c r="G64">
        <v>2.53E-2</v>
      </c>
    </row>
    <row r="65" spans="1:7" x14ac:dyDescent="0.3">
      <c r="A65" t="s">
        <v>514</v>
      </c>
      <c r="B65" t="s">
        <v>443</v>
      </c>
      <c r="C65" t="s">
        <v>335</v>
      </c>
      <c r="D65">
        <v>236.28</v>
      </c>
      <c r="E65">
        <v>202.33500000000001</v>
      </c>
      <c r="F65">
        <v>33.945</v>
      </c>
      <c r="G65">
        <v>0.14369999999999999</v>
      </c>
    </row>
    <row r="66" spans="1:7" x14ac:dyDescent="0.3">
      <c r="A66" t="s">
        <v>516</v>
      </c>
      <c r="B66" t="s">
        <v>443</v>
      </c>
      <c r="C66" t="s">
        <v>408</v>
      </c>
      <c r="D66">
        <v>85.2</v>
      </c>
      <c r="E66">
        <v>82.626000000000005</v>
      </c>
      <c r="F66">
        <v>2.5739999999999998</v>
      </c>
      <c r="G66">
        <v>3.0200000000000001E-2</v>
      </c>
    </row>
    <row r="67" spans="1:7" x14ac:dyDescent="0.3">
      <c r="A67" t="s">
        <v>518</v>
      </c>
      <c r="B67" t="s">
        <v>443</v>
      </c>
      <c r="C67" t="s">
        <v>337</v>
      </c>
      <c r="D67">
        <v>129.46</v>
      </c>
      <c r="E67">
        <v>122.074</v>
      </c>
      <c r="F67">
        <v>7.3860000000000001</v>
      </c>
      <c r="G67">
        <v>5.7099999999999998E-2</v>
      </c>
    </row>
    <row r="68" spans="1:7" x14ac:dyDescent="0.3">
      <c r="A68" t="s">
        <v>520</v>
      </c>
      <c r="B68" t="s">
        <v>443</v>
      </c>
      <c r="C68" t="s">
        <v>338</v>
      </c>
      <c r="D68">
        <v>150.49</v>
      </c>
      <c r="E68">
        <v>143.774</v>
      </c>
      <c r="F68">
        <v>6.7160000000000002</v>
      </c>
      <c r="G68">
        <v>4.4600000000000001E-2</v>
      </c>
    </row>
    <row r="69" spans="1:7" x14ac:dyDescent="0.3">
      <c r="A69" t="s">
        <v>523</v>
      </c>
      <c r="B69" t="s">
        <v>522</v>
      </c>
      <c r="C69" t="s">
        <v>1294</v>
      </c>
      <c r="D69">
        <v>123.75</v>
      </c>
      <c r="E69">
        <v>116.369</v>
      </c>
      <c r="F69">
        <v>7.3810000000000002</v>
      </c>
      <c r="G69">
        <v>5.96E-2</v>
      </c>
    </row>
    <row r="70" spans="1:7" x14ac:dyDescent="0.3">
      <c r="A70" t="s">
        <v>525</v>
      </c>
      <c r="B70" t="s">
        <v>522</v>
      </c>
      <c r="C70" t="s">
        <v>43</v>
      </c>
      <c r="D70">
        <v>160.85</v>
      </c>
      <c r="E70">
        <v>140.846</v>
      </c>
      <c r="F70">
        <v>20.004000000000001</v>
      </c>
      <c r="G70">
        <v>0.1244</v>
      </c>
    </row>
    <row r="71" spans="1:7" x14ac:dyDescent="0.3">
      <c r="A71" t="s">
        <v>527</v>
      </c>
      <c r="B71" t="s">
        <v>522</v>
      </c>
      <c r="C71" t="s">
        <v>141</v>
      </c>
      <c r="D71">
        <v>74.55</v>
      </c>
      <c r="E71">
        <v>71.7</v>
      </c>
      <c r="F71">
        <v>2.85</v>
      </c>
      <c r="G71">
        <v>3.8199999999999998E-2</v>
      </c>
    </row>
    <row r="72" spans="1:7" x14ac:dyDescent="0.3">
      <c r="A72" t="s">
        <v>529</v>
      </c>
      <c r="B72" t="s">
        <v>522</v>
      </c>
      <c r="C72" t="s">
        <v>70</v>
      </c>
      <c r="D72">
        <v>76.739999999999995</v>
      </c>
      <c r="E72">
        <v>69.397999999999996</v>
      </c>
      <c r="F72">
        <v>7.3419999999999996</v>
      </c>
      <c r="G72">
        <v>9.5699999999999993E-2</v>
      </c>
    </row>
    <row r="73" spans="1:7" x14ac:dyDescent="0.3">
      <c r="A73" t="s">
        <v>531</v>
      </c>
      <c r="B73" t="s">
        <v>522</v>
      </c>
      <c r="C73" t="s">
        <v>143</v>
      </c>
      <c r="D73">
        <v>92.19</v>
      </c>
      <c r="E73">
        <v>80.899000000000001</v>
      </c>
      <c r="F73">
        <v>11.291</v>
      </c>
      <c r="G73">
        <v>0.1225</v>
      </c>
    </row>
    <row r="74" spans="1:7" x14ac:dyDescent="0.3">
      <c r="A74" t="s">
        <v>1295</v>
      </c>
      <c r="B74" t="s">
        <v>522</v>
      </c>
      <c r="C74" t="s">
        <v>74</v>
      </c>
      <c r="D74">
        <v>297.89</v>
      </c>
      <c r="E74">
        <v>223.76400000000001</v>
      </c>
      <c r="F74">
        <v>74.126000000000005</v>
      </c>
      <c r="G74">
        <v>0.24879999999999999</v>
      </c>
    </row>
    <row r="75" spans="1:7" x14ac:dyDescent="0.3">
      <c r="A75" t="s">
        <v>547</v>
      </c>
      <c r="B75" t="s">
        <v>522</v>
      </c>
      <c r="C75" t="s">
        <v>339</v>
      </c>
      <c r="D75">
        <v>113.89</v>
      </c>
      <c r="E75">
        <v>109.261</v>
      </c>
      <c r="F75">
        <v>4.6289999999999996</v>
      </c>
      <c r="G75">
        <v>4.0599999999999997E-2</v>
      </c>
    </row>
    <row r="76" spans="1:7" x14ac:dyDescent="0.3">
      <c r="A76" t="s">
        <v>549</v>
      </c>
      <c r="B76" t="s">
        <v>522</v>
      </c>
      <c r="C76" t="s">
        <v>340</v>
      </c>
      <c r="D76">
        <v>141.01</v>
      </c>
      <c r="E76">
        <v>135.73500000000001</v>
      </c>
      <c r="F76">
        <v>5.2750000000000004</v>
      </c>
      <c r="G76">
        <v>3.7400000000000003E-2</v>
      </c>
    </row>
    <row r="77" spans="1:7" x14ac:dyDescent="0.3">
      <c r="A77" t="s">
        <v>551</v>
      </c>
      <c r="B77" t="s">
        <v>522</v>
      </c>
      <c r="C77" t="s">
        <v>341</v>
      </c>
      <c r="D77">
        <v>119.76</v>
      </c>
      <c r="E77">
        <v>116.715</v>
      </c>
      <c r="F77">
        <v>3.0449999999999999</v>
      </c>
      <c r="G77">
        <v>2.5399999999999999E-2</v>
      </c>
    </row>
    <row r="78" spans="1:7" x14ac:dyDescent="0.3">
      <c r="A78" t="s">
        <v>553</v>
      </c>
      <c r="B78" t="s">
        <v>522</v>
      </c>
      <c r="C78" t="s">
        <v>342</v>
      </c>
      <c r="D78">
        <v>257.52999999999997</v>
      </c>
      <c r="E78">
        <v>225.33099999999999</v>
      </c>
      <c r="F78">
        <v>32.198999999999998</v>
      </c>
      <c r="G78">
        <v>0.125</v>
      </c>
    </row>
    <row r="79" spans="1:7" x14ac:dyDescent="0.3">
      <c r="A79" t="s">
        <v>555</v>
      </c>
      <c r="B79" t="s">
        <v>522</v>
      </c>
      <c r="C79" t="s">
        <v>355</v>
      </c>
      <c r="D79">
        <v>220.71</v>
      </c>
      <c r="E79">
        <v>204.68600000000001</v>
      </c>
      <c r="F79">
        <v>16.024000000000001</v>
      </c>
      <c r="G79">
        <v>7.2599999999999998E-2</v>
      </c>
    </row>
    <row r="80" spans="1:7" x14ac:dyDescent="0.3">
      <c r="A80" t="s">
        <v>557</v>
      </c>
      <c r="B80" t="s">
        <v>522</v>
      </c>
      <c r="C80" t="s">
        <v>356</v>
      </c>
      <c r="D80">
        <v>96.35</v>
      </c>
      <c r="E80">
        <v>89.486000000000004</v>
      </c>
      <c r="F80">
        <v>6.8639999999999999</v>
      </c>
      <c r="G80">
        <v>7.1199999999999999E-2</v>
      </c>
    </row>
    <row r="81" spans="1:7" x14ac:dyDescent="0.3">
      <c r="A81" t="s">
        <v>559</v>
      </c>
      <c r="B81" t="s">
        <v>522</v>
      </c>
      <c r="C81" t="s">
        <v>357</v>
      </c>
      <c r="D81">
        <v>190.6</v>
      </c>
      <c r="E81">
        <v>179.96799999999999</v>
      </c>
      <c r="F81">
        <v>10.632</v>
      </c>
      <c r="G81">
        <v>5.5800000000000002E-2</v>
      </c>
    </row>
    <row r="82" spans="1:7" x14ac:dyDescent="0.3">
      <c r="A82" t="s">
        <v>561</v>
      </c>
      <c r="B82" t="s">
        <v>522</v>
      </c>
      <c r="C82" t="s">
        <v>358</v>
      </c>
      <c r="D82">
        <v>366.17</v>
      </c>
      <c r="E82">
        <v>320.10700000000003</v>
      </c>
      <c r="F82">
        <v>46.063000000000002</v>
      </c>
      <c r="G82">
        <v>0.1258</v>
      </c>
    </row>
    <row r="83" spans="1:7" x14ac:dyDescent="0.3">
      <c r="A83" t="s">
        <v>563</v>
      </c>
      <c r="B83" t="s">
        <v>522</v>
      </c>
      <c r="C83" t="s">
        <v>359</v>
      </c>
      <c r="D83">
        <v>162.04</v>
      </c>
      <c r="E83">
        <v>154.63800000000001</v>
      </c>
      <c r="F83">
        <v>7.4020000000000001</v>
      </c>
      <c r="G83">
        <v>4.5699999999999998E-2</v>
      </c>
    </row>
    <row r="84" spans="1:7" x14ac:dyDescent="0.3">
      <c r="A84" t="s">
        <v>566</v>
      </c>
      <c r="B84" t="s">
        <v>565</v>
      </c>
      <c r="C84" t="s">
        <v>144</v>
      </c>
      <c r="D84">
        <v>112.48</v>
      </c>
      <c r="E84">
        <v>106.631</v>
      </c>
      <c r="F84">
        <v>5.8490000000000002</v>
      </c>
      <c r="G84">
        <v>5.1999999999999998E-2</v>
      </c>
    </row>
    <row r="85" spans="1:7" x14ac:dyDescent="0.3">
      <c r="A85" t="s">
        <v>568</v>
      </c>
      <c r="B85" t="s">
        <v>565</v>
      </c>
      <c r="C85" t="s">
        <v>145</v>
      </c>
      <c r="D85">
        <v>142.44999999999999</v>
      </c>
      <c r="E85">
        <v>121.102</v>
      </c>
      <c r="F85">
        <v>21.347999999999999</v>
      </c>
      <c r="G85">
        <v>0.14990000000000001</v>
      </c>
    </row>
    <row r="86" spans="1:7" x14ac:dyDescent="0.3">
      <c r="A86" t="s">
        <v>570</v>
      </c>
      <c r="B86" t="s">
        <v>565</v>
      </c>
      <c r="C86" t="s">
        <v>81</v>
      </c>
      <c r="D86">
        <v>17.809999999999999</v>
      </c>
      <c r="E86">
        <v>14.385</v>
      </c>
      <c r="F86">
        <v>3.4249999999999998</v>
      </c>
      <c r="G86">
        <v>0.1923</v>
      </c>
    </row>
    <row r="87" spans="1:7" x14ac:dyDescent="0.3">
      <c r="A87" t="s">
        <v>572</v>
      </c>
      <c r="B87" t="s">
        <v>565</v>
      </c>
      <c r="C87" t="s">
        <v>148</v>
      </c>
      <c r="D87">
        <v>144.16</v>
      </c>
      <c r="E87">
        <v>118.976</v>
      </c>
      <c r="F87">
        <v>25.184000000000001</v>
      </c>
      <c r="G87">
        <v>0.17469999999999999</v>
      </c>
    </row>
    <row r="88" spans="1:7" x14ac:dyDescent="0.3">
      <c r="A88" t="s">
        <v>1279</v>
      </c>
      <c r="B88" t="s">
        <v>565</v>
      </c>
      <c r="C88" t="s">
        <v>395</v>
      </c>
      <c r="D88">
        <v>155.71</v>
      </c>
      <c r="E88">
        <v>145.65100000000001</v>
      </c>
      <c r="F88">
        <v>10.058999999999999</v>
      </c>
      <c r="G88">
        <v>6.4600000000000005E-2</v>
      </c>
    </row>
    <row r="89" spans="1:7" x14ac:dyDescent="0.3">
      <c r="A89" t="s">
        <v>1280</v>
      </c>
      <c r="B89" t="s">
        <v>565</v>
      </c>
      <c r="C89" t="s">
        <v>109</v>
      </c>
      <c r="D89">
        <v>180</v>
      </c>
      <c r="E89">
        <v>155.773</v>
      </c>
      <c r="F89">
        <v>24.227</v>
      </c>
      <c r="G89">
        <v>0.1346</v>
      </c>
    </row>
    <row r="90" spans="1:7" x14ac:dyDescent="0.3">
      <c r="A90" t="s">
        <v>574</v>
      </c>
      <c r="B90" t="s">
        <v>565</v>
      </c>
      <c r="C90" t="s">
        <v>196</v>
      </c>
      <c r="D90">
        <v>59.18</v>
      </c>
      <c r="E90">
        <v>56.530999999999999</v>
      </c>
      <c r="F90">
        <v>2.649</v>
      </c>
      <c r="G90">
        <v>4.48E-2</v>
      </c>
    </row>
    <row r="91" spans="1:7" x14ac:dyDescent="0.3">
      <c r="A91" t="s">
        <v>576</v>
      </c>
      <c r="B91" t="s">
        <v>565</v>
      </c>
      <c r="C91" t="s">
        <v>197</v>
      </c>
      <c r="D91">
        <v>37.630000000000003</v>
      </c>
      <c r="E91">
        <v>36.420999999999999</v>
      </c>
      <c r="F91">
        <v>1.2090000000000001</v>
      </c>
      <c r="G91">
        <v>3.2099999999999997E-2</v>
      </c>
    </row>
    <row r="92" spans="1:7" x14ac:dyDescent="0.3">
      <c r="A92" t="s">
        <v>578</v>
      </c>
      <c r="B92" t="s">
        <v>565</v>
      </c>
      <c r="C92" t="s">
        <v>198</v>
      </c>
      <c r="D92">
        <v>50.37</v>
      </c>
      <c r="E92">
        <v>48.982999999999997</v>
      </c>
      <c r="F92">
        <v>1.387</v>
      </c>
      <c r="G92">
        <v>2.75E-2</v>
      </c>
    </row>
    <row r="93" spans="1:7" x14ac:dyDescent="0.3">
      <c r="A93" t="s">
        <v>580</v>
      </c>
      <c r="B93" t="s">
        <v>565</v>
      </c>
      <c r="C93" t="s">
        <v>36</v>
      </c>
      <c r="D93">
        <v>34.97</v>
      </c>
      <c r="E93">
        <v>27.552</v>
      </c>
      <c r="F93">
        <v>7.4180000000000001</v>
      </c>
      <c r="G93">
        <v>0.21210000000000001</v>
      </c>
    </row>
    <row r="94" spans="1:7" x14ac:dyDescent="0.3">
      <c r="A94" t="s">
        <v>582</v>
      </c>
      <c r="B94" t="s">
        <v>565</v>
      </c>
      <c r="C94" t="s">
        <v>199</v>
      </c>
      <c r="D94">
        <v>52.78</v>
      </c>
      <c r="E94">
        <v>50.555</v>
      </c>
      <c r="F94">
        <v>2.2250000000000001</v>
      </c>
      <c r="G94">
        <v>4.2200000000000001E-2</v>
      </c>
    </row>
    <row r="95" spans="1:7" x14ac:dyDescent="0.3">
      <c r="A95" t="s">
        <v>584</v>
      </c>
      <c r="B95" t="s">
        <v>565</v>
      </c>
      <c r="C95" t="s">
        <v>200</v>
      </c>
      <c r="D95">
        <v>42.98</v>
      </c>
      <c r="E95">
        <v>40.331000000000003</v>
      </c>
      <c r="F95">
        <v>2.649</v>
      </c>
      <c r="G95">
        <v>6.1600000000000002E-2</v>
      </c>
    </row>
    <row r="96" spans="1:7" x14ac:dyDescent="0.3">
      <c r="A96" t="s">
        <v>586</v>
      </c>
      <c r="B96" t="s">
        <v>565</v>
      </c>
      <c r="C96" t="s">
        <v>201</v>
      </c>
      <c r="D96">
        <v>47.41</v>
      </c>
      <c r="E96">
        <v>46.003</v>
      </c>
      <c r="F96">
        <v>1.407</v>
      </c>
      <c r="G96">
        <v>2.9700000000000001E-2</v>
      </c>
    </row>
    <row r="97" spans="1:7" x14ac:dyDescent="0.3">
      <c r="A97" t="s">
        <v>588</v>
      </c>
      <c r="B97" t="s">
        <v>565</v>
      </c>
      <c r="C97" t="s">
        <v>202</v>
      </c>
      <c r="D97">
        <v>48.17</v>
      </c>
      <c r="E97">
        <v>44.984000000000002</v>
      </c>
      <c r="F97">
        <v>3.1859999999999999</v>
      </c>
      <c r="G97">
        <v>6.6100000000000006E-2</v>
      </c>
    </row>
    <row r="98" spans="1:7" x14ac:dyDescent="0.3">
      <c r="A98" t="s">
        <v>590</v>
      </c>
      <c r="B98" t="s">
        <v>565</v>
      </c>
      <c r="C98" t="s">
        <v>265</v>
      </c>
      <c r="D98">
        <v>44</v>
      </c>
      <c r="E98">
        <v>42.710999999999999</v>
      </c>
      <c r="F98">
        <v>1.2889999999999999</v>
      </c>
      <c r="G98">
        <v>2.93E-2</v>
      </c>
    </row>
    <row r="99" spans="1:7" x14ac:dyDescent="0.3">
      <c r="A99" t="s">
        <v>592</v>
      </c>
      <c r="B99" t="s">
        <v>565</v>
      </c>
      <c r="C99" t="s">
        <v>266</v>
      </c>
      <c r="D99">
        <v>77.489999999999995</v>
      </c>
      <c r="E99">
        <v>74.542000000000002</v>
      </c>
      <c r="F99">
        <v>2.948</v>
      </c>
      <c r="G99">
        <v>3.7999999999999999E-2</v>
      </c>
    </row>
    <row r="100" spans="1:7" x14ac:dyDescent="0.3">
      <c r="A100" t="s">
        <v>594</v>
      </c>
      <c r="B100" t="s">
        <v>565</v>
      </c>
      <c r="C100" t="s">
        <v>50</v>
      </c>
      <c r="D100">
        <v>42.66</v>
      </c>
      <c r="E100">
        <v>37.353999999999999</v>
      </c>
      <c r="F100">
        <v>5.306</v>
      </c>
      <c r="G100">
        <v>0.1244</v>
      </c>
    </row>
    <row r="101" spans="1:7" x14ac:dyDescent="0.3">
      <c r="A101" t="s">
        <v>596</v>
      </c>
      <c r="B101" t="s">
        <v>565</v>
      </c>
      <c r="C101" t="s">
        <v>267</v>
      </c>
      <c r="D101">
        <v>51.26</v>
      </c>
      <c r="E101">
        <v>47.359000000000002</v>
      </c>
      <c r="F101">
        <v>3.9009999999999998</v>
      </c>
      <c r="G101">
        <v>7.6100000000000001E-2</v>
      </c>
    </row>
    <row r="102" spans="1:7" x14ac:dyDescent="0.3">
      <c r="A102" t="s">
        <v>598</v>
      </c>
      <c r="B102" t="s">
        <v>565</v>
      </c>
      <c r="C102" t="s">
        <v>60</v>
      </c>
      <c r="D102">
        <v>23.87</v>
      </c>
      <c r="E102">
        <v>20.026</v>
      </c>
      <c r="F102">
        <v>3.8439999999999999</v>
      </c>
      <c r="G102">
        <v>0.161</v>
      </c>
    </row>
    <row r="103" spans="1:7" x14ac:dyDescent="0.3">
      <c r="A103" t="s">
        <v>600</v>
      </c>
      <c r="B103" t="s">
        <v>565</v>
      </c>
      <c r="C103" t="s">
        <v>73</v>
      </c>
      <c r="D103">
        <v>47.21</v>
      </c>
      <c r="E103">
        <v>42.494999999999997</v>
      </c>
      <c r="F103">
        <v>4.7149999999999999</v>
      </c>
      <c r="G103">
        <v>9.9900000000000003E-2</v>
      </c>
    </row>
    <row r="104" spans="1:7" x14ac:dyDescent="0.3">
      <c r="A104" t="s">
        <v>602</v>
      </c>
      <c r="B104" t="s">
        <v>565</v>
      </c>
      <c r="C104" t="s">
        <v>268</v>
      </c>
      <c r="D104">
        <v>23.82</v>
      </c>
      <c r="E104">
        <v>23.728999999999999</v>
      </c>
      <c r="F104">
        <v>9.0999999999999998E-2</v>
      </c>
      <c r="G104">
        <v>3.8E-3</v>
      </c>
    </row>
    <row r="105" spans="1:7" x14ac:dyDescent="0.3">
      <c r="A105" t="s">
        <v>604</v>
      </c>
      <c r="B105" t="s">
        <v>565</v>
      </c>
      <c r="C105" t="s">
        <v>26</v>
      </c>
      <c r="D105">
        <v>31.11</v>
      </c>
      <c r="E105">
        <v>24.254999999999999</v>
      </c>
      <c r="F105">
        <v>6.8550000000000004</v>
      </c>
      <c r="G105">
        <v>0.2203</v>
      </c>
    </row>
    <row r="106" spans="1:7" x14ac:dyDescent="0.3">
      <c r="A106" t="s">
        <v>606</v>
      </c>
      <c r="B106" t="s">
        <v>565</v>
      </c>
      <c r="C106" t="s">
        <v>42</v>
      </c>
      <c r="D106">
        <v>70.75</v>
      </c>
      <c r="E106">
        <v>42.802</v>
      </c>
      <c r="F106">
        <v>27.948</v>
      </c>
      <c r="G106">
        <v>0.39500000000000002</v>
      </c>
    </row>
    <row r="107" spans="1:7" x14ac:dyDescent="0.3">
      <c r="A107" t="s">
        <v>608</v>
      </c>
      <c r="B107" t="s">
        <v>565</v>
      </c>
      <c r="C107" t="s">
        <v>269</v>
      </c>
      <c r="D107">
        <v>46.71</v>
      </c>
      <c r="E107">
        <v>41.93</v>
      </c>
      <c r="F107">
        <v>4.78</v>
      </c>
      <c r="G107">
        <v>0.1023</v>
      </c>
    </row>
    <row r="108" spans="1:7" x14ac:dyDescent="0.3">
      <c r="A108" t="s">
        <v>610</v>
      </c>
      <c r="B108" t="s">
        <v>565</v>
      </c>
      <c r="C108" t="s">
        <v>69</v>
      </c>
      <c r="D108">
        <v>53.24</v>
      </c>
      <c r="E108">
        <v>41.396000000000001</v>
      </c>
      <c r="F108">
        <v>11.843999999999999</v>
      </c>
      <c r="G108">
        <v>0.2225</v>
      </c>
    </row>
    <row r="109" spans="1:7" x14ac:dyDescent="0.3">
      <c r="A109" t="s">
        <v>612</v>
      </c>
      <c r="B109" t="s">
        <v>565</v>
      </c>
      <c r="C109" t="s">
        <v>90</v>
      </c>
      <c r="D109">
        <v>42.81</v>
      </c>
      <c r="E109">
        <v>32.034999999999997</v>
      </c>
      <c r="F109">
        <v>10.775</v>
      </c>
      <c r="G109">
        <v>0.25169999999999998</v>
      </c>
    </row>
    <row r="110" spans="1:7" x14ac:dyDescent="0.3">
      <c r="A110" t="s">
        <v>614</v>
      </c>
      <c r="B110" t="s">
        <v>565</v>
      </c>
      <c r="C110" t="s">
        <v>91</v>
      </c>
      <c r="D110">
        <v>65.88</v>
      </c>
      <c r="E110">
        <v>51.997999999999998</v>
      </c>
      <c r="F110">
        <v>13.882</v>
      </c>
      <c r="G110">
        <v>0.2107</v>
      </c>
    </row>
    <row r="111" spans="1:7" x14ac:dyDescent="0.3">
      <c r="A111" t="s">
        <v>616</v>
      </c>
      <c r="B111" t="s">
        <v>565</v>
      </c>
      <c r="C111" t="s">
        <v>108</v>
      </c>
      <c r="D111">
        <v>44.92</v>
      </c>
      <c r="E111">
        <v>34.743000000000002</v>
      </c>
      <c r="F111">
        <v>10.177</v>
      </c>
      <c r="G111">
        <v>0.2266</v>
      </c>
    </row>
    <row r="112" spans="1:7" x14ac:dyDescent="0.3">
      <c r="A112" t="s">
        <v>632</v>
      </c>
      <c r="B112" t="s">
        <v>565</v>
      </c>
      <c r="C112" t="s">
        <v>280</v>
      </c>
      <c r="D112">
        <v>56.88</v>
      </c>
      <c r="E112">
        <v>55.29</v>
      </c>
      <c r="F112">
        <v>1.59</v>
      </c>
      <c r="G112">
        <v>2.8000000000000001E-2</v>
      </c>
    </row>
    <row r="113" spans="1:7" x14ac:dyDescent="0.3">
      <c r="A113" t="s">
        <v>634</v>
      </c>
      <c r="B113" t="s">
        <v>565</v>
      </c>
      <c r="C113" t="s">
        <v>281</v>
      </c>
      <c r="D113">
        <v>54.8</v>
      </c>
      <c r="E113">
        <v>46.078000000000003</v>
      </c>
      <c r="F113">
        <v>8.7219999999999995</v>
      </c>
      <c r="G113">
        <v>0.15920000000000001</v>
      </c>
    </row>
    <row r="114" spans="1:7" x14ac:dyDescent="0.3">
      <c r="A114" t="s">
        <v>636</v>
      </c>
      <c r="B114" t="s">
        <v>565</v>
      </c>
      <c r="C114" t="s">
        <v>282</v>
      </c>
      <c r="D114">
        <v>51.16</v>
      </c>
      <c r="E114">
        <v>49.356999999999999</v>
      </c>
      <c r="F114">
        <v>1.8029999999999999</v>
      </c>
      <c r="G114">
        <v>3.5200000000000002E-2</v>
      </c>
    </row>
    <row r="115" spans="1:7" x14ac:dyDescent="0.3">
      <c r="A115" t="s">
        <v>638</v>
      </c>
      <c r="B115" t="s">
        <v>565</v>
      </c>
      <c r="C115" t="s">
        <v>283</v>
      </c>
      <c r="D115">
        <v>53.65</v>
      </c>
      <c r="E115">
        <v>51.246000000000002</v>
      </c>
      <c r="F115">
        <v>2.4039999999999999</v>
      </c>
      <c r="G115">
        <v>4.48E-2</v>
      </c>
    </row>
    <row r="116" spans="1:7" x14ac:dyDescent="0.3">
      <c r="A116" t="s">
        <v>640</v>
      </c>
      <c r="B116" t="s">
        <v>565</v>
      </c>
      <c r="C116" t="s">
        <v>284</v>
      </c>
      <c r="D116">
        <v>50.65</v>
      </c>
      <c r="E116">
        <v>49.67</v>
      </c>
      <c r="F116">
        <v>0.98</v>
      </c>
      <c r="G116">
        <v>1.9300000000000001E-2</v>
      </c>
    </row>
    <row r="117" spans="1:7" x14ac:dyDescent="0.3">
      <c r="A117" t="s">
        <v>642</v>
      </c>
      <c r="B117" t="s">
        <v>565</v>
      </c>
      <c r="C117" t="s">
        <v>66</v>
      </c>
      <c r="D117">
        <v>56.78</v>
      </c>
      <c r="E117">
        <v>49.003999999999998</v>
      </c>
      <c r="F117">
        <v>7.7759999999999998</v>
      </c>
      <c r="G117">
        <v>0.13689999999999999</v>
      </c>
    </row>
    <row r="118" spans="1:7" x14ac:dyDescent="0.3">
      <c r="A118" t="s">
        <v>644</v>
      </c>
      <c r="B118" t="s">
        <v>565</v>
      </c>
      <c r="C118" t="s">
        <v>285</v>
      </c>
      <c r="D118">
        <v>52.42</v>
      </c>
      <c r="E118">
        <v>49.826999999999998</v>
      </c>
      <c r="F118">
        <v>2.593</v>
      </c>
      <c r="G118">
        <v>4.9500000000000002E-2</v>
      </c>
    </row>
    <row r="119" spans="1:7" x14ac:dyDescent="0.3">
      <c r="A119" t="s">
        <v>646</v>
      </c>
      <c r="B119" t="s">
        <v>399</v>
      </c>
      <c r="C119" t="s">
        <v>1296</v>
      </c>
      <c r="D119">
        <v>87.95</v>
      </c>
      <c r="E119">
        <v>55.201999999999998</v>
      </c>
      <c r="F119">
        <v>32.747999999999998</v>
      </c>
      <c r="G119">
        <v>0.37230000000000002</v>
      </c>
    </row>
    <row r="120" spans="1:7" x14ac:dyDescent="0.3">
      <c r="A120" t="s">
        <v>648</v>
      </c>
      <c r="B120" t="s">
        <v>399</v>
      </c>
      <c r="C120" t="s">
        <v>151</v>
      </c>
      <c r="D120">
        <v>80.69</v>
      </c>
      <c r="E120">
        <v>78.076999999999998</v>
      </c>
      <c r="F120">
        <v>2.613</v>
      </c>
      <c r="G120">
        <v>3.2399999999999998E-2</v>
      </c>
    </row>
    <row r="121" spans="1:7" x14ac:dyDescent="0.3">
      <c r="A121" t="s">
        <v>650</v>
      </c>
      <c r="B121" t="s">
        <v>399</v>
      </c>
      <c r="C121" t="s">
        <v>153</v>
      </c>
      <c r="D121">
        <v>118.62</v>
      </c>
      <c r="E121">
        <v>112.288</v>
      </c>
      <c r="F121">
        <v>6.3319999999999999</v>
      </c>
      <c r="G121">
        <v>5.3400000000000003E-2</v>
      </c>
    </row>
    <row r="122" spans="1:7" x14ac:dyDescent="0.3">
      <c r="A122" t="s">
        <v>652</v>
      </c>
      <c r="B122" t="s">
        <v>399</v>
      </c>
      <c r="C122" t="s">
        <v>86</v>
      </c>
      <c r="D122">
        <v>148.16</v>
      </c>
      <c r="E122">
        <v>99.448999999999998</v>
      </c>
      <c r="F122">
        <v>48.710999999999999</v>
      </c>
      <c r="G122">
        <v>0.32879999999999998</v>
      </c>
    </row>
    <row r="123" spans="1:7" x14ac:dyDescent="0.3">
      <c r="A123" t="s">
        <v>654</v>
      </c>
      <c r="B123" t="s">
        <v>399</v>
      </c>
      <c r="C123" t="s">
        <v>290</v>
      </c>
      <c r="D123">
        <v>45.3</v>
      </c>
      <c r="E123">
        <v>43.378999999999998</v>
      </c>
      <c r="F123">
        <v>1.921</v>
      </c>
      <c r="G123">
        <v>4.24E-2</v>
      </c>
    </row>
    <row r="124" spans="1:7" x14ac:dyDescent="0.3">
      <c r="A124" t="s">
        <v>656</v>
      </c>
      <c r="B124" t="s">
        <v>399</v>
      </c>
      <c r="C124" t="s">
        <v>291</v>
      </c>
      <c r="D124">
        <v>54.01</v>
      </c>
      <c r="E124">
        <v>48.262</v>
      </c>
      <c r="F124">
        <v>5.7480000000000002</v>
      </c>
      <c r="G124">
        <v>0.10639999999999999</v>
      </c>
    </row>
    <row r="125" spans="1:7" x14ac:dyDescent="0.3">
      <c r="A125" t="s">
        <v>658</v>
      </c>
      <c r="B125" t="s">
        <v>399</v>
      </c>
      <c r="C125" t="s">
        <v>57</v>
      </c>
      <c r="D125">
        <v>47.44</v>
      </c>
      <c r="E125">
        <v>43.378</v>
      </c>
      <c r="F125">
        <v>4.0620000000000003</v>
      </c>
      <c r="G125">
        <v>8.5599999999999996E-2</v>
      </c>
    </row>
    <row r="126" spans="1:7" x14ac:dyDescent="0.3">
      <c r="A126" t="s">
        <v>660</v>
      </c>
      <c r="B126" t="s">
        <v>399</v>
      </c>
      <c r="C126" t="s">
        <v>292</v>
      </c>
      <c r="D126">
        <v>57.24</v>
      </c>
      <c r="E126">
        <v>52.423000000000002</v>
      </c>
      <c r="F126">
        <v>4.8170000000000002</v>
      </c>
      <c r="G126">
        <v>8.4199999999999997E-2</v>
      </c>
    </row>
    <row r="127" spans="1:7" x14ac:dyDescent="0.3">
      <c r="A127" t="s">
        <v>662</v>
      </c>
      <c r="B127" t="s">
        <v>399</v>
      </c>
      <c r="C127" t="s">
        <v>293</v>
      </c>
      <c r="D127">
        <v>48.26</v>
      </c>
      <c r="E127">
        <v>43.253</v>
      </c>
      <c r="F127">
        <v>5.0069999999999997</v>
      </c>
      <c r="G127">
        <v>0.1038</v>
      </c>
    </row>
    <row r="128" spans="1:7" x14ac:dyDescent="0.3">
      <c r="A128" t="s">
        <v>664</v>
      </c>
      <c r="B128" t="s">
        <v>399</v>
      </c>
      <c r="C128" t="s">
        <v>96</v>
      </c>
      <c r="D128">
        <v>62.67</v>
      </c>
      <c r="E128">
        <v>53.42</v>
      </c>
      <c r="F128">
        <v>9.25</v>
      </c>
      <c r="G128">
        <v>0.14760000000000001</v>
      </c>
    </row>
    <row r="129" spans="1:7" x14ac:dyDescent="0.3">
      <c r="A129" t="s">
        <v>666</v>
      </c>
      <c r="B129" t="s">
        <v>399</v>
      </c>
      <c r="C129" t="s">
        <v>294</v>
      </c>
      <c r="D129">
        <v>44.54</v>
      </c>
      <c r="E129">
        <v>36.994</v>
      </c>
      <c r="F129">
        <v>7.5460000000000003</v>
      </c>
      <c r="G129">
        <v>0.1694</v>
      </c>
    </row>
    <row r="130" spans="1:7" x14ac:dyDescent="0.3">
      <c r="A130" t="s">
        <v>668</v>
      </c>
      <c r="B130" t="s">
        <v>399</v>
      </c>
      <c r="C130" t="s">
        <v>295</v>
      </c>
      <c r="D130">
        <v>34.14</v>
      </c>
      <c r="E130">
        <v>32.857999999999997</v>
      </c>
      <c r="F130">
        <v>1.282</v>
      </c>
      <c r="G130">
        <v>3.7600000000000001E-2</v>
      </c>
    </row>
    <row r="131" spans="1:7" x14ac:dyDescent="0.3">
      <c r="A131" t="s">
        <v>670</v>
      </c>
      <c r="B131" t="s">
        <v>399</v>
      </c>
      <c r="C131" t="s">
        <v>312</v>
      </c>
      <c r="D131">
        <v>29.21</v>
      </c>
      <c r="E131">
        <v>25.693999999999999</v>
      </c>
      <c r="F131">
        <v>3.516</v>
      </c>
      <c r="G131">
        <v>0.12039999999999999</v>
      </c>
    </row>
    <row r="132" spans="1:7" x14ac:dyDescent="0.3">
      <c r="A132" t="s">
        <v>672</v>
      </c>
      <c r="B132" t="s">
        <v>399</v>
      </c>
      <c r="C132" t="s">
        <v>313</v>
      </c>
      <c r="D132">
        <v>58.98</v>
      </c>
      <c r="E132">
        <v>57.145000000000003</v>
      </c>
      <c r="F132">
        <v>1.835</v>
      </c>
      <c r="G132">
        <v>3.1099999999999999E-2</v>
      </c>
    </row>
    <row r="133" spans="1:7" x14ac:dyDescent="0.3">
      <c r="A133" t="s">
        <v>674</v>
      </c>
      <c r="B133" t="s">
        <v>399</v>
      </c>
      <c r="C133" t="s">
        <v>80</v>
      </c>
      <c r="D133">
        <v>49.52</v>
      </c>
      <c r="E133">
        <v>45.561</v>
      </c>
      <c r="F133">
        <v>3.9590000000000001</v>
      </c>
      <c r="G133">
        <v>7.9899999999999999E-2</v>
      </c>
    </row>
    <row r="134" spans="1:7" x14ac:dyDescent="0.3">
      <c r="A134" t="s">
        <v>676</v>
      </c>
      <c r="B134" t="s">
        <v>399</v>
      </c>
      <c r="C134" t="s">
        <v>98</v>
      </c>
      <c r="D134">
        <v>63.68</v>
      </c>
      <c r="E134">
        <v>44.988</v>
      </c>
      <c r="F134">
        <v>18.692</v>
      </c>
      <c r="G134">
        <v>0.29349999999999998</v>
      </c>
    </row>
    <row r="135" spans="1:7" x14ac:dyDescent="0.3">
      <c r="A135" t="s">
        <v>678</v>
      </c>
      <c r="B135" t="s">
        <v>399</v>
      </c>
      <c r="C135" t="s">
        <v>314</v>
      </c>
      <c r="D135">
        <v>67.5</v>
      </c>
      <c r="E135">
        <v>58.267000000000003</v>
      </c>
      <c r="F135">
        <v>9.2330000000000005</v>
      </c>
      <c r="G135">
        <v>0.1368</v>
      </c>
    </row>
    <row r="136" spans="1:7" x14ac:dyDescent="0.3">
      <c r="A136" t="s">
        <v>680</v>
      </c>
      <c r="B136" t="s">
        <v>399</v>
      </c>
      <c r="C136" t="s">
        <v>320</v>
      </c>
      <c r="D136">
        <v>42.6</v>
      </c>
      <c r="E136">
        <v>38.979999999999997</v>
      </c>
      <c r="F136">
        <v>3.62</v>
      </c>
      <c r="G136">
        <v>8.5000000000000006E-2</v>
      </c>
    </row>
    <row r="137" spans="1:7" x14ac:dyDescent="0.3">
      <c r="A137" t="s">
        <v>682</v>
      </c>
      <c r="B137" t="s">
        <v>399</v>
      </c>
      <c r="C137" t="s">
        <v>59</v>
      </c>
      <c r="D137">
        <v>37.47</v>
      </c>
      <c r="E137">
        <v>24.276</v>
      </c>
      <c r="F137">
        <v>13.194000000000001</v>
      </c>
      <c r="G137">
        <v>0.35210000000000002</v>
      </c>
    </row>
    <row r="138" spans="1:7" x14ac:dyDescent="0.3">
      <c r="A138" t="s">
        <v>684</v>
      </c>
      <c r="B138" t="s">
        <v>399</v>
      </c>
      <c r="C138" t="s">
        <v>321</v>
      </c>
      <c r="D138">
        <v>37.61</v>
      </c>
      <c r="E138">
        <v>36.201000000000001</v>
      </c>
      <c r="F138">
        <v>1.409</v>
      </c>
      <c r="G138">
        <v>3.7499999999999999E-2</v>
      </c>
    </row>
    <row r="139" spans="1:7" x14ac:dyDescent="0.3">
      <c r="A139" t="s">
        <v>686</v>
      </c>
      <c r="B139" t="s">
        <v>399</v>
      </c>
      <c r="C139" t="s">
        <v>322</v>
      </c>
      <c r="D139">
        <v>47.17</v>
      </c>
      <c r="E139">
        <v>42.393000000000001</v>
      </c>
      <c r="F139">
        <v>4.7770000000000001</v>
      </c>
      <c r="G139">
        <v>0.1013</v>
      </c>
    </row>
    <row r="140" spans="1:7" x14ac:dyDescent="0.3">
      <c r="A140" t="s">
        <v>688</v>
      </c>
      <c r="B140" t="s">
        <v>399</v>
      </c>
      <c r="C140" t="s">
        <v>112</v>
      </c>
      <c r="D140">
        <v>60.38</v>
      </c>
      <c r="E140">
        <v>46.241</v>
      </c>
      <c r="F140">
        <v>14.138999999999999</v>
      </c>
      <c r="G140">
        <v>0.23419999999999999</v>
      </c>
    </row>
    <row r="141" spans="1:7" x14ac:dyDescent="0.3">
      <c r="A141" t="s">
        <v>690</v>
      </c>
      <c r="B141" t="s">
        <v>399</v>
      </c>
      <c r="C141" t="s">
        <v>323</v>
      </c>
      <c r="D141">
        <v>47.89</v>
      </c>
      <c r="E141">
        <v>41.161000000000001</v>
      </c>
      <c r="F141">
        <v>6.7290000000000001</v>
      </c>
      <c r="G141">
        <v>0.14050000000000001</v>
      </c>
    </row>
    <row r="142" spans="1:7" x14ac:dyDescent="0.3">
      <c r="A142" t="s">
        <v>692</v>
      </c>
      <c r="B142" t="s">
        <v>399</v>
      </c>
      <c r="C142" t="s">
        <v>348</v>
      </c>
      <c r="D142">
        <v>455.11</v>
      </c>
      <c r="E142">
        <v>394.78800000000001</v>
      </c>
      <c r="F142">
        <v>60.322000000000003</v>
      </c>
      <c r="G142">
        <v>0.13250000000000001</v>
      </c>
    </row>
    <row r="143" spans="1:7" x14ac:dyDescent="0.3">
      <c r="A143" t="s">
        <v>694</v>
      </c>
      <c r="B143" t="s">
        <v>399</v>
      </c>
      <c r="C143" t="s">
        <v>349</v>
      </c>
      <c r="D143">
        <v>148.78</v>
      </c>
      <c r="E143">
        <v>133.34899999999999</v>
      </c>
      <c r="F143">
        <v>15.430999999999999</v>
      </c>
      <c r="G143">
        <v>0.1037</v>
      </c>
    </row>
    <row r="144" spans="1:7" x14ac:dyDescent="0.3">
      <c r="A144" t="s">
        <v>696</v>
      </c>
      <c r="B144" t="s">
        <v>399</v>
      </c>
      <c r="C144" t="s">
        <v>350</v>
      </c>
      <c r="D144">
        <v>140.41999999999999</v>
      </c>
      <c r="E144">
        <v>134.11699999999999</v>
      </c>
      <c r="F144">
        <v>6.3029999999999999</v>
      </c>
      <c r="G144">
        <v>4.4900000000000002E-2</v>
      </c>
    </row>
    <row r="145" spans="1:7" x14ac:dyDescent="0.3">
      <c r="A145" t="s">
        <v>698</v>
      </c>
      <c r="B145" t="s">
        <v>399</v>
      </c>
      <c r="C145" t="s">
        <v>351</v>
      </c>
      <c r="D145">
        <v>135.26</v>
      </c>
      <c r="E145">
        <v>127.187</v>
      </c>
      <c r="F145">
        <v>8.0730000000000004</v>
      </c>
      <c r="G145">
        <v>5.9700000000000003E-2</v>
      </c>
    </row>
    <row r="146" spans="1:7" x14ac:dyDescent="0.3">
      <c r="A146" t="s">
        <v>700</v>
      </c>
      <c r="B146" t="s">
        <v>399</v>
      </c>
      <c r="C146" t="s">
        <v>352</v>
      </c>
      <c r="D146">
        <v>94.53</v>
      </c>
      <c r="E146">
        <v>86.995000000000005</v>
      </c>
      <c r="F146">
        <v>7.5350000000000001</v>
      </c>
      <c r="G146">
        <v>7.9699999999999993E-2</v>
      </c>
    </row>
    <row r="147" spans="1:7" x14ac:dyDescent="0.3">
      <c r="A147" t="s">
        <v>702</v>
      </c>
      <c r="B147" t="s">
        <v>399</v>
      </c>
      <c r="C147" t="s">
        <v>353</v>
      </c>
      <c r="D147">
        <v>117.33</v>
      </c>
      <c r="E147">
        <v>109.97799999999999</v>
      </c>
      <c r="F147">
        <v>7.3520000000000003</v>
      </c>
      <c r="G147">
        <v>6.2700000000000006E-2</v>
      </c>
    </row>
    <row r="148" spans="1:7" x14ac:dyDescent="0.3">
      <c r="A148" t="s">
        <v>704</v>
      </c>
      <c r="B148" t="s">
        <v>399</v>
      </c>
      <c r="C148" t="s">
        <v>354</v>
      </c>
      <c r="D148">
        <v>112.63</v>
      </c>
      <c r="E148">
        <v>102.02200000000001</v>
      </c>
      <c r="F148">
        <v>10.608000000000001</v>
      </c>
      <c r="G148">
        <v>9.4200000000000006E-2</v>
      </c>
    </row>
    <row r="149" spans="1:7" x14ac:dyDescent="0.3">
      <c r="A149" t="s">
        <v>707</v>
      </c>
      <c r="B149" t="s">
        <v>706</v>
      </c>
      <c r="C149" t="s">
        <v>167</v>
      </c>
      <c r="D149">
        <v>88.58</v>
      </c>
      <c r="E149">
        <v>80.959999999999994</v>
      </c>
      <c r="F149">
        <v>7.62</v>
      </c>
      <c r="G149">
        <v>8.5999999999999993E-2</v>
      </c>
    </row>
    <row r="150" spans="1:7" x14ac:dyDescent="0.3">
      <c r="A150" t="s">
        <v>709</v>
      </c>
      <c r="B150" t="s">
        <v>706</v>
      </c>
      <c r="C150" t="s">
        <v>168</v>
      </c>
      <c r="D150">
        <v>83.24</v>
      </c>
      <c r="E150">
        <v>72.602000000000004</v>
      </c>
      <c r="F150">
        <v>10.638</v>
      </c>
      <c r="G150">
        <v>0.1278</v>
      </c>
    </row>
    <row r="151" spans="1:7" x14ac:dyDescent="0.3">
      <c r="A151" t="s">
        <v>711</v>
      </c>
      <c r="B151" t="s">
        <v>706</v>
      </c>
      <c r="C151" t="s">
        <v>1297</v>
      </c>
      <c r="D151">
        <v>82.56</v>
      </c>
      <c r="E151">
        <v>74.272000000000006</v>
      </c>
      <c r="F151">
        <v>8.2880000000000003</v>
      </c>
      <c r="G151">
        <v>0.1004</v>
      </c>
    </row>
    <row r="152" spans="1:7" x14ac:dyDescent="0.3">
      <c r="A152" t="s">
        <v>713</v>
      </c>
      <c r="B152" t="s">
        <v>706</v>
      </c>
      <c r="C152" t="s">
        <v>170</v>
      </c>
      <c r="D152">
        <v>69.540000000000006</v>
      </c>
      <c r="E152">
        <v>60.597000000000001</v>
      </c>
      <c r="F152">
        <v>8.9429999999999996</v>
      </c>
      <c r="G152">
        <v>0.12859999999999999</v>
      </c>
    </row>
    <row r="153" spans="1:7" x14ac:dyDescent="0.3">
      <c r="A153" t="s">
        <v>715</v>
      </c>
      <c r="B153" t="s">
        <v>706</v>
      </c>
      <c r="C153" t="s">
        <v>185</v>
      </c>
      <c r="D153">
        <v>78.58</v>
      </c>
      <c r="E153">
        <v>66.581999999999994</v>
      </c>
      <c r="F153">
        <v>11.997999999999999</v>
      </c>
      <c r="G153">
        <v>0.1527</v>
      </c>
    </row>
    <row r="154" spans="1:7" x14ac:dyDescent="0.3">
      <c r="A154" t="s">
        <v>717</v>
      </c>
      <c r="B154" t="s">
        <v>706</v>
      </c>
      <c r="C154" t="s">
        <v>186</v>
      </c>
      <c r="D154">
        <v>128.08000000000001</v>
      </c>
      <c r="E154">
        <v>115.95</v>
      </c>
      <c r="F154">
        <v>12.13</v>
      </c>
      <c r="G154">
        <v>9.4700000000000006E-2</v>
      </c>
    </row>
    <row r="155" spans="1:7" x14ac:dyDescent="0.3">
      <c r="A155" t="s">
        <v>719</v>
      </c>
      <c r="B155" t="s">
        <v>706</v>
      </c>
      <c r="C155" t="s">
        <v>191</v>
      </c>
      <c r="D155">
        <v>59.13</v>
      </c>
      <c r="E155">
        <v>47.848999999999997</v>
      </c>
      <c r="F155">
        <v>11.281000000000001</v>
      </c>
      <c r="G155">
        <v>0.1908</v>
      </c>
    </row>
    <row r="156" spans="1:7" x14ac:dyDescent="0.3">
      <c r="A156" t="s">
        <v>721</v>
      </c>
      <c r="B156" t="s">
        <v>706</v>
      </c>
      <c r="C156" t="s">
        <v>39</v>
      </c>
      <c r="D156">
        <v>39.340000000000003</v>
      </c>
      <c r="E156">
        <v>28.183</v>
      </c>
      <c r="F156">
        <v>11.157</v>
      </c>
      <c r="G156">
        <v>0.28360000000000002</v>
      </c>
    </row>
    <row r="157" spans="1:7" x14ac:dyDescent="0.3">
      <c r="A157" t="s">
        <v>723</v>
      </c>
      <c r="B157" t="s">
        <v>706</v>
      </c>
      <c r="C157" t="s">
        <v>192</v>
      </c>
      <c r="D157">
        <v>46.67</v>
      </c>
      <c r="E157">
        <v>36.104999999999997</v>
      </c>
      <c r="F157">
        <v>10.565</v>
      </c>
      <c r="G157">
        <v>0.22639999999999999</v>
      </c>
    </row>
    <row r="158" spans="1:7" x14ac:dyDescent="0.3">
      <c r="A158" t="s">
        <v>725</v>
      </c>
      <c r="B158" t="s">
        <v>706</v>
      </c>
      <c r="C158" t="s">
        <v>193</v>
      </c>
      <c r="D158">
        <v>80.56</v>
      </c>
      <c r="E158">
        <v>68.872</v>
      </c>
      <c r="F158">
        <v>11.688000000000001</v>
      </c>
      <c r="G158">
        <v>0.14510000000000001</v>
      </c>
    </row>
    <row r="159" spans="1:7" x14ac:dyDescent="0.3">
      <c r="A159" t="s">
        <v>727</v>
      </c>
      <c r="B159" t="s">
        <v>706</v>
      </c>
      <c r="C159" t="s">
        <v>88</v>
      </c>
      <c r="D159">
        <v>70.430000000000007</v>
      </c>
      <c r="E159">
        <v>51.814999999999998</v>
      </c>
      <c r="F159">
        <v>18.614999999999998</v>
      </c>
      <c r="G159">
        <v>0.26429999999999998</v>
      </c>
    </row>
    <row r="160" spans="1:7" x14ac:dyDescent="0.3">
      <c r="A160" t="s">
        <v>729</v>
      </c>
      <c r="B160" t="s">
        <v>706</v>
      </c>
      <c r="C160" t="s">
        <v>212</v>
      </c>
      <c r="D160">
        <v>79.599999999999994</v>
      </c>
      <c r="E160">
        <v>71.998999999999995</v>
      </c>
      <c r="F160">
        <v>7.601</v>
      </c>
      <c r="G160">
        <v>9.5500000000000002E-2</v>
      </c>
    </row>
    <row r="161" spans="1:7" x14ac:dyDescent="0.3">
      <c r="A161" t="s">
        <v>731</v>
      </c>
      <c r="B161" t="s">
        <v>706</v>
      </c>
      <c r="C161" t="s">
        <v>27</v>
      </c>
      <c r="D161">
        <v>67.94</v>
      </c>
      <c r="E161">
        <v>52.442999999999998</v>
      </c>
      <c r="F161">
        <v>15.497</v>
      </c>
      <c r="G161">
        <v>0.2281</v>
      </c>
    </row>
    <row r="162" spans="1:7" x14ac:dyDescent="0.3">
      <c r="A162" t="s">
        <v>733</v>
      </c>
      <c r="B162" t="s">
        <v>706</v>
      </c>
      <c r="C162" t="s">
        <v>213</v>
      </c>
      <c r="D162">
        <v>34.450000000000003</v>
      </c>
      <c r="E162">
        <v>31.013999999999999</v>
      </c>
      <c r="F162">
        <v>3.4359999999999999</v>
      </c>
      <c r="G162">
        <v>9.9699999999999997E-2</v>
      </c>
    </row>
    <row r="163" spans="1:7" x14ac:dyDescent="0.3">
      <c r="A163" t="s">
        <v>735</v>
      </c>
      <c r="B163" t="s">
        <v>706</v>
      </c>
      <c r="C163" t="s">
        <v>214</v>
      </c>
      <c r="D163">
        <v>39.21</v>
      </c>
      <c r="E163">
        <v>35.902000000000001</v>
      </c>
      <c r="F163">
        <v>3.3079999999999998</v>
      </c>
      <c r="G163">
        <v>8.4400000000000003E-2</v>
      </c>
    </row>
    <row r="164" spans="1:7" x14ac:dyDescent="0.3">
      <c r="A164" t="s">
        <v>737</v>
      </c>
      <c r="B164" t="s">
        <v>706</v>
      </c>
      <c r="C164" t="s">
        <v>215</v>
      </c>
      <c r="D164">
        <v>78.91</v>
      </c>
      <c r="E164">
        <v>65.012</v>
      </c>
      <c r="F164">
        <v>13.898</v>
      </c>
      <c r="G164">
        <v>0.17610000000000001</v>
      </c>
    </row>
    <row r="165" spans="1:7" x14ac:dyDescent="0.3">
      <c r="A165" t="s">
        <v>739</v>
      </c>
      <c r="B165" t="s">
        <v>706</v>
      </c>
      <c r="C165" t="s">
        <v>216</v>
      </c>
      <c r="D165">
        <v>84.6</v>
      </c>
      <c r="E165">
        <v>68.224000000000004</v>
      </c>
      <c r="F165">
        <v>16.376000000000001</v>
      </c>
      <c r="G165">
        <v>0.19359999999999999</v>
      </c>
    </row>
    <row r="166" spans="1:7" x14ac:dyDescent="0.3">
      <c r="A166" t="s">
        <v>741</v>
      </c>
      <c r="B166" t="s">
        <v>706</v>
      </c>
      <c r="C166" t="s">
        <v>217</v>
      </c>
      <c r="D166">
        <v>57.49</v>
      </c>
      <c r="E166">
        <v>49.192999999999998</v>
      </c>
      <c r="F166">
        <v>8.2970000000000006</v>
      </c>
      <c r="G166">
        <v>0.14430000000000001</v>
      </c>
    </row>
    <row r="167" spans="1:7" x14ac:dyDescent="0.3">
      <c r="A167" t="s">
        <v>743</v>
      </c>
      <c r="B167" t="s">
        <v>706</v>
      </c>
      <c r="C167" t="s">
        <v>218</v>
      </c>
      <c r="D167">
        <v>39.549999999999997</v>
      </c>
      <c r="E167">
        <v>37.238999999999997</v>
      </c>
      <c r="F167">
        <v>2.3109999999999999</v>
      </c>
      <c r="G167">
        <v>5.8400000000000001E-2</v>
      </c>
    </row>
    <row r="168" spans="1:7" x14ac:dyDescent="0.3">
      <c r="A168" t="s">
        <v>745</v>
      </c>
      <c r="B168" t="s">
        <v>706</v>
      </c>
      <c r="C168" t="s">
        <v>219</v>
      </c>
      <c r="D168">
        <v>29.39</v>
      </c>
      <c r="E168">
        <v>18.736999999999998</v>
      </c>
      <c r="F168">
        <v>10.653</v>
      </c>
      <c r="G168">
        <v>0.36249999999999999</v>
      </c>
    </row>
    <row r="169" spans="1:7" x14ac:dyDescent="0.3">
      <c r="A169" t="s">
        <v>747</v>
      </c>
      <c r="B169" t="s">
        <v>706</v>
      </c>
      <c r="C169" t="s">
        <v>220</v>
      </c>
      <c r="D169">
        <v>37.21</v>
      </c>
      <c r="E169">
        <v>34.31</v>
      </c>
      <c r="F169">
        <v>2.9</v>
      </c>
      <c r="G169">
        <v>7.7899999999999997E-2</v>
      </c>
    </row>
    <row r="170" spans="1:7" x14ac:dyDescent="0.3">
      <c r="A170" t="s">
        <v>749</v>
      </c>
      <c r="B170" t="s">
        <v>706</v>
      </c>
      <c r="C170" t="s">
        <v>221</v>
      </c>
      <c r="D170">
        <v>73.12</v>
      </c>
      <c r="E170">
        <v>60.969000000000001</v>
      </c>
      <c r="F170">
        <v>12.151</v>
      </c>
      <c r="G170">
        <v>0.16619999999999999</v>
      </c>
    </row>
    <row r="171" spans="1:7" x14ac:dyDescent="0.3">
      <c r="A171" t="s">
        <v>751</v>
      </c>
      <c r="B171" t="s">
        <v>706</v>
      </c>
      <c r="C171" t="s">
        <v>104</v>
      </c>
      <c r="D171">
        <v>39.04</v>
      </c>
      <c r="E171">
        <v>27.7</v>
      </c>
      <c r="F171">
        <v>11.34</v>
      </c>
      <c r="G171">
        <v>0.29049999999999998</v>
      </c>
    </row>
    <row r="172" spans="1:7" x14ac:dyDescent="0.3">
      <c r="A172" t="s">
        <v>753</v>
      </c>
      <c r="B172" t="s">
        <v>706</v>
      </c>
      <c r="C172" t="s">
        <v>234</v>
      </c>
      <c r="D172">
        <v>41.38</v>
      </c>
      <c r="E172">
        <v>37.122999999999998</v>
      </c>
      <c r="F172">
        <v>4.2569999999999997</v>
      </c>
      <c r="G172">
        <v>0.10290000000000001</v>
      </c>
    </row>
    <row r="173" spans="1:7" x14ac:dyDescent="0.3">
      <c r="A173" t="s">
        <v>755</v>
      </c>
      <c r="B173" t="s">
        <v>706</v>
      </c>
      <c r="C173" t="s">
        <v>235</v>
      </c>
      <c r="D173">
        <v>66.489999999999995</v>
      </c>
      <c r="E173">
        <v>59.636000000000003</v>
      </c>
      <c r="F173">
        <v>6.8540000000000001</v>
      </c>
      <c r="G173">
        <v>0.1031</v>
      </c>
    </row>
    <row r="174" spans="1:7" x14ac:dyDescent="0.3">
      <c r="A174" t="s">
        <v>757</v>
      </c>
      <c r="B174" t="s">
        <v>706</v>
      </c>
      <c r="C174" t="s">
        <v>236</v>
      </c>
      <c r="D174">
        <v>45.52</v>
      </c>
      <c r="E174">
        <v>41.079000000000001</v>
      </c>
      <c r="F174">
        <v>4.4409999999999998</v>
      </c>
      <c r="G174">
        <v>9.7600000000000006E-2</v>
      </c>
    </row>
    <row r="175" spans="1:7" x14ac:dyDescent="0.3">
      <c r="A175" t="s">
        <v>759</v>
      </c>
      <c r="B175" t="s">
        <v>706</v>
      </c>
      <c r="C175" t="s">
        <v>237</v>
      </c>
      <c r="D175">
        <v>58.94</v>
      </c>
      <c r="E175">
        <v>49.234000000000002</v>
      </c>
      <c r="F175">
        <v>9.7059999999999995</v>
      </c>
      <c r="G175">
        <v>0.16470000000000001</v>
      </c>
    </row>
    <row r="176" spans="1:7" x14ac:dyDescent="0.3">
      <c r="A176" t="s">
        <v>761</v>
      </c>
      <c r="B176" t="s">
        <v>706</v>
      </c>
      <c r="C176" t="s">
        <v>240</v>
      </c>
      <c r="D176">
        <v>38.520000000000003</v>
      </c>
      <c r="E176">
        <v>35.418999999999997</v>
      </c>
      <c r="F176">
        <v>3.101</v>
      </c>
      <c r="G176">
        <v>8.0500000000000002E-2</v>
      </c>
    </row>
    <row r="177" spans="1:7" x14ac:dyDescent="0.3">
      <c r="A177" t="s">
        <v>763</v>
      </c>
      <c r="B177" t="s">
        <v>706</v>
      </c>
      <c r="C177" t="s">
        <v>241</v>
      </c>
      <c r="D177">
        <v>41.11</v>
      </c>
      <c r="E177">
        <v>35.094999999999999</v>
      </c>
      <c r="F177">
        <v>6.0149999999999997</v>
      </c>
      <c r="G177">
        <v>0.14630000000000001</v>
      </c>
    </row>
    <row r="178" spans="1:7" x14ac:dyDescent="0.3">
      <c r="A178" t="s">
        <v>765</v>
      </c>
      <c r="B178" t="s">
        <v>706</v>
      </c>
      <c r="C178" t="s">
        <v>28</v>
      </c>
      <c r="D178">
        <v>63.39</v>
      </c>
      <c r="E178">
        <v>36.441000000000003</v>
      </c>
      <c r="F178">
        <v>26.949000000000002</v>
      </c>
      <c r="G178">
        <v>0.42509999999999998</v>
      </c>
    </row>
    <row r="179" spans="1:7" x14ac:dyDescent="0.3">
      <c r="A179" t="s">
        <v>767</v>
      </c>
      <c r="B179" t="s">
        <v>706</v>
      </c>
      <c r="C179" t="s">
        <v>270</v>
      </c>
      <c r="D179">
        <v>60.13</v>
      </c>
      <c r="E179">
        <v>47.904000000000003</v>
      </c>
      <c r="F179">
        <v>12.226000000000001</v>
      </c>
      <c r="G179">
        <v>0.20330000000000001</v>
      </c>
    </row>
    <row r="180" spans="1:7" x14ac:dyDescent="0.3">
      <c r="A180" t="s">
        <v>769</v>
      </c>
      <c r="B180" t="s">
        <v>706</v>
      </c>
      <c r="C180" t="s">
        <v>271</v>
      </c>
      <c r="D180">
        <v>48.96</v>
      </c>
      <c r="E180">
        <v>34.712000000000003</v>
      </c>
      <c r="F180">
        <v>14.247999999999999</v>
      </c>
      <c r="G180">
        <v>0.29099999999999998</v>
      </c>
    </row>
    <row r="181" spans="1:7" x14ac:dyDescent="0.3">
      <c r="A181" t="s">
        <v>771</v>
      </c>
      <c r="B181" t="s">
        <v>706</v>
      </c>
      <c r="C181" t="s">
        <v>54</v>
      </c>
      <c r="D181">
        <v>74.69</v>
      </c>
      <c r="E181">
        <v>37.817999999999998</v>
      </c>
      <c r="F181">
        <v>36.872</v>
      </c>
      <c r="G181">
        <v>0.49370000000000003</v>
      </c>
    </row>
    <row r="182" spans="1:7" x14ac:dyDescent="0.3">
      <c r="A182" t="s">
        <v>773</v>
      </c>
      <c r="B182" t="s">
        <v>706</v>
      </c>
      <c r="C182" t="s">
        <v>71</v>
      </c>
      <c r="D182">
        <v>55.83</v>
      </c>
      <c r="E182">
        <v>28.369</v>
      </c>
      <c r="F182">
        <v>27.460999999999999</v>
      </c>
      <c r="G182">
        <v>0.4919</v>
      </c>
    </row>
    <row r="183" spans="1:7" x14ac:dyDescent="0.3">
      <c r="A183" t="s">
        <v>775</v>
      </c>
      <c r="B183" t="s">
        <v>706</v>
      </c>
      <c r="C183" t="s">
        <v>272</v>
      </c>
      <c r="D183">
        <v>68.25</v>
      </c>
      <c r="E183">
        <v>59.183999999999997</v>
      </c>
      <c r="F183">
        <v>9.0660000000000007</v>
      </c>
      <c r="G183">
        <v>0.1328</v>
      </c>
    </row>
    <row r="184" spans="1:7" x14ac:dyDescent="0.3">
      <c r="A184" t="s">
        <v>777</v>
      </c>
      <c r="B184" t="s">
        <v>706</v>
      </c>
      <c r="C184" t="s">
        <v>93</v>
      </c>
      <c r="D184">
        <v>64.73</v>
      </c>
      <c r="E184">
        <v>37.759</v>
      </c>
      <c r="F184">
        <v>26.971</v>
      </c>
      <c r="G184">
        <v>0.41670000000000001</v>
      </c>
    </row>
    <row r="185" spans="1:7" x14ac:dyDescent="0.3">
      <c r="A185" t="s">
        <v>779</v>
      </c>
      <c r="B185" t="s">
        <v>706</v>
      </c>
      <c r="C185" t="s">
        <v>25</v>
      </c>
      <c r="D185">
        <v>42.48</v>
      </c>
      <c r="E185">
        <v>27.343</v>
      </c>
      <c r="F185">
        <v>15.137</v>
      </c>
      <c r="G185">
        <v>0.35630000000000001</v>
      </c>
    </row>
    <row r="186" spans="1:7" x14ac:dyDescent="0.3">
      <c r="A186" t="s">
        <v>781</v>
      </c>
      <c r="B186" t="s">
        <v>706</v>
      </c>
      <c r="C186" t="s">
        <v>297</v>
      </c>
      <c r="D186">
        <v>61.86</v>
      </c>
      <c r="E186">
        <v>53.033000000000001</v>
      </c>
      <c r="F186">
        <v>8.827</v>
      </c>
      <c r="G186">
        <v>0.14269999999999999</v>
      </c>
    </row>
    <row r="187" spans="1:7" x14ac:dyDescent="0.3">
      <c r="A187" t="s">
        <v>783</v>
      </c>
      <c r="B187" t="s">
        <v>706</v>
      </c>
      <c r="C187" t="s">
        <v>63</v>
      </c>
      <c r="D187">
        <v>47.1</v>
      </c>
      <c r="E187">
        <v>23.693000000000001</v>
      </c>
      <c r="F187">
        <v>23.407</v>
      </c>
      <c r="G187">
        <v>0.497</v>
      </c>
    </row>
    <row r="188" spans="1:7" x14ac:dyDescent="0.3">
      <c r="A188" t="s">
        <v>785</v>
      </c>
      <c r="B188" t="s">
        <v>706</v>
      </c>
      <c r="C188" t="s">
        <v>238</v>
      </c>
      <c r="D188">
        <v>62.36</v>
      </c>
      <c r="E188">
        <v>57.19</v>
      </c>
      <c r="F188">
        <v>5.17</v>
      </c>
      <c r="G188">
        <v>8.2900000000000001E-2</v>
      </c>
    </row>
    <row r="189" spans="1:7" x14ac:dyDescent="0.3">
      <c r="A189" t="s">
        <v>787</v>
      </c>
      <c r="B189" t="s">
        <v>706</v>
      </c>
      <c r="C189" t="s">
        <v>242</v>
      </c>
      <c r="D189">
        <v>49.88</v>
      </c>
      <c r="E189">
        <v>44.374000000000002</v>
      </c>
      <c r="F189">
        <v>5.5060000000000002</v>
      </c>
      <c r="G189">
        <v>0.1104</v>
      </c>
    </row>
    <row r="190" spans="1:7" x14ac:dyDescent="0.3">
      <c r="A190" t="s">
        <v>789</v>
      </c>
      <c r="B190" t="s">
        <v>706</v>
      </c>
      <c r="C190" t="s">
        <v>41</v>
      </c>
      <c r="D190">
        <v>65.09</v>
      </c>
      <c r="E190">
        <v>53.890999999999998</v>
      </c>
      <c r="F190">
        <v>11.199</v>
      </c>
      <c r="G190">
        <v>0.1721</v>
      </c>
    </row>
    <row r="191" spans="1:7" x14ac:dyDescent="0.3">
      <c r="A191" t="s">
        <v>791</v>
      </c>
      <c r="B191" t="s">
        <v>706</v>
      </c>
      <c r="C191" t="s">
        <v>239</v>
      </c>
      <c r="D191">
        <v>37.979999999999997</v>
      </c>
      <c r="E191">
        <v>34.341000000000001</v>
      </c>
      <c r="F191">
        <v>3.6389999999999998</v>
      </c>
      <c r="G191">
        <v>9.5799999999999996E-2</v>
      </c>
    </row>
    <row r="192" spans="1:7" x14ac:dyDescent="0.3">
      <c r="A192" t="s">
        <v>793</v>
      </c>
      <c r="B192" t="s">
        <v>706</v>
      </c>
      <c r="C192" t="s">
        <v>44</v>
      </c>
      <c r="D192">
        <v>120.24</v>
      </c>
      <c r="E192">
        <v>92.951999999999998</v>
      </c>
      <c r="F192">
        <v>27.288</v>
      </c>
      <c r="G192">
        <v>0.22689999999999999</v>
      </c>
    </row>
    <row r="193" spans="1:7" x14ac:dyDescent="0.3">
      <c r="A193" t="s">
        <v>795</v>
      </c>
      <c r="B193" t="s">
        <v>706</v>
      </c>
      <c r="C193" t="s">
        <v>111</v>
      </c>
      <c r="D193">
        <v>82.09</v>
      </c>
      <c r="E193">
        <v>55.999000000000002</v>
      </c>
      <c r="F193">
        <v>26.091000000000001</v>
      </c>
      <c r="G193">
        <v>0.31780000000000003</v>
      </c>
    </row>
    <row r="194" spans="1:7" x14ac:dyDescent="0.3">
      <c r="A194" t="s">
        <v>797</v>
      </c>
      <c r="B194" t="s">
        <v>401</v>
      </c>
      <c r="C194" t="s">
        <v>360</v>
      </c>
      <c r="D194">
        <v>7.71</v>
      </c>
      <c r="E194">
        <v>2.29</v>
      </c>
      <c r="F194">
        <v>5.42</v>
      </c>
      <c r="G194">
        <v>0.70299999999999996</v>
      </c>
    </row>
    <row r="195" spans="1:7" x14ac:dyDescent="0.3">
      <c r="A195" t="s">
        <v>799</v>
      </c>
      <c r="B195" t="s">
        <v>401</v>
      </c>
      <c r="C195" t="s">
        <v>366</v>
      </c>
      <c r="D195">
        <v>112.47</v>
      </c>
      <c r="E195">
        <v>78.031999999999996</v>
      </c>
      <c r="F195">
        <v>34.438000000000002</v>
      </c>
      <c r="G195">
        <v>0.30620000000000003</v>
      </c>
    </row>
    <row r="196" spans="1:7" x14ac:dyDescent="0.3">
      <c r="A196" t="s">
        <v>801</v>
      </c>
      <c r="B196" t="s">
        <v>401</v>
      </c>
      <c r="C196" t="s">
        <v>371</v>
      </c>
      <c r="D196">
        <v>119.14</v>
      </c>
      <c r="E196">
        <v>92.364999999999995</v>
      </c>
      <c r="F196">
        <v>26.774999999999999</v>
      </c>
      <c r="G196">
        <v>0.22470000000000001</v>
      </c>
    </row>
    <row r="197" spans="1:7" x14ac:dyDescent="0.3">
      <c r="A197" t="s">
        <v>803</v>
      </c>
      <c r="B197" t="s">
        <v>401</v>
      </c>
      <c r="C197" t="s">
        <v>372</v>
      </c>
      <c r="D197">
        <v>92.62</v>
      </c>
      <c r="E197">
        <v>74.998000000000005</v>
      </c>
      <c r="F197">
        <v>17.622</v>
      </c>
      <c r="G197">
        <v>0.1903</v>
      </c>
    </row>
    <row r="198" spans="1:7" x14ac:dyDescent="0.3">
      <c r="A198" t="s">
        <v>805</v>
      </c>
      <c r="B198" t="s">
        <v>401</v>
      </c>
      <c r="C198" t="s">
        <v>373</v>
      </c>
      <c r="D198">
        <v>112.33</v>
      </c>
      <c r="E198">
        <v>96.894000000000005</v>
      </c>
      <c r="F198">
        <v>15.436</v>
      </c>
      <c r="G198">
        <v>0.13739999999999999</v>
      </c>
    </row>
    <row r="199" spans="1:7" x14ac:dyDescent="0.3">
      <c r="A199" t="s">
        <v>807</v>
      </c>
      <c r="B199" t="s">
        <v>401</v>
      </c>
      <c r="C199" t="s">
        <v>378</v>
      </c>
      <c r="D199">
        <v>111.09</v>
      </c>
      <c r="E199">
        <v>87.069000000000003</v>
      </c>
      <c r="F199">
        <v>24.021000000000001</v>
      </c>
      <c r="G199">
        <v>0.2162</v>
      </c>
    </row>
    <row r="200" spans="1:7" x14ac:dyDescent="0.3">
      <c r="A200" t="s">
        <v>809</v>
      </c>
      <c r="B200" t="s">
        <v>401</v>
      </c>
      <c r="C200" t="s">
        <v>379</v>
      </c>
      <c r="D200">
        <v>89.67</v>
      </c>
      <c r="E200">
        <v>68.564999999999998</v>
      </c>
      <c r="F200">
        <v>21.105</v>
      </c>
      <c r="G200">
        <v>0.2354</v>
      </c>
    </row>
    <row r="201" spans="1:7" x14ac:dyDescent="0.3">
      <c r="A201" t="s">
        <v>811</v>
      </c>
      <c r="B201" t="s">
        <v>401</v>
      </c>
      <c r="C201" t="s">
        <v>381</v>
      </c>
      <c r="D201">
        <v>146.80000000000001</v>
      </c>
      <c r="E201">
        <v>120.82599999999999</v>
      </c>
      <c r="F201">
        <v>25.974</v>
      </c>
      <c r="G201">
        <v>0.1769</v>
      </c>
    </row>
    <row r="202" spans="1:7" x14ac:dyDescent="0.3">
      <c r="A202" t="s">
        <v>813</v>
      </c>
      <c r="B202" t="s">
        <v>401</v>
      </c>
      <c r="C202" t="s">
        <v>382</v>
      </c>
      <c r="D202">
        <v>130.80000000000001</v>
      </c>
      <c r="E202">
        <v>110.65</v>
      </c>
      <c r="F202">
        <v>20.149999999999999</v>
      </c>
      <c r="G202">
        <v>0.15409999999999999</v>
      </c>
    </row>
    <row r="203" spans="1:7" x14ac:dyDescent="0.3">
      <c r="A203" t="s">
        <v>815</v>
      </c>
      <c r="B203" t="s">
        <v>401</v>
      </c>
      <c r="C203" t="s">
        <v>384</v>
      </c>
      <c r="D203">
        <v>125.7</v>
      </c>
      <c r="E203">
        <v>93.867000000000004</v>
      </c>
      <c r="F203">
        <v>31.832999999999998</v>
      </c>
      <c r="G203">
        <v>0.25319999999999998</v>
      </c>
    </row>
    <row r="204" spans="1:7" x14ac:dyDescent="0.3">
      <c r="A204" t="s">
        <v>817</v>
      </c>
      <c r="B204" t="s">
        <v>401</v>
      </c>
      <c r="C204" t="s">
        <v>387</v>
      </c>
      <c r="D204">
        <v>144.99</v>
      </c>
      <c r="E204">
        <v>101.72</v>
      </c>
      <c r="F204">
        <v>43.27</v>
      </c>
      <c r="G204">
        <v>0.2984</v>
      </c>
    </row>
    <row r="205" spans="1:7" x14ac:dyDescent="0.3">
      <c r="A205" t="s">
        <v>819</v>
      </c>
      <c r="B205" t="s">
        <v>401</v>
      </c>
      <c r="C205" t="s">
        <v>389</v>
      </c>
      <c r="D205">
        <v>144.24</v>
      </c>
      <c r="E205">
        <v>77.143000000000001</v>
      </c>
      <c r="F205">
        <v>67.096999999999994</v>
      </c>
      <c r="G205">
        <v>0.4652</v>
      </c>
    </row>
    <row r="206" spans="1:7" x14ac:dyDescent="0.3">
      <c r="A206" t="s">
        <v>821</v>
      </c>
      <c r="B206" t="s">
        <v>401</v>
      </c>
      <c r="C206" t="s">
        <v>391</v>
      </c>
      <c r="D206">
        <v>150.36000000000001</v>
      </c>
      <c r="E206">
        <v>121.16800000000001</v>
      </c>
      <c r="F206">
        <v>29.192</v>
      </c>
      <c r="G206">
        <v>0.19409999999999999</v>
      </c>
    </row>
    <row r="207" spans="1:7" x14ac:dyDescent="0.3">
      <c r="A207" t="s">
        <v>823</v>
      </c>
      <c r="B207" t="s">
        <v>401</v>
      </c>
      <c r="C207" t="s">
        <v>392</v>
      </c>
      <c r="D207">
        <v>129.94</v>
      </c>
      <c r="E207">
        <v>86.197999999999993</v>
      </c>
      <c r="F207">
        <v>43.741999999999997</v>
      </c>
      <c r="G207">
        <v>0.33660000000000001</v>
      </c>
    </row>
    <row r="208" spans="1:7" x14ac:dyDescent="0.3">
      <c r="A208" t="s">
        <v>825</v>
      </c>
      <c r="B208" t="s">
        <v>402</v>
      </c>
      <c r="C208" t="s">
        <v>361</v>
      </c>
      <c r="D208">
        <v>78.22</v>
      </c>
      <c r="E208">
        <v>66.432000000000002</v>
      </c>
      <c r="F208">
        <v>11.788</v>
      </c>
      <c r="G208">
        <v>0.1507</v>
      </c>
    </row>
    <row r="209" spans="1:7" x14ac:dyDescent="0.3">
      <c r="A209" t="s">
        <v>827</v>
      </c>
      <c r="B209" t="s">
        <v>402</v>
      </c>
      <c r="C209" t="s">
        <v>362</v>
      </c>
      <c r="D209">
        <v>156.79</v>
      </c>
      <c r="E209">
        <v>130.76599999999999</v>
      </c>
      <c r="F209">
        <v>26.024000000000001</v>
      </c>
      <c r="G209">
        <v>0.16600000000000001</v>
      </c>
    </row>
    <row r="210" spans="1:7" x14ac:dyDescent="0.3">
      <c r="A210" t="s">
        <v>829</v>
      </c>
      <c r="B210" t="s">
        <v>402</v>
      </c>
      <c r="C210" t="s">
        <v>363</v>
      </c>
      <c r="D210">
        <v>100.19</v>
      </c>
      <c r="E210">
        <v>90.641999999999996</v>
      </c>
      <c r="F210">
        <v>9.548</v>
      </c>
      <c r="G210">
        <v>9.5299999999999996E-2</v>
      </c>
    </row>
    <row r="211" spans="1:7" x14ac:dyDescent="0.3">
      <c r="A211" t="s">
        <v>831</v>
      </c>
      <c r="B211" t="s">
        <v>402</v>
      </c>
      <c r="C211" t="s">
        <v>364</v>
      </c>
      <c r="D211">
        <v>129.52000000000001</v>
      </c>
      <c r="E211">
        <v>103.694</v>
      </c>
      <c r="F211">
        <v>25.826000000000001</v>
      </c>
      <c r="G211">
        <v>0.19939999999999999</v>
      </c>
    </row>
    <row r="212" spans="1:7" x14ac:dyDescent="0.3">
      <c r="A212" t="s">
        <v>833</v>
      </c>
      <c r="B212" t="s">
        <v>402</v>
      </c>
      <c r="C212" t="s">
        <v>365</v>
      </c>
      <c r="D212">
        <v>142.19999999999999</v>
      </c>
      <c r="E212">
        <v>132.286</v>
      </c>
      <c r="F212">
        <v>9.9139999999999997</v>
      </c>
      <c r="G212">
        <v>6.9699999999999998E-2</v>
      </c>
    </row>
    <row r="213" spans="1:7" x14ac:dyDescent="0.3">
      <c r="A213" t="s">
        <v>835</v>
      </c>
      <c r="B213" t="s">
        <v>402</v>
      </c>
      <c r="C213" t="s">
        <v>367</v>
      </c>
      <c r="D213">
        <v>163.54</v>
      </c>
      <c r="E213">
        <v>144.16900000000001</v>
      </c>
      <c r="F213">
        <v>19.370999999999999</v>
      </c>
      <c r="G213">
        <v>0.11840000000000001</v>
      </c>
    </row>
    <row r="214" spans="1:7" x14ac:dyDescent="0.3">
      <c r="A214" t="s">
        <v>837</v>
      </c>
      <c r="B214" t="s">
        <v>402</v>
      </c>
      <c r="C214" t="s">
        <v>368</v>
      </c>
      <c r="D214">
        <v>144.5</v>
      </c>
      <c r="E214">
        <v>120.562</v>
      </c>
      <c r="F214">
        <v>23.937999999999999</v>
      </c>
      <c r="G214">
        <v>0.16569999999999999</v>
      </c>
    </row>
    <row r="215" spans="1:7" x14ac:dyDescent="0.3">
      <c r="A215" t="s">
        <v>839</v>
      </c>
      <c r="B215" t="s">
        <v>402</v>
      </c>
      <c r="C215" t="s">
        <v>369</v>
      </c>
      <c r="D215">
        <v>126.72</v>
      </c>
      <c r="E215">
        <v>109.792</v>
      </c>
      <c r="F215">
        <v>16.928000000000001</v>
      </c>
      <c r="G215">
        <v>0.1336</v>
      </c>
    </row>
    <row r="216" spans="1:7" x14ac:dyDescent="0.3">
      <c r="A216" t="s">
        <v>841</v>
      </c>
      <c r="B216" t="s">
        <v>402</v>
      </c>
      <c r="C216" t="s">
        <v>370</v>
      </c>
      <c r="D216">
        <v>122.1</v>
      </c>
      <c r="E216">
        <v>93.616</v>
      </c>
      <c r="F216">
        <v>28.484000000000002</v>
      </c>
      <c r="G216">
        <v>0.23330000000000001</v>
      </c>
    </row>
    <row r="217" spans="1:7" x14ac:dyDescent="0.3">
      <c r="A217" t="s">
        <v>843</v>
      </c>
      <c r="B217" t="s">
        <v>402</v>
      </c>
      <c r="C217" t="s">
        <v>374</v>
      </c>
      <c r="D217">
        <v>95.28</v>
      </c>
      <c r="E217">
        <v>84.856999999999999</v>
      </c>
      <c r="F217">
        <v>10.423</v>
      </c>
      <c r="G217">
        <v>0.1094</v>
      </c>
    </row>
    <row r="218" spans="1:7" x14ac:dyDescent="0.3">
      <c r="A218" t="s">
        <v>845</v>
      </c>
      <c r="B218" t="s">
        <v>402</v>
      </c>
      <c r="C218" t="s">
        <v>375</v>
      </c>
      <c r="D218">
        <v>106.78</v>
      </c>
      <c r="E218">
        <v>98.879000000000005</v>
      </c>
      <c r="F218">
        <v>7.9009999999999998</v>
      </c>
      <c r="G218">
        <v>7.3999999999999996E-2</v>
      </c>
    </row>
    <row r="219" spans="1:7" x14ac:dyDescent="0.3">
      <c r="A219" t="s">
        <v>847</v>
      </c>
      <c r="B219" t="s">
        <v>402</v>
      </c>
      <c r="C219" t="s">
        <v>376</v>
      </c>
      <c r="D219">
        <v>116.12</v>
      </c>
      <c r="E219">
        <v>100.504</v>
      </c>
      <c r="F219">
        <v>15.616</v>
      </c>
      <c r="G219">
        <v>0.13450000000000001</v>
      </c>
    </row>
    <row r="220" spans="1:7" x14ac:dyDescent="0.3">
      <c r="A220" t="s">
        <v>849</v>
      </c>
      <c r="B220" t="s">
        <v>402</v>
      </c>
      <c r="C220" t="s">
        <v>377</v>
      </c>
      <c r="D220">
        <v>107.51</v>
      </c>
      <c r="E220">
        <v>85.512</v>
      </c>
      <c r="F220">
        <v>21.998000000000001</v>
      </c>
      <c r="G220">
        <v>0.2046</v>
      </c>
    </row>
    <row r="221" spans="1:7" x14ac:dyDescent="0.3">
      <c r="A221" t="s">
        <v>851</v>
      </c>
      <c r="B221" t="s">
        <v>402</v>
      </c>
      <c r="C221" t="s">
        <v>380</v>
      </c>
      <c r="D221">
        <v>68.91</v>
      </c>
      <c r="E221">
        <v>61.119</v>
      </c>
      <c r="F221">
        <v>7.7910000000000004</v>
      </c>
      <c r="G221">
        <v>0.11310000000000001</v>
      </c>
    </row>
    <row r="222" spans="1:7" x14ac:dyDescent="0.3">
      <c r="A222" t="s">
        <v>853</v>
      </c>
      <c r="B222" t="s">
        <v>402</v>
      </c>
      <c r="C222" t="s">
        <v>383</v>
      </c>
      <c r="D222">
        <v>86.74</v>
      </c>
      <c r="E222">
        <v>77.643000000000001</v>
      </c>
      <c r="F222">
        <v>9.0969999999999995</v>
      </c>
      <c r="G222">
        <v>0.10489999999999999</v>
      </c>
    </row>
    <row r="223" spans="1:7" x14ac:dyDescent="0.3">
      <c r="A223" t="s">
        <v>855</v>
      </c>
      <c r="B223" t="s">
        <v>402</v>
      </c>
      <c r="C223" t="s">
        <v>385</v>
      </c>
      <c r="D223">
        <v>107.36</v>
      </c>
      <c r="E223">
        <v>95.81</v>
      </c>
      <c r="F223">
        <v>11.55</v>
      </c>
      <c r="G223">
        <v>0.1076</v>
      </c>
    </row>
    <row r="224" spans="1:7" x14ac:dyDescent="0.3">
      <c r="A224" t="s">
        <v>857</v>
      </c>
      <c r="B224" t="s">
        <v>402</v>
      </c>
      <c r="C224" t="s">
        <v>386</v>
      </c>
      <c r="D224">
        <v>85.37</v>
      </c>
      <c r="E224">
        <v>78.52</v>
      </c>
      <c r="F224">
        <v>6.85</v>
      </c>
      <c r="G224">
        <v>8.0199999999999994E-2</v>
      </c>
    </row>
    <row r="225" spans="1:7" x14ac:dyDescent="0.3">
      <c r="A225" t="s">
        <v>859</v>
      </c>
      <c r="B225" t="s">
        <v>402</v>
      </c>
      <c r="C225" t="s">
        <v>388</v>
      </c>
      <c r="D225">
        <v>85.5</v>
      </c>
      <c r="E225">
        <v>72.902000000000001</v>
      </c>
      <c r="F225">
        <v>12.598000000000001</v>
      </c>
      <c r="G225">
        <v>0.14729999999999999</v>
      </c>
    </row>
    <row r="226" spans="1:7" x14ac:dyDescent="0.3">
      <c r="A226" t="s">
        <v>861</v>
      </c>
      <c r="B226" t="s">
        <v>402</v>
      </c>
      <c r="C226" t="s">
        <v>390</v>
      </c>
      <c r="D226">
        <v>108.76</v>
      </c>
      <c r="E226">
        <v>94.539000000000001</v>
      </c>
      <c r="F226">
        <v>14.221</v>
      </c>
      <c r="G226">
        <v>0.1308</v>
      </c>
    </row>
    <row r="227" spans="1:7" x14ac:dyDescent="0.3">
      <c r="A227" t="s">
        <v>864</v>
      </c>
      <c r="B227" t="s">
        <v>863</v>
      </c>
      <c r="C227" t="s">
        <v>171</v>
      </c>
      <c r="D227">
        <v>118.75</v>
      </c>
      <c r="E227">
        <v>110.509</v>
      </c>
      <c r="F227">
        <v>8.2409999999999997</v>
      </c>
      <c r="G227">
        <v>6.9400000000000003E-2</v>
      </c>
    </row>
    <row r="228" spans="1:7" x14ac:dyDescent="0.3">
      <c r="A228" t="s">
        <v>866</v>
      </c>
      <c r="B228" t="s">
        <v>863</v>
      </c>
      <c r="C228" t="s">
        <v>172</v>
      </c>
      <c r="D228">
        <v>52.99</v>
      </c>
      <c r="E228">
        <v>47.530999999999999</v>
      </c>
      <c r="F228">
        <v>5.4589999999999996</v>
      </c>
      <c r="G228">
        <v>0.10299999999999999</v>
      </c>
    </row>
    <row r="229" spans="1:7" x14ac:dyDescent="0.3">
      <c r="A229" t="s">
        <v>868</v>
      </c>
      <c r="B229" t="s">
        <v>863</v>
      </c>
      <c r="C229" t="s">
        <v>173</v>
      </c>
      <c r="D229">
        <v>70.319999999999993</v>
      </c>
      <c r="E229">
        <v>48.393000000000001</v>
      </c>
      <c r="F229">
        <v>21.927</v>
      </c>
      <c r="G229">
        <v>0.31180000000000002</v>
      </c>
    </row>
    <row r="230" spans="1:7" x14ac:dyDescent="0.3">
      <c r="A230" t="s">
        <v>870</v>
      </c>
      <c r="B230" t="s">
        <v>863</v>
      </c>
      <c r="C230" t="s">
        <v>174</v>
      </c>
      <c r="D230">
        <v>74.98</v>
      </c>
      <c r="E230">
        <v>59.905999999999999</v>
      </c>
      <c r="F230">
        <v>15.074</v>
      </c>
      <c r="G230">
        <v>0.20100000000000001</v>
      </c>
    </row>
    <row r="231" spans="1:7" x14ac:dyDescent="0.3">
      <c r="A231" t="s">
        <v>872</v>
      </c>
      <c r="B231" t="s">
        <v>863</v>
      </c>
      <c r="C231" t="s">
        <v>175</v>
      </c>
      <c r="D231">
        <v>55.72</v>
      </c>
      <c r="E231">
        <v>46.578000000000003</v>
      </c>
      <c r="F231">
        <v>9.1419999999999995</v>
      </c>
      <c r="G231">
        <v>0.1641</v>
      </c>
    </row>
    <row r="232" spans="1:7" x14ac:dyDescent="0.3">
      <c r="A232" t="s">
        <v>874</v>
      </c>
      <c r="B232" t="s">
        <v>863</v>
      </c>
      <c r="C232" t="s">
        <v>176</v>
      </c>
      <c r="D232">
        <v>65.92</v>
      </c>
      <c r="E232">
        <v>56.533000000000001</v>
      </c>
      <c r="F232">
        <v>9.3870000000000005</v>
      </c>
      <c r="G232">
        <v>0.1424</v>
      </c>
    </row>
    <row r="233" spans="1:7" x14ac:dyDescent="0.3">
      <c r="A233" t="s">
        <v>876</v>
      </c>
      <c r="B233" t="s">
        <v>863</v>
      </c>
      <c r="C233" t="s">
        <v>177</v>
      </c>
      <c r="D233">
        <v>72.84</v>
      </c>
      <c r="E233">
        <v>67.343999999999994</v>
      </c>
      <c r="F233">
        <v>5.4960000000000004</v>
      </c>
      <c r="G233">
        <v>7.5499999999999998E-2</v>
      </c>
    </row>
    <row r="234" spans="1:7" x14ac:dyDescent="0.3">
      <c r="A234" t="s">
        <v>878</v>
      </c>
      <c r="B234" t="s">
        <v>863</v>
      </c>
      <c r="C234" t="s">
        <v>178</v>
      </c>
      <c r="D234">
        <v>119.13</v>
      </c>
      <c r="E234">
        <v>110.68300000000001</v>
      </c>
      <c r="F234">
        <v>8.4469999999999992</v>
      </c>
      <c r="G234">
        <v>7.0900000000000005E-2</v>
      </c>
    </row>
    <row r="235" spans="1:7" x14ac:dyDescent="0.3">
      <c r="A235" t="s">
        <v>880</v>
      </c>
      <c r="B235" t="s">
        <v>863</v>
      </c>
      <c r="C235" t="s">
        <v>179</v>
      </c>
      <c r="D235">
        <v>132.16999999999999</v>
      </c>
      <c r="E235">
        <v>111.11499999999999</v>
      </c>
      <c r="F235">
        <v>21.055</v>
      </c>
      <c r="G235">
        <v>0.1593</v>
      </c>
    </row>
    <row r="236" spans="1:7" x14ac:dyDescent="0.3">
      <c r="A236" t="s">
        <v>882</v>
      </c>
      <c r="B236" t="s">
        <v>863</v>
      </c>
      <c r="C236" t="s">
        <v>180</v>
      </c>
      <c r="D236">
        <v>93.56</v>
      </c>
      <c r="E236">
        <v>80.081999999999994</v>
      </c>
      <c r="F236">
        <v>13.478</v>
      </c>
      <c r="G236">
        <v>0.14410000000000001</v>
      </c>
    </row>
    <row r="237" spans="1:7" x14ac:dyDescent="0.3">
      <c r="A237" t="s">
        <v>884</v>
      </c>
      <c r="B237" t="s">
        <v>863</v>
      </c>
      <c r="C237" t="s">
        <v>181</v>
      </c>
      <c r="D237">
        <v>110.25</v>
      </c>
      <c r="E237">
        <v>81.903000000000006</v>
      </c>
      <c r="F237">
        <v>28.347000000000001</v>
      </c>
      <c r="G237">
        <v>0.2571</v>
      </c>
    </row>
    <row r="238" spans="1:7" x14ac:dyDescent="0.3">
      <c r="A238" t="s">
        <v>886</v>
      </c>
      <c r="B238" t="s">
        <v>863</v>
      </c>
      <c r="C238" t="s">
        <v>53</v>
      </c>
      <c r="D238">
        <v>72.11</v>
      </c>
      <c r="E238">
        <v>59.076000000000001</v>
      </c>
      <c r="F238">
        <v>13.034000000000001</v>
      </c>
      <c r="G238">
        <v>0.18079999999999999</v>
      </c>
    </row>
    <row r="239" spans="1:7" x14ac:dyDescent="0.3">
      <c r="A239" t="s">
        <v>888</v>
      </c>
      <c r="B239" t="s">
        <v>863</v>
      </c>
      <c r="C239" t="s">
        <v>403</v>
      </c>
      <c r="D239">
        <v>231.9</v>
      </c>
      <c r="E239">
        <v>195.79900000000001</v>
      </c>
      <c r="F239">
        <v>36.100999999999999</v>
      </c>
      <c r="G239">
        <v>0.15570000000000001</v>
      </c>
    </row>
    <row r="240" spans="1:7" x14ac:dyDescent="0.3">
      <c r="A240" t="s">
        <v>890</v>
      </c>
      <c r="B240" t="s">
        <v>863</v>
      </c>
      <c r="C240" t="s">
        <v>210</v>
      </c>
      <c r="D240">
        <v>49.46</v>
      </c>
      <c r="E240">
        <v>41.784999999999997</v>
      </c>
      <c r="F240">
        <v>7.6749999999999998</v>
      </c>
      <c r="G240">
        <v>0.1552</v>
      </c>
    </row>
    <row r="241" spans="1:7" x14ac:dyDescent="0.3">
      <c r="A241" t="s">
        <v>892</v>
      </c>
      <c r="B241" t="s">
        <v>863</v>
      </c>
      <c r="C241" t="s">
        <v>211</v>
      </c>
      <c r="D241">
        <v>43.94</v>
      </c>
      <c r="E241">
        <v>38.533000000000001</v>
      </c>
      <c r="F241">
        <v>5.407</v>
      </c>
      <c r="G241">
        <v>0.1231</v>
      </c>
    </row>
    <row r="242" spans="1:7" x14ac:dyDescent="0.3">
      <c r="A242" t="s">
        <v>894</v>
      </c>
      <c r="B242" t="s">
        <v>863</v>
      </c>
      <c r="C242" t="s">
        <v>56</v>
      </c>
      <c r="D242">
        <v>46.15</v>
      </c>
      <c r="E242">
        <v>38.692999999999998</v>
      </c>
      <c r="F242">
        <v>7.4569999999999999</v>
      </c>
      <c r="G242">
        <v>0.16159999999999999</v>
      </c>
    </row>
    <row r="243" spans="1:7" x14ac:dyDescent="0.3">
      <c r="A243" t="s">
        <v>896</v>
      </c>
      <c r="B243" t="s">
        <v>863</v>
      </c>
      <c r="C243" t="s">
        <v>79</v>
      </c>
      <c r="D243">
        <v>46.02</v>
      </c>
      <c r="E243">
        <v>35.055</v>
      </c>
      <c r="F243">
        <v>10.965</v>
      </c>
      <c r="G243">
        <v>0.23830000000000001</v>
      </c>
    </row>
    <row r="244" spans="1:7" x14ac:dyDescent="0.3">
      <c r="A244" t="s">
        <v>898</v>
      </c>
      <c r="B244" t="s">
        <v>863</v>
      </c>
      <c r="C244" t="s">
        <v>106</v>
      </c>
      <c r="D244">
        <v>72.41</v>
      </c>
      <c r="E244">
        <v>54.67</v>
      </c>
      <c r="F244">
        <v>17.739999999999998</v>
      </c>
      <c r="G244">
        <v>0.245</v>
      </c>
    </row>
    <row r="245" spans="1:7" x14ac:dyDescent="0.3">
      <c r="A245" t="s">
        <v>900</v>
      </c>
      <c r="B245" t="s">
        <v>863</v>
      </c>
      <c r="C245" t="s">
        <v>224</v>
      </c>
      <c r="D245">
        <v>79.52</v>
      </c>
      <c r="E245">
        <v>66.358000000000004</v>
      </c>
      <c r="F245">
        <v>13.162000000000001</v>
      </c>
      <c r="G245">
        <v>0.16550000000000001</v>
      </c>
    </row>
    <row r="246" spans="1:7" x14ac:dyDescent="0.3">
      <c r="A246" t="s">
        <v>902</v>
      </c>
      <c r="B246" t="s">
        <v>863</v>
      </c>
      <c r="C246" t="s">
        <v>225</v>
      </c>
      <c r="D246">
        <v>55.38</v>
      </c>
      <c r="E246">
        <v>45.948999999999998</v>
      </c>
      <c r="F246">
        <v>9.4309999999999992</v>
      </c>
      <c r="G246">
        <v>0.17030000000000001</v>
      </c>
    </row>
    <row r="247" spans="1:7" x14ac:dyDescent="0.3">
      <c r="A247" t="s">
        <v>904</v>
      </c>
      <c r="B247" t="s">
        <v>863</v>
      </c>
      <c r="C247" t="s">
        <v>226</v>
      </c>
      <c r="D247">
        <v>59.31</v>
      </c>
      <c r="E247">
        <v>55.834000000000003</v>
      </c>
      <c r="F247">
        <v>3.476</v>
      </c>
      <c r="G247">
        <v>5.8599999999999999E-2</v>
      </c>
    </row>
    <row r="248" spans="1:7" x14ac:dyDescent="0.3">
      <c r="A248" t="s">
        <v>906</v>
      </c>
      <c r="B248" t="s">
        <v>863</v>
      </c>
      <c r="C248" t="s">
        <v>227</v>
      </c>
      <c r="D248">
        <v>50.43</v>
      </c>
      <c r="E248">
        <v>47.012</v>
      </c>
      <c r="F248">
        <v>3.4180000000000001</v>
      </c>
      <c r="G248">
        <v>6.7799999999999999E-2</v>
      </c>
    </row>
    <row r="249" spans="1:7" x14ac:dyDescent="0.3">
      <c r="A249" t="s">
        <v>908</v>
      </c>
      <c r="B249" t="s">
        <v>863</v>
      </c>
      <c r="C249" t="s">
        <v>228</v>
      </c>
      <c r="D249">
        <v>37.65</v>
      </c>
      <c r="E249">
        <v>32.612000000000002</v>
      </c>
      <c r="F249">
        <v>5.0380000000000003</v>
      </c>
      <c r="G249">
        <v>0.1338</v>
      </c>
    </row>
    <row r="250" spans="1:7" x14ac:dyDescent="0.3">
      <c r="A250" t="s">
        <v>910</v>
      </c>
      <c r="B250" t="s">
        <v>863</v>
      </c>
      <c r="C250" t="s">
        <v>229</v>
      </c>
      <c r="D250">
        <v>41.71</v>
      </c>
      <c r="E250">
        <v>37.880000000000003</v>
      </c>
      <c r="F250">
        <v>3.83</v>
      </c>
      <c r="G250">
        <v>9.1800000000000007E-2</v>
      </c>
    </row>
    <row r="251" spans="1:7" x14ac:dyDescent="0.3">
      <c r="A251" t="s">
        <v>912</v>
      </c>
      <c r="B251" t="s">
        <v>863</v>
      </c>
      <c r="C251" t="s">
        <v>230</v>
      </c>
      <c r="D251">
        <v>56.25</v>
      </c>
      <c r="E251">
        <v>53.042999999999999</v>
      </c>
      <c r="F251">
        <v>3.2069999999999999</v>
      </c>
      <c r="G251">
        <v>5.7000000000000002E-2</v>
      </c>
    </row>
    <row r="252" spans="1:7" x14ac:dyDescent="0.3">
      <c r="A252" t="s">
        <v>914</v>
      </c>
      <c r="B252" t="s">
        <v>863</v>
      </c>
      <c r="C252" t="s">
        <v>65</v>
      </c>
      <c r="D252">
        <v>82.81</v>
      </c>
      <c r="E252">
        <v>71.09</v>
      </c>
      <c r="F252">
        <v>11.72</v>
      </c>
      <c r="G252">
        <v>0.14149999999999999</v>
      </c>
    </row>
    <row r="253" spans="1:7" x14ac:dyDescent="0.3">
      <c r="A253" t="s">
        <v>916</v>
      </c>
      <c r="B253" t="s">
        <v>863</v>
      </c>
      <c r="C253" t="s">
        <v>231</v>
      </c>
      <c r="D253">
        <v>41.63</v>
      </c>
      <c r="E253">
        <v>37.317999999999998</v>
      </c>
      <c r="F253">
        <v>4.3120000000000003</v>
      </c>
      <c r="G253">
        <v>0.1036</v>
      </c>
    </row>
    <row r="254" spans="1:7" x14ac:dyDescent="0.3">
      <c r="A254" t="s">
        <v>918</v>
      </c>
      <c r="B254" t="s">
        <v>863</v>
      </c>
      <c r="C254" t="s">
        <v>232</v>
      </c>
      <c r="D254">
        <v>57.68</v>
      </c>
      <c r="E254">
        <v>42.793999999999997</v>
      </c>
      <c r="F254">
        <v>14.885999999999999</v>
      </c>
      <c r="G254">
        <v>0.2581</v>
      </c>
    </row>
    <row r="255" spans="1:7" x14ac:dyDescent="0.3">
      <c r="A255" t="s">
        <v>920</v>
      </c>
      <c r="B255" t="s">
        <v>863</v>
      </c>
      <c r="C255" t="s">
        <v>233</v>
      </c>
      <c r="D255">
        <v>55.78</v>
      </c>
      <c r="E255">
        <v>44.564</v>
      </c>
      <c r="F255">
        <v>11.215999999999999</v>
      </c>
      <c r="G255">
        <v>0.2011</v>
      </c>
    </row>
    <row r="256" spans="1:7" x14ac:dyDescent="0.3">
      <c r="A256" t="s">
        <v>922</v>
      </c>
      <c r="B256" t="s">
        <v>863</v>
      </c>
      <c r="C256" t="s">
        <v>24</v>
      </c>
      <c r="D256">
        <v>57.44</v>
      </c>
      <c r="E256">
        <v>44.655999999999999</v>
      </c>
      <c r="F256">
        <v>12.784000000000001</v>
      </c>
      <c r="G256">
        <v>0.22259999999999999</v>
      </c>
    </row>
    <row r="257" spans="1:7" x14ac:dyDescent="0.3">
      <c r="A257" t="s">
        <v>924</v>
      </c>
      <c r="B257" t="s">
        <v>863</v>
      </c>
      <c r="C257" t="s">
        <v>243</v>
      </c>
      <c r="D257">
        <v>69.64</v>
      </c>
      <c r="E257">
        <v>61.14</v>
      </c>
      <c r="F257">
        <v>8.5</v>
      </c>
      <c r="G257">
        <v>0.1221</v>
      </c>
    </row>
    <row r="258" spans="1:7" x14ac:dyDescent="0.3">
      <c r="A258" t="s">
        <v>926</v>
      </c>
      <c r="B258" t="s">
        <v>863</v>
      </c>
      <c r="C258" t="s">
        <v>244</v>
      </c>
      <c r="D258">
        <v>48.35</v>
      </c>
      <c r="E258">
        <v>45.127000000000002</v>
      </c>
      <c r="F258">
        <v>3.2229999999999999</v>
      </c>
      <c r="G258">
        <v>6.6699999999999995E-2</v>
      </c>
    </row>
    <row r="259" spans="1:7" x14ac:dyDescent="0.3">
      <c r="A259" t="s">
        <v>928</v>
      </c>
      <c r="B259" t="s">
        <v>863</v>
      </c>
      <c r="C259" t="s">
        <v>245</v>
      </c>
      <c r="D259">
        <v>54.36</v>
      </c>
      <c r="E259">
        <v>48.444000000000003</v>
      </c>
      <c r="F259">
        <v>5.9160000000000004</v>
      </c>
      <c r="G259">
        <v>0.10879999999999999</v>
      </c>
    </row>
    <row r="260" spans="1:7" x14ac:dyDescent="0.3">
      <c r="A260" t="s">
        <v>930</v>
      </c>
      <c r="B260" t="s">
        <v>863</v>
      </c>
      <c r="C260" t="s">
        <v>246</v>
      </c>
      <c r="D260">
        <v>44.05</v>
      </c>
      <c r="E260">
        <v>40.704000000000001</v>
      </c>
      <c r="F260">
        <v>3.3460000000000001</v>
      </c>
      <c r="G260">
        <v>7.5999999999999998E-2</v>
      </c>
    </row>
    <row r="261" spans="1:7" x14ac:dyDescent="0.3">
      <c r="A261" t="s">
        <v>932</v>
      </c>
      <c r="B261" t="s">
        <v>863</v>
      </c>
      <c r="C261" t="s">
        <v>247</v>
      </c>
      <c r="D261">
        <v>75.709999999999994</v>
      </c>
      <c r="E261">
        <v>65.884</v>
      </c>
      <c r="F261">
        <v>9.8260000000000005</v>
      </c>
      <c r="G261">
        <v>0.1298</v>
      </c>
    </row>
    <row r="262" spans="1:7" x14ac:dyDescent="0.3">
      <c r="A262" t="s">
        <v>934</v>
      </c>
      <c r="B262" t="s">
        <v>863</v>
      </c>
      <c r="C262" t="s">
        <v>248</v>
      </c>
      <c r="D262">
        <v>51.91</v>
      </c>
      <c r="E262">
        <v>42.128</v>
      </c>
      <c r="F262">
        <v>9.782</v>
      </c>
      <c r="G262">
        <v>0.18840000000000001</v>
      </c>
    </row>
    <row r="263" spans="1:7" x14ac:dyDescent="0.3">
      <c r="A263" t="s">
        <v>936</v>
      </c>
      <c r="B263" t="s">
        <v>863</v>
      </c>
      <c r="C263" t="s">
        <v>1298</v>
      </c>
      <c r="D263">
        <v>52.51</v>
      </c>
      <c r="E263">
        <v>44.192999999999998</v>
      </c>
      <c r="F263">
        <v>8.3170000000000002</v>
      </c>
      <c r="G263">
        <v>0.15840000000000001</v>
      </c>
    </row>
    <row r="264" spans="1:7" x14ac:dyDescent="0.3">
      <c r="A264" t="s">
        <v>938</v>
      </c>
      <c r="B264" t="s">
        <v>863</v>
      </c>
      <c r="C264" t="s">
        <v>250</v>
      </c>
      <c r="D264">
        <v>65.31</v>
      </c>
      <c r="E264">
        <v>58.755000000000003</v>
      </c>
      <c r="F264">
        <v>6.5549999999999997</v>
      </c>
      <c r="G264">
        <v>0.1004</v>
      </c>
    </row>
    <row r="265" spans="1:7" x14ac:dyDescent="0.3">
      <c r="A265" t="s">
        <v>940</v>
      </c>
      <c r="B265" t="s">
        <v>863</v>
      </c>
      <c r="C265" t="s">
        <v>251</v>
      </c>
      <c r="D265">
        <v>68.28</v>
      </c>
      <c r="E265">
        <v>62.146999999999998</v>
      </c>
      <c r="F265">
        <v>6.133</v>
      </c>
      <c r="G265">
        <v>8.9800000000000005E-2</v>
      </c>
    </row>
    <row r="266" spans="1:7" x14ac:dyDescent="0.3">
      <c r="A266" t="s">
        <v>942</v>
      </c>
      <c r="B266" t="s">
        <v>863</v>
      </c>
      <c r="C266" t="s">
        <v>252</v>
      </c>
      <c r="D266">
        <v>55.92</v>
      </c>
      <c r="E266">
        <v>50.05</v>
      </c>
      <c r="F266">
        <v>5.87</v>
      </c>
      <c r="G266">
        <v>0.105</v>
      </c>
    </row>
    <row r="267" spans="1:7" x14ac:dyDescent="0.3">
      <c r="A267" t="s">
        <v>944</v>
      </c>
      <c r="B267" t="s">
        <v>863</v>
      </c>
      <c r="C267" t="s">
        <v>253</v>
      </c>
      <c r="D267">
        <v>51.09</v>
      </c>
      <c r="E267">
        <v>40.232999999999997</v>
      </c>
      <c r="F267">
        <v>10.856999999999999</v>
      </c>
      <c r="G267">
        <v>0.21249999999999999</v>
      </c>
    </row>
    <row r="268" spans="1:7" x14ac:dyDescent="0.3">
      <c r="A268" t="s">
        <v>946</v>
      </c>
      <c r="B268" t="s">
        <v>863</v>
      </c>
      <c r="C268" t="s">
        <v>286</v>
      </c>
      <c r="D268">
        <v>69.72</v>
      </c>
      <c r="E268">
        <v>53.959000000000003</v>
      </c>
      <c r="F268">
        <v>15.760999999999999</v>
      </c>
      <c r="G268">
        <v>0.2261</v>
      </c>
    </row>
    <row r="269" spans="1:7" x14ac:dyDescent="0.3">
      <c r="A269" t="s">
        <v>948</v>
      </c>
      <c r="B269" t="s">
        <v>863</v>
      </c>
      <c r="C269" t="s">
        <v>287</v>
      </c>
      <c r="D269">
        <v>62.8</v>
      </c>
      <c r="E269">
        <v>51.872999999999998</v>
      </c>
      <c r="F269">
        <v>10.927</v>
      </c>
      <c r="G269">
        <v>0.17399999999999999</v>
      </c>
    </row>
    <row r="270" spans="1:7" x14ac:dyDescent="0.3">
      <c r="A270" t="s">
        <v>950</v>
      </c>
      <c r="B270" t="s">
        <v>863</v>
      </c>
      <c r="C270" t="s">
        <v>94</v>
      </c>
      <c r="D270">
        <v>64.55</v>
      </c>
      <c r="E270">
        <v>53.564</v>
      </c>
      <c r="F270">
        <v>10.986000000000001</v>
      </c>
      <c r="G270">
        <v>0.17019999999999999</v>
      </c>
    </row>
    <row r="271" spans="1:7" x14ac:dyDescent="0.3">
      <c r="A271" t="s">
        <v>952</v>
      </c>
      <c r="B271" t="s">
        <v>863</v>
      </c>
      <c r="C271" t="s">
        <v>105</v>
      </c>
      <c r="D271">
        <v>61.1</v>
      </c>
      <c r="E271">
        <v>52.8</v>
      </c>
      <c r="F271">
        <v>8.3000000000000007</v>
      </c>
      <c r="G271">
        <v>0.1358</v>
      </c>
    </row>
    <row r="272" spans="1:7" x14ac:dyDescent="0.3">
      <c r="A272" t="s">
        <v>954</v>
      </c>
      <c r="B272" t="s">
        <v>863</v>
      </c>
      <c r="C272" t="s">
        <v>110</v>
      </c>
      <c r="D272">
        <v>52.02</v>
      </c>
      <c r="E272">
        <v>39.686999999999998</v>
      </c>
      <c r="F272">
        <v>12.333</v>
      </c>
      <c r="G272">
        <v>0.23710000000000001</v>
      </c>
    </row>
    <row r="273" spans="1:7" x14ac:dyDescent="0.3">
      <c r="A273" t="s">
        <v>956</v>
      </c>
      <c r="B273" t="s">
        <v>863</v>
      </c>
      <c r="C273" t="s">
        <v>301</v>
      </c>
      <c r="D273">
        <v>59.07</v>
      </c>
      <c r="E273">
        <v>53.353999999999999</v>
      </c>
      <c r="F273">
        <v>5.7160000000000002</v>
      </c>
      <c r="G273">
        <v>9.6799999999999997E-2</v>
      </c>
    </row>
    <row r="274" spans="1:7" x14ac:dyDescent="0.3">
      <c r="A274" t="s">
        <v>958</v>
      </c>
      <c r="B274" t="s">
        <v>863</v>
      </c>
      <c r="C274" t="s">
        <v>302</v>
      </c>
      <c r="D274">
        <v>32.74</v>
      </c>
      <c r="E274">
        <v>30.064</v>
      </c>
      <c r="F274">
        <v>2.6760000000000002</v>
      </c>
      <c r="G274">
        <v>8.1699999999999995E-2</v>
      </c>
    </row>
    <row r="275" spans="1:7" x14ac:dyDescent="0.3">
      <c r="A275" t="s">
        <v>960</v>
      </c>
      <c r="B275" t="s">
        <v>863</v>
      </c>
      <c r="C275" t="s">
        <v>303</v>
      </c>
      <c r="D275">
        <v>60.38</v>
      </c>
      <c r="E275">
        <v>53.271999999999998</v>
      </c>
      <c r="F275">
        <v>7.1079999999999997</v>
      </c>
      <c r="G275">
        <v>0.1177</v>
      </c>
    </row>
    <row r="276" spans="1:7" x14ac:dyDescent="0.3">
      <c r="A276" t="s">
        <v>962</v>
      </c>
      <c r="B276" t="s">
        <v>863</v>
      </c>
      <c r="C276" t="s">
        <v>304</v>
      </c>
      <c r="D276">
        <v>39.159999999999997</v>
      </c>
      <c r="E276">
        <v>33.761000000000003</v>
      </c>
      <c r="F276">
        <v>5.399</v>
      </c>
      <c r="G276">
        <v>0.13789999999999999</v>
      </c>
    </row>
    <row r="277" spans="1:7" x14ac:dyDescent="0.3">
      <c r="A277" t="s">
        <v>964</v>
      </c>
      <c r="B277" t="s">
        <v>863</v>
      </c>
      <c r="C277" t="s">
        <v>305</v>
      </c>
      <c r="D277">
        <v>63.2</v>
      </c>
      <c r="E277">
        <v>57.927</v>
      </c>
      <c r="F277">
        <v>5.2729999999999997</v>
      </c>
      <c r="G277">
        <v>8.3400000000000002E-2</v>
      </c>
    </row>
    <row r="278" spans="1:7" x14ac:dyDescent="0.3">
      <c r="A278" t="s">
        <v>966</v>
      </c>
      <c r="B278" t="s">
        <v>863</v>
      </c>
      <c r="C278" t="s">
        <v>306</v>
      </c>
      <c r="D278">
        <v>38.049999999999997</v>
      </c>
      <c r="E278">
        <v>31.625</v>
      </c>
      <c r="F278">
        <v>6.4249999999999998</v>
      </c>
      <c r="G278">
        <v>0.16889999999999999</v>
      </c>
    </row>
    <row r="279" spans="1:7" x14ac:dyDescent="0.3">
      <c r="A279" t="s">
        <v>968</v>
      </c>
      <c r="B279" t="s">
        <v>863</v>
      </c>
      <c r="C279" t="s">
        <v>307</v>
      </c>
      <c r="D279">
        <v>43.94</v>
      </c>
      <c r="E279">
        <v>38.384</v>
      </c>
      <c r="F279">
        <v>5.556</v>
      </c>
      <c r="G279">
        <v>0.12640000000000001</v>
      </c>
    </row>
    <row r="280" spans="1:7" x14ac:dyDescent="0.3">
      <c r="A280" t="s">
        <v>970</v>
      </c>
      <c r="B280" t="s">
        <v>863</v>
      </c>
      <c r="C280" t="s">
        <v>308</v>
      </c>
      <c r="D280">
        <v>37.97</v>
      </c>
      <c r="E280">
        <v>34.933</v>
      </c>
      <c r="F280">
        <v>3.0369999999999999</v>
      </c>
      <c r="G280">
        <v>0.08</v>
      </c>
    </row>
    <row r="281" spans="1:7" x14ac:dyDescent="0.3">
      <c r="A281" t="s">
        <v>972</v>
      </c>
      <c r="B281" t="s">
        <v>863</v>
      </c>
      <c r="C281" t="s">
        <v>309</v>
      </c>
      <c r="D281">
        <v>37.51</v>
      </c>
      <c r="E281">
        <v>32.651000000000003</v>
      </c>
      <c r="F281">
        <v>4.859</v>
      </c>
      <c r="G281">
        <v>0.1295</v>
      </c>
    </row>
    <row r="282" spans="1:7" x14ac:dyDescent="0.3">
      <c r="A282" t="s">
        <v>974</v>
      </c>
      <c r="B282" t="s">
        <v>863</v>
      </c>
      <c r="C282" t="s">
        <v>310</v>
      </c>
      <c r="D282">
        <v>55.55</v>
      </c>
      <c r="E282">
        <v>49.015000000000001</v>
      </c>
      <c r="F282">
        <v>6.5350000000000001</v>
      </c>
      <c r="G282">
        <v>0.1176</v>
      </c>
    </row>
    <row r="283" spans="1:7" x14ac:dyDescent="0.3">
      <c r="A283" t="s">
        <v>976</v>
      </c>
      <c r="B283" t="s">
        <v>863</v>
      </c>
      <c r="C283" t="s">
        <v>311</v>
      </c>
      <c r="D283">
        <v>43.47</v>
      </c>
      <c r="E283">
        <v>36.229999999999997</v>
      </c>
      <c r="F283">
        <v>7.24</v>
      </c>
      <c r="G283">
        <v>0.1666</v>
      </c>
    </row>
    <row r="284" spans="1:7" x14ac:dyDescent="0.3">
      <c r="A284" t="s">
        <v>978</v>
      </c>
      <c r="B284" t="s">
        <v>863</v>
      </c>
      <c r="C284" t="s">
        <v>315</v>
      </c>
      <c r="D284">
        <v>28.71</v>
      </c>
      <c r="E284">
        <v>26.239000000000001</v>
      </c>
      <c r="F284">
        <v>2.4710000000000001</v>
      </c>
      <c r="G284">
        <v>8.6099999999999996E-2</v>
      </c>
    </row>
    <row r="285" spans="1:7" x14ac:dyDescent="0.3">
      <c r="A285" t="s">
        <v>980</v>
      </c>
      <c r="B285" t="s">
        <v>863</v>
      </c>
      <c r="C285" t="s">
        <v>316</v>
      </c>
      <c r="D285">
        <v>76.89</v>
      </c>
      <c r="E285">
        <v>68.545000000000002</v>
      </c>
      <c r="F285">
        <v>8.3450000000000006</v>
      </c>
      <c r="G285">
        <v>0.1085</v>
      </c>
    </row>
    <row r="286" spans="1:7" x14ac:dyDescent="0.3">
      <c r="A286" t="s">
        <v>982</v>
      </c>
      <c r="B286" t="s">
        <v>863</v>
      </c>
      <c r="C286" t="s">
        <v>30</v>
      </c>
      <c r="D286">
        <v>59.45</v>
      </c>
      <c r="E286">
        <v>42.494</v>
      </c>
      <c r="F286">
        <v>16.956</v>
      </c>
      <c r="G286">
        <v>0.28520000000000001</v>
      </c>
    </row>
    <row r="287" spans="1:7" x14ac:dyDescent="0.3">
      <c r="A287" t="s">
        <v>984</v>
      </c>
      <c r="B287" t="s">
        <v>863</v>
      </c>
      <c r="C287" t="s">
        <v>317</v>
      </c>
      <c r="D287">
        <v>46.85</v>
      </c>
      <c r="E287">
        <v>43.11</v>
      </c>
      <c r="F287">
        <v>3.74</v>
      </c>
      <c r="G287">
        <v>7.9799999999999996E-2</v>
      </c>
    </row>
    <row r="288" spans="1:7" x14ac:dyDescent="0.3">
      <c r="A288" t="s">
        <v>986</v>
      </c>
      <c r="B288" t="s">
        <v>863</v>
      </c>
      <c r="C288" t="s">
        <v>318</v>
      </c>
      <c r="D288">
        <v>65.23</v>
      </c>
      <c r="E288">
        <v>51.170999999999999</v>
      </c>
      <c r="F288">
        <v>14.058999999999999</v>
      </c>
      <c r="G288">
        <v>0.2155</v>
      </c>
    </row>
    <row r="289" spans="1:7" x14ac:dyDescent="0.3">
      <c r="A289" t="s">
        <v>988</v>
      </c>
      <c r="B289" t="s">
        <v>863</v>
      </c>
      <c r="C289" t="s">
        <v>64</v>
      </c>
      <c r="D289">
        <v>66.84</v>
      </c>
      <c r="E289">
        <v>58.412999999999997</v>
      </c>
      <c r="F289">
        <v>8.4269999999999996</v>
      </c>
      <c r="G289">
        <v>0.12609999999999999</v>
      </c>
    </row>
    <row r="290" spans="1:7" x14ac:dyDescent="0.3">
      <c r="A290" t="s">
        <v>990</v>
      </c>
      <c r="B290" t="s">
        <v>863</v>
      </c>
      <c r="C290" t="s">
        <v>319</v>
      </c>
      <c r="D290">
        <v>51.33</v>
      </c>
      <c r="E290">
        <v>44.195</v>
      </c>
      <c r="F290">
        <v>7.1349999999999998</v>
      </c>
      <c r="G290">
        <v>0.13900000000000001</v>
      </c>
    </row>
    <row r="291" spans="1:7" x14ac:dyDescent="0.3">
      <c r="A291" t="s">
        <v>993</v>
      </c>
      <c r="B291" t="s">
        <v>992</v>
      </c>
      <c r="C291" t="s">
        <v>154</v>
      </c>
      <c r="D291">
        <v>85.51</v>
      </c>
      <c r="E291">
        <v>71.7</v>
      </c>
      <c r="F291">
        <v>13.81</v>
      </c>
      <c r="G291">
        <v>0.1615</v>
      </c>
    </row>
    <row r="292" spans="1:7" x14ac:dyDescent="0.3">
      <c r="A292" t="s">
        <v>995</v>
      </c>
      <c r="B292" t="s">
        <v>992</v>
      </c>
      <c r="C292" t="s">
        <v>1299</v>
      </c>
      <c r="D292">
        <v>207.14</v>
      </c>
      <c r="E292">
        <v>174.63399999999999</v>
      </c>
      <c r="F292">
        <v>32.506</v>
      </c>
      <c r="G292">
        <v>0.15690000000000001</v>
      </c>
    </row>
    <row r="293" spans="1:7" x14ac:dyDescent="0.3">
      <c r="A293" t="s">
        <v>997</v>
      </c>
      <c r="B293" t="s">
        <v>992</v>
      </c>
      <c r="C293" t="s">
        <v>72</v>
      </c>
      <c r="D293">
        <v>99.38</v>
      </c>
      <c r="E293">
        <v>87.176000000000002</v>
      </c>
      <c r="F293">
        <v>12.204000000000001</v>
      </c>
      <c r="G293">
        <v>0.12280000000000001</v>
      </c>
    </row>
    <row r="294" spans="1:7" x14ac:dyDescent="0.3">
      <c r="A294" t="s">
        <v>999</v>
      </c>
      <c r="B294" t="s">
        <v>992</v>
      </c>
      <c r="C294" t="s">
        <v>159</v>
      </c>
      <c r="D294">
        <v>123.95</v>
      </c>
      <c r="E294">
        <v>109.486</v>
      </c>
      <c r="F294">
        <v>14.464</v>
      </c>
      <c r="G294">
        <v>0.1167</v>
      </c>
    </row>
    <row r="295" spans="1:7" x14ac:dyDescent="0.3">
      <c r="A295" t="s">
        <v>1001</v>
      </c>
      <c r="B295" t="s">
        <v>992</v>
      </c>
      <c r="C295" t="s">
        <v>161</v>
      </c>
      <c r="D295">
        <v>122.66</v>
      </c>
      <c r="E295">
        <v>112.19199999999999</v>
      </c>
      <c r="F295">
        <v>10.468</v>
      </c>
      <c r="G295">
        <v>8.5300000000000001E-2</v>
      </c>
    </row>
    <row r="296" spans="1:7" x14ac:dyDescent="0.3">
      <c r="A296" t="s">
        <v>1003</v>
      </c>
      <c r="B296" t="s">
        <v>992</v>
      </c>
      <c r="C296" t="s">
        <v>163</v>
      </c>
      <c r="D296">
        <v>68.02</v>
      </c>
      <c r="E296">
        <v>57.781999999999996</v>
      </c>
      <c r="F296">
        <v>10.238</v>
      </c>
      <c r="G296">
        <v>0.15049999999999999</v>
      </c>
    </row>
    <row r="297" spans="1:7" x14ac:dyDescent="0.3">
      <c r="A297" t="s">
        <v>1005</v>
      </c>
      <c r="B297" t="s">
        <v>992</v>
      </c>
      <c r="C297" t="s">
        <v>166</v>
      </c>
      <c r="D297">
        <v>99.63</v>
      </c>
      <c r="E297">
        <v>90.831999999999994</v>
      </c>
      <c r="F297">
        <v>8.798</v>
      </c>
      <c r="G297">
        <v>8.8300000000000003E-2</v>
      </c>
    </row>
    <row r="298" spans="1:7" x14ac:dyDescent="0.3">
      <c r="A298" t="s">
        <v>1007</v>
      </c>
      <c r="B298" t="s">
        <v>992</v>
      </c>
      <c r="C298" t="s">
        <v>32</v>
      </c>
      <c r="D298">
        <v>278.47000000000003</v>
      </c>
      <c r="E298">
        <v>149.16499999999999</v>
      </c>
      <c r="F298">
        <v>129.30500000000001</v>
      </c>
      <c r="G298">
        <v>0.46429999999999999</v>
      </c>
    </row>
    <row r="299" spans="1:7" x14ac:dyDescent="0.3">
      <c r="A299" t="s">
        <v>1049</v>
      </c>
      <c r="B299" t="s">
        <v>992</v>
      </c>
      <c r="C299" t="s">
        <v>183</v>
      </c>
      <c r="D299">
        <v>1.1399999999999999</v>
      </c>
      <c r="E299">
        <v>0</v>
      </c>
      <c r="F299">
        <v>1.1399999999999999</v>
      </c>
      <c r="G299">
        <v>1</v>
      </c>
    </row>
    <row r="300" spans="1:7" x14ac:dyDescent="0.3">
      <c r="A300" t="s">
        <v>1009</v>
      </c>
      <c r="B300" t="s">
        <v>992</v>
      </c>
      <c r="C300" t="s">
        <v>184</v>
      </c>
      <c r="D300">
        <v>227.77</v>
      </c>
      <c r="E300">
        <v>159.614</v>
      </c>
      <c r="F300">
        <v>68.156000000000006</v>
      </c>
      <c r="G300">
        <v>0.29920000000000002</v>
      </c>
    </row>
    <row r="301" spans="1:7" x14ac:dyDescent="0.3">
      <c r="A301" t="s">
        <v>1011</v>
      </c>
      <c r="B301" t="s">
        <v>992</v>
      </c>
      <c r="C301" t="s">
        <v>394</v>
      </c>
      <c r="D301">
        <v>188.42</v>
      </c>
      <c r="E301">
        <v>162.20599999999999</v>
      </c>
      <c r="F301">
        <v>26.213999999999999</v>
      </c>
      <c r="G301">
        <v>0.1391</v>
      </c>
    </row>
    <row r="302" spans="1:7" x14ac:dyDescent="0.3">
      <c r="A302" t="s">
        <v>1013</v>
      </c>
      <c r="B302" t="s">
        <v>992</v>
      </c>
      <c r="C302" t="s">
        <v>131</v>
      </c>
      <c r="D302">
        <v>182.25</v>
      </c>
      <c r="E302">
        <v>141.28399999999999</v>
      </c>
      <c r="F302">
        <v>40.966000000000001</v>
      </c>
      <c r="G302">
        <v>0.2248</v>
      </c>
    </row>
    <row r="303" spans="1:7" x14ac:dyDescent="0.3">
      <c r="A303" t="s">
        <v>1300</v>
      </c>
      <c r="B303" t="s">
        <v>992</v>
      </c>
      <c r="C303" t="s">
        <v>152</v>
      </c>
      <c r="D303">
        <v>264.89999999999998</v>
      </c>
      <c r="E303">
        <v>188.13499999999999</v>
      </c>
      <c r="F303">
        <v>76.765000000000001</v>
      </c>
      <c r="G303">
        <v>0.2898</v>
      </c>
    </row>
    <row r="304" spans="1:7" x14ac:dyDescent="0.3">
      <c r="A304" t="s">
        <v>1015</v>
      </c>
      <c r="B304" t="s">
        <v>992</v>
      </c>
      <c r="C304" t="s">
        <v>40</v>
      </c>
      <c r="D304">
        <v>72.67</v>
      </c>
      <c r="E304">
        <v>51.151000000000003</v>
      </c>
      <c r="F304">
        <v>21.518999999999998</v>
      </c>
      <c r="G304">
        <v>0.29609999999999997</v>
      </c>
    </row>
    <row r="305" spans="1:7" x14ac:dyDescent="0.3">
      <c r="A305" t="s">
        <v>1017</v>
      </c>
      <c r="B305" t="s">
        <v>992</v>
      </c>
      <c r="C305" t="s">
        <v>203</v>
      </c>
      <c r="D305">
        <v>59.75</v>
      </c>
      <c r="E305">
        <v>49.073999999999998</v>
      </c>
      <c r="F305">
        <v>10.676</v>
      </c>
      <c r="G305">
        <v>0.1787</v>
      </c>
    </row>
    <row r="306" spans="1:7" x14ac:dyDescent="0.3">
      <c r="A306" t="s">
        <v>1019</v>
      </c>
      <c r="B306" t="s">
        <v>992</v>
      </c>
      <c r="C306" t="s">
        <v>62</v>
      </c>
      <c r="D306">
        <v>37.409999999999997</v>
      </c>
      <c r="E306">
        <v>22.111999999999998</v>
      </c>
      <c r="F306">
        <v>15.298</v>
      </c>
      <c r="G306">
        <v>0.40889999999999999</v>
      </c>
    </row>
    <row r="307" spans="1:7" x14ac:dyDescent="0.3">
      <c r="A307" t="s">
        <v>1021</v>
      </c>
      <c r="B307" t="s">
        <v>992</v>
      </c>
      <c r="C307" t="s">
        <v>68</v>
      </c>
      <c r="D307">
        <v>47.89</v>
      </c>
      <c r="E307">
        <v>34.151000000000003</v>
      </c>
      <c r="F307">
        <v>13.739000000000001</v>
      </c>
      <c r="G307">
        <v>0.28689999999999999</v>
      </c>
    </row>
    <row r="308" spans="1:7" x14ac:dyDescent="0.3">
      <c r="A308" t="s">
        <v>1023</v>
      </c>
      <c r="B308" t="s">
        <v>992</v>
      </c>
      <c r="C308" t="s">
        <v>89</v>
      </c>
      <c r="D308">
        <v>45.72</v>
      </c>
      <c r="E308">
        <v>28.361000000000001</v>
      </c>
      <c r="F308">
        <v>17.359000000000002</v>
      </c>
      <c r="G308">
        <v>0.37969999999999998</v>
      </c>
    </row>
    <row r="309" spans="1:7" x14ac:dyDescent="0.3">
      <c r="A309" t="s">
        <v>1025</v>
      </c>
      <c r="B309" t="s">
        <v>992</v>
      </c>
      <c r="C309" t="s">
        <v>101</v>
      </c>
      <c r="D309">
        <v>63.99</v>
      </c>
      <c r="E309">
        <v>49.603000000000002</v>
      </c>
      <c r="F309">
        <v>14.387</v>
      </c>
      <c r="G309">
        <v>0.2248</v>
      </c>
    </row>
    <row r="310" spans="1:7" x14ac:dyDescent="0.3">
      <c r="A310" t="s">
        <v>1027</v>
      </c>
      <c r="B310" t="s">
        <v>992</v>
      </c>
      <c r="C310" t="s">
        <v>103</v>
      </c>
      <c r="D310">
        <v>33.18</v>
      </c>
      <c r="E310">
        <v>17.196000000000002</v>
      </c>
      <c r="F310">
        <v>15.984</v>
      </c>
      <c r="G310">
        <v>0.48170000000000002</v>
      </c>
    </row>
    <row r="311" spans="1:7" x14ac:dyDescent="0.3">
      <c r="A311" t="s">
        <v>1029</v>
      </c>
      <c r="B311" t="s">
        <v>992</v>
      </c>
      <c r="C311" t="s">
        <v>107</v>
      </c>
      <c r="D311">
        <v>26.41</v>
      </c>
      <c r="E311">
        <v>14.896000000000001</v>
      </c>
      <c r="F311">
        <v>11.513999999999999</v>
      </c>
      <c r="G311">
        <v>0.436</v>
      </c>
    </row>
    <row r="312" spans="1:7" x14ac:dyDescent="0.3">
      <c r="A312" t="s">
        <v>1031</v>
      </c>
      <c r="B312" t="s">
        <v>992</v>
      </c>
      <c r="C312" t="s">
        <v>222</v>
      </c>
      <c r="D312">
        <v>56.97</v>
      </c>
      <c r="E312">
        <v>51.192999999999998</v>
      </c>
      <c r="F312">
        <v>5.7770000000000001</v>
      </c>
      <c r="G312">
        <v>0.1014</v>
      </c>
    </row>
    <row r="313" spans="1:7" x14ac:dyDescent="0.3">
      <c r="A313" t="s">
        <v>1033</v>
      </c>
      <c r="B313" t="s">
        <v>992</v>
      </c>
      <c r="C313" t="s">
        <v>33</v>
      </c>
      <c r="D313">
        <v>44.99</v>
      </c>
      <c r="E313">
        <v>28.582000000000001</v>
      </c>
      <c r="F313">
        <v>16.408000000000001</v>
      </c>
      <c r="G313">
        <v>0.36470000000000002</v>
      </c>
    </row>
    <row r="314" spans="1:7" x14ac:dyDescent="0.3">
      <c r="A314" t="s">
        <v>1035</v>
      </c>
      <c r="B314" t="s">
        <v>992</v>
      </c>
      <c r="C314" t="s">
        <v>47</v>
      </c>
      <c r="D314">
        <v>39.61</v>
      </c>
      <c r="E314">
        <v>24.312999999999999</v>
      </c>
      <c r="F314">
        <v>15.297000000000001</v>
      </c>
      <c r="G314">
        <v>0.38619999999999999</v>
      </c>
    </row>
    <row r="315" spans="1:7" x14ac:dyDescent="0.3">
      <c r="A315" t="s">
        <v>1037</v>
      </c>
      <c r="B315" t="s">
        <v>992</v>
      </c>
      <c r="C315" t="s">
        <v>223</v>
      </c>
      <c r="D315">
        <v>58.72</v>
      </c>
      <c r="E315">
        <v>53.472000000000001</v>
      </c>
      <c r="F315">
        <v>5.2480000000000002</v>
      </c>
      <c r="G315">
        <v>8.9399999999999993E-2</v>
      </c>
    </row>
    <row r="316" spans="1:7" x14ac:dyDescent="0.3">
      <c r="A316" t="s">
        <v>1039</v>
      </c>
      <c r="B316" t="s">
        <v>992</v>
      </c>
      <c r="C316" t="s">
        <v>99</v>
      </c>
      <c r="D316">
        <v>55.43</v>
      </c>
      <c r="E316">
        <v>46.387999999999998</v>
      </c>
      <c r="F316">
        <v>9.0419999999999998</v>
      </c>
      <c r="G316">
        <v>0.16309999999999999</v>
      </c>
    </row>
    <row r="317" spans="1:7" x14ac:dyDescent="0.3">
      <c r="A317" t="s">
        <v>1041</v>
      </c>
      <c r="B317" t="s">
        <v>992</v>
      </c>
      <c r="C317" t="s">
        <v>102</v>
      </c>
      <c r="D317">
        <v>43.39</v>
      </c>
      <c r="E317">
        <v>38.768999999999998</v>
      </c>
      <c r="F317">
        <v>4.6210000000000004</v>
      </c>
      <c r="G317">
        <v>0.1065</v>
      </c>
    </row>
    <row r="318" spans="1:7" x14ac:dyDescent="0.3">
      <c r="A318" t="s">
        <v>1055</v>
      </c>
      <c r="B318" t="s">
        <v>1053</v>
      </c>
      <c r="C318" t="s">
        <v>1301</v>
      </c>
      <c r="D318">
        <v>35.380000000000003</v>
      </c>
      <c r="E318">
        <v>16.850000000000001</v>
      </c>
      <c r="F318">
        <v>18.53</v>
      </c>
      <c r="G318">
        <v>0.52370000000000005</v>
      </c>
    </row>
    <row r="319" spans="1:7" x14ac:dyDescent="0.3">
      <c r="A319" t="s">
        <v>1058</v>
      </c>
      <c r="B319" t="s">
        <v>1053</v>
      </c>
      <c r="C319" t="s">
        <v>1302</v>
      </c>
      <c r="D319">
        <v>61.33</v>
      </c>
      <c r="E319">
        <v>31.507000000000001</v>
      </c>
      <c r="F319">
        <v>29.823</v>
      </c>
      <c r="G319">
        <v>0.48630000000000001</v>
      </c>
    </row>
    <row r="320" spans="1:7" x14ac:dyDescent="0.3">
      <c r="A320" t="s">
        <v>1061</v>
      </c>
      <c r="B320" t="s">
        <v>1053</v>
      </c>
      <c r="C320" t="s">
        <v>1303</v>
      </c>
      <c r="D320">
        <v>57.85</v>
      </c>
      <c r="E320">
        <v>47.456000000000003</v>
      </c>
      <c r="F320">
        <v>10.394</v>
      </c>
      <c r="G320">
        <v>0.1797</v>
      </c>
    </row>
    <row r="321" spans="1:7" x14ac:dyDescent="0.3">
      <c r="A321" t="s">
        <v>1064</v>
      </c>
      <c r="B321" t="s">
        <v>1053</v>
      </c>
      <c r="C321" t="s">
        <v>1304</v>
      </c>
      <c r="D321">
        <v>45.82</v>
      </c>
      <c r="E321">
        <v>34.969000000000001</v>
      </c>
      <c r="F321">
        <v>10.851000000000001</v>
      </c>
      <c r="G321">
        <v>0.23680000000000001</v>
      </c>
    </row>
    <row r="322" spans="1:7" x14ac:dyDescent="0.3">
      <c r="A322" t="s">
        <v>1067</v>
      </c>
      <c r="B322" t="s">
        <v>1053</v>
      </c>
      <c r="C322" t="s">
        <v>1305</v>
      </c>
      <c r="D322">
        <v>70.650000000000006</v>
      </c>
      <c r="E322">
        <v>58.64</v>
      </c>
      <c r="F322">
        <v>12.01</v>
      </c>
      <c r="G322">
        <v>0.17</v>
      </c>
    </row>
    <row r="323" spans="1:7" x14ac:dyDescent="0.3">
      <c r="A323" t="s">
        <v>1070</v>
      </c>
      <c r="B323" t="s">
        <v>1053</v>
      </c>
      <c r="C323" t="s">
        <v>1306</v>
      </c>
      <c r="D323">
        <v>61.14</v>
      </c>
      <c r="E323">
        <v>52.094000000000001</v>
      </c>
      <c r="F323">
        <v>9.0459999999999994</v>
      </c>
      <c r="G323">
        <v>0.14799999999999999</v>
      </c>
    </row>
    <row r="324" spans="1:7" x14ac:dyDescent="0.3">
      <c r="A324" t="s">
        <v>1073</v>
      </c>
      <c r="B324" t="s">
        <v>1053</v>
      </c>
      <c r="C324" t="s">
        <v>1307</v>
      </c>
      <c r="D324">
        <v>35.75</v>
      </c>
      <c r="E324">
        <v>9.1590000000000007</v>
      </c>
      <c r="F324">
        <v>26.591000000000001</v>
      </c>
      <c r="G324">
        <v>0.74380000000000002</v>
      </c>
    </row>
    <row r="325" spans="1:7" x14ac:dyDescent="0.3">
      <c r="A325" t="s">
        <v>1076</v>
      </c>
      <c r="B325" t="s">
        <v>1053</v>
      </c>
      <c r="C325" t="s">
        <v>1308</v>
      </c>
      <c r="D325">
        <v>62.14</v>
      </c>
      <c r="E325">
        <v>36.743000000000002</v>
      </c>
      <c r="F325">
        <v>25.396999999999998</v>
      </c>
      <c r="G325">
        <v>0.40870000000000001</v>
      </c>
    </row>
    <row r="326" spans="1:7" x14ac:dyDescent="0.3">
      <c r="A326" t="s">
        <v>1079</v>
      </c>
      <c r="B326" t="s">
        <v>1053</v>
      </c>
      <c r="C326" t="s">
        <v>1309</v>
      </c>
      <c r="D326">
        <v>89.17</v>
      </c>
      <c r="E326">
        <v>54.207999999999998</v>
      </c>
      <c r="F326">
        <v>34.962000000000003</v>
      </c>
      <c r="G326">
        <v>0.3921</v>
      </c>
    </row>
    <row r="327" spans="1:7" x14ac:dyDescent="0.3">
      <c r="A327" t="s">
        <v>1082</v>
      </c>
      <c r="B327" t="s">
        <v>1053</v>
      </c>
      <c r="C327" t="s">
        <v>1310</v>
      </c>
      <c r="D327">
        <v>114.3</v>
      </c>
      <c r="E327">
        <v>103.3</v>
      </c>
      <c r="F327">
        <v>11</v>
      </c>
      <c r="G327">
        <v>9.6199999999999994E-2</v>
      </c>
    </row>
    <row r="328" spans="1:7" x14ac:dyDescent="0.3">
      <c r="A328" t="s">
        <v>1085</v>
      </c>
      <c r="B328" t="s">
        <v>1053</v>
      </c>
      <c r="C328" t="s">
        <v>1311</v>
      </c>
      <c r="D328">
        <v>66.88</v>
      </c>
      <c r="E328">
        <v>62.228999999999999</v>
      </c>
      <c r="F328">
        <v>4.6509999999999998</v>
      </c>
      <c r="G328">
        <v>6.9500000000000006E-2</v>
      </c>
    </row>
    <row r="329" spans="1:7" x14ac:dyDescent="0.3">
      <c r="A329" t="s">
        <v>1088</v>
      </c>
      <c r="B329" t="s">
        <v>1053</v>
      </c>
      <c r="C329" t="s">
        <v>1312</v>
      </c>
      <c r="D329">
        <v>65.61</v>
      </c>
      <c r="E329">
        <v>63.570999999999998</v>
      </c>
      <c r="F329">
        <v>2.0390000000000001</v>
      </c>
      <c r="G329">
        <v>3.1099999999999999E-2</v>
      </c>
    </row>
    <row r="330" spans="1:7" x14ac:dyDescent="0.3">
      <c r="A330" t="s">
        <v>1091</v>
      </c>
      <c r="B330" t="s">
        <v>1053</v>
      </c>
      <c r="C330" t="s">
        <v>1313</v>
      </c>
      <c r="D330">
        <v>60.97</v>
      </c>
      <c r="E330">
        <v>55.378</v>
      </c>
      <c r="F330">
        <v>5.5919999999999996</v>
      </c>
      <c r="G330">
        <v>9.1700000000000004E-2</v>
      </c>
    </row>
    <row r="331" spans="1:7" x14ac:dyDescent="0.3">
      <c r="A331" t="s">
        <v>1094</v>
      </c>
      <c r="B331" t="s">
        <v>1053</v>
      </c>
      <c r="C331" t="s">
        <v>1314</v>
      </c>
      <c r="D331">
        <v>162.12</v>
      </c>
      <c r="E331">
        <v>142.238</v>
      </c>
      <c r="F331">
        <v>19.882000000000001</v>
      </c>
      <c r="G331">
        <v>0.1226</v>
      </c>
    </row>
    <row r="332" spans="1:7" x14ac:dyDescent="0.3">
      <c r="A332" t="s">
        <v>1097</v>
      </c>
      <c r="B332" t="s">
        <v>1053</v>
      </c>
      <c r="C332" t="s">
        <v>1315</v>
      </c>
      <c r="D332">
        <v>110.81</v>
      </c>
      <c r="E332">
        <v>108.187</v>
      </c>
      <c r="F332">
        <v>2.6230000000000002</v>
      </c>
      <c r="G332">
        <v>2.3699999999999999E-2</v>
      </c>
    </row>
    <row r="333" spans="1:7" x14ac:dyDescent="0.3">
      <c r="A333" t="s">
        <v>1100</v>
      </c>
      <c r="B333" t="s">
        <v>1053</v>
      </c>
      <c r="C333" t="s">
        <v>1316</v>
      </c>
      <c r="D333">
        <v>80.23</v>
      </c>
      <c r="E333">
        <v>78.394999999999996</v>
      </c>
      <c r="F333">
        <v>1.835</v>
      </c>
      <c r="G333">
        <v>2.29E-2</v>
      </c>
    </row>
    <row r="334" spans="1:7" x14ac:dyDescent="0.3">
      <c r="A334" t="s">
        <v>1103</v>
      </c>
      <c r="B334" t="s">
        <v>1053</v>
      </c>
      <c r="C334" t="s">
        <v>1317</v>
      </c>
      <c r="D334">
        <v>33</v>
      </c>
      <c r="E334">
        <v>32.213000000000001</v>
      </c>
      <c r="F334">
        <v>0.78700000000000003</v>
      </c>
      <c r="G334">
        <v>2.3800000000000002E-2</v>
      </c>
    </row>
    <row r="335" spans="1:7" x14ac:dyDescent="0.3">
      <c r="A335" t="s">
        <v>1106</v>
      </c>
      <c r="B335" t="s">
        <v>1053</v>
      </c>
      <c r="C335" t="s">
        <v>1318</v>
      </c>
      <c r="D335">
        <v>42.8</v>
      </c>
      <c r="E335">
        <v>41.835999999999999</v>
      </c>
      <c r="F335">
        <v>0.96399999999999997</v>
      </c>
      <c r="G335">
        <v>2.2499999999999999E-2</v>
      </c>
    </row>
    <row r="336" spans="1:7" x14ac:dyDescent="0.3">
      <c r="A336" t="s">
        <v>1109</v>
      </c>
      <c r="B336" t="s">
        <v>1053</v>
      </c>
      <c r="C336" t="s">
        <v>1319</v>
      </c>
      <c r="D336">
        <v>43.38</v>
      </c>
      <c r="E336">
        <v>32.536000000000001</v>
      </c>
      <c r="F336">
        <v>10.843999999999999</v>
      </c>
      <c r="G336">
        <v>0.25</v>
      </c>
    </row>
    <row r="337" spans="1:7" x14ac:dyDescent="0.3">
      <c r="A337" t="s">
        <v>1112</v>
      </c>
      <c r="B337" t="s">
        <v>1053</v>
      </c>
      <c r="C337" t="s">
        <v>1320</v>
      </c>
      <c r="D337">
        <v>70.16</v>
      </c>
      <c r="E337">
        <v>65.834000000000003</v>
      </c>
      <c r="F337">
        <v>4.3259999999999996</v>
      </c>
      <c r="G337">
        <v>6.1699999999999998E-2</v>
      </c>
    </row>
    <row r="338" spans="1:7" x14ac:dyDescent="0.3">
      <c r="A338" t="s">
        <v>1115</v>
      </c>
      <c r="B338" t="s">
        <v>1053</v>
      </c>
      <c r="C338" t="s">
        <v>1321</v>
      </c>
      <c r="D338">
        <v>65.69</v>
      </c>
      <c r="E338">
        <v>29.411999999999999</v>
      </c>
      <c r="F338">
        <v>36.277999999999999</v>
      </c>
      <c r="G338">
        <v>0.55230000000000001</v>
      </c>
    </row>
    <row r="339" spans="1:7" x14ac:dyDescent="0.3">
      <c r="A339" t="s">
        <v>1118</v>
      </c>
      <c r="B339" t="s">
        <v>1053</v>
      </c>
      <c r="C339" t="s">
        <v>1322</v>
      </c>
      <c r="D339">
        <v>27.49</v>
      </c>
      <c r="E339">
        <v>26.696000000000002</v>
      </c>
      <c r="F339">
        <v>0.79400000000000004</v>
      </c>
      <c r="G339">
        <v>2.8899999999999999E-2</v>
      </c>
    </row>
    <row r="340" spans="1:7" x14ac:dyDescent="0.3">
      <c r="A340" t="s">
        <v>1122</v>
      </c>
      <c r="B340" t="s">
        <v>1120</v>
      </c>
      <c r="C340" t="s">
        <v>1121</v>
      </c>
      <c r="D340">
        <v>25.109000000000002</v>
      </c>
      <c r="E340">
        <v>23.695</v>
      </c>
      <c r="F340">
        <v>1.4139999999999999</v>
      </c>
      <c r="G340">
        <v>5.6300000000000003E-2</v>
      </c>
    </row>
    <row r="341" spans="1:7" x14ac:dyDescent="0.3">
      <c r="A341" t="s">
        <v>1125</v>
      </c>
      <c r="B341" t="s">
        <v>1120</v>
      </c>
      <c r="C341" t="s">
        <v>1124</v>
      </c>
      <c r="D341">
        <v>75.921999999999997</v>
      </c>
      <c r="E341">
        <v>46.231999999999999</v>
      </c>
      <c r="F341">
        <v>29.69</v>
      </c>
      <c r="G341">
        <v>0.3911</v>
      </c>
    </row>
    <row r="342" spans="1:7" x14ac:dyDescent="0.3">
      <c r="A342" t="s">
        <v>1128</v>
      </c>
      <c r="B342" t="s">
        <v>1120</v>
      </c>
      <c r="C342" t="s">
        <v>1127</v>
      </c>
      <c r="D342">
        <v>59.305</v>
      </c>
      <c r="E342">
        <v>55.895000000000003</v>
      </c>
      <c r="F342">
        <v>3.41</v>
      </c>
      <c r="G342">
        <v>5.7500000000000002E-2</v>
      </c>
    </row>
    <row r="343" spans="1:7" x14ac:dyDescent="0.3">
      <c r="A343" t="s">
        <v>1131</v>
      </c>
      <c r="B343" t="s">
        <v>1120</v>
      </c>
      <c r="C343" t="s">
        <v>1130</v>
      </c>
      <c r="D343">
        <v>51.408999999999999</v>
      </c>
      <c r="E343">
        <v>45.44</v>
      </c>
      <c r="F343">
        <v>5.9690000000000003</v>
      </c>
      <c r="G343">
        <v>0.11609999999999999</v>
      </c>
    </row>
    <row r="344" spans="1:7" x14ac:dyDescent="0.3">
      <c r="A344" t="s">
        <v>1134</v>
      </c>
      <c r="B344" t="s">
        <v>1120</v>
      </c>
      <c r="C344" t="s">
        <v>1133</v>
      </c>
      <c r="D344">
        <v>40.506999999999998</v>
      </c>
      <c r="E344">
        <v>37.92</v>
      </c>
      <c r="F344">
        <v>2.5870000000000002</v>
      </c>
      <c r="G344">
        <v>6.3899999999999998E-2</v>
      </c>
    </row>
    <row r="345" spans="1:7" x14ac:dyDescent="0.3">
      <c r="A345" t="s">
        <v>1137</v>
      </c>
      <c r="B345" t="s">
        <v>1120</v>
      </c>
      <c r="C345" t="s">
        <v>1136</v>
      </c>
      <c r="D345">
        <v>14.975</v>
      </c>
      <c r="E345">
        <v>1.7310000000000001</v>
      </c>
      <c r="F345">
        <v>13.244</v>
      </c>
      <c r="G345">
        <v>0.88439999999999996</v>
      </c>
    </row>
    <row r="346" spans="1:7" x14ac:dyDescent="0.3">
      <c r="A346" t="s">
        <v>1140</v>
      </c>
      <c r="B346" t="s">
        <v>1120</v>
      </c>
      <c r="C346" t="s">
        <v>1139</v>
      </c>
      <c r="D346">
        <v>76.358999999999995</v>
      </c>
      <c r="E346">
        <v>69.364999999999995</v>
      </c>
      <c r="F346">
        <v>6.9939999999999998</v>
      </c>
      <c r="G346">
        <v>9.1600000000000001E-2</v>
      </c>
    </row>
    <row r="347" spans="1:7" x14ac:dyDescent="0.3">
      <c r="A347" t="s">
        <v>1143</v>
      </c>
      <c r="B347" t="s">
        <v>1120</v>
      </c>
      <c r="C347" t="s">
        <v>1142</v>
      </c>
      <c r="D347">
        <v>122.235</v>
      </c>
      <c r="E347">
        <v>46.936</v>
      </c>
      <c r="F347">
        <v>75.299000000000007</v>
      </c>
      <c r="G347">
        <v>0.61599999999999999</v>
      </c>
    </row>
    <row r="348" spans="1:7" x14ac:dyDescent="0.3">
      <c r="A348" t="s">
        <v>1146</v>
      </c>
      <c r="B348" t="s">
        <v>1120</v>
      </c>
      <c r="C348" t="s">
        <v>1145</v>
      </c>
      <c r="D348">
        <v>39.776000000000003</v>
      </c>
      <c r="E348">
        <v>35.758000000000003</v>
      </c>
      <c r="F348">
        <v>4.0179999999999998</v>
      </c>
      <c r="G348">
        <v>0.10100000000000001</v>
      </c>
    </row>
    <row r="349" spans="1:7" x14ac:dyDescent="0.3">
      <c r="A349" t="s">
        <v>1149</v>
      </c>
      <c r="B349" t="s">
        <v>1120</v>
      </c>
      <c r="C349" t="s">
        <v>1148</v>
      </c>
      <c r="D349">
        <v>43.231000000000002</v>
      </c>
      <c r="E349">
        <v>41.113999999999997</v>
      </c>
      <c r="F349">
        <v>2.117</v>
      </c>
      <c r="G349">
        <v>4.9000000000000002E-2</v>
      </c>
    </row>
    <row r="350" spans="1:7" x14ac:dyDescent="0.3">
      <c r="A350" t="s">
        <v>1152</v>
      </c>
      <c r="B350" t="s">
        <v>1120</v>
      </c>
      <c r="C350" t="s">
        <v>1151</v>
      </c>
      <c r="D350">
        <v>46.585000000000001</v>
      </c>
      <c r="E350">
        <v>32.500999999999998</v>
      </c>
      <c r="F350">
        <v>14.084</v>
      </c>
      <c r="G350">
        <v>0.30230000000000001</v>
      </c>
    </row>
    <row r="351" spans="1:7" x14ac:dyDescent="0.3">
      <c r="A351" t="s">
        <v>1155</v>
      </c>
      <c r="B351" t="s">
        <v>1120</v>
      </c>
      <c r="C351" t="s">
        <v>1154</v>
      </c>
      <c r="D351">
        <v>69.747</v>
      </c>
      <c r="E351">
        <v>61.264000000000003</v>
      </c>
      <c r="F351">
        <v>8.4830000000000005</v>
      </c>
      <c r="G351">
        <v>0.1216</v>
      </c>
    </row>
    <row r="352" spans="1:7" x14ac:dyDescent="0.3">
      <c r="A352" t="s">
        <v>1158</v>
      </c>
      <c r="B352" t="s">
        <v>1120</v>
      </c>
      <c r="C352" t="s">
        <v>1157</v>
      </c>
      <c r="D352">
        <v>11.618</v>
      </c>
      <c r="E352">
        <v>0</v>
      </c>
      <c r="F352">
        <v>11.618</v>
      </c>
      <c r="G352">
        <v>1</v>
      </c>
    </row>
    <row r="353" spans="1:7" x14ac:dyDescent="0.3">
      <c r="A353" t="s">
        <v>1161</v>
      </c>
      <c r="B353" t="s">
        <v>1120</v>
      </c>
      <c r="C353" t="s">
        <v>1160</v>
      </c>
      <c r="D353">
        <v>59.557000000000002</v>
      </c>
      <c r="E353">
        <v>38.89</v>
      </c>
      <c r="F353">
        <v>20.667000000000002</v>
      </c>
      <c r="G353">
        <v>0.34699999999999998</v>
      </c>
    </row>
    <row r="354" spans="1:7" x14ac:dyDescent="0.3">
      <c r="A354" t="s">
        <v>1164</v>
      </c>
      <c r="B354" t="s">
        <v>1120</v>
      </c>
      <c r="C354" t="s">
        <v>1163</v>
      </c>
      <c r="D354">
        <v>11.544</v>
      </c>
      <c r="E354">
        <v>0</v>
      </c>
      <c r="F354">
        <v>11.544</v>
      </c>
      <c r="G354">
        <v>1</v>
      </c>
    </row>
    <row r="355" spans="1:7" x14ac:dyDescent="0.3">
      <c r="A355" t="s">
        <v>1167</v>
      </c>
      <c r="B355" t="s">
        <v>1120</v>
      </c>
      <c r="C355" t="s">
        <v>1166</v>
      </c>
      <c r="D355">
        <v>56.453000000000003</v>
      </c>
      <c r="E355">
        <v>48.683999999999997</v>
      </c>
      <c r="F355">
        <v>7.7690000000000001</v>
      </c>
      <c r="G355">
        <v>0.1376</v>
      </c>
    </row>
    <row r="356" spans="1:7" x14ac:dyDescent="0.3">
      <c r="A356" t="s">
        <v>1170</v>
      </c>
      <c r="B356" t="s">
        <v>1120</v>
      </c>
      <c r="C356" t="s">
        <v>1169</v>
      </c>
      <c r="D356">
        <v>157.27699999999999</v>
      </c>
      <c r="E356">
        <v>135.523</v>
      </c>
      <c r="F356">
        <v>21.754000000000001</v>
      </c>
      <c r="G356">
        <v>0.13830000000000001</v>
      </c>
    </row>
    <row r="357" spans="1:7" x14ac:dyDescent="0.3">
      <c r="A357" t="s">
        <v>1173</v>
      </c>
      <c r="B357" t="s">
        <v>1120</v>
      </c>
      <c r="C357" t="s">
        <v>1172</v>
      </c>
      <c r="D357">
        <v>42.643999999999998</v>
      </c>
      <c r="E357">
        <v>33.902999999999999</v>
      </c>
      <c r="F357">
        <v>8.7409999999999997</v>
      </c>
      <c r="G357">
        <v>0.20499999999999999</v>
      </c>
    </row>
    <row r="358" spans="1:7" x14ac:dyDescent="0.3">
      <c r="A358" t="s">
        <v>1176</v>
      </c>
      <c r="B358" t="s">
        <v>1120</v>
      </c>
      <c r="C358" t="s">
        <v>1175</v>
      </c>
      <c r="D358">
        <v>123.363</v>
      </c>
      <c r="E358">
        <v>104.46899999999999</v>
      </c>
      <c r="F358">
        <v>18.893999999999998</v>
      </c>
      <c r="G358">
        <v>0.1532</v>
      </c>
    </row>
    <row r="359" spans="1:7" x14ac:dyDescent="0.3">
      <c r="A359" t="s">
        <v>1179</v>
      </c>
      <c r="B359" t="s">
        <v>1120</v>
      </c>
      <c r="C359" t="s">
        <v>1178</v>
      </c>
      <c r="D359">
        <v>121.61</v>
      </c>
      <c r="E359">
        <v>70.680999999999997</v>
      </c>
      <c r="F359">
        <v>50.929000000000002</v>
      </c>
      <c r="G359">
        <v>0.41880000000000001</v>
      </c>
    </row>
    <row r="360" spans="1:7" x14ac:dyDescent="0.3">
      <c r="A360" t="s">
        <v>1182</v>
      </c>
      <c r="B360" t="s">
        <v>1120</v>
      </c>
      <c r="C360" t="s">
        <v>1181</v>
      </c>
      <c r="D360">
        <v>48.786000000000001</v>
      </c>
      <c r="E360">
        <v>21.32</v>
      </c>
      <c r="F360">
        <v>27.466000000000001</v>
      </c>
      <c r="G360">
        <v>0.56299999999999994</v>
      </c>
    </row>
    <row r="361" spans="1:7" x14ac:dyDescent="0.3">
      <c r="A361" t="s">
        <v>1185</v>
      </c>
      <c r="B361" t="s">
        <v>1120</v>
      </c>
      <c r="C361" t="s">
        <v>1184</v>
      </c>
      <c r="D361">
        <v>261</v>
      </c>
      <c r="E361">
        <v>230.393</v>
      </c>
      <c r="F361">
        <v>30.606999999999999</v>
      </c>
      <c r="G361">
        <v>0.1173</v>
      </c>
    </row>
    <row r="362" spans="1:7" x14ac:dyDescent="0.3">
      <c r="A362" t="s">
        <v>1188</v>
      </c>
      <c r="B362" t="s">
        <v>1120</v>
      </c>
      <c r="C362" t="s">
        <v>1187</v>
      </c>
      <c r="D362">
        <v>90.484999999999999</v>
      </c>
      <c r="E362">
        <v>84.811999999999998</v>
      </c>
      <c r="F362">
        <v>5.673</v>
      </c>
      <c r="G362">
        <v>6.2700000000000006E-2</v>
      </c>
    </row>
    <row r="363" spans="1:7" x14ac:dyDescent="0.3">
      <c r="A363" t="s">
        <v>1191</v>
      </c>
      <c r="B363" t="s">
        <v>1120</v>
      </c>
      <c r="C363" t="s">
        <v>1190</v>
      </c>
      <c r="D363">
        <v>45.845999999999997</v>
      </c>
      <c r="E363">
        <v>42.768000000000001</v>
      </c>
      <c r="F363">
        <v>3.0779999999999998</v>
      </c>
      <c r="G363">
        <v>6.7100000000000007E-2</v>
      </c>
    </row>
    <row r="364" spans="1:7" x14ac:dyDescent="0.3">
      <c r="A364" t="s">
        <v>1194</v>
      </c>
      <c r="B364" t="s">
        <v>1120</v>
      </c>
      <c r="C364" t="s">
        <v>1193</v>
      </c>
      <c r="D364">
        <v>83.623999999999995</v>
      </c>
      <c r="E364">
        <v>80.186000000000007</v>
      </c>
      <c r="F364">
        <v>3.4380000000000002</v>
      </c>
      <c r="G364">
        <v>4.1099999999999998E-2</v>
      </c>
    </row>
    <row r="365" spans="1:7" x14ac:dyDescent="0.3">
      <c r="A365" t="s">
        <v>1197</v>
      </c>
      <c r="B365" t="s">
        <v>1120</v>
      </c>
      <c r="C365" t="s">
        <v>1196</v>
      </c>
      <c r="D365">
        <v>58.088000000000001</v>
      </c>
      <c r="E365">
        <v>42.936</v>
      </c>
      <c r="F365">
        <v>15.151999999999999</v>
      </c>
      <c r="G365">
        <v>0.26079999999999998</v>
      </c>
    </row>
    <row r="366" spans="1:7" x14ac:dyDescent="0.3">
      <c r="A366" t="s">
        <v>1200</v>
      </c>
      <c r="B366" t="s">
        <v>1120</v>
      </c>
      <c r="C366" t="s">
        <v>1199</v>
      </c>
      <c r="D366">
        <v>75.84</v>
      </c>
      <c r="E366">
        <v>63.462000000000003</v>
      </c>
      <c r="F366">
        <v>12.378</v>
      </c>
      <c r="G366">
        <v>0.16320000000000001</v>
      </c>
    </row>
    <row r="367" spans="1:7" x14ac:dyDescent="0.3">
      <c r="A367" t="s">
        <v>1203</v>
      </c>
      <c r="B367" t="s">
        <v>1120</v>
      </c>
      <c r="C367" t="s">
        <v>1202</v>
      </c>
      <c r="D367">
        <v>47.933999999999997</v>
      </c>
      <c r="E367">
        <v>45.645000000000003</v>
      </c>
      <c r="F367">
        <v>2.2890000000000001</v>
      </c>
      <c r="G367">
        <v>4.7800000000000002E-2</v>
      </c>
    </row>
    <row r="368" spans="1:7" x14ac:dyDescent="0.3">
      <c r="A368" t="s">
        <v>1206</v>
      </c>
      <c r="B368" t="s">
        <v>1120</v>
      </c>
      <c r="C368" t="s">
        <v>1205</v>
      </c>
      <c r="D368">
        <v>181.405</v>
      </c>
      <c r="E368">
        <v>169.285</v>
      </c>
      <c r="F368">
        <v>12.12</v>
      </c>
      <c r="G368">
        <v>6.6799999999999998E-2</v>
      </c>
    </row>
    <row r="369" spans="1:7" x14ac:dyDescent="0.3">
      <c r="A369" t="s">
        <v>1209</v>
      </c>
      <c r="B369" t="s">
        <v>1120</v>
      </c>
      <c r="C369" t="s">
        <v>1208</v>
      </c>
      <c r="D369">
        <v>75.320999999999998</v>
      </c>
      <c r="E369">
        <v>50.83</v>
      </c>
      <c r="F369">
        <v>24.491</v>
      </c>
      <c r="G369">
        <v>0.32519999999999999</v>
      </c>
    </row>
    <row r="370" spans="1:7" x14ac:dyDescent="0.3">
      <c r="A370" t="s">
        <v>1212</v>
      </c>
      <c r="B370" t="s">
        <v>1120</v>
      </c>
      <c r="C370" t="s">
        <v>1211</v>
      </c>
      <c r="D370">
        <v>322.238</v>
      </c>
      <c r="E370">
        <v>268.92700000000002</v>
      </c>
      <c r="F370">
        <v>53.311</v>
      </c>
      <c r="G370">
        <v>0.16539999999999999</v>
      </c>
    </row>
    <row r="371" spans="1:7" x14ac:dyDescent="0.3">
      <c r="A371" t="s">
        <v>1215</v>
      </c>
      <c r="B371" t="s">
        <v>1120</v>
      </c>
      <c r="C371" t="s">
        <v>1214</v>
      </c>
      <c r="D371">
        <v>159.58600000000001</v>
      </c>
      <c r="E371">
        <v>149.91300000000001</v>
      </c>
      <c r="F371">
        <v>9.673</v>
      </c>
      <c r="G371">
        <v>6.0600000000000001E-2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FBA2-EB07-49FA-8CF6-37DB911A9F01}">
  <sheetPr codeName="Sheet2"/>
  <dimension ref="A1:A92"/>
  <sheetViews>
    <sheetView workbookViewId="0">
      <selection activeCell="A93" sqref="A93:A109"/>
    </sheetView>
  </sheetViews>
  <sheetFormatPr defaultRowHeight="14.4" x14ac:dyDescent="0.3"/>
  <sheetData>
    <row r="1" spans="1:1" x14ac:dyDescent="0.3">
      <c r="A1" t="s">
        <v>1</v>
      </c>
    </row>
    <row r="3" spans="1:1" x14ac:dyDescent="0.3">
      <c r="A3" t="s">
        <v>5</v>
      </c>
    </row>
    <row r="4" spans="1:1" x14ac:dyDescent="0.3">
      <c r="A4" t="s">
        <v>6</v>
      </c>
    </row>
    <row r="5" spans="1:1" x14ac:dyDescent="0.3">
      <c r="A5" t="s">
        <v>2</v>
      </c>
    </row>
    <row r="7" spans="1:1" x14ac:dyDescent="0.3">
      <c r="A7" t="s">
        <v>7</v>
      </c>
    </row>
    <row r="8" spans="1:1" x14ac:dyDescent="0.3">
      <c r="A8" t="s">
        <v>8</v>
      </c>
    </row>
    <row r="9" spans="1:1" x14ac:dyDescent="0.3">
      <c r="A9" t="s">
        <v>9</v>
      </c>
    </row>
    <row r="10" spans="1:1" x14ac:dyDescent="0.3">
      <c r="A10" t="s">
        <v>10</v>
      </c>
    </row>
    <row r="11" spans="1:1" x14ac:dyDescent="0.3">
      <c r="A11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9" spans="1:1" x14ac:dyDescent="0.3">
      <c r="A19" t="s">
        <v>17</v>
      </c>
    </row>
    <row r="20" spans="1:1" x14ac:dyDescent="0.3">
      <c r="A20" t="s">
        <v>18</v>
      </c>
    </row>
    <row r="21" spans="1:1" x14ac:dyDescent="0.3">
      <c r="A21" t="s">
        <v>19</v>
      </c>
    </row>
    <row r="23" spans="1:1" x14ac:dyDescent="0.3">
      <c r="A23" t="s">
        <v>20</v>
      </c>
    </row>
    <row r="24" spans="1:1" x14ac:dyDescent="0.3">
      <c r="A24" t="s">
        <v>21</v>
      </c>
    </row>
    <row r="25" spans="1:1" x14ac:dyDescent="0.3">
      <c r="A25" t="s">
        <v>22</v>
      </c>
    </row>
    <row r="27" spans="1:1" x14ac:dyDescent="0.3">
      <c r="A27" t="s">
        <v>25</v>
      </c>
    </row>
    <row r="28" spans="1:1" x14ac:dyDescent="0.3">
      <c r="A28" t="s">
        <v>26</v>
      </c>
    </row>
    <row r="29" spans="1:1" x14ac:dyDescent="0.3">
      <c r="A29" t="s">
        <v>27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32</v>
      </c>
    </row>
    <row r="33" spans="1:1" x14ac:dyDescent="0.3">
      <c r="A33" t="s">
        <v>33</v>
      </c>
    </row>
    <row r="34" spans="1:1" x14ac:dyDescent="0.3">
      <c r="A34" t="s">
        <v>1291</v>
      </c>
    </row>
    <row r="35" spans="1:1" x14ac:dyDescent="0.3">
      <c r="A35" t="s">
        <v>36</v>
      </c>
    </row>
    <row r="36" spans="1:1" x14ac:dyDescent="0.3">
      <c r="A36" t="s">
        <v>37</v>
      </c>
    </row>
    <row r="37" spans="1:1" x14ac:dyDescent="0.3">
      <c r="A37" t="s">
        <v>1289</v>
      </c>
    </row>
    <row r="38" spans="1:1" x14ac:dyDescent="0.3">
      <c r="A38" t="s">
        <v>39</v>
      </c>
    </row>
    <row r="39" spans="1:1" x14ac:dyDescent="0.3">
      <c r="A39" t="s">
        <v>40</v>
      </c>
    </row>
    <row r="40" spans="1:1" x14ac:dyDescent="0.3">
      <c r="A40" t="s">
        <v>42</v>
      </c>
    </row>
    <row r="41" spans="1:1" x14ac:dyDescent="0.3">
      <c r="A41" t="s">
        <v>43</v>
      </c>
    </row>
    <row r="42" spans="1:1" x14ac:dyDescent="0.3">
      <c r="A42" t="s">
        <v>44</v>
      </c>
    </row>
    <row r="43" spans="1:1" x14ac:dyDescent="0.3">
      <c r="A43" t="s">
        <v>47</v>
      </c>
    </row>
    <row r="44" spans="1:1" x14ac:dyDescent="0.3">
      <c r="A44" t="s">
        <v>49</v>
      </c>
    </row>
    <row r="45" spans="1:1" x14ac:dyDescent="0.3">
      <c r="A45" t="s">
        <v>50</v>
      </c>
    </row>
    <row r="46" spans="1:1" x14ac:dyDescent="0.3">
      <c r="A46" t="s">
        <v>1296</v>
      </c>
    </row>
    <row r="47" spans="1:1" x14ac:dyDescent="0.3">
      <c r="A47" t="s">
        <v>53</v>
      </c>
    </row>
    <row r="48" spans="1:1" x14ac:dyDescent="0.3">
      <c r="A48" t="s">
        <v>54</v>
      </c>
    </row>
    <row r="49" spans="1:1" x14ac:dyDescent="0.3">
      <c r="A49" t="s">
        <v>55</v>
      </c>
    </row>
    <row r="50" spans="1:1" x14ac:dyDescent="0.3">
      <c r="A50" t="s">
        <v>56</v>
      </c>
    </row>
    <row r="51" spans="1:1" x14ac:dyDescent="0.3">
      <c r="A51" t="s">
        <v>57</v>
      </c>
    </row>
    <row r="52" spans="1:1" x14ac:dyDescent="0.3">
      <c r="A52" t="s">
        <v>58</v>
      </c>
    </row>
    <row r="53" spans="1:1" x14ac:dyDescent="0.3">
      <c r="A53" t="s">
        <v>59</v>
      </c>
    </row>
    <row r="54" spans="1:1" x14ac:dyDescent="0.3">
      <c r="A54" t="s">
        <v>60</v>
      </c>
    </row>
    <row r="55" spans="1:1" x14ac:dyDescent="0.3">
      <c r="A55" t="s">
        <v>62</v>
      </c>
    </row>
    <row r="56" spans="1:1" x14ac:dyDescent="0.3">
      <c r="A56" t="s">
        <v>63</v>
      </c>
    </row>
    <row r="57" spans="1:1" x14ac:dyDescent="0.3">
      <c r="A57" t="s">
        <v>67</v>
      </c>
    </row>
    <row r="58" spans="1:1" x14ac:dyDescent="0.3">
      <c r="A58" t="s">
        <v>68</v>
      </c>
    </row>
    <row r="59" spans="1:1" x14ac:dyDescent="0.3">
      <c r="A59" t="s">
        <v>69</v>
      </c>
    </row>
    <row r="60" spans="1:1" x14ac:dyDescent="0.3">
      <c r="A60" t="s">
        <v>70</v>
      </c>
    </row>
    <row r="61" spans="1:1" x14ac:dyDescent="0.3">
      <c r="A61" t="s">
        <v>71</v>
      </c>
    </row>
    <row r="62" spans="1:1" x14ac:dyDescent="0.3">
      <c r="A62" t="s">
        <v>72</v>
      </c>
    </row>
    <row r="63" spans="1:1" x14ac:dyDescent="0.3">
      <c r="A63" t="s">
        <v>74</v>
      </c>
    </row>
    <row r="64" spans="1:1" x14ac:dyDescent="0.3">
      <c r="A64" t="s">
        <v>75</v>
      </c>
    </row>
    <row r="65" spans="1:1" x14ac:dyDescent="0.3">
      <c r="A65" t="s">
        <v>77</v>
      </c>
    </row>
    <row r="66" spans="1:1" x14ac:dyDescent="0.3">
      <c r="A66" t="s">
        <v>79</v>
      </c>
    </row>
    <row r="67" spans="1:1" x14ac:dyDescent="0.3">
      <c r="A67" t="s">
        <v>80</v>
      </c>
    </row>
    <row r="68" spans="1:1" x14ac:dyDescent="0.3">
      <c r="A68" t="s">
        <v>81</v>
      </c>
    </row>
    <row r="69" spans="1:1" x14ac:dyDescent="0.3">
      <c r="A69" t="s">
        <v>86</v>
      </c>
    </row>
    <row r="70" spans="1:1" x14ac:dyDescent="0.3">
      <c r="A70" t="s">
        <v>88</v>
      </c>
    </row>
    <row r="71" spans="1:1" x14ac:dyDescent="0.3">
      <c r="A71" t="s">
        <v>89</v>
      </c>
    </row>
    <row r="72" spans="1:1" x14ac:dyDescent="0.3">
      <c r="A72" t="s">
        <v>90</v>
      </c>
    </row>
    <row r="73" spans="1:1" x14ac:dyDescent="0.3">
      <c r="A73" t="s">
        <v>91</v>
      </c>
    </row>
    <row r="74" spans="1:1" x14ac:dyDescent="0.3">
      <c r="A74" t="s">
        <v>94</v>
      </c>
    </row>
    <row r="75" spans="1:1" x14ac:dyDescent="0.3">
      <c r="A75" t="s">
        <v>96</v>
      </c>
    </row>
    <row r="76" spans="1:1" x14ac:dyDescent="0.3">
      <c r="A76" t="s">
        <v>97</v>
      </c>
    </row>
    <row r="77" spans="1:1" x14ac:dyDescent="0.3">
      <c r="A77" t="s">
        <v>98</v>
      </c>
    </row>
    <row r="78" spans="1:1" x14ac:dyDescent="0.3">
      <c r="A78" t="s">
        <v>99</v>
      </c>
    </row>
    <row r="79" spans="1:1" x14ac:dyDescent="0.3">
      <c r="A79" t="s">
        <v>100</v>
      </c>
    </row>
    <row r="80" spans="1:1" x14ac:dyDescent="0.3">
      <c r="A80" t="s">
        <v>101</v>
      </c>
    </row>
    <row r="81" spans="1:1" x14ac:dyDescent="0.3">
      <c r="A81" t="s">
        <v>102</v>
      </c>
    </row>
    <row r="82" spans="1:1" x14ac:dyDescent="0.3">
      <c r="A82" t="s">
        <v>103</v>
      </c>
    </row>
    <row r="83" spans="1:1" x14ac:dyDescent="0.3">
      <c r="A83" t="s">
        <v>104</v>
      </c>
    </row>
    <row r="84" spans="1:1" x14ac:dyDescent="0.3">
      <c r="A84" t="s">
        <v>105</v>
      </c>
    </row>
    <row r="85" spans="1:1" x14ac:dyDescent="0.3">
      <c r="A85" t="s">
        <v>106</v>
      </c>
    </row>
    <row r="86" spans="1:1" x14ac:dyDescent="0.3">
      <c r="A86" t="s">
        <v>107</v>
      </c>
    </row>
    <row r="87" spans="1:1" x14ac:dyDescent="0.3">
      <c r="A87" t="s">
        <v>108</v>
      </c>
    </row>
    <row r="88" spans="1:1" x14ac:dyDescent="0.3">
      <c r="A88" t="s">
        <v>109</v>
      </c>
    </row>
    <row r="89" spans="1:1" x14ac:dyDescent="0.3">
      <c r="A89" t="s">
        <v>110</v>
      </c>
    </row>
    <row r="90" spans="1:1" x14ac:dyDescent="0.3">
      <c r="A90" t="s">
        <v>111</v>
      </c>
    </row>
    <row r="91" spans="1:1" x14ac:dyDescent="0.3">
      <c r="A91" t="s">
        <v>1324</v>
      </c>
    </row>
    <row r="92" spans="1:1" x14ac:dyDescent="0.3">
      <c r="A9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700E-E3C3-43D5-A005-4B27F9B7D5AE}">
  <sheetPr codeName="Sheet3"/>
  <dimension ref="A1:I455"/>
  <sheetViews>
    <sheetView topLeftCell="A102" workbookViewId="0">
      <selection activeCell="A115" sqref="A1:A1048576"/>
    </sheetView>
  </sheetViews>
  <sheetFormatPr defaultRowHeight="14.4" x14ac:dyDescent="0.3"/>
  <sheetData>
    <row r="1" spans="1:9" x14ac:dyDescent="0.3">
      <c r="A1" t="s">
        <v>154</v>
      </c>
      <c r="B1" t="s">
        <v>11</v>
      </c>
      <c r="H1" t="s">
        <v>396</v>
      </c>
      <c r="I1" t="s">
        <v>397</v>
      </c>
    </row>
    <row r="2" spans="1:9" x14ac:dyDescent="0.3">
      <c r="A2" t="s">
        <v>185</v>
      </c>
      <c r="B2" t="s">
        <v>11</v>
      </c>
      <c r="H2" t="s">
        <v>345</v>
      </c>
      <c r="I2" t="s">
        <v>398</v>
      </c>
    </row>
    <row r="3" spans="1:9" x14ac:dyDescent="0.3">
      <c r="A3" t="s">
        <v>135</v>
      </c>
      <c r="B3" t="s">
        <v>11</v>
      </c>
      <c r="H3" t="s">
        <v>346</v>
      </c>
      <c r="I3" t="s">
        <v>398</v>
      </c>
    </row>
    <row r="4" spans="1:9" x14ac:dyDescent="0.3">
      <c r="A4" t="s">
        <v>137</v>
      </c>
      <c r="B4" t="s">
        <v>11</v>
      </c>
      <c r="H4" t="s">
        <v>347</v>
      </c>
      <c r="I4" t="s">
        <v>398</v>
      </c>
    </row>
    <row r="5" spans="1:9" x14ac:dyDescent="0.3">
      <c r="A5" t="s">
        <v>394</v>
      </c>
      <c r="B5" t="s">
        <v>11</v>
      </c>
      <c r="H5" t="s">
        <v>348</v>
      </c>
      <c r="I5" t="s">
        <v>399</v>
      </c>
    </row>
    <row r="6" spans="1:9" x14ac:dyDescent="0.3">
      <c r="A6" t="s">
        <v>164</v>
      </c>
      <c r="B6" t="s">
        <v>11</v>
      </c>
      <c r="H6" t="s">
        <v>349</v>
      </c>
      <c r="I6" t="s">
        <v>399</v>
      </c>
    </row>
    <row r="7" spans="1:9" x14ac:dyDescent="0.3">
      <c r="A7" t="s">
        <v>172</v>
      </c>
      <c r="B7" t="s">
        <v>11</v>
      </c>
      <c r="H7" t="s">
        <v>350</v>
      </c>
      <c r="I7" t="s">
        <v>399</v>
      </c>
    </row>
    <row r="8" spans="1:9" x14ac:dyDescent="0.3">
      <c r="A8" t="s">
        <v>179</v>
      </c>
      <c r="B8" t="s">
        <v>11</v>
      </c>
      <c r="H8" t="s">
        <v>351</v>
      </c>
      <c r="I8" t="s">
        <v>399</v>
      </c>
    </row>
    <row r="9" spans="1:9" x14ac:dyDescent="0.3">
      <c r="A9" t="s">
        <v>1299</v>
      </c>
      <c r="B9" t="s">
        <v>11</v>
      </c>
      <c r="H9" t="s">
        <v>352</v>
      </c>
      <c r="I9" t="s">
        <v>399</v>
      </c>
    </row>
    <row r="10" spans="1:9" x14ac:dyDescent="0.3">
      <c r="A10" t="s">
        <v>186</v>
      </c>
      <c r="B10" t="s">
        <v>11</v>
      </c>
      <c r="H10" t="s">
        <v>353</v>
      </c>
      <c r="I10" t="s">
        <v>399</v>
      </c>
    </row>
    <row r="11" spans="1:9" x14ac:dyDescent="0.3">
      <c r="A11" t="s">
        <v>29</v>
      </c>
      <c r="B11" t="s">
        <v>11</v>
      </c>
      <c r="H11" t="s">
        <v>354</v>
      </c>
      <c r="I11" t="s">
        <v>399</v>
      </c>
    </row>
    <row r="12" spans="1:9" x14ac:dyDescent="0.3">
      <c r="A12" t="s">
        <v>182</v>
      </c>
      <c r="B12" t="s">
        <v>11</v>
      </c>
      <c r="H12" t="s">
        <v>355</v>
      </c>
      <c r="I12" t="s">
        <v>400</v>
      </c>
    </row>
    <row r="13" spans="1:9" x14ac:dyDescent="0.3">
      <c r="A13" t="s">
        <v>32</v>
      </c>
      <c r="B13" t="s">
        <v>11</v>
      </c>
      <c r="H13" t="s">
        <v>254</v>
      </c>
      <c r="I13" t="s">
        <v>55</v>
      </c>
    </row>
    <row r="14" spans="1:9" x14ac:dyDescent="0.3">
      <c r="A14" t="s">
        <v>393</v>
      </c>
      <c r="B14" t="s">
        <v>11</v>
      </c>
      <c r="H14" t="s">
        <v>356</v>
      </c>
      <c r="I14" t="s">
        <v>400</v>
      </c>
    </row>
    <row r="15" spans="1:9" x14ac:dyDescent="0.3">
      <c r="A15" t="s">
        <v>1289</v>
      </c>
      <c r="B15" t="s">
        <v>11</v>
      </c>
      <c r="H15" t="s">
        <v>56</v>
      </c>
      <c r="I15" t="s">
        <v>45</v>
      </c>
    </row>
    <row r="16" spans="1:9" x14ac:dyDescent="0.3">
      <c r="A16" t="s">
        <v>130</v>
      </c>
      <c r="B16" t="s">
        <v>11</v>
      </c>
      <c r="H16" t="s">
        <v>286</v>
      </c>
      <c r="I16" t="s">
        <v>150</v>
      </c>
    </row>
    <row r="17" spans="1:9" x14ac:dyDescent="0.3">
      <c r="A17" t="s">
        <v>144</v>
      </c>
      <c r="B17" t="s">
        <v>11</v>
      </c>
      <c r="H17" t="s">
        <v>360</v>
      </c>
      <c r="I17" t="s">
        <v>401</v>
      </c>
    </row>
    <row r="18" spans="1:9" x14ac:dyDescent="0.3">
      <c r="A18" t="s">
        <v>43</v>
      </c>
      <c r="B18" t="s">
        <v>11</v>
      </c>
      <c r="H18" t="s">
        <v>357</v>
      </c>
      <c r="I18" t="s">
        <v>400</v>
      </c>
    </row>
    <row r="19" spans="1:9" x14ac:dyDescent="0.3">
      <c r="A19" t="s">
        <v>132</v>
      </c>
      <c r="B19" t="s">
        <v>11</v>
      </c>
      <c r="H19" t="s">
        <v>287</v>
      </c>
      <c r="I19" t="s">
        <v>150</v>
      </c>
    </row>
    <row r="20" spans="1:9" x14ac:dyDescent="0.3">
      <c r="A20" t="s">
        <v>122</v>
      </c>
      <c r="B20" t="s">
        <v>11</v>
      </c>
      <c r="H20" t="s">
        <v>255</v>
      </c>
      <c r="I20" t="s">
        <v>55</v>
      </c>
    </row>
    <row r="21" spans="1:9" x14ac:dyDescent="0.3">
      <c r="A21" t="s">
        <v>1296</v>
      </c>
      <c r="B21" t="s">
        <v>11</v>
      </c>
      <c r="H21" t="s">
        <v>79</v>
      </c>
      <c r="I21" t="s">
        <v>45</v>
      </c>
    </row>
    <row r="22" spans="1:9" x14ac:dyDescent="0.3">
      <c r="A22" t="s">
        <v>53</v>
      </c>
      <c r="B22" t="s">
        <v>11</v>
      </c>
      <c r="H22" t="s">
        <v>256</v>
      </c>
      <c r="I22" t="s">
        <v>55</v>
      </c>
    </row>
    <row r="23" spans="1:9" x14ac:dyDescent="0.3">
      <c r="A23" t="s">
        <v>183</v>
      </c>
      <c r="B23" t="s">
        <v>11</v>
      </c>
      <c r="H23" t="s">
        <v>106</v>
      </c>
      <c r="I23" t="s">
        <v>45</v>
      </c>
    </row>
    <row r="24" spans="1:9" x14ac:dyDescent="0.3">
      <c r="A24" t="s">
        <v>1294</v>
      </c>
      <c r="B24" t="s">
        <v>11</v>
      </c>
      <c r="H24" t="s">
        <v>358</v>
      </c>
      <c r="I24" t="s">
        <v>400</v>
      </c>
    </row>
    <row r="25" spans="1:9" x14ac:dyDescent="0.3">
      <c r="A25" t="s">
        <v>145</v>
      </c>
      <c r="B25" t="s">
        <v>11</v>
      </c>
      <c r="H25" t="s">
        <v>94</v>
      </c>
      <c r="I25" t="s">
        <v>150</v>
      </c>
    </row>
    <row r="26" spans="1:9" x14ac:dyDescent="0.3">
      <c r="A26" t="s">
        <v>168</v>
      </c>
      <c r="B26" t="s">
        <v>11</v>
      </c>
      <c r="H26" t="s">
        <v>361</v>
      </c>
      <c r="I26" t="s">
        <v>402</v>
      </c>
    </row>
    <row r="27" spans="1:9" x14ac:dyDescent="0.3">
      <c r="A27" t="s">
        <v>171</v>
      </c>
      <c r="B27" t="s">
        <v>11</v>
      </c>
      <c r="H27" t="s">
        <v>359</v>
      </c>
      <c r="I27" t="s">
        <v>400</v>
      </c>
    </row>
    <row r="28" spans="1:9" x14ac:dyDescent="0.3">
      <c r="A28" t="s">
        <v>126</v>
      </c>
      <c r="B28" t="s">
        <v>11</v>
      </c>
      <c r="H28" t="s">
        <v>212</v>
      </c>
      <c r="I28" t="s">
        <v>134</v>
      </c>
    </row>
    <row r="29" spans="1:9" x14ac:dyDescent="0.3">
      <c r="A29" t="s">
        <v>178</v>
      </c>
      <c r="B29" t="s">
        <v>11</v>
      </c>
      <c r="H29" t="s">
        <v>257</v>
      </c>
      <c r="I29" t="s">
        <v>55</v>
      </c>
    </row>
    <row r="30" spans="1:9" x14ac:dyDescent="0.3">
      <c r="A30" t="s">
        <v>141</v>
      </c>
      <c r="B30" t="s">
        <v>11</v>
      </c>
      <c r="H30" t="s">
        <v>362</v>
      </c>
      <c r="I30" t="s">
        <v>402</v>
      </c>
    </row>
    <row r="31" spans="1:9" x14ac:dyDescent="0.3">
      <c r="A31" t="s">
        <v>70</v>
      </c>
      <c r="B31" t="s">
        <v>11</v>
      </c>
      <c r="H31" t="s">
        <v>105</v>
      </c>
      <c r="I31" t="s">
        <v>150</v>
      </c>
    </row>
    <row r="32" spans="1:9" x14ac:dyDescent="0.3">
      <c r="A32" t="s">
        <v>72</v>
      </c>
      <c r="B32" t="s">
        <v>11</v>
      </c>
      <c r="H32" t="s">
        <v>27</v>
      </c>
      <c r="I32" t="s">
        <v>134</v>
      </c>
    </row>
    <row r="33" spans="1:9" x14ac:dyDescent="0.3">
      <c r="A33" t="s">
        <v>75</v>
      </c>
      <c r="B33" t="s">
        <v>11</v>
      </c>
      <c r="H33" t="s">
        <v>187</v>
      </c>
      <c r="I33" t="s">
        <v>403</v>
      </c>
    </row>
    <row r="34" spans="1:9" x14ac:dyDescent="0.3">
      <c r="A34" t="s">
        <v>148</v>
      </c>
      <c r="B34" t="s">
        <v>11</v>
      </c>
      <c r="H34" t="s">
        <v>258</v>
      </c>
      <c r="I34" t="s">
        <v>55</v>
      </c>
    </row>
    <row r="35" spans="1:9" x14ac:dyDescent="0.3">
      <c r="A35" t="s">
        <v>167</v>
      </c>
      <c r="B35" t="s">
        <v>11</v>
      </c>
      <c r="H35" t="s">
        <v>363</v>
      </c>
      <c r="I35" t="s">
        <v>402</v>
      </c>
    </row>
    <row r="36" spans="1:9" x14ac:dyDescent="0.3">
      <c r="A36" t="s">
        <v>161</v>
      </c>
      <c r="B36" t="s">
        <v>11</v>
      </c>
      <c r="H36" t="s">
        <v>213</v>
      </c>
      <c r="I36" t="s">
        <v>134</v>
      </c>
    </row>
    <row r="37" spans="1:9" x14ac:dyDescent="0.3">
      <c r="A37" t="s">
        <v>165</v>
      </c>
      <c r="B37" t="s">
        <v>11</v>
      </c>
      <c r="H37" t="s">
        <v>110</v>
      </c>
      <c r="I37" t="s">
        <v>150</v>
      </c>
    </row>
    <row r="38" spans="1:9" x14ac:dyDescent="0.3">
      <c r="A38" t="s">
        <v>180</v>
      </c>
      <c r="B38" t="s">
        <v>11</v>
      </c>
      <c r="H38" t="s">
        <v>259</v>
      </c>
      <c r="I38" t="s">
        <v>55</v>
      </c>
    </row>
    <row r="39" spans="1:9" x14ac:dyDescent="0.3">
      <c r="A39" t="s">
        <v>174</v>
      </c>
      <c r="B39" t="s">
        <v>11</v>
      </c>
      <c r="H39" t="s">
        <v>364</v>
      </c>
      <c r="I39" t="s">
        <v>402</v>
      </c>
    </row>
    <row r="40" spans="1:9" x14ac:dyDescent="0.3">
      <c r="A40" t="s">
        <v>127</v>
      </c>
      <c r="B40" t="s">
        <v>11</v>
      </c>
      <c r="H40" t="s">
        <v>188</v>
      </c>
      <c r="I40" t="s">
        <v>403</v>
      </c>
    </row>
    <row r="41" spans="1:9" x14ac:dyDescent="0.3">
      <c r="A41" t="s">
        <v>81</v>
      </c>
      <c r="B41" t="s">
        <v>11</v>
      </c>
      <c r="H41" t="s">
        <v>61</v>
      </c>
      <c r="I41" t="s">
        <v>152</v>
      </c>
    </row>
    <row r="42" spans="1:9" x14ac:dyDescent="0.3">
      <c r="A42" t="s">
        <v>86</v>
      </c>
      <c r="B42" t="s">
        <v>11</v>
      </c>
      <c r="H42" t="s">
        <v>214</v>
      </c>
      <c r="I42" t="s">
        <v>134</v>
      </c>
    </row>
    <row r="43" spans="1:9" x14ac:dyDescent="0.3">
      <c r="A43" t="s">
        <v>175</v>
      </c>
      <c r="B43" t="s">
        <v>11</v>
      </c>
      <c r="H43" t="s">
        <v>189</v>
      </c>
      <c r="I43" t="s">
        <v>403</v>
      </c>
    </row>
    <row r="44" spans="1:9" x14ac:dyDescent="0.3">
      <c r="A44" t="s">
        <v>159</v>
      </c>
      <c r="B44" t="s">
        <v>11</v>
      </c>
      <c r="H44" t="s">
        <v>365</v>
      </c>
      <c r="I44" t="s">
        <v>402</v>
      </c>
    </row>
    <row r="45" spans="1:9" x14ac:dyDescent="0.3">
      <c r="A45" t="s">
        <v>181</v>
      </c>
      <c r="B45" t="s">
        <v>11</v>
      </c>
      <c r="H45" t="s">
        <v>260</v>
      </c>
      <c r="I45" t="s">
        <v>55</v>
      </c>
    </row>
    <row r="46" spans="1:9" x14ac:dyDescent="0.3">
      <c r="A46" t="s">
        <v>1297</v>
      </c>
      <c r="B46" t="s">
        <v>11</v>
      </c>
      <c r="H46" t="s">
        <v>215</v>
      </c>
      <c r="I46" t="s">
        <v>134</v>
      </c>
    </row>
    <row r="47" spans="1:9" x14ac:dyDescent="0.3">
      <c r="A47" t="s">
        <v>129</v>
      </c>
      <c r="B47" t="s">
        <v>11</v>
      </c>
      <c r="H47" t="s">
        <v>84</v>
      </c>
      <c r="I47" t="s">
        <v>152</v>
      </c>
    </row>
    <row r="48" spans="1:9" x14ac:dyDescent="0.3">
      <c r="A48" t="s">
        <v>153</v>
      </c>
      <c r="B48" t="s">
        <v>11</v>
      </c>
      <c r="H48" t="s">
        <v>77</v>
      </c>
      <c r="I48" t="s">
        <v>55</v>
      </c>
    </row>
    <row r="49" spans="1:9" x14ac:dyDescent="0.3">
      <c r="A49" t="s">
        <v>166</v>
      </c>
      <c r="B49" t="s">
        <v>11</v>
      </c>
      <c r="H49" t="s">
        <v>366</v>
      </c>
      <c r="I49" t="s">
        <v>401</v>
      </c>
    </row>
    <row r="50" spans="1:9" x14ac:dyDescent="0.3">
      <c r="A50" t="s">
        <v>151</v>
      </c>
      <c r="B50" t="s">
        <v>11</v>
      </c>
      <c r="H50" t="s">
        <v>190</v>
      </c>
      <c r="I50" t="s">
        <v>403</v>
      </c>
    </row>
    <row r="51" spans="1:9" x14ac:dyDescent="0.3">
      <c r="A51" t="s">
        <v>170</v>
      </c>
      <c r="B51" t="s">
        <v>11</v>
      </c>
      <c r="H51" t="s">
        <v>216</v>
      </c>
      <c r="I51" t="s">
        <v>134</v>
      </c>
    </row>
    <row r="52" spans="1:9" x14ac:dyDescent="0.3">
      <c r="A52" t="s">
        <v>163</v>
      </c>
      <c r="B52" t="s">
        <v>11</v>
      </c>
      <c r="H52" t="s">
        <v>95</v>
      </c>
      <c r="I52" t="s">
        <v>152</v>
      </c>
    </row>
    <row r="53" spans="1:9" x14ac:dyDescent="0.3">
      <c r="A53" t="s">
        <v>133</v>
      </c>
      <c r="B53" t="s">
        <v>11</v>
      </c>
      <c r="H53" t="s">
        <v>191</v>
      </c>
      <c r="I53" t="s">
        <v>124</v>
      </c>
    </row>
    <row r="54" spans="1:9" x14ac:dyDescent="0.3">
      <c r="A54" t="s">
        <v>173</v>
      </c>
      <c r="B54" t="s">
        <v>11</v>
      </c>
      <c r="H54" t="s">
        <v>367</v>
      </c>
      <c r="I54" t="s">
        <v>402</v>
      </c>
    </row>
    <row r="55" spans="1:9" x14ac:dyDescent="0.3">
      <c r="A55" t="s">
        <v>184</v>
      </c>
      <c r="B55" t="s">
        <v>11</v>
      </c>
      <c r="H55" t="s">
        <v>261</v>
      </c>
      <c r="I55" t="s">
        <v>55</v>
      </c>
    </row>
    <row r="56" spans="1:9" x14ac:dyDescent="0.3">
      <c r="A56" t="s">
        <v>176</v>
      </c>
      <c r="B56" t="s">
        <v>11</v>
      </c>
      <c r="H56" t="s">
        <v>288</v>
      </c>
      <c r="I56" t="s">
        <v>152</v>
      </c>
    </row>
    <row r="57" spans="1:9" x14ac:dyDescent="0.3">
      <c r="A57" t="s">
        <v>177</v>
      </c>
      <c r="B57" t="s">
        <v>11</v>
      </c>
      <c r="H57" t="s">
        <v>217</v>
      </c>
      <c r="I57" t="s">
        <v>134</v>
      </c>
    </row>
    <row r="58" spans="1:9" x14ac:dyDescent="0.3">
      <c r="A58" t="s">
        <v>143</v>
      </c>
      <c r="B58" t="s">
        <v>11</v>
      </c>
      <c r="H58" t="s">
        <v>262</v>
      </c>
      <c r="I58" t="s">
        <v>55</v>
      </c>
    </row>
    <row r="59" spans="1:9" x14ac:dyDescent="0.3">
      <c r="A59" t="s">
        <v>395</v>
      </c>
      <c r="B59" t="s">
        <v>11</v>
      </c>
      <c r="H59" t="s">
        <v>368</v>
      </c>
      <c r="I59" t="s">
        <v>402</v>
      </c>
    </row>
    <row r="60" spans="1:9" x14ac:dyDescent="0.3">
      <c r="A60" t="s">
        <v>109</v>
      </c>
      <c r="B60" t="s">
        <v>11</v>
      </c>
      <c r="H60" t="s">
        <v>39</v>
      </c>
      <c r="I60" t="s">
        <v>124</v>
      </c>
    </row>
    <row r="61" spans="1:9" x14ac:dyDescent="0.3">
      <c r="A61" t="s">
        <v>120</v>
      </c>
      <c r="B61" t="s">
        <v>11</v>
      </c>
      <c r="H61" t="s">
        <v>218</v>
      </c>
      <c r="I61" t="s">
        <v>134</v>
      </c>
    </row>
    <row r="62" spans="1:9" x14ac:dyDescent="0.3">
      <c r="A62" t="s">
        <v>361</v>
      </c>
      <c r="B62" t="s">
        <v>7</v>
      </c>
      <c r="C62" t="s">
        <v>402</v>
      </c>
      <c r="H62" t="s">
        <v>289</v>
      </c>
      <c r="I62" t="s">
        <v>152</v>
      </c>
    </row>
    <row r="63" spans="1:9" x14ac:dyDescent="0.3">
      <c r="A63" t="s">
        <v>362</v>
      </c>
      <c r="B63" t="s">
        <v>7</v>
      </c>
      <c r="C63" t="s">
        <v>402</v>
      </c>
      <c r="H63" t="s">
        <v>192</v>
      </c>
      <c r="I63" t="s">
        <v>124</v>
      </c>
    </row>
    <row r="64" spans="1:9" x14ac:dyDescent="0.3">
      <c r="A64" t="s">
        <v>363</v>
      </c>
      <c r="B64" t="s">
        <v>7</v>
      </c>
      <c r="C64" t="s">
        <v>402</v>
      </c>
      <c r="H64" t="s">
        <v>369</v>
      </c>
      <c r="I64" t="s">
        <v>402</v>
      </c>
    </row>
    <row r="65" spans="1:9" x14ac:dyDescent="0.3">
      <c r="A65" t="s">
        <v>364</v>
      </c>
      <c r="B65" t="s">
        <v>7</v>
      </c>
      <c r="C65" t="s">
        <v>402</v>
      </c>
      <c r="H65" t="s">
        <v>263</v>
      </c>
      <c r="I65" t="s">
        <v>55</v>
      </c>
    </row>
    <row r="66" spans="1:9" x14ac:dyDescent="0.3">
      <c r="A66" t="s">
        <v>365</v>
      </c>
      <c r="B66" t="s">
        <v>7</v>
      </c>
      <c r="C66" t="s">
        <v>402</v>
      </c>
      <c r="H66" t="s">
        <v>219</v>
      </c>
      <c r="I66" t="s">
        <v>134</v>
      </c>
    </row>
    <row r="67" spans="1:9" x14ac:dyDescent="0.3">
      <c r="A67" t="s">
        <v>366</v>
      </c>
      <c r="B67" t="s">
        <v>7</v>
      </c>
      <c r="C67" t="s">
        <v>401</v>
      </c>
      <c r="H67" t="s">
        <v>290</v>
      </c>
      <c r="I67" t="s">
        <v>97</v>
      </c>
    </row>
    <row r="68" spans="1:9" x14ac:dyDescent="0.3">
      <c r="A68" t="s">
        <v>360</v>
      </c>
      <c r="B68" t="s">
        <v>7</v>
      </c>
      <c r="C68" t="s">
        <v>401</v>
      </c>
      <c r="H68" t="s">
        <v>264</v>
      </c>
      <c r="I68" t="s">
        <v>55</v>
      </c>
    </row>
    <row r="69" spans="1:9" x14ac:dyDescent="0.3">
      <c r="A69" t="s">
        <v>367</v>
      </c>
      <c r="B69" t="s">
        <v>7</v>
      </c>
      <c r="C69" t="s">
        <v>402</v>
      </c>
      <c r="H69" t="s">
        <v>370</v>
      </c>
      <c r="I69" t="s">
        <v>402</v>
      </c>
    </row>
    <row r="70" spans="1:9" x14ac:dyDescent="0.3">
      <c r="A70" t="s">
        <v>368</v>
      </c>
      <c r="B70" t="s">
        <v>7</v>
      </c>
      <c r="C70" t="s">
        <v>402</v>
      </c>
      <c r="H70" t="s">
        <v>193</v>
      </c>
      <c r="I70" t="s">
        <v>124</v>
      </c>
    </row>
    <row r="71" spans="1:9" x14ac:dyDescent="0.3">
      <c r="A71" t="s">
        <v>369</v>
      </c>
      <c r="B71" t="s">
        <v>7</v>
      </c>
      <c r="C71" t="s">
        <v>402</v>
      </c>
      <c r="H71" t="s">
        <v>220</v>
      </c>
      <c r="I71" t="s">
        <v>134</v>
      </c>
    </row>
    <row r="72" spans="1:9" x14ac:dyDescent="0.3">
      <c r="A72" t="s">
        <v>370</v>
      </c>
      <c r="B72" t="s">
        <v>7</v>
      </c>
      <c r="C72" t="s">
        <v>402</v>
      </c>
      <c r="H72" t="s">
        <v>291</v>
      </c>
      <c r="I72" t="s">
        <v>97</v>
      </c>
    </row>
    <row r="73" spans="1:9" x14ac:dyDescent="0.3">
      <c r="A73" t="s">
        <v>371</v>
      </c>
      <c r="B73" t="s">
        <v>7</v>
      </c>
      <c r="C73" t="s">
        <v>401</v>
      </c>
      <c r="H73" t="s">
        <v>88</v>
      </c>
      <c r="I73" t="s">
        <v>124</v>
      </c>
    </row>
    <row r="74" spans="1:9" x14ac:dyDescent="0.3">
      <c r="A74" t="s">
        <v>372</v>
      </c>
      <c r="B74" t="s">
        <v>7</v>
      </c>
      <c r="C74" t="s">
        <v>401</v>
      </c>
      <c r="H74" t="s">
        <v>371</v>
      </c>
      <c r="I74" t="s">
        <v>401</v>
      </c>
    </row>
    <row r="75" spans="1:9" x14ac:dyDescent="0.3">
      <c r="A75" t="s">
        <v>373</v>
      </c>
      <c r="B75" t="s">
        <v>7</v>
      </c>
      <c r="C75" t="s">
        <v>401</v>
      </c>
      <c r="H75" t="s">
        <v>265</v>
      </c>
      <c r="I75" t="s">
        <v>142</v>
      </c>
    </row>
    <row r="76" spans="1:9" x14ac:dyDescent="0.3">
      <c r="A76" t="s">
        <v>374</v>
      </c>
      <c r="B76" t="s">
        <v>7</v>
      </c>
      <c r="C76" t="s">
        <v>402</v>
      </c>
      <c r="H76" t="s">
        <v>57</v>
      </c>
      <c r="I76" t="s">
        <v>97</v>
      </c>
    </row>
    <row r="77" spans="1:9" x14ac:dyDescent="0.3">
      <c r="A77" t="s">
        <v>375</v>
      </c>
      <c r="B77" t="s">
        <v>7</v>
      </c>
      <c r="C77" t="s">
        <v>402</v>
      </c>
      <c r="H77" t="s">
        <v>221</v>
      </c>
      <c r="I77" t="s">
        <v>134</v>
      </c>
    </row>
    <row r="78" spans="1:9" x14ac:dyDescent="0.3">
      <c r="A78" t="s">
        <v>376</v>
      </c>
      <c r="B78" t="s">
        <v>7</v>
      </c>
      <c r="C78" t="s">
        <v>402</v>
      </c>
      <c r="H78" t="s">
        <v>23</v>
      </c>
      <c r="I78" t="s">
        <v>35</v>
      </c>
    </row>
    <row r="79" spans="1:9" x14ac:dyDescent="0.3">
      <c r="A79" t="s">
        <v>377</v>
      </c>
      <c r="B79" t="s">
        <v>7</v>
      </c>
      <c r="C79" t="s">
        <v>402</v>
      </c>
      <c r="H79" t="s">
        <v>372</v>
      </c>
      <c r="I79" t="s">
        <v>401</v>
      </c>
    </row>
    <row r="80" spans="1:9" x14ac:dyDescent="0.3">
      <c r="A80" t="s">
        <v>378</v>
      </c>
      <c r="B80" t="s">
        <v>7</v>
      </c>
      <c r="C80" t="s">
        <v>401</v>
      </c>
      <c r="H80" t="s">
        <v>266</v>
      </c>
      <c r="I80" t="s">
        <v>142</v>
      </c>
    </row>
    <row r="81" spans="1:9" x14ac:dyDescent="0.3">
      <c r="A81" t="s">
        <v>379</v>
      </c>
      <c r="B81" t="s">
        <v>7</v>
      </c>
      <c r="C81" t="s">
        <v>401</v>
      </c>
      <c r="H81" t="s">
        <v>104</v>
      </c>
      <c r="I81" t="s">
        <v>134</v>
      </c>
    </row>
    <row r="82" spans="1:9" x14ac:dyDescent="0.3">
      <c r="A82" t="s">
        <v>380</v>
      </c>
      <c r="B82" t="s">
        <v>7</v>
      </c>
      <c r="C82" t="s">
        <v>402</v>
      </c>
      <c r="H82" t="s">
        <v>292</v>
      </c>
      <c r="I82" t="s">
        <v>97</v>
      </c>
    </row>
    <row r="83" spans="1:9" x14ac:dyDescent="0.3">
      <c r="A83" t="s">
        <v>381</v>
      </c>
      <c r="B83" t="s">
        <v>7</v>
      </c>
      <c r="C83" t="s">
        <v>401</v>
      </c>
      <c r="H83" t="s">
        <v>50</v>
      </c>
      <c r="I83" t="s">
        <v>142</v>
      </c>
    </row>
    <row r="84" spans="1:9" x14ac:dyDescent="0.3">
      <c r="A84" t="s">
        <v>382</v>
      </c>
      <c r="B84" t="s">
        <v>7</v>
      </c>
      <c r="C84" t="s">
        <v>401</v>
      </c>
      <c r="H84" t="s">
        <v>373</v>
      </c>
      <c r="I84" t="s">
        <v>401</v>
      </c>
    </row>
    <row r="85" spans="1:9" x14ac:dyDescent="0.3">
      <c r="A85" t="s">
        <v>383</v>
      </c>
      <c r="B85" t="s">
        <v>7</v>
      </c>
      <c r="C85" t="s">
        <v>402</v>
      </c>
      <c r="H85" t="s">
        <v>194</v>
      </c>
      <c r="I85" t="s">
        <v>35</v>
      </c>
    </row>
    <row r="86" spans="1:9" x14ac:dyDescent="0.3">
      <c r="A86" t="s">
        <v>384</v>
      </c>
      <c r="B86" t="s">
        <v>7</v>
      </c>
      <c r="C86" t="s">
        <v>401</v>
      </c>
      <c r="H86" t="s">
        <v>222</v>
      </c>
      <c r="I86" t="s">
        <v>136</v>
      </c>
    </row>
    <row r="87" spans="1:9" x14ac:dyDescent="0.3">
      <c r="A87" t="s">
        <v>385</v>
      </c>
      <c r="B87" t="s">
        <v>7</v>
      </c>
      <c r="C87" t="s">
        <v>402</v>
      </c>
      <c r="H87" t="s">
        <v>293</v>
      </c>
      <c r="I87" t="s">
        <v>97</v>
      </c>
    </row>
    <row r="88" spans="1:9" x14ac:dyDescent="0.3">
      <c r="A88" t="s">
        <v>386</v>
      </c>
      <c r="B88" t="s">
        <v>7</v>
      </c>
      <c r="C88" t="s">
        <v>402</v>
      </c>
      <c r="H88" t="s">
        <v>374</v>
      </c>
      <c r="I88" t="s">
        <v>402</v>
      </c>
    </row>
    <row r="89" spans="1:9" x14ac:dyDescent="0.3">
      <c r="A89" t="s">
        <v>387</v>
      </c>
      <c r="B89" t="s">
        <v>7</v>
      </c>
      <c r="C89" t="s">
        <v>401</v>
      </c>
      <c r="H89" t="s">
        <v>267</v>
      </c>
      <c r="I89" t="s">
        <v>142</v>
      </c>
    </row>
    <row r="90" spans="1:9" x14ac:dyDescent="0.3">
      <c r="A90" t="s">
        <v>388</v>
      </c>
      <c r="B90" t="s">
        <v>7</v>
      </c>
      <c r="C90" t="s">
        <v>402</v>
      </c>
      <c r="H90" t="s">
        <v>195</v>
      </c>
      <c r="I90" t="s">
        <v>35</v>
      </c>
    </row>
    <row r="91" spans="1:9" x14ac:dyDescent="0.3">
      <c r="A91" t="s">
        <v>389</v>
      </c>
      <c r="B91" t="s">
        <v>7</v>
      </c>
      <c r="C91" t="s">
        <v>401</v>
      </c>
      <c r="H91" t="s">
        <v>96</v>
      </c>
      <c r="I91" t="s">
        <v>97</v>
      </c>
    </row>
    <row r="92" spans="1:9" x14ac:dyDescent="0.3">
      <c r="A92" t="s">
        <v>390</v>
      </c>
      <c r="B92" t="s">
        <v>7</v>
      </c>
      <c r="C92" t="s">
        <v>402</v>
      </c>
      <c r="H92" t="s">
        <v>33</v>
      </c>
      <c r="I92" t="s">
        <v>136</v>
      </c>
    </row>
    <row r="93" spans="1:9" x14ac:dyDescent="0.3">
      <c r="A93" t="s">
        <v>391</v>
      </c>
      <c r="B93" t="s">
        <v>7</v>
      </c>
      <c r="C93" t="s">
        <v>401</v>
      </c>
      <c r="H93" t="s">
        <v>60</v>
      </c>
      <c r="I93" t="s">
        <v>142</v>
      </c>
    </row>
    <row r="94" spans="1:9" x14ac:dyDescent="0.3">
      <c r="A94" t="s">
        <v>392</v>
      </c>
      <c r="B94" t="s">
        <v>7</v>
      </c>
      <c r="C94" t="s">
        <v>401</v>
      </c>
      <c r="H94" t="s">
        <v>375</v>
      </c>
      <c r="I94" t="s">
        <v>402</v>
      </c>
    </row>
    <row r="95" spans="1:9" x14ac:dyDescent="0.3">
      <c r="H95" t="s">
        <v>31</v>
      </c>
      <c r="I95" t="s">
        <v>35</v>
      </c>
    </row>
    <row r="96" spans="1:9" x14ac:dyDescent="0.3">
      <c r="H96" t="s">
        <v>47</v>
      </c>
      <c r="I96" t="s">
        <v>136</v>
      </c>
    </row>
    <row r="97" spans="1:9" x14ac:dyDescent="0.3">
      <c r="H97" t="s">
        <v>294</v>
      </c>
      <c r="I97" t="s">
        <v>97</v>
      </c>
    </row>
    <row r="98" spans="1:9" x14ac:dyDescent="0.3">
      <c r="H98" t="s">
        <v>46</v>
      </c>
      <c r="I98" t="s">
        <v>35</v>
      </c>
    </row>
    <row r="99" spans="1:9" x14ac:dyDescent="0.3">
      <c r="A99" t="s">
        <v>324</v>
      </c>
      <c r="B99" t="s">
        <v>8</v>
      </c>
      <c r="C99" t="s">
        <v>404</v>
      </c>
      <c r="H99" t="s">
        <v>376</v>
      </c>
      <c r="I99" t="s">
        <v>402</v>
      </c>
    </row>
    <row r="100" spans="1:9" x14ac:dyDescent="0.3">
      <c r="A100" t="s">
        <v>325</v>
      </c>
      <c r="B100" t="s">
        <v>8</v>
      </c>
      <c r="C100" t="s">
        <v>404</v>
      </c>
      <c r="H100" t="s">
        <v>73</v>
      </c>
      <c r="I100" t="s">
        <v>142</v>
      </c>
    </row>
    <row r="101" spans="1:9" x14ac:dyDescent="0.3">
      <c r="A101" t="s">
        <v>326</v>
      </c>
      <c r="B101" t="s">
        <v>8</v>
      </c>
      <c r="C101" t="s">
        <v>404</v>
      </c>
      <c r="H101" t="s">
        <v>295</v>
      </c>
      <c r="I101" t="s">
        <v>97</v>
      </c>
    </row>
    <row r="102" spans="1:9" x14ac:dyDescent="0.3">
      <c r="A102" t="s">
        <v>327</v>
      </c>
      <c r="B102" t="s">
        <v>8</v>
      </c>
      <c r="C102" t="s">
        <v>404</v>
      </c>
      <c r="H102" t="s">
        <v>223</v>
      </c>
      <c r="I102" t="s">
        <v>136</v>
      </c>
    </row>
    <row r="103" spans="1:9" x14ac:dyDescent="0.3">
      <c r="A103" t="s">
        <v>328</v>
      </c>
      <c r="B103" t="s">
        <v>8</v>
      </c>
      <c r="C103" t="s">
        <v>404</v>
      </c>
      <c r="H103" t="s">
        <v>268</v>
      </c>
      <c r="I103" t="s">
        <v>142</v>
      </c>
    </row>
    <row r="104" spans="1:9" x14ac:dyDescent="0.3">
      <c r="A104" t="s">
        <v>329</v>
      </c>
      <c r="B104" t="s">
        <v>8</v>
      </c>
      <c r="C104" t="s">
        <v>404</v>
      </c>
      <c r="H104" t="s">
        <v>377</v>
      </c>
      <c r="I104" t="s">
        <v>402</v>
      </c>
    </row>
    <row r="105" spans="1:9" x14ac:dyDescent="0.3">
      <c r="A105" t="s">
        <v>330</v>
      </c>
      <c r="B105" t="s">
        <v>8</v>
      </c>
      <c r="C105" t="s">
        <v>404</v>
      </c>
      <c r="H105" t="s">
        <v>92</v>
      </c>
      <c r="I105" t="s">
        <v>35</v>
      </c>
    </row>
    <row r="106" spans="1:9" x14ac:dyDescent="0.3">
      <c r="A106" t="s">
        <v>331</v>
      </c>
      <c r="B106" t="s">
        <v>8</v>
      </c>
      <c r="C106" t="s">
        <v>404</v>
      </c>
      <c r="H106" t="s">
        <v>25</v>
      </c>
      <c r="I106" t="s">
        <v>100</v>
      </c>
    </row>
    <row r="107" spans="1:9" x14ac:dyDescent="0.3">
      <c r="A107" t="s">
        <v>332</v>
      </c>
      <c r="B107" t="s">
        <v>8</v>
      </c>
      <c r="C107" t="s">
        <v>404</v>
      </c>
      <c r="H107" t="s">
        <v>196</v>
      </c>
      <c r="I107" t="s">
        <v>128</v>
      </c>
    </row>
    <row r="108" spans="1:9" x14ac:dyDescent="0.3">
      <c r="A108" t="s">
        <v>333</v>
      </c>
      <c r="B108" t="s">
        <v>8</v>
      </c>
      <c r="C108" t="s">
        <v>404</v>
      </c>
      <c r="H108" t="s">
        <v>378</v>
      </c>
      <c r="I108" t="s">
        <v>401</v>
      </c>
    </row>
    <row r="109" spans="1:9" x14ac:dyDescent="0.3">
      <c r="H109" t="s">
        <v>26</v>
      </c>
      <c r="I109" t="s">
        <v>58</v>
      </c>
    </row>
    <row r="110" spans="1:9" x14ac:dyDescent="0.3">
      <c r="H110" t="s">
        <v>99</v>
      </c>
      <c r="I110" t="s">
        <v>136</v>
      </c>
    </row>
    <row r="111" spans="1:9" x14ac:dyDescent="0.3">
      <c r="A111" t="s">
        <v>334</v>
      </c>
      <c r="B111" t="s">
        <v>8</v>
      </c>
      <c r="C111" t="s">
        <v>405</v>
      </c>
      <c r="H111" t="s">
        <v>197</v>
      </c>
      <c r="I111" t="s">
        <v>128</v>
      </c>
    </row>
    <row r="112" spans="1:9" x14ac:dyDescent="0.3">
      <c r="A112" t="s">
        <v>335</v>
      </c>
      <c r="B112" t="s">
        <v>8</v>
      </c>
      <c r="C112" t="s">
        <v>405</v>
      </c>
      <c r="H112" t="s">
        <v>379</v>
      </c>
      <c r="I112" t="s">
        <v>401</v>
      </c>
    </row>
    <row r="113" spans="1:9" x14ac:dyDescent="0.3">
      <c r="A113" t="s">
        <v>337</v>
      </c>
      <c r="B113" t="s">
        <v>8</v>
      </c>
      <c r="C113" t="s">
        <v>405</v>
      </c>
      <c r="H113" t="s">
        <v>42</v>
      </c>
      <c r="I113" t="s">
        <v>58</v>
      </c>
    </row>
    <row r="114" spans="1:9" x14ac:dyDescent="0.3">
      <c r="A114" t="s">
        <v>408</v>
      </c>
      <c r="B114" t="s">
        <v>8</v>
      </c>
      <c r="C114" t="s">
        <v>405</v>
      </c>
      <c r="H114" t="s">
        <v>102</v>
      </c>
      <c r="I114" t="s">
        <v>136</v>
      </c>
    </row>
    <row r="115" spans="1:9" x14ac:dyDescent="0.3">
      <c r="A115" t="s">
        <v>338</v>
      </c>
      <c r="B115" t="s">
        <v>8</v>
      </c>
      <c r="C115" t="s">
        <v>405</v>
      </c>
      <c r="H115" t="s">
        <v>296</v>
      </c>
      <c r="I115" t="s">
        <v>100</v>
      </c>
    </row>
    <row r="116" spans="1:9" x14ac:dyDescent="0.3">
      <c r="H116" t="s">
        <v>198</v>
      </c>
      <c r="I116" t="s">
        <v>128</v>
      </c>
    </row>
    <row r="117" spans="1:9" x14ac:dyDescent="0.3">
      <c r="H117" t="s">
        <v>269</v>
      </c>
      <c r="I117" t="s">
        <v>58</v>
      </c>
    </row>
    <row r="118" spans="1:9" x14ac:dyDescent="0.3">
      <c r="A118" t="s">
        <v>339</v>
      </c>
      <c r="B118" t="s">
        <v>8</v>
      </c>
      <c r="C118" t="s">
        <v>406</v>
      </c>
      <c r="H118" t="s">
        <v>297</v>
      </c>
      <c r="I118" t="s">
        <v>100</v>
      </c>
    </row>
    <row r="119" spans="1:9" x14ac:dyDescent="0.3">
      <c r="A119" t="s">
        <v>340</v>
      </c>
      <c r="B119" t="s">
        <v>8</v>
      </c>
      <c r="C119" t="s">
        <v>406</v>
      </c>
      <c r="H119" t="s">
        <v>380</v>
      </c>
      <c r="I119" t="s">
        <v>402</v>
      </c>
    </row>
    <row r="120" spans="1:9" x14ac:dyDescent="0.3">
      <c r="A120" t="s">
        <v>341</v>
      </c>
      <c r="B120" t="s">
        <v>8</v>
      </c>
      <c r="C120" t="s">
        <v>406</v>
      </c>
      <c r="H120" t="s">
        <v>224</v>
      </c>
      <c r="I120" t="s">
        <v>49</v>
      </c>
    </row>
    <row r="121" spans="1:9" x14ac:dyDescent="0.3">
      <c r="A121" t="s">
        <v>342</v>
      </c>
      <c r="B121" t="s">
        <v>8</v>
      </c>
      <c r="C121" t="s">
        <v>406</v>
      </c>
      <c r="H121" t="s">
        <v>36</v>
      </c>
      <c r="I121" t="s">
        <v>128</v>
      </c>
    </row>
    <row r="122" spans="1:9" x14ac:dyDescent="0.3">
      <c r="H122" t="s">
        <v>69</v>
      </c>
      <c r="I122" t="s">
        <v>58</v>
      </c>
    </row>
    <row r="123" spans="1:9" x14ac:dyDescent="0.3">
      <c r="H123" t="s">
        <v>63</v>
      </c>
      <c r="I123" t="s">
        <v>100</v>
      </c>
    </row>
    <row r="124" spans="1:9" x14ac:dyDescent="0.3">
      <c r="A124" t="s">
        <v>343</v>
      </c>
      <c r="B124" t="s">
        <v>8</v>
      </c>
      <c r="C124" t="s">
        <v>398</v>
      </c>
      <c r="H124" t="s">
        <v>225</v>
      </c>
      <c r="I124" t="s">
        <v>49</v>
      </c>
    </row>
    <row r="125" spans="1:9" x14ac:dyDescent="0.3">
      <c r="A125" t="s">
        <v>344</v>
      </c>
      <c r="B125" t="s">
        <v>8</v>
      </c>
      <c r="C125" t="s">
        <v>398</v>
      </c>
      <c r="H125" t="s">
        <v>381</v>
      </c>
      <c r="I125" t="s">
        <v>401</v>
      </c>
    </row>
    <row r="126" spans="1:9" x14ac:dyDescent="0.3">
      <c r="A126" t="s">
        <v>345</v>
      </c>
      <c r="B126" t="s">
        <v>8</v>
      </c>
      <c r="C126" t="s">
        <v>398</v>
      </c>
      <c r="H126" t="s">
        <v>199</v>
      </c>
      <c r="I126" t="s">
        <v>128</v>
      </c>
    </row>
    <row r="127" spans="1:9" x14ac:dyDescent="0.3">
      <c r="A127" t="s">
        <v>346</v>
      </c>
      <c r="B127" t="s">
        <v>8</v>
      </c>
      <c r="C127" t="s">
        <v>398</v>
      </c>
      <c r="H127" t="s">
        <v>90</v>
      </c>
      <c r="I127" t="s">
        <v>58</v>
      </c>
    </row>
    <row r="128" spans="1:9" x14ac:dyDescent="0.3">
      <c r="A128" t="s">
        <v>347</v>
      </c>
      <c r="B128" t="s">
        <v>8</v>
      </c>
      <c r="C128" t="s">
        <v>398</v>
      </c>
      <c r="H128" t="s">
        <v>298</v>
      </c>
      <c r="I128" t="s">
        <v>100</v>
      </c>
    </row>
    <row r="129" spans="1:9" x14ac:dyDescent="0.3">
      <c r="H129" t="s">
        <v>382</v>
      </c>
      <c r="I129" t="s">
        <v>401</v>
      </c>
    </row>
    <row r="130" spans="1:9" x14ac:dyDescent="0.3">
      <c r="H130" t="s">
        <v>226</v>
      </c>
      <c r="I130" t="s">
        <v>49</v>
      </c>
    </row>
    <row r="131" spans="1:9" x14ac:dyDescent="0.3">
      <c r="A131" t="s">
        <v>348</v>
      </c>
      <c r="B131" t="s">
        <v>8</v>
      </c>
      <c r="C131" t="s">
        <v>399</v>
      </c>
      <c r="H131" t="s">
        <v>200</v>
      </c>
      <c r="I131" t="s">
        <v>128</v>
      </c>
    </row>
    <row r="132" spans="1:9" x14ac:dyDescent="0.3">
      <c r="A132" t="s">
        <v>349</v>
      </c>
      <c r="B132" t="s">
        <v>8</v>
      </c>
      <c r="C132" t="s">
        <v>399</v>
      </c>
      <c r="H132" t="s">
        <v>91</v>
      </c>
      <c r="I132" t="s">
        <v>58</v>
      </c>
    </row>
    <row r="133" spans="1:9" x14ac:dyDescent="0.3">
      <c r="A133" t="s">
        <v>350</v>
      </c>
      <c r="B133" t="s">
        <v>8</v>
      </c>
      <c r="C133" t="s">
        <v>399</v>
      </c>
      <c r="H133" t="s">
        <v>299</v>
      </c>
      <c r="I133" t="s">
        <v>100</v>
      </c>
    </row>
    <row r="134" spans="1:9" x14ac:dyDescent="0.3">
      <c r="A134" t="s">
        <v>351</v>
      </c>
      <c r="B134" t="s">
        <v>8</v>
      </c>
      <c r="C134" t="s">
        <v>399</v>
      </c>
      <c r="H134" t="s">
        <v>227</v>
      </c>
      <c r="I134" t="s">
        <v>49</v>
      </c>
    </row>
    <row r="135" spans="1:9" x14ac:dyDescent="0.3">
      <c r="A135" t="s">
        <v>352</v>
      </c>
      <c r="B135" t="s">
        <v>8</v>
      </c>
      <c r="C135" t="s">
        <v>399</v>
      </c>
      <c r="H135" t="s">
        <v>383</v>
      </c>
      <c r="I135" t="s">
        <v>402</v>
      </c>
    </row>
    <row r="136" spans="1:9" x14ac:dyDescent="0.3">
      <c r="A136" t="s">
        <v>353</v>
      </c>
      <c r="B136" t="s">
        <v>8</v>
      </c>
      <c r="C136" t="s">
        <v>399</v>
      </c>
      <c r="H136" t="s">
        <v>201</v>
      </c>
      <c r="I136" t="s">
        <v>128</v>
      </c>
    </row>
    <row r="137" spans="1:9" x14ac:dyDescent="0.3">
      <c r="A137" t="s">
        <v>354</v>
      </c>
      <c r="B137" t="s">
        <v>8</v>
      </c>
      <c r="C137" t="s">
        <v>399</v>
      </c>
      <c r="H137" t="s">
        <v>108</v>
      </c>
      <c r="I137" t="s">
        <v>58</v>
      </c>
    </row>
    <row r="138" spans="1:9" x14ac:dyDescent="0.3">
      <c r="H138" t="s">
        <v>300</v>
      </c>
      <c r="I138" t="s">
        <v>100</v>
      </c>
    </row>
    <row r="139" spans="1:9" x14ac:dyDescent="0.3">
      <c r="H139" t="s">
        <v>228</v>
      </c>
      <c r="I139" t="s">
        <v>49</v>
      </c>
    </row>
    <row r="140" spans="1:9" x14ac:dyDescent="0.3">
      <c r="A140" t="s">
        <v>355</v>
      </c>
      <c r="B140" t="s">
        <v>8</v>
      </c>
      <c r="C140" t="s">
        <v>400</v>
      </c>
      <c r="H140" t="s">
        <v>384</v>
      </c>
      <c r="I140" t="s">
        <v>401</v>
      </c>
    </row>
    <row r="141" spans="1:9" x14ac:dyDescent="0.3">
      <c r="A141" t="s">
        <v>356</v>
      </c>
      <c r="B141" t="s">
        <v>8</v>
      </c>
      <c r="C141" t="s">
        <v>400</v>
      </c>
      <c r="H141" t="s">
        <v>202</v>
      </c>
      <c r="I141" t="s">
        <v>128</v>
      </c>
    </row>
    <row r="142" spans="1:9" x14ac:dyDescent="0.3">
      <c r="A142" t="s">
        <v>357</v>
      </c>
      <c r="B142" t="s">
        <v>8</v>
      </c>
      <c r="C142" t="s">
        <v>400</v>
      </c>
      <c r="H142" t="s">
        <v>28</v>
      </c>
      <c r="I142" t="s">
        <v>67</v>
      </c>
    </row>
    <row r="143" spans="1:9" x14ac:dyDescent="0.3">
      <c r="A143" t="s">
        <v>358</v>
      </c>
      <c r="B143" t="s">
        <v>8</v>
      </c>
      <c r="C143" t="s">
        <v>400</v>
      </c>
      <c r="H143" t="s">
        <v>301</v>
      </c>
      <c r="I143" t="s">
        <v>156</v>
      </c>
    </row>
    <row r="144" spans="1:9" x14ac:dyDescent="0.3">
      <c r="A144" t="s">
        <v>359</v>
      </c>
      <c r="B144" t="s">
        <v>8</v>
      </c>
      <c r="C144" t="s">
        <v>400</v>
      </c>
      <c r="H144" t="s">
        <v>229</v>
      </c>
      <c r="I144" t="s">
        <v>49</v>
      </c>
    </row>
    <row r="145" spans="1:9" x14ac:dyDescent="0.3">
      <c r="H145" t="s">
        <v>385</v>
      </c>
      <c r="I145" t="s">
        <v>402</v>
      </c>
    </row>
    <row r="146" spans="1:9" x14ac:dyDescent="0.3">
      <c r="H146" t="s">
        <v>40</v>
      </c>
      <c r="I146" t="s">
        <v>37</v>
      </c>
    </row>
    <row r="147" spans="1:9" x14ac:dyDescent="0.3">
      <c r="H147" t="s">
        <v>270</v>
      </c>
      <c r="I147" t="s">
        <v>67</v>
      </c>
    </row>
    <row r="148" spans="1:9" x14ac:dyDescent="0.3">
      <c r="H148" t="s">
        <v>302</v>
      </c>
      <c r="I148" t="s">
        <v>156</v>
      </c>
    </row>
    <row r="149" spans="1:9" x14ac:dyDescent="0.3">
      <c r="H149" t="s">
        <v>230</v>
      </c>
      <c r="I149" t="s">
        <v>49</v>
      </c>
    </row>
    <row r="150" spans="1:9" x14ac:dyDescent="0.3">
      <c r="H150" t="s">
        <v>386</v>
      </c>
      <c r="I150" t="s">
        <v>402</v>
      </c>
    </row>
    <row r="151" spans="1:9" x14ac:dyDescent="0.3">
      <c r="H151" t="s">
        <v>203</v>
      </c>
      <c r="I151" t="s">
        <v>37</v>
      </c>
    </row>
    <row r="152" spans="1:9" x14ac:dyDescent="0.3">
      <c r="H152" t="s">
        <v>271</v>
      </c>
      <c r="I152" t="s">
        <v>67</v>
      </c>
    </row>
    <row r="153" spans="1:9" x14ac:dyDescent="0.3">
      <c r="A153" t="s">
        <v>403</v>
      </c>
      <c r="B153" t="s">
        <v>9</v>
      </c>
      <c r="C153" t="s">
        <v>407</v>
      </c>
      <c r="H153" t="s">
        <v>65</v>
      </c>
      <c r="I153" t="s">
        <v>49</v>
      </c>
    </row>
    <row r="154" spans="1:9" x14ac:dyDescent="0.3">
      <c r="A154" t="s">
        <v>187</v>
      </c>
      <c r="B154" t="s">
        <v>10</v>
      </c>
      <c r="C154" t="s">
        <v>403</v>
      </c>
      <c r="H154" t="s">
        <v>303</v>
      </c>
      <c r="I154" t="s">
        <v>156</v>
      </c>
    </row>
    <row r="155" spans="1:9" x14ac:dyDescent="0.3">
      <c r="A155" t="s">
        <v>188</v>
      </c>
      <c r="B155" t="s">
        <v>10</v>
      </c>
      <c r="C155" t="s">
        <v>403</v>
      </c>
      <c r="H155" t="s">
        <v>387</v>
      </c>
      <c r="I155" t="s">
        <v>401</v>
      </c>
    </row>
    <row r="156" spans="1:9" x14ac:dyDescent="0.3">
      <c r="A156" t="s">
        <v>189</v>
      </c>
      <c r="B156" t="s">
        <v>10</v>
      </c>
      <c r="C156" t="s">
        <v>403</v>
      </c>
      <c r="H156" t="s">
        <v>62</v>
      </c>
      <c r="I156" t="s">
        <v>37</v>
      </c>
    </row>
    <row r="157" spans="1:9" x14ac:dyDescent="0.3">
      <c r="A157" t="s">
        <v>190</v>
      </c>
      <c r="B157" t="s">
        <v>10</v>
      </c>
      <c r="C157" t="s">
        <v>403</v>
      </c>
      <c r="H157" t="s">
        <v>54</v>
      </c>
      <c r="I157" t="s">
        <v>67</v>
      </c>
    </row>
    <row r="158" spans="1:9" x14ac:dyDescent="0.3">
      <c r="H158" t="s">
        <v>231</v>
      </c>
      <c r="I158" t="s">
        <v>49</v>
      </c>
    </row>
    <row r="159" spans="1:9" x14ac:dyDescent="0.3">
      <c r="A159" t="s">
        <v>124</v>
      </c>
      <c r="B159" t="s">
        <v>9</v>
      </c>
      <c r="C159" t="s">
        <v>407</v>
      </c>
      <c r="H159" t="s">
        <v>304</v>
      </c>
      <c r="I159" t="s">
        <v>156</v>
      </c>
    </row>
    <row r="160" spans="1:9" x14ac:dyDescent="0.3">
      <c r="A160" t="s">
        <v>191</v>
      </c>
      <c r="B160" t="s">
        <v>10</v>
      </c>
      <c r="C160" t="s">
        <v>124</v>
      </c>
      <c r="H160" t="s">
        <v>388</v>
      </c>
      <c r="I160" t="s">
        <v>402</v>
      </c>
    </row>
    <row r="161" spans="1:9" x14ac:dyDescent="0.3">
      <c r="A161" t="s">
        <v>39</v>
      </c>
      <c r="B161" t="s">
        <v>10</v>
      </c>
      <c r="C161" t="s">
        <v>124</v>
      </c>
      <c r="H161" t="s">
        <v>68</v>
      </c>
      <c r="I161" t="s">
        <v>37</v>
      </c>
    </row>
    <row r="162" spans="1:9" x14ac:dyDescent="0.3">
      <c r="A162" t="s">
        <v>192</v>
      </c>
      <c r="B162" t="s">
        <v>10</v>
      </c>
      <c r="C162" t="s">
        <v>124</v>
      </c>
      <c r="H162" t="s">
        <v>71</v>
      </c>
      <c r="I162" t="s">
        <v>67</v>
      </c>
    </row>
    <row r="163" spans="1:9" x14ac:dyDescent="0.3">
      <c r="A163" t="s">
        <v>193</v>
      </c>
      <c r="B163" t="s">
        <v>10</v>
      </c>
      <c r="C163" t="s">
        <v>124</v>
      </c>
      <c r="H163" t="s">
        <v>232</v>
      </c>
      <c r="I163" t="s">
        <v>49</v>
      </c>
    </row>
    <row r="164" spans="1:9" x14ac:dyDescent="0.3">
      <c r="A164" t="s">
        <v>88</v>
      </c>
      <c r="B164" t="s">
        <v>10</v>
      </c>
      <c r="C164" t="s">
        <v>124</v>
      </c>
      <c r="H164" t="s">
        <v>305</v>
      </c>
      <c r="I164" t="s">
        <v>156</v>
      </c>
    </row>
    <row r="165" spans="1:9" x14ac:dyDescent="0.3">
      <c r="H165" t="s">
        <v>389</v>
      </c>
      <c r="I165" t="s">
        <v>401</v>
      </c>
    </row>
    <row r="166" spans="1:9" x14ac:dyDescent="0.3">
      <c r="H166" t="s">
        <v>89</v>
      </c>
      <c r="I166" t="s">
        <v>37</v>
      </c>
    </row>
    <row r="167" spans="1:9" x14ac:dyDescent="0.3">
      <c r="H167" t="s">
        <v>272</v>
      </c>
      <c r="I167" t="s">
        <v>67</v>
      </c>
    </row>
    <row r="168" spans="1:9" x14ac:dyDescent="0.3">
      <c r="H168" t="s">
        <v>306</v>
      </c>
      <c r="I168" t="s">
        <v>156</v>
      </c>
    </row>
    <row r="169" spans="1:9" x14ac:dyDescent="0.3">
      <c r="H169" t="s">
        <v>233</v>
      </c>
      <c r="I169" t="s">
        <v>49</v>
      </c>
    </row>
    <row r="170" spans="1:9" x14ac:dyDescent="0.3">
      <c r="H170" t="s">
        <v>390</v>
      </c>
      <c r="I170" t="s">
        <v>402</v>
      </c>
    </row>
    <row r="171" spans="1:9" x14ac:dyDescent="0.3">
      <c r="H171" t="s">
        <v>93</v>
      </c>
      <c r="I171" t="s">
        <v>67</v>
      </c>
    </row>
    <row r="172" spans="1:9" x14ac:dyDescent="0.3">
      <c r="H172" t="s">
        <v>101</v>
      </c>
      <c r="I172" t="s">
        <v>37</v>
      </c>
    </row>
    <row r="173" spans="1:9" x14ac:dyDescent="0.3">
      <c r="H173" t="s">
        <v>307</v>
      </c>
      <c r="I173" t="s">
        <v>156</v>
      </c>
    </row>
    <row r="174" spans="1:9" x14ac:dyDescent="0.3">
      <c r="H174" t="s">
        <v>234</v>
      </c>
      <c r="I174" t="s">
        <v>139</v>
      </c>
    </row>
    <row r="175" spans="1:9" x14ac:dyDescent="0.3">
      <c r="H175" t="s">
        <v>391</v>
      </c>
      <c r="I175" t="s">
        <v>401</v>
      </c>
    </row>
    <row r="176" spans="1:9" x14ac:dyDescent="0.3">
      <c r="H176" t="s">
        <v>273</v>
      </c>
      <c r="I176" t="s">
        <v>146</v>
      </c>
    </row>
    <row r="177" spans="1:9" x14ac:dyDescent="0.3">
      <c r="H177" t="s">
        <v>103</v>
      </c>
      <c r="I177" t="s">
        <v>37</v>
      </c>
    </row>
    <row r="178" spans="1:9" x14ac:dyDescent="0.3">
      <c r="H178" t="s">
        <v>235</v>
      </c>
      <c r="I178" t="s">
        <v>139</v>
      </c>
    </row>
    <row r="179" spans="1:9" x14ac:dyDescent="0.3">
      <c r="H179" t="s">
        <v>392</v>
      </c>
      <c r="I179" t="s">
        <v>401</v>
      </c>
    </row>
    <row r="180" spans="1:9" x14ac:dyDescent="0.3">
      <c r="H180" t="s">
        <v>308</v>
      </c>
      <c r="I180" t="s">
        <v>156</v>
      </c>
    </row>
    <row r="181" spans="1:9" x14ac:dyDescent="0.3">
      <c r="H181" t="s">
        <v>107</v>
      </c>
      <c r="I181" t="s">
        <v>37</v>
      </c>
    </row>
    <row r="182" spans="1:9" x14ac:dyDescent="0.3">
      <c r="H182" t="s">
        <v>274</v>
      </c>
      <c r="I182" t="s">
        <v>146</v>
      </c>
    </row>
    <row r="183" spans="1:9" x14ac:dyDescent="0.3">
      <c r="A183" t="s">
        <v>1291</v>
      </c>
      <c r="B183" t="s">
        <v>11</v>
      </c>
      <c r="C183" t="s">
        <v>407</v>
      </c>
      <c r="H183" t="s">
        <v>41</v>
      </c>
      <c r="I183" t="s">
        <v>139</v>
      </c>
    </row>
    <row r="184" spans="1:9" x14ac:dyDescent="0.3">
      <c r="A184" t="s">
        <v>1293</v>
      </c>
      <c r="B184" t="s">
        <v>11</v>
      </c>
      <c r="H184" t="s">
        <v>324</v>
      </c>
      <c r="I184" t="s">
        <v>404</v>
      </c>
    </row>
    <row r="185" spans="1:9" x14ac:dyDescent="0.3">
      <c r="A185" t="s">
        <v>194</v>
      </c>
      <c r="B185" t="s">
        <v>10</v>
      </c>
      <c r="C185" t="s">
        <v>35</v>
      </c>
      <c r="H185" t="s">
        <v>309</v>
      </c>
      <c r="I185" t="s">
        <v>156</v>
      </c>
    </row>
    <row r="186" spans="1:9" x14ac:dyDescent="0.3">
      <c r="A186" t="s">
        <v>195</v>
      </c>
      <c r="B186" t="s">
        <v>10</v>
      </c>
      <c r="C186" t="s">
        <v>35</v>
      </c>
      <c r="H186" t="s">
        <v>275</v>
      </c>
      <c r="I186" t="s">
        <v>146</v>
      </c>
    </row>
    <row r="187" spans="1:9" x14ac:dyDescent="0.3">
      <c r="A187" t="s">
        <v>31</v>
      </c>
      <c r="B187" t="s">
        <v>10</v>
      </c>
      <c r="C187" t="s">
        <v>35</v>
      </c>
      <c r="H187" t="s">
        <v>236</v>
      </c>
      <c r="I187" t="s">
        <v>139</v>
      </c>
    </row>
    <row r="188" spans="1:9" x14ac:dyDescent="0.3">
      <c r="A188" t="s">
        <v>46</v>
      </c>
      <c r="B188" t="s">
        <v>10</v>
      </c>
      <c r="C188" t="s">
        <v>35</v>
      </c>
      <c r="H188" t="s">
        <v>204</v>
      </c>
      <c r="I188" t="s">
        <v>131</v>
      </c>
    </row>
    <row r="189" spans="1:9" x14ac:dyDescent="0.3">
      <c r="A189" t="s">
        <v>92</v>
      </c>
      <c r="B189" t="s">
        <v>10</v>
      </c>
      <c r="C189" t="s">
        <v>35</v>
      </c>
      <c r="H189" t="s">
        <v>325</v>
      </c>
      <c r="I189" t="s">
        <v>404</v>
      </c>
    </row>
    <row r="190" spans="1:9" x14ac:dyDescent="0.3">
      <c r="H190" t="s">
        <v>310</v>
      </c>
      <c r="I190" t="s">
        <v>156</v>
      </c>
    </row>
    <row r="191" spans="1:9" x14ac:dyDescent="0.3">
      <c r="A191" t="s">
        <v>128</v>
      </c>
      <c r="B191" t="s">
        <v>9</v>
      </c>
      <c r="C191" t="s">
        <v>407</v>
      </c>
      <c r="H191" t="s">
        <v>276</v>
      </c>
      <c r="I191" t="s">
        <v>146</v>
      </c>
    </row>
    <row r="192" spans="1:9" x14ac:dyDescent="0.3">
      <c r="A192" t="s">
        <v>196</v>
      </c>
      <c r="B192" t="s">
        <v>10</v>
      </c>
      <c r="C192" t="s">
        <v>128</v>
      </c>
      <c r="H192" t="s">
        <v>311</v>
      </c>
      <c r="I192" t="s">
        <v>156</v>
      </c>
    </row>
    <row r="193" spans="1:9" x14ac:dyDescent="0.3">
      <c r="A193" t="s">
        <v>197</v>
      </c>
      <c r="B193" t="s">
        <v>10</v>
      </c>
      <c r="C193" t="s">
        <v>128</v>
      </c>
      <c r="H193" t="s">
        <v>205</v>
      </c>
      <c r="I193" t="s">
        <v>131</v>
      </c>
    </row>
    <row r="194" spans="1:9" x14ac:dyDescent="0.3">
      <c r="A194" t="s">
        <v>198</v>
      </c>
      <c r="B194" t="s">
        <v>10</v>
      </c>
      <c r="C194" t="s">
        <v>128</v>
      </c>
      <c r="H194" t="s">
        <v>326</v>
      </c>
      <c r="I194" t="s">
        <v>404</v>
      </c>
    </row>
    <row r="195" spans="1:9" x14ac:dyDescent="0.3">
      <c r="A195" t="s">
        <v>36</v>
      </c>
      <c r="B195" t="s">
        <v>10</v>
      </c>
      <c r="C195" t="s">
        <v>128</v>
      </c>
      <c r="H195" t="s">
        <v>237</v>
      </c>
      <c r="I195" t="s">
        <v>139</v>
      </c>
    </row>
    <row r="196" spans="1:9" x14ac:dyDescent="0.3">
      <c r="A196" t="s">
        <v>199</v>
      </c>
      <c r="B196" t="s">
        <v>10</v>
      </c>
      <c r="C196" t="s">
        <v>128</v>
      </c>
      <c r="H196" t="s">
        <v>277</v>
      </c>
      <c r="I196" t="s">
        <v>146</v>
      </c>
    </row>
    <row r="197" spans="1:9" x14ac:dyDescent="0.3">
      <c r="A197" t="s">
        <v>200</v>
      </c>
      <c r="B197" t="s">
        <v>10</v>
      </c>
      <c r="C197" t="s">
        <v>128</v>
      </c>
      <c r="H197" t="s">
        <v>312</v>
      </c>
      <c r="I197" t="s">
        <v>158</v>
      </c>
    </row>
    <row r="198" spans="1:9" x14ac:dyDescent="0.3">
      <c r="A198" t="s">
        <v>201</v>
      </c>
      <c r="B198" t="s">
        <v>10</v>
      </c>
      <c r="C198" t="s">
        <v>128</v>
      </c>
      <c r="H198" t="s">
        <v>206</v>
      </c>
      <c r="I198" t="s">
        <v>131</v>
      </c>
    </row>
    <row r="199" spans="1:9" x14ac:dyDescent="0.3">
      <c r="A199" t="s">
        <v>202</v>
      </c>
      <c r="B199" t="s">
        <v>10</v>
      </c>
      <c r="C199" t="s">
        <v>128</v>
      </c>
      <c r="H199" t="s">
        <v>238</v>
      </c>
      <c r="I199" t="s">
        <v>139</v>
      </c>
    </row>
    <row r="200" spans="1:9" x14ac:dyDescent="0.3">
      <c r="H200" t="s">
        <v>327</v>
      </c>
      <c r="I200" t="s">
        <v>404</v>
      </c>
    </row>
    <row r="201" spans="1:9" x14ac:dyDescent="0.3">
      <c r="A201" t="s">
        <v>37</v>
      </c>
      <c r="B201" t="s">
        <v>9</v>
      </c>
      <c r="C201" t="s">
        <v>407</v>
      </c>
      <c r="H201" t="s">
        <v>278</v>
      </c>
      <c r="I201" t="s">
        <v>146</v>
      </c>
    </row>
    <row r="202" spans="1:9" x14ac:dyDescent="0.3">
      <c r="A202" t="s">
        <v>40</v>
      </c>
      <c r="B202" t="s">
        <v>10</v>
      </c>
      <c r="C202" t="s">
        <v>37</v>
      </c>
      <c r="H202" t="s">
        <v>328</v>
      </c>
      <c r="I202" t="s">
        <v>404</v>
      </c>
    </row>
    <row r="203" spans="1:9" x14ac:dyDescent="0.3">
      <c r="A203" t="s">
        <v>203</v>
      </c>
      <c r="B203" t="s">
        <v>10</v>
      </c>
      <c r="C203" t="s">
        <v>37</v>
      </c>
      <c r="H203" t="s">
        <v>207</v>
      </c>
      <c r="I203" t="s">
        <v>131</v>
      </c>
    </row>
    <row r="204" spans="1:9" x14ac:dyDescent="0.3">
      <c r="A204" t="s">
        <v>62</v>
      </c>
      <c r="B204" t="s">
        <v>10</v>
      </c>
      <c r="C204" t="s">
        <v>37</v>
      </c>
      <c r="H204" t="s">
        <v>313</v>
      </c>
      <c r="I204" t="s">
        <v>158</v>
      </c>
    </row>
    <row r="205" spans="1:9" x14ac:dyDescent="0.3">
      <c r="A205" t="s">
        <v>68</v>
      </c>
      <c r="B205" t="s">
        <v>10</v>
      </c>
      <c r="C205" t="s">
        <v>37</v>
      </c>
      <c r="H205" t="s">
        <v>239</v>
      </c>
      <c r="I205" t="s">
        <v>139</v>
      </c>
    </row>
    <row r="206" spans="1:9" x14ac:dyDescent="0.3">
      <c r="A206" t="s">
        <v>89</v>
      </c>
      <c r="B206" t="s">
        <v>10</v>
      </c>
      <c r="C206" t="s">
        <v>37</v>
      </c>
      <c r="H206" t="s">
        <v>279</v>
      </c>
      <c r="I206" t="s">
        <v>146</v>
      </c>
    </row>
    <row r="207" spans="1:9" x14ac:dyDescent="0.3">
      <c r="A207" t="s">
        <v>101</v>
      </c>
      <c r="B207" t="s">
        <v>10</v>
      </c>
      <c r="C207" t="s">
        <v>37</v>
      </c>
      <c r="H207" t="s">
        <v>329</v>
      </c>
      <c r="I207" t="s">
        <v>404</v>
      </c>
    </row>
    <row r="208" spans="1:9" x14ac:dyDescent="0.3">
      <c r="A208" t="s">
        <v>103</v>
      </c>
      <c r="B208" t="s">
        <v>10</v>
      </c>
      <c r="C208" t="s">
        <v>37</v>
      </c>
      <c r="H208" t="s">
        <v>208</v>
      </c>
      <c r="I208" t="s">
        <v>131</v>
      </c>
    </row>
    <row r="209" spans="1:9" x14ac:dyDescent="0.3">
      <c r="A209" t="s">
        <v>107</v>
      </c>
      <c r="B209" t="s">
        <v>10</v>
      </c>
      <c r="C209" t="s">
        <v>37</v>
      </c>
      <c r="H209" t="s">
        <v>80</v>
      </c>
      <c r="I209" t="s">
        <v>158</v>
      </c>
    </row>
    <row r="210" spans="1:9" x14ac:dyDescent="0.3">
      <c r="H210" t="s">
        <v>240</v>
      </c>
      <c r="I210" t="s">
        <v>139</v>
      </c>
    </row>
    <row r="211" spans="1:9" x14ac:dyDescent="0.3">
      <c r="H211" t="s">
        <v>34</v>
      </c>
      <c r="I211" t="s">
        <v>74</v>
      </c>
    </row>
    <row r="212" spans="1:9" x14ac:dyDescent="0.3">
      <c r="H212" t="s">
        <v>241</v>
      </c>
      <c r="I212" t="s">
        <v>139</v>
      </c>
    </row>
    <row r="213" spans="1:9" x14ac:dyDescent="0.3">
      <c r="A213" t="s">
        <v>131</v>
      </c>
      <c r="B213" t="s">
        <v>9</v>
      </c>
      <c r="C213" t="s">
        <v>407</v>
      </c>
      <c r="H213" t="s">
        <v>209</v>
      </c>
      <c r="I213" t="s">
        <v>131</v>
      </c>
    </row>
    <row r="214" spans="1:9" x14ac:dyDescent="0.3">
      <c r="A214" t="s">
        <v>204</v>
      </c>
      <c r="B214" t="s">
        <v>10</v>
      </c>
      <c r="C214" t="s">
        <v>131</v>
      </c>
      <c r="H214" t="s">
        <v>98</v>
      </c>
      <c r="I214" t="s">
        <v>158</v>
      </c>
    </row>
    <row r="215" spans="1:9" x14ac:dyDescent="0.3">
      <c r="A215" t="s">
        <v>205</v>
      </c>
      <c r="B215" t="s">
        <v>10</v>
      </c>
      <c r="C215" t="s">
        <v>131</v>
      </c>
      <c r="H215" t="s">
        <v>330</v>
      </c>
      <c r="I215" t="s">
        <v>404</v>
      </c>
    </row>
    <row r="216" spans="1:9" x14ac:dyDescent="0.3">
      <c r="A216" t="s">
        <v>206</v>
      </c>
      <c r="B216" t="s">
        <v>10</v>
      </c>
      <c r="C216" t="s">
        <v>131</v>
      </c>
      <c r="H216" t="s">
        <v>48</v>
      </c>
      <c r="I216" t="s">
        <v>74</v>
      </c>
    </row>
    <row r="217" spans="1:9" x14ac:dyDescent="0.3">
      <c r="A217" t="s">
        <v>207</v>
      </c>
      <c r="B217" t="s">
        <v>10</v>
      </c>
      <c r="C217" t="s">
        <v>131</v>
      </c>
      <c r="H217" t="s">
        <v>242</v>
      </c>
      <c r="I217" t="s">
        <v>139</v>
      </c>
    </row>
    <row r="218" spans="1:9" x14ac:dyDescent="0.3">
      <c r="A218" t="s">
        <v>208</v>
      </c>
      <c r="B218" t="s">
        <v>10</v>
      </c>
      <c r="C218" t="s">
        <v>131</v>
      </c>
      <c r="H218" t="s">
        <v>210</v>
      </c>
      <c r="I218" t="s">
        <v>45</v>
      </c>
    </row>
    <row r="219" spans="1:9" x14ac:dyDescent="0.3">
      <c r="A219" t="s">
        <v>209</v>
      </c>
      <c r="B219" t="s">
        <v>10</v>
      </c>
      <c r="C219" t="s">
        <v>131</v>
      </c>
      <c r="H219" t="s">
        <v>314</v>
      </c>
      <c r="I219" t="s">
        <v>158</v>
      </c>
    </row>
    <row r="220" spans="1:9" x14ac:dyDescent="0.3">
      <c r="H220" t="s">
        <v>331</v>
      </c>
      <c r="I220" t="s">
        <v>404</v>
      </c>
    </row>
    <row r="221" spans="1:9" x14ac:dyDescent="0.3">
      <c r="H221" t="s">
        <v>51</v>
      </c>
      <c r="I221" t="s">
        <v>74</v>
      </c>
    </row>
    <row r="222" spans="1:9" x14ac:dyDescent="0.3">
      <c r="H222" t="s">
        <v>24</v>
      </c>
      <c r="I222" t="s">
        <v>140</v>
      </c>
    </row>
    <row r="223" spans="1:9" x14ac:dyDescent="0.3">
      <c r="H223" t="s">
        <v>211</v>
      </c>
      <c r="I223" t="s">
        <v>45</v>
      </c>
    </row>
    <row r="224" spans="1:9" x14ac:dyDescent="0.3">
      <c r="H224" t="s">
        <v>315</v>
      </c>
      <c r="I224" t="s">
        <v>160</v>
      </c>
    </row>
    <row r="225" spans="1:9" x14ac:dyDescent="0.3">
      <c r="H225" t="s">
        <v>332</v>
      </c>
      <c r="I225" t="s">
        <v>404</v>
      </c>
    </row>
    <row r="226" spans="1:9" x14ac:dyDescent="0.3">
      <c r="H226" t="s">
        <v>78</v>
      </c>
      <c r="I226" t="s">
        <v>74</v>
      </c>
    </row>
    <row r="227" spans="1:9" x14ac:dyDescent="0.3">
      <c r="H227" t="s">
        <v>243</v>
      </c>
      <c r="I227" t="s">
        <v>140</v>
      </c>
    </row>
    <row r="228" spans="1:9" x14ac:dyDescent="0.3">
      <c r="A228" t="s">
        <v>45</v>
      </c>
      <c r="B228" t="s">
        <v>9</v>
      </c>
      <c r="C228" t="s">
        <v>407</v>
      </c>
      <c r="H228" t="s">
        <v>316</v>
      </c>
      <c r="I228" t="s">
        <v>160</v>
      </c>
    </row>
    <row r="229" spans="1:9" x14ac:dyDescent="0.3">
      <c r="A229" t="s">
        <v>210</v>
      </c>
      <c r="B229" t="s">
        <v>10</v>
      </c>
      <c r="C229" t="s">
        <v>45</v>
      </c>
      <c r="H229" t="s">
        <v>333</v>
      </c>
      <c r="I229" t="s">
        <v>404</v>
      </c>
    </row>
    <row r="230" spans="1:9" x14ac:dyDescent="0.3">
      <c r="A230" t="s">
        <v>211</v>
      </c>
      <c r="B230" t="s">
        <v>10</v>
      </c>
      <c r="C230" t="s">
        <v>45</v>
      </c>
      <c r="H230" t="s">
        <v>82</v>
      </c>
      <c r="I230" t="s">
        <v>74</v>
      </c>
    </row>
    <row r="231" spans="1:9" x14ac:dyDescent="0.3">
      <c r="A231" t="s">
        <v>56</v>
      </c>
      <c r="B231" t="s">
        <v>10</v>
      </c>
      <c r="C231" t="s">
        <v>45</v>
      </c>
      <c r="H231" t="s">
        <v>244</v>
      </c>
      <c r="I231" t="s">
        <v>140</v>
      </c>
    </row>
    <row r="232" spans="1:9" x14ac:dyDescent="0.3">
      <c r="A232" t="s">
        <v>79</v>
      </c>
      <c r="B232" t="s">
        <v>10</v>
      </c>
      <c r="C232" t="s">
        <v>45</v>
      </c>
      <c r="H232" t="s">
        <v>30</v>
      </c>
      <c r="I232" t="s">
        <v>160</v>
      </c>
    </row>
    <row r="233" spans="1:9" x14ac:dyDescent="0.3">
      <c r="A233" t="s">
        <v>106</v>
      </c>
      <c r="B233" t="s">
        <v>10</v>
      </c>
      <c r="C233" t="s">
        <v>45</v>
      </c>
      <c r="H233" t="s">
        <v>334</v>
      </c>
      <c r="I233" t="s">
        <v>405</v>
      </c>
    </row>
    <row r="234" spans="1:9" x14ac:dyDescent="0.3">
      <c r="H234" t="s">
        <v>83</v>
      </c>
      <c r="I234" t="s">
        <v>74</v>
      </c>
    </row>
    <row r="235" spans="1:9" x14ac:dyDescent="0.3">
      <c r="A235" t="s">
        <v>134</v>
      </c>
      <c r="B235" t="s">
        <v>9</v>
      </c>
      <c r="C235" t="s">
        <v>407</v>
      </c>
      <c r="H235" t="s">
        <v>245</v>
      </c>
      <c r="I235" t="s">
        <v>140</v>
      </c>
    </row>
    <row r="236" spans="1:9" x14ac:dyDescent="0.3">
      <c r="A236" t="s">
        <v>212</v>
      </c>
      <c r="B236" t="s">
        <v>10</v>
      </c>
      <c r="C236" t="s">
        <v>134</v>
      </c>
      <c r="H236" t="s">
        <v>335</v>
      </c>
      <c r="I236" t="s">
        <v>405</v>
      </c>
    </row>
    <row r="237" spans="1:9" x14ac:dyDescent="0.3">
      <c r="A237" t="s">
        <v>27</v>
      </c>
      <c r="B237" t="s">
        <v>10</v>
      </c>
      <c r="C237" t="s">
        <v>134</v>
      </c>
      <c r="H237" t="s">
        <v>317</v>
      </c>
      <c r="I237" t="s">
        <v>160</v>
      </c>
    </row>
    <row r="238" spans="1:9" x14ac:dyDescent="0.3">
      <c r="A238" t="s">
        <v>213</v>
      </c>
      <c r="B238" t="s">
        <v>10</v>
      </c>
      <c r="C238" t="s">
        <v>134</v>
      </c>
      <c r="H238" t="s">
        <v>85</v>
      </c>
      <c r="I238" t="s">
        <v>74</v>
      </c>
    </row>
    <row r="239" spans="1:9" x14ac:dyDescent="0.3">
      <c r="A239" t="s">
        <v>214</v>
      </c>
      <c r="B239" t="s">
        <v>10</v>
      </c>
      <c r="C239" t="s">
        <v>134</v>
      </c>
      <c r="H239" t="s">
        <v>246</v>
      </c>
      <c r="I239" t="s">
        <v>140</v>
      </c>
    </row>
    <row r="240" spans="1:9" x14ac:dyDescent="0.3">
      <c r="A240" t="s">
        <v>215</v>
      </c>
      <c r="B240" t="s">
        <v>10</v>
      </c>
      <c r="C240" t="s">
        <v>134</v>
      </c>
      <c r="H240" t="s">
        <v>336</v>
      </c>
      <c r="I240" t="s">
        <v>405</v>
      </c>
    </row>
    <row r="241" spans="1:9" x14ac:dyDescent="0.3">
      <c r="A241" t="s">
        <v>216</v>
      </c>
      <c r="B241" t="s">
        <v>10</v>
      </c>
      <c r="C241" t="s">
        <v>134</v>
      </c>
      <c r="H241" t="s">
        <v>318</v>
      </c>
      <c r="I241" t="s">
        <v>160</v>
      </c>
    </row>
    <row r="242" spans="1:9" x14ac:dyDescent="0.3">
      <c r="A242" t="s">
        <v>217</v>
      </c>
      <c r="B242" t="s">
        <v>10</v>
      </c>
      <c r="C242" t="s">
        <v>134</v>
      </c>
      <c r="H242" t="s">
        <v>280</v>
      </c>
      <c r="I242" t="s">
        <v>76</v>
      </c>
    </row>
    <row r="243" spans="1:9" x14ac:dyDescent="0.3">
      <c r="A243" t="s">
        <v>218</v>
      </c>
      <c r="B243" t="s">
        <v>10</v>
      </c>
      <c r="C243" t="s">
        <v>134</v>
      </c>
      <c r="H243" t="s">
        <v>247</v>
      </c>
      <c r="I243" t="s">
        <v>140</v>
      </c>
    </row>
    <row r="244" spans="1:9" x14ac:dyDescent="0.3">
      <c r="A244" t="s">
        <v>219</v>
      </c>
      <c r="B244" t="s">
        <v>10</v>
      </c>
      <c r="C244" t="s">
        <v>134</v>
      </c>
      <c r="H244" t="s">
        <v>64</v>
      </c>
      <c r="I244" t="s">
        <v>160</v>
      </c>
    </row>
    <row r="245" spans="1:9" x14ac:dyDescent="0.3">
      <c r="A245" t="s">
        <v>220</v>
      </c>
      <c r="B245" t="s">
        <v>10</v>
      </c>
      <c r="C245" t="s">
        <v>134</v>
      </c>
      <c r="H245" t="s">
        <v>337</v>
      </c>
      <c r="I245" t="s">
        <v>405</v>
      </c>
    </row>
    <row r="246" spans="1:9" x14ac:dyDescent="0.3">
      <c r="A246" t="s">
        <v>221</v>
      </c>
      <c r="B246" t="s">
        <v>10</v>
      </c>
      <c r="C246" t="s">
        <v>134</v>
      </c>
      <c r="H246" t="s">
        <v>281</v>
      </c>
      <c r="I246" t="s">
        <v>76</v>
      </c>
    </row>
    <row r="247" spans="1:9" x14ac:dyDescent="0.3">
      <c r="A247" t="s">
        <v>104</v>
      </c>
      <c r="B247" t="s">
        <v>10</v>
      </c>
      <c r="C247" t="s">
        <v>134</v>
      </c>
      <c r="H247" t="s">
        <v>248</v>
      </c>
      <c r="I247" t="s">
        <v>140</v>
      </c>
    </row>
    <row r="248" spans="1:9" x14ac:dyDescent="0.3">
      <c r="H248" t="s">
        <v>338</v>
      </c>
      <c r="I248" t="s">
        <v>405</v>
      </c>
    </row>
    <row r="249" spans="1:9" x14ac:dyDescent="0.3">
      <c r="A249" t="s">
        <v>136</v>
      </c>
      <c r="B249" t="s">
        <v>9</v>
      </c>
      <c r="C249" t="s">
        <v>407</v>
      </c>
      <c r="H249" t="s">
        <v>319</v>
      </c>
      <c r="I249" t="s">
        <v>160</v>
      </c>
    </row>
    <row r="250" spans="1:9" x14ac:dyDescent="0.3">
      <c r="A250" t="s">
        <v>222</v>
      </c>
      <c r="B250" t="s">
        <v>10</v>
      </c>
      <c r="C250" t="s">
        <v>136</v>
      </c>
      <c r="H250" t="s">
        <v>282</v>
      </c>
      <c r="I250" t="s">
        <v>76</v>
      </c>
    </row>
    <row r="251" spans="1:9" x14ac:dyDescent="0.3">
      <c r="A251" t="s">
        <v>33</v>
      </c>
      <c r="B251" t="s">
        <v>10</v>
      </c>
      <c r="C251" t="s">
        <v>136</v>
      </c>
      <c r="H251" t="s">
        <v>249</v>
      </c>
      <c r="I251" t="s">
        <v>140</v>
      </c>
    </row>
    <row r="252" spans="1:9" x14ac:dyDescent="0.3">
      <c r="A252" t="s">
        <v>47</v>
      </c>
      <c r="B252" t="s">
        <v>10</v>
      </c>
      <c r="C252" t="s">
        <v>136</v>
      </c>
      <c r="H252" t="s">
        <v>339</v>
      </c>
      <c r="I252" t="s">
        <v>406</v>
      </c>
    </row>
    <row r="253" spans="1:9" x14ac:dyDescent="0.3">
      <c r="A253" t="s">
        <v>223</v>
      </c>
      <c r="B253" t="s">
        <v>10</v>
      </c>
      <c r="C253" t="s">
        <v>136</v>
      </c>
      <c r="H253" t="s">
        <v>320</v>
      </c>
      <c r="I253" t="s">
        <v>162</v>
      </c>
    </row>
    <row r="254" spans="1:9" x14ac:dyDescent="0.3">
      <c r="A254" t="s">
        <v>99</v>
      </c>
      <c r="B254" t="s">
        <v>10</v>
      </c>
      <c r="C254" t="s">
        <v>136</v>
      </c>
      <c r="H254" t="s">
        <v>283</v>
      </c>
      <c r="I254" t="s">
        <v>76</v>
      </c>
    </row>
    <row r="255" spans="1:9" x14ac:dyDescent="0.3">
      <c r="A255" t="s">
        <v>102</v>
      </c>
      <c r="B255" t="s">
        <v>10</v>
      </c>
      <c r="C255" t="s">
        <v>136</v>
      </c>
      <c r="H255" t="s">
        <v>284</v>
      </c>
      <c r="I255" t="s">
        <v>76</v>
      </c>
    </row>
    <row r="256" spans="1:9" x14ac:dyDescent="0.3">
      <c r="H256" t="s">
        <v>59</v>
      </c>
      <c r="I256" t="s">
        <v>162</v>
      </c>
    </row>
    <row r="257" spans="1:9" x14ac:dyDescent="0.3">
      <c r="A257" t="s">
        <v>49</v>
      </c>
      <c r="B257" t="s">
        <v>9</v>
      </c>
      <c r="C257" t="s">
        <v>407</v>
      </c>
      <c r="H257" t="s">
        <v>340</v>
      </c>
      <c r="I257" t="s">
        <v>406</v>
      </c>
    </row>
    <row r="258" spans="1:9" x14ac:dyDescent="0.3">
      <c r="A258" t="s">
        <v>224</v>
      </c>
      <c r="B258" t="s">
        <v>10</v>
      </c>
      <c r="C258" t="s">
        <v>49</v>
      </c>
      <c r="H258" t="s">
        <v>250</v>
      </c>
      <c r="I258" t="s">
        <v>140</v>
      </c>
    </row>
    <row r="259" spans="1:9" x14ac:dyDescent="0.3">
      <c r="A259" t="s">
        <v>225</v>
      </c>
      <c r="B259" t="s">
        <v>10</v>
      </c>
      <c r="C259" t="s">
        <v>49</v>
      </c>
      <c r="H259" t="s">
        <v>66</v>
      </c>
      <c r="I259" t="s">
        <v>76</v>
      </c>
    </row>
    <row r="260" spans="1:9" x14ac:dyDescent="0.3">
      <c r="A260" t="s">
        <v>226</v>
      </c>
      <c r="B260" t="s">
        <v>10</v>
      </c>
      <c r="C260" t="s">
        <v>49</v>
      </c>
      <c r="H260" t="s">
        <v>321</v>
      </c>
      <c r="I260" t="s">
        <v>162</v>
      </c>
    </row>
    <row r="261" spans="1:9" x14ac:dyDescent="0.3">
      <c r="A261" t="s">
        <v>227</v>
      </c>
      <c r="B261" t="s">
        <v>10</v>
      </c>
      <c r="C261" t="s">
        <v>49</v>
      </c>
      <c r="H261" t="s">
        <v>341</v>
      </c>
      <c r="I261" t="s">
        <v>406</v>
      </c>
    </row>
    <row r="262" spans="1:9" x14ac:dyDescent="0.3">
      <c r="A262" t="s">
        <v>228</v>
      </c>
      <c r="B262" t="s">
        <v>10</v>
      </c>
      <c r="C262" t="s">
        <v>49</v>
      </c>
      <c r="H262" t="s">
        <v>251</v>
      </c>
      <c r="I262" t="s">
        <v>140</v>
      </c>
    </row>
    <row r="263" spans="1:9" x14ac:dyDescent="0.3">
      <c r="A263" t="s">
        <v>229</v>
      </c>
      <c r="B263" t="s">
        <v>10</v>
      </c>
      <c r="C263" t="s">
        <v>49</v>
      </c>
      <c r="H263" t="s">
        <v>285</v>
      </c>
      <c r="I263" t="s">
        <v>76</v>
      </c>
    </row>
    <row r="264" spans="1:9" x14ac:dyDescent="0.3">
      <c r="A264" t="s">
        <v>230</v>
      </c>
      <c r="B264" t="s">
        <v>10</v>
      </c>
      <c r="C264" t="s">
        <v>49</v>
      </c>
      <c r="H264" t="s">
        <v>322</v>
      </c>
      <c r="I264" t="s">
        <v>162</v>
      </c>
    </row>
    <row r="265" spans="1:9" x14ac:dyDescent="0.3">
      <c r="A265" t="s">
        <v>65</v>
      </c>
      <c r="B265" t="s">
        <v>10</v>
      </c>
      <c r="C265" t="s">
        <v>49</v>
      </c>
      <c r="H265" t="s">
        <v>342</v>
      </c>
      <c r="I265" t="s">
        <v>406</v>
      </c>
    </row>
    <row r="266" spans="1:9" x14ac:dyDescent="0.3">
      <c r="A266" t="s">
        <v>231</v>
      </c>
      <c r="B266" t="s">
        <v>10</v>
      </c>
      <c r="C266" t="s">
        <v>49</v>
      </c>
      <c r="H266" t="s">
        <v>252</v>
      </c>
      <c r="I266" t="s">
        <v>140</v>
      </c>
    </row>
    <row r="267" spans="1:9" x14ac:dyDescent="0.3">
      <c r="A267" t="s">
        <v>232</v>
      </c>
      <c r="B267" t="s">
        <v>10</v>
      </c>
      <c r="C267" t="s">
        <v>49</v>
      </c>
      <c r="H267" t="s">
        <v>253</v>
      </c>
      <c r="I267" t="s">
        <v>140</v>
      </c>
    </row>
    <row r="268" spans="1:9" x14ac:dyDescent="0.3">
      <c r="A268" t="s">
        <v>233</v>
      </c>
      <c r="B268" t="s">
        <v>10</v>
      </c>
      <c r="C268" t="s">
        <v>49</v>
      </c>
      <c r="H268" t="s">
        <v>112</v>
      </c>
      <c r="I268" t="s">
        <v>162</v>
      </c>
    </row>
    <row r="269" spans="1:9" x14ac:dyDescent="0.3">
      <c r="H269" t="s">
        <v>343</v>
      </c>
      <c r="I269" t="s">
        <v>398</v>
      </c>
    </row>
    <row r="270" spans="1:9" x14ac:dyDescent="0.3">
      <c r="A270" t="s">
        <v>139</v>
      </c>
      <c r="B270" t="s">
        <v>9</v>
      </c>
      <c r="C270" t="s">
        <v>407</v>
      </c>
      <c r="H270" t="s">
        <v>323</v>
      </c>
      <c r="I270" t="s">
        <v>162</v>
      </c>
    </row>
    <row r="271" spans="1:9" x14ac:dyDescent="0.3">
      <c r="A271" t="s">
        <v>234</v>
      </c>
      <c r="B271" t="s">
        <v>10</v>
      </c>
      <c r="C271" t="s">
        <v>139</v>
      </c>
      <c r="H271" t="s">
        <v>344</v>
      </c>
      <c r="I271" t="s">
        <v>398</v>
      </c>
    </row>
    <row r="272" spans="1:9" x14ac:dyDescent="0.3">
      <c r="A272" t="s">
        <v>235</v>
      </c>
      <c r="B272" t="s">
        <v>10</v>
      </c>
      <c r="C272" t="s">
        <v>139</v>
      </c>
      <c r="H272" t="s">
        <v>87</v>
      </c>
      <c r="I272" t="s">
        <v>152</v>
      </c>
    </row>
    <row r="273" spans="1:9" x14ac:dyDescent="0.3">
      <c r="A273" t="s">
        <v>41</v>
      </c>
      <c r="B273" t="s">
        <v>10</v>
      </c>
      <c r="C273" t="s">
        <v>139</v>
      </c>
      <c r="H273" t="s">
        <v>44</v>
      </c>
      <c r="I273" t="s">
        <v>100</v>
      </c>
    </row>
    <row r="274" spans="1:9" x14ac:dyDescent="0.3">
      <c r="A274" t="s">
        <v>236</v>
      </c>
      <c r="B274" t="s">
        <v>10</v>
      </c>
      <c r="C274" t="s">
        <v>139</v>
      </c>
      <c r="H274" t="s">
        <v>111</v>
      </c>
      <c r="I274" t="s">
        <v>100</v>
      </c>
    </row>
    <row r="275" spans="1:9" x14ac:dyDescent="0.3">
      <c r="A275" t="s">
        <v>237</v>
      </c>
      <c r="B275" t="s">
        <v>10</v>
      </c>
      <c r="C275" t="s">
        <v>139</v>
      </c>
    </row>
    <row r="276" spans="1:9" x14ac:dyDescent="0.3">
      <c r="A276" t="s">
        <v>238</v>
      </c>
      <c r="B276" t="s">
        <v>10</v>
      </c>
      <c r="C276" t="s">
        <v>139</v>
      </c>
    </row>
    <row r="277" spans="1:9" x14ac:dyDescent="0.3">
      <c r="A277" t="s">
        <v>239</v>
      </c>
      <c r="B277" t="s">
        <v>10</v>
      </c>
      <c r="C277" t="s">
        <v>139</v>
      </c>
    </row>
    <row r="278" spans="1:9" x14ac:dyDescent="0.3">
      <c r="A278" t="s">
        <v>240</v>
      </c>
      <c r="B278" t="s">
        <v>10</v>
      </c>
      <c r="C278" t="s">
        <v>139</v>
      </c>
    </row>
    <row r="279" spans="1:9" x14ac:dyDescent="0.3">
      <c r="A279" t="s">
        <v>241</v>
      </c>
      <c r="B279" t="s">
        <v>10</v>
      </c>
      <c r="C279" t="s">
        <v>139</v>
      </c>
    </row>
    <row r="280" spans="1:9" x14ac:dyDescent="0.3">
      <c r="A280" t="s">
        <v>242</v>
      </c>
      <c r="B280" t="s">
        <v>10</v>
      </c>
      <c r="C280" t="s">
        <v>139</v>
      </c>
    </row>
    <row r="282" spans="1:9" x14ac:dyDescent="0.3">
      <c r="A282" t="s">
        <v>140</v>
      </c>
      <c r="B282" t="s">
        <v>9</v>
      </c>
      <c r="C282" t="s">
        <v>407</v>
      </c>
    </row>
    <row r="283" spans="1:9" x14ac:dyDescent="0.3">
      <c r="A283" t="s">
        <v>24</v>
      </c>
      <c r="B283" t="s">
        <v>10</v>
      </c>
      <c r="C283" t="s">
        <v>140</v>
      </c>
    </row>
    <row r="284" spans="1:9" x14ac:dyDescent="0.3">
      <c r="A284" t="s">
        <v>243</v>
      </c>
      <c r="B284" t="s">
        <v>10</v>
      </c>
      <c r="C284" t="s">
        <v>140</v>
      </c>
    </row>
    <row r="285" spans="1:9" x14ac:dyDescent="0.3">
      <c r="A285" t="s">
        <v>244</v>
      </c>
      <c r="B285" t="s">
        <v>10</v>
      </c>
      <c r="C285" t="s">
        <v>140</v>
      </c>
    </row>
    <row r="286" spans="1:9" x14ac:dyDescent="0.3">
      <c r="A286" t="s">
        <v>245</v>
      </c>
      <c r="B286" t="s">
        <v>10</v>
      </c>
      <c r="C286" t="s">
        <v>140</v>
      </c>
    </row>
    <row r="287" spans="1:9" x14ac:dyDescent="0.3">
      <c r="A287" t="s">
        <v>246</v>
      </c>
      <c r="B287" t="s">
        <v>10</v>
      </c>
      <c r="C287" t="s">
        <v>140</v>
      </c>
    </row>
    <row r="288" spans="1:9" x14ac:dyDescent="0.3">
      <c r="A288" t="s">
        <v>247</v>
      </c>
      <c r="B288" t="s">
        <v>10</v>
      </c>
      <c r="C288" t="s">
        <v>140</v>
      </c>
    </row>
    <row r="289" spans="1:3" x14ac:dyDescent="0.3">
      <c r="A289" t="s">
        <v>248</v>
      </c>
      <c r="B289" t="s">
        <v>10</v>
      </c>
      <c r="C289" t="s">
        <v>140</v>
      </c>
    </row>
    <row r="290" spans="1:3" x14ac:dyDescent="0.3">
      <c r="A290" t="s">
        <v>1298</v>
      </c>
      <c r="B290" t="s">
        <v>10</v>
      </c>
      <c r="C290" t="s">
        <v>140</v>
      </c>
    </row>
    <row r="291" spans="1:3" x14ac:dyDescent="0.3">
      <c r="A291" t="s">
        <v>250</v>
      </c>
      <c r="B291" t="s">
        <v>10</v>
      </c>
      <c r="C291" t="s">
        <v>140</v>
      </c>
    </row>
    <row r="292" spans="1:3" x14ac:dyDescent="0.3">
      <c r="A292" t="s">
        <v>251</v>
      </c>
      <c r="B292" t="s">
        <v>10</v>
      </c>
      <c r="C292" t="s">
        <v>140</v>
      </c>
    </row>
    <row r="293" spans="1:3" x14ac:dyDescent="0.3">
      <c r="A293" t="s">
        <v>252</v>
      </c>
      <c r="B293" t="s">
        <v>10</v>
      </c>
      <c r="C293" t="s">
        <v>140</v>
      </c>
    </row>
    <row r="294" spans="1:3" x14ac:dyDescent="0.3">
      <c r="A294" t="s">
        <v>253</v>
      </c>
      <c r="B294" t="s">
        <v>10</v>
      </c>
      <c r="C294" t="s">
        <v>140</v>
      </c>
    </row>
    <row r="296" spans="1:3" x14ac:dyDescent="0.3">
      <c r="A296" t="s">
        <v>55</v>
      </c>
      <c r="B296" t="s">
        <v>9</v>
      </c>
      <c r="C296" t="s">
        <v>407</v>
      </c>
    </row>
    <row r="297" spans="1:3" x14ac:dyDescent="0.3">
      <c r="A297" t="s">
        <v>254</v>
      </c>
      <c r="B297" t="s">
        <v>10</v>
      </c>
      <c r="C297" t="s">
        <v>55</v>
      </c>
    </row>
    <row r="298" spans="1:3" x14ac:dyDescent="0.3">
      <c r="A298" t="s">
        <v>255</v>
      </c>
      <c r="B298" t="s">
        <v>10</v>
      </c>
      <c r="C298" t="s">
        <v>55</v>
      </c>
    </row>
    <row r="299" spans="1:3" x14ac:dyDescent="0.3">
      <c r="A299" t="s">
        <v>256</v>
      </c>
      <c r="B299" t="s">
        <v>10</v>
      </c>
      <c r="C299" t="s">
        <v>55</v>
      </c>
    </row>
    <row r="300" spans="1:3" x14ac:dyDescent="0.3">
      <c r="A300" t="s">
        <v>257</v>
      </c>
      <c r="B300" t="s">
        <v>10</v>
      </c>
      <c r="C300" t="s">
        <v>55</v>
      </c>
    </row>
    <row r="301" spans="1:3" x14ac:dyDescent="0.3">
      <c r="A301" t="s">
        <v>258</v>
      </c>
      <c r="B301" t="s">
        <v>10</v>
      </c>
      <c r="C301" t="s">
        <v>55</v>
      </c>
    </row>
    <row r="302" spans="1:3" x14ac:dyDescent="0.3">
      <c r="A302" t="s">
        <v>259</v>
      </c>
      <c r="B302" t="s">
        <v>10</v>
      </c>
      <c r="C302" t="s">
        <v>55</v>
      </c>
    </row>
    <row r="303" spans="1:3" x14ac:dyDescent="0.3">
      <c r="A303" t="s">
        <v>260</v>
      </c>
      <c r="B303" t="s">
        <v>10</v>
      </c>
      <c r="C303" t="s">
        <v>55</v>
      </c>
    </row>
    <row r="304" spans="1:3" x14ac:dyDescent="0.3">
      <c r="A304" t="s">
        <v>77</v>
      </c>
      <c r="B304" t="s">
        <v>10</v>
      </c>
      <c r="C304" t="s">
        <v>55</v>
      </c>
    </row>
    <row r="305" spans="1:3" x14ac:dyDescent="0.3">
      <c r="A305" t="s">
        <v>261</v>
      </c>
      <c r="B305" t="s">
        <v>10</v>
      </c>
      <c r="C305" t="s">
        <v>55</v>
      </c>
    </row>
    <row r="306" spans="1:3" x14ac:dyDescent="0.3">
      <c r="A306" t="s">
        <v>262</v>
      </c>
      <c r="B306" t="s">
        <v>10</v>
      </c>
      <c r="C306" t="s">
        <v>55</v>
      </c>
    </row>
    <row r="307" spans="1:3" x14ac:dyDescent="0.3">
      <c r="A307" t="s">
        <v>263</v>
      </c>
      <c r="B307" t="s">
        <v>10</v>
      </c>
      <c r="C307" t="s">
        <v>55</v>
      </c>
    </row>
    <row r="308" spans="1:3" x14ac:dyDescent="0.3">
      <c r="A308" t="s">
        <v>264</v>
      </c>
      <c r="B308" t="s">
        <v>10</v>
      </c>
      <c r="C308" t="s">
        <v>55</v>
      </c>
    </row>
    <row r="310" spans="1:3" x14ac:dyDescent="0.3">
      <c r="A310" t="s">
        <v>142</v>
      </c>
      <c r="B310" t="s">
        <v>9</v>
      </c>
      <c r="C310" t="s">
        <v>407</v>
      </c>
    </row>
    <row r="311" spans="1:3" x14ac:dyDescent="0.3">
      <c r="A311" t="s">
        <v>265</v>
      </c>
      <c r="B311" t="s">
        <v>10</v>
      </c>
      <c r="C311" t="s">
        <v>142</v>
      </c>
    </row>
    <row r="312" spans="1:3" x14ac:dyDescent="0.3">
      <c r="A312" t="s">
        <v>266</v>
      </c>
      <c r="B312" t="s">
        <v>10</v>
      </c>
      <c r="C312" t="s">
        <v>142</v>
      </c>
    </row>
    <row r="313" spans="1:3" x14ac:dyDescent="0.3">
      <c r="A313" t="s">
        <v>50</v>
      </c>
      <c r="B313" t="s">
        <v>10</v>
      </c>
      <c r="C313" t="s">
        <v>142</v>
      </c>
    </row>
    <row r="314" spans="1:3" x14ac:dyDescent="0.3">
      <c r="A314" t="s">
        <v>267</v>
      </c>
      <c r="B314" t="s">
        <v>10</v>
      </c>
      <c r="C314" t="s">
        <v>142</v>
      </c>
    </row>
    <row r="315" spans="1:3" x14ac:dyDescent="0.3">
      <c r="A315" t="s">
        <v>60</v>
      </c>
      <c r="B315" t="s">
        <v>10</v>
      </c>
      <c r="C315" t="s">
        <v>142</v>
      </c>
    </row>
    <row r="316" spans="1:3" x14ac:dyDescent="0.3">
      <c r="A316" t="s">
        <v>73</v>
      </c>
      <c r="B316" t="s">
        <v>10</v>
      </c>
      <c r="C316" t="s">
        <v>142</v>
      </c>
    </row>
    <row r="317" spans="1:3" x14ac:dyDescent="0.3">
      <c r="A317" t="s">
        <v>268</v>
      </c>
      <c r="B317" t="s">
        <v>10</v>
      </c>
      <c r="C317" t="s">
        <v>142</v>
      </c>
    </row>
    <row r="319" spans="1:3" x14ac:dyDescent="0.3">
      <c r="A319" t="s">
        <v>58</v>
      </c>
      <c r="B319" t="s">
        <v>9</v>
      </c>
      <c r="C319" t="s">
        <v>407</v>
      </c>
    </row>
    <row r="320" spans="1:3" x14ac:dyDescent="0.3">
      <c r="A320" t="s">
        <v>26</v>
      </c>
      <c r="B320" t="s">
        <v>10</v>
      </c>
      <c r="C320" t="s">
        <v>58</v>
      </c>
    </row>
    <row r="321" spans="1:3" x14ac:dyDescent="0.3">
      <c r="A321" t="s">
        <v>42</v>
      </c>
      <c r="B321" t="s">
        <v>10</v>
      </c>
      <c r="C321" t="s">
        <v>58</v>
      </c>
    </row>
    <row r="322" spans="1:3" x14ac:dyDescent="0.3">
      <c r="A322" t="s">
        <v>269</v>
      </c>
      <c r="B322" t="s">
        <v>10</v>
      </c>
      <c r="C322" t="s">
        <v>58</v>
      </c>
    </row>
    <row r="323" spans="1:3" x14ac:dyDescent="0.3">
      <c r="A323" t="s">
        <v>69</v>
      </c>
      <c r="B323" t="s">
        <v>10</v>
      </c>
      <c r="C323" t="s">
        <v>58</v>
      </c>
    </row>
    <row r="324" spans="1:3" x14ac:dyDescent="0.3">
      <c r="A324" t="s">
        <v>90</v>
      </c>
      <c r="B324" t="s">
        <v>10</v>
      </c>
      <c r="C324" t="s">
        <v>58</v>
      </c>
    </row>
    <row r="325" spans="1:3" x14ac:dyDescent="0.3">
      <c r="A325" t="s">
        <v>91</v>
      </c>
      <c r="B325" t="s">
        <v>10</v>
      </c>
      <c r="C325" t="s">
        <v>58</v>
      </c>
    </row>
    <row r="326" spans="1:3" x14ac:dyDescent="0.3">
      <c r="A326" t="s">
        <v>108</v>
      </c>
      <c r="B326" t="s">
        <v>10</v>
      </c>
      <c r="C326" t="s">
        <v>58</v>
      </c>
    </row>
    <row r="328" spans="1:3" x14ac:dyDescent="0.3">
      <c r="A328" t="s">
        <v>67</v>
      </c>
      <c r="B328" t="s">
        <v>9</v>
      </c>
      <c r="C328" t="s">
        <v>407</v>
      </c>
    </row>
    <row r="329" spans="1:3" x14ac:dyDescent="0.3">
      <c r="A329" t="s">
        <v>28</v>
      </c>
      <c r="B329" t="s">
        <v>10</v>
      </c>
      <c r="C329" t="s">
        <v>67</v>
      </c>
    </row>
    <row r="330" spans="1:3" x14ac:dyDescent="0.3">
      <c r="A330" t="s">
        <v>270</v>
      </c>
      <c r="B330" t="s">
        <v>10</v>
      </c>
      <c r="C330" t="s">
        <v>67</v>
      </c>
    </row>
    <row r="331" spans="1:3" x14ac:dyDescent="0.3">
      <c r="A331" t="s">
        <v>271</v>
      </c>
      <c r="B331" t="s">
        <v>10</v>
      </c>
      <c r="C331" t="s">
        <v>67</v>
      </c>
    </row>
    <row r="332" spans="1:3" x14ac:dyDescent="0.3">
      <c r="A332" t="s">
        <v>54</v>
      </c>
      <c r="B332" t="s">
        <v>10</v>
      </c>
      <c r="C332" t="s">
        <v>67</v>
      </c>
    </row>
    <row r="333" spans="1:3" x14ac:dyDescent="0.3">
      <c r="A333" t="s">
        <v>71</v>
      </c>
      <c r="B333" t="s">
        <v>10</v>
      </c>
      <c r="C333" t="s">
        <v>67</v>
      </c>
    </row>
    <row r="334" spans="1:3" x14ac:dyDescent="0.3">
      <c r="A334" t="s">
        <v>272</v>
      </c>
      <c r="B334" t="s">
        <v>10</v>
      </c>
      <c r="C334" t="s">
        <v>67</v>
      </c>
    </row>
    <row r="335" spans="1:3" x14ac:dyDescent="0.3">
      <c r="A335" t="s">
        <v>93</v>
      </c>
      <c r="B335" t="s">
        <v>10</v>
      </c>
      <c r="C335" t="s">
        <v>67</v>
      </c>
    </row>
    <row r="337" spans="1:3" x14ac:dyDescent="0.3">
      <c r="A337" t="s">
        <v>146</v>
      </c>
      <c r="B337" t="s">
        <v>9</v>
      </c>
      <c r="C337" t="s">
        <v>407</v>
      </c>
    </row>
    <row r="338" spans="1:3" x14ac:dyDescent="0.3">
      <c r="A338" t="s">
        <v>273</v>
      </c>
      <c r="B338" t="s">
        <v>10</v>
      </c>
      <c r="C338" t="s">
        <v>146</v>
      </c>
    </row>
    <row r="339" spans="1:3" x14ac:dyDescent="0.3">
      <c r="A339" t="s">
        <v>274</v>
      </c>
      <c r="B339" t="s">
        <v>10</v>
      </c>
      <c r="C339" t="s">
        <v>146</v>
      </c>
    </row>
    <row r="340" spans="1:3" x14ac:dyDescent="0.3">
      <c r="A340" t="s">
        <v>275</v>
      </c>
      <c r="B340" t="s">
        <v>10</v>
      </c>
      <c r="C340" t="s">
        <v>146</v>
      </c>
    </row>
    <row r="341" spans="1:3" x14ac:dyDescent="0.3">
      <c r="A341" t="s">
        <v>276</v>
      </c>
      <c r="B341" t="s">
        <v>10</v>
      </c>
      <c r="C341" t="s">
        <v>146</v>
      </c>
    </row>
    <row r="342" spans="1:3" x14ac:dyDescent="0.3">
      <c r="A342" t="s">
        <v>277</v>
      </c>
      <c r="B342" t="s">
        <v>10</v>
      </c>
      <c r="C342" t="s">
        <v>146</v>
      </c>
    </row>
    <row r="343" spans="1:3" x14ac:dyDescent="0.3">
      <c r="A343" t="s">
        <v>278</v>
      </c>
      <c r="B343" t="s">
        <v>10</v>
      </c>
      <c r="C343" t="s">
        <v>146</v>
      </c>
    </row>
    <row r="344" spans="1:3" x14ac:dyDescent="0.3">
      <c r="A344" t="s">
        <v>279</v>
      </c>
      <c r="B344" t="s">
        <v>10</v>
      </c>
      <c r="C344" t="s">
        <v>146</v>
      </c>
    </row>
    <row r="354" spans="1:3" x14ac:dyDescent="0.3">
      <c r="A354" t="s">
        <v>74</v>
      </c>
      <c r="B354" t="s">
        <v>11</v>
      </c>
      <c r="C354" t="s">
        <v>407</v>
      </c>
    </row>
    <row r="355" spans="1:3" x14ac:dyDescent="0.3">
      <c r="A355" t="s">
        <v>34</v>
      </c>
      <c r="B355" t="s">
        <v>10</v>
      </c>
      <c r="C355" t="s">
        <v>74</v>
      </c>
    </row>
    <row r="356" spans="1:3" x14ac:dyDescent="0.3">
      <c r="A356" t="s">
        <v>48</v>
      </c>
      <c r="B356" t="s">
        <v>10</v>
      </c>
      <c r="C356" t="s">
        <v>74</v>
      </c>
    </row>
    <row r="357" spans="1:3" x14ac:dyDescent="0.3">
      <c r="A357" t="s">
        <v>51</v>
      </c>
      <c r="B357" t="s">
        <v>10</v>
      </c>
      <c r="C357" t="s">
        <v>74</v>
      </c>
    </row>
    <row r="358" spans="1:3" x14ac:dyDescent="0.3">
      <c r="A358" t="s">
        <v>78</v>
      </c>
      <c r="B358" t="s">
        <v>10</v>
      </c>
      <c r="C358" t="s">
        <v>74</v>
      </c>
    </row>
    <row r="359" spans="1:3" x14ac:dyDescent="0.3">
      <c r="A359" t="s">
        <v>82</v>
      </c>
      <c r="B359" t="s">
        <v>10</v>
      </c>
      <c r="C359" t="s">
        <v>74</v>
      </c>
    </row>
    <row r="360" spans="1:3" x14ac:dyDescent="0.3">
      <c r="A360" t="s">
        <v>83</v>
      </c>
      <c r="B360" t="s">
        <v>10</v>
      </c>
      <c r="C360" t="s">
        <v>74</v>
      </c>
    </row>
    <row r="361" spans="1:3" x14ac:dyDescent="0.3">
      <c r="A361" t="s">
        <v>85</v>
      </c>
      <c r="B361" t="s">
        <v>10</v>
      </c>
      <c r="C361" t="s">
        <v>74</v>
      </c>
    </row>
    <row r="363" spans="1:3" x14ac:dyDescent="0.3">
      <c r="A363" t="s">
        <v>76</v>
      </c>
      <c r="B363" t="s">
        <v>9</v>
      </c>
      <c r="C363" t="s">
        <v>407</v>
      </c>
    </row>
    <row r="364" spans="1:3" x14ac:dyDescent="0.3">
      <c r="A364" t="s">
        <v>280</v>
      </c>
      <c r="B364" t="s">
        <v>10</v>
      </c>
      <c r="C364" t="s">
        <v>76</v>
      </c>
    </row>
    <row r="365" spans="1:3" x14ac:dyDescent="0.3">
      <c r="A365" t="s">
        <v>281</v>
      </c>
      <c r="B365" t="s">
        <v>10</v>
      </c>
      <c r="C365" t="s">
        <v>76</v>
      </c>
    </row>
    <row r="366" spans="1:3" x14ac:dyDescent="0.3">
      <c r="A366" t="s">
        <v>282</v>
      </c>
      <c r="B366" t="s">
        <v>10</v>
      </c>
      <c r="C366" t="s">
        <v>76</v>
      </c>
    </row>
    <row r="367" spans="1:3" x14ac:dyDescent="0.3">
      <c r="A367" t="s">
        <v>283</v>
      </c>
      <c r="B367" t="s">
        <v>10</v>
      </c>
      <c r="C367" t="s">
        <v>76</v>
      </c>
    </row>
    <row r="368" spans="1:3" x14ac:dyDescent="0.3">
      <c r="A368" t="s">
        <v>284</v>
      </c>
      <c r="B368" t="s">
        <v>10</v>
      </c>
      <c r="C368" t="s">
        <v>76</v>
      </c>
    </row>
    <row r="369" spans="1:3" x14ac:dyDescent="0.3">
      <c r="A369" t="s">
        <v>66</v>
      </c>
      <c r="B369" t="s">
        <v>10</v>
      </c>
      <c r="C369" t="s">
        <v>76</v>
      </c>
    </row>
    <row r="370" spans="1:3" x14ac:dyDescent="0.3">
      <c r="A370" t="s">
        <v>285</v>
      </c>
      <c r="B370" t="s">
        <v>10</v>
      </c>
      <c r="C370" t="s">
        <v>76</v>
      </c>
    </row>
    <row r="372" spans="1:3" x14ac:dyDescent="0.3">
      <c r="A372" t="s">
        <v>150</v>
      </c>
      <c r="B372" t="s">
        <v>9</v>
      </c>
      <c r="C372" t="s">
        <v>407</v>
      </c>
    </row>
    <row r="373" spans="1:3" x14ac:dyDescent="0.3">
      <c r="A373" t="s">
        <v>286</v>
      </c>
      <c r="B373" t="s">
        <v>10</v>
      </c>
      <c r="C373" t="s">
        <v>150</v>
      </c>
    </row>
    <row r="374" spans="1:3" x14ac:dyDescent="0.3">
      <c r="A374" t="s">
        <v>287</v>
      </c>
      <c r="B374" t="s">
        <v>10</v>
      </c>
      <c r="C374" t="s">
        <v>150</v>
      </c>
    </row>
    <row r="375" spans="1:3" x14ac:dyDescent="0.3">
      <c r="A375" t="s">
        <v>94</v>
      </c>
      <c r="B375" t="s">
        <v>10</v>
      </c>
      <c r="C375" t="s">
        <v>150</v>
      </c>
    </row>
    <row r="376" spans="1:3" x14ac:dyDescent="0.3">
      <c r="A376" t="s">
        <v>105</v>
      </c>
      <c r="B376" t="s">
        <v>10</v>
      </c>
      <c r="C376" t="s">
        <v>150</v>
      </c>
    </row>
    <row r="377" spans="1:3" x14ac:dyDescent="0.3">
      <c r="A377" t="s">
        <v>110</v>
      </c>
      <c r="B377" t="s">
        <v>10</v>
      </c>
      <c r="C377" t="s">
        <v>150</v>
      </c>
    </row>
    <row r="384" spans="1:3" x14ac:dyDescent="0.3">
      <c r="A384" t="s">
        <v>288</v>
      </c>
      <c r="B384" t="s">
        <v>10</v>
      </c>
      <c r="C384" t="s">
        <v>152</v>
      </c>
    </row>
    <row r="385" spans="1:3" x14ac:dyDescent="0.3">
      <c r="A385" t="s">
        <v>289</v>
      </c>
      <c r="B385" t="s">
        <v>10</v>
      </c>
      <c r="C385" t="s">
        <v>152</v>
      </c>
    </row>
    <row r="386" spans="1:3" x14ac:dyDescent="0.3">
      <c r="A386" t="s">
        <v>152</v>
      </c>
      <c r="B386" t="s">
        <v>9</v>
      </c>
      <c r="C386" t="s">
        <v>407</v>
      </c>
    </row>
    <row r="387" spans="1:3" x14ac:dyDescent="0.3">
      <c r="A387" t="s">
        <v>61</v>
      </c>
      <c r="B387" t="s">
        <v>10</v>
      </c>
      <c r="C387" t="s">
        <v>152</v>
      </c>
    </row>
    <row r="388" spans="1:3" x14ac:dyDescent="0.3">
      <c r="A388" t="s">
        <v>84</v>
      </c>
      <c r="B388" t="s">
        <v>10</v>
      </c>
      <c r="C388" t="s">
        <v>152</v>
      </c>
    </row>
    <row r="389" spans="1:3" x14ac:dyDescent="0.3">
      <c r="A389" t="s">
        <v>95</v>
      </c>
      <c r="B389" t="s">
        <v>10</v>
      </c>
      <c r="C389" t="s">
        <v>152</v>
      </c>
    </row>
    <row r="391" spans="1:3" x14ac:dyDescent="0.3">
      <c r="A391" t="s">
        <v>152</v>
      </c>
      <c r="B391" t="s">
        <v>11</v>
      </c>
    </row>
    <row r="393" spans="1:3" x14ac:dyDescent="0.3">
      <c r="A393" t="s">
        <v>97</v>
      </c>
      <c r="B393" t="s">
        <v>9</v>
      </c>
      <c r="C393" t="s">
        <v>407</v>
      </c>
    </row>
    <row r="394" spans="1:3" x14ac:dyDescent="0.3">
      <c r="A394" t="s">
        <v>290</v>
      </c>
      <c r="B394" t="s">
        <v>10</v>
      </c>
      <c r="C394" t="s">
        <v>97</v>
      </c>
    </row>
    <row r="395" spans="1:3" x14ac:dyDescent="0.3">
      <c r="A395" t="s">
        <v>291</v>
      </c>
      <c r="B395" t="s">
        <v>10</v>
      </c>
      <c r="C395" t="s">
        <v>97</v>
      </c>
    </row>
    <row r="396" spans="1:3" x14ac:dyDescent="0.3">
      <c r="A396" t="s">
        <v>57</v>
      </c>
      <c r="B396" t="s">
        <v>10</v>
      </c>
      <c r="C396" t="s">
        <v>97</v>
      </c>
    </row>
    <row r="397" spans="1:3" x14ac:dyDescent="0.3">
      <c r="A397" t="s">
        <v>292</v>
      </c>
      <c r="B397" t="s">
        <v>10</v>
      </c>
      <c r="C397" t="s">
        <v>97</v>
      </c>
    </row>
    <row r="398" spans="1:3" x14ac:dyDescent="0.3">
      <c r="A398" t="s">
        <v>293</v>
      </c>
      <c r="B398" t="s">
        <v>10</v>
      </c>
      <c r="C398" t="s">
        <v>97</v>
      </c>
    </row>
    <row r="399" spans="1:3" x14ac:dyDescent="0.3">
      <c r="A399" t="s">
        <v>96</v>
      </c>
      <c r="B399" t="s">
        <v>10</v>
      </c>
      <c r="C399" t="s">
        <v>97</v>
      </c>
    </row>
    <row r="400" spans="1:3" x14ac:dyDescent="0.3">
      <c r="A400" t="s">
        <v>294</v>
      </c>
      <c r="B400" t="s">
        <v>10</v>
      </c>
      <c r="C400" t="s">
        <v>97</v>
      </c>
    </row>
    <row r="401" spans="1:3" x14ac:dyDescent="0.3">
      <c r="A401" t="s">
        <v>295</v>
      </c>
      <c r="B401" t="s">
        <v>10</v>
      </c>
      <c r="C401" t="s">
        <v>97</v>
      </c>
    </row>
    <row r="403" spans="1:3" x14ac:dyDescent="0.3">
      <c r="A403" t="s">
        <v>100</v>
      </c>
      <c r="B403" t="s">
        <v>9</v>
      </c>
      <c r="C403" t="s">
        <v>407</v>
      </c>
    </row>
    <row r="404" spans="1:3" x14ac:dyDescent="0.3">
      <c r="A404" t="s">
        <v>25</v>
      </c>
      <c r="B404" t="s">
        <v>10</v>
      </c>
      <c r="C404" t="s">
        <v>100</v>
      </c>
    </row>
    <row r="405" spans="1:3" x14ac:dyDescent="0.3">
      <c r="A405" t="s">
        <v>296</v>
      </c>
      <c r="B405" t="s">
        <v>10</v>
      </c>
      <c r="C405" t="s">
        <v>100</v>
      </c>
    </row>
    <row r="406" spans="1:3" x14ac:dyDescent="0.3">
      <c r="A406" t="s">
        <v>297</v>
      </c>
      <c r="B406" t="s">
        <v>10</v>
      </c>
      <c r="C406" t="s">
        <v>100</v>
      </c>
    </row>
    <row r="407" spans="1:3" x14ac:dyDescent="0.3">
      <c r="A407" t="s">
        <v>63</v>
      </c>
      <c r="B407" t="s">
        <v>10</v>
      </c>
      <c r="C407" t="s">
        <v>100</v>
      </c>
    </row>
    <row r="408" spans="1:3" x14ac:dyDescent="0.3">
      <c r="A408" t="s">
        <v>298</v>
      </c>
      <c r="B408" t="s">
        <v>10</v>
      </c>
      <c r="C408" t="s">
        <v>100</v>
      </c>
    </row>
    <row r="409" spans="1:3" x14ac:dyDescent="0.3">
      <c r="A409" t="s">
        <v>299</v>
      </c>
      <c r="B409" t="s">
        <v>10</v>
      </c>
      <c r="C409" t="s">
        <v>100</v>
      </c>
    </row>
    <row r="410" spans="1:3" x14ac:dyDescent="0.3">
      <c r="A410" t="s">
        <v>300</v>
      </c>
      <c r="B410" t="s">
        <v>10</v>
      </c>
      <c r="C410" t="s">
        <v>100</v>
      </c>
    </row>
    <row r="411" spans="1:3" x14ac:dyDescent="0.3">
      <c r="A411" t="s">
        <v>44</v>
      </c>
      <c r="B411" t="s">
        <v>10</v>
      </c>
      <c r="C411" t="s">
        <v>100</v>
      </c>
    </row>
    <row r="412" spans="1:3" x14ac:dyDescent="0.3">
      <c r="A412" t="s">
        <v>111</v>
      </c>
      <c r="B412" t="s">
        <v>10</v>
      </c>
      <c r="C412" t="s">
        <v>100</v>
      </c>
    </row>
    <row r="414" spans="1:3" x14ac:dyDescent="0.3">
      <c r="A414" t="s">
        <v>156</v>
      </c>
      <c r="B414" t="s">
        <v>9</v>
      </c>
      <c r="C414" t="s">
        <v>407</v>
      </c>
    </row>
    <row r="415" spans="1:3" x14ac:dyDescent="0.3">
      <c r="A415" t="s">
        <v>301</v>
      </c>
      <c r="B415" t="s">
        <v>10</v>
      </c>
      <c r="C415" t="s">
        <v>156</v>
      </c>
    </row>
    <row r="416" spans="1:3" x14ac:dyDescent="0.3">
      <c r="A416" t="s">
        <v>302</v>
      </c>
      <c r="B416" t="s">
        <v>10</v>
      </c>
      <c r="C416" t="s">
        <v>156</v>
      </c>
    </row>
    <row r="417" spans="1:3" x14ac:dyDescent="0.3">
      <c r="A417" t="s">
        <v>303</v>
      </c>
      <c r="B417" t="s">
        <v>10</v>
      </c>
      <c r="C417" t="s">
        <v>156</v>
      </c>
    </row>
    <row r="418" spans="1:3" x14ac:dyDescent="0.3">
      <c r="A418" t="s">
        <v>304</v>
      </c>
      <c r="B418" t="s">
        <v>10</v>
      </c>
      <c r="C418" t="s">
        <v>156</v>
      </c>
    </row>
    <row r="419" spans="1:3" x14ac:dyDescent="0.3">
      <c r="A419" t="s">
        <v>305</v>
      </c>
      <c r="B419" t="s">
        <v>10</v>
      </c>
      <c r="C419" t="s">
        <v>156</v>
      </c>
    </row>
    <row r="420" spans="1:3" x14ac:dyDescent="0.3">
      <c r="A420" t="s">
        <v>306</v>
      </c>
      <c r="B420" t="s">
        <v>10</v>
      </c>
      <c r="C420" t="s">
        <v>156</v>
      </c>
    </row>
    <row r="421" spans="1:3" x14ac:dyDescent="0.3">
      <c r="A421" t="s">
        <v>307</v>
      </c>
      <c r="B421" t="s">
        <v>10</v>
      </c>
      <c r="C421" t="s">
        <v>156</v>
      </c>
    </row>
    <row r="422" spans="1:3" x14ac:dyDescent="0.3">
      <c r="A422" t="s">
        <v>308</v>
      </c>
      <c r="B422" t="s">
        <v>10</v>
      </c>
      <c r="C422" t="s">
        <v>156</v>
      </c>
    </row>
    <row r="423" spans="1:3" x14ac:dyDescent="0.3">
      <c r="A423" t="s">
        <v>309</v>
      </c>
      <c r="B423" t="s">
        <v>10</v>
      </c>
      <c r="C423" t="s">
        <v>156</v>
      </c>
    </row>
    <row r="424" spans="1:3" x14ac:dyDescent="0.3">
      <c r="A424" t="s">
        <v>310</v>
      </c>
      <c r="B424" t="s">
        <v>10</v>
      </c>
      <c r="C424" t="s">
        <v>156</v>
      </c>
    </row>
    <row r="425" spans="1:3" x14ac:dyDescent="0.3">
      <c r="A425" t="s">
        <v>311</v>
      </c>
      <c r="B425" t="s">
        <v>10</v>
      </c>
      <c r="C425" t="s">
        <v>156</v>
      </c>
    </row>
    <row r="427" spans="1:3" x14ac:dyDescent="0.3">
      <c r="A427" t="s">
        <v>158</v>
      </c>
      <c r="B427" t="s">
        <v>9</v>
      </c>
      <c r="C427" t="s">
        <v>407</v>
      </c>
    </row>
    <row r="428" spans="1:3" x14ac:dyDescent="0.3">
      <c r="A428" t="s">
        <v>312</v>
      </c>
      <c r="B428" t="s">
        <v>10</v>
      </c>
      <c r="C428" t="s">
        <v>158</v>
      </c>
    </row>
    <row r="429" spans="1:3" x14ac:dyDescent="0.3">
      <c r="A429" t="s">
        <v>313</v>
      </c>
      <c r="B429" t="s">
        <v>10</v>
      </c>
      <c r="C429" t="s">
        <v>158</v>
      </c>
    </row>
    <row r="430" spans="1:3" x14ac:dyDescent="0.3">
      <c r="A430" t="s">
        <v>80</v>
      </c>
      <c r="B430" t="s">
        <v>10</v>
      </c>
      <c r="C430" t="s">
        <v>158</v>
      </c>
    </row>
    <row r="431" spans="1:3" x14ac:dyDescent="0.3">
      <c r="A431" t="s">
        <v>98</v>
      </c>
      <c r="B431" t="s">
        <v>10</v>
      </c>
      <c r="C431" t="s">
        <v>158</v>
      </c>
    </row>
    <row r="432" spans="1:3" x14ac:dyDescent="0.3">
      <c r="A432" t="s">
        <v>314</v>
      </c>
      <c r="B432" t="s">
        <v>10</v>
      </c>
      <c r="C432" t="s">
        <v>158</v>
      </c>
    </row>
    <row r="434" spans="1:3" x14ac:dyDescent="0.3">
      <c r="A434" t="s">
        <v>160</v>
      </c>
      <c r="B434" t="s">
        <v>9</v>
      </c>
      <c r="C434" t="s">
        <v>407</v>
      </c>
    </row>
    <row r="435" spans="1:3" x14ac:dyDescent="0.3">
      <c r="A435" t="s">
        <v>315</v>
      </c>
      <c r="B435" t="s">
        <v>10</v>
      </c>
      <c r="C435" t="s">
        <v>160</v>
      </c>
    </row>
    <row r="436" spans="1:3" x14ac:dyDescent="0.3">
      <c r="A436" t="s">
        <v>316</v>
      </c>
      <c r="B436" t="s">
        <v>10</v>
      </c>
      <c r="C436" t="s">
        <v>160</v>
      </c>
    </row>
    <row r="437" spans="1:3" x14ac:dyDescent="0.3">
      <c r="A437" t="s">
        <v>30</v>
      </c>
      <c r="B437" t="s">
        <v>10</v>
      </c>
      <c r="C437" t="s">
        <v>160</v>
      </c>
    </row>
    <row r="438" spans="1:3" x14ac:dyDescent="0.3">
      <c r="A438" t="s">
        <v>317</v>
      </c>
      <c r="B438" t="s">
        <v>10</v>
      </c>
      <c r="C438" t="s">
        <v>160</v>
      </c>
    </row>
    <row r="439" spans="1:3" x14ac:dyDescent="0.3">
      <c r="A439" t="s">
        <v>318</v>
      </c>
      <c r="B439" t="s">
        <v>10</v>
      </c>
      <c r="C439" t="s">
        <v>160</v>
      </c>
    </row>
    <row r="440" spans="1:3" x14ac:dyDescent="0.3">
      <c r="A440" t="s">
        <v>64</v>
      </c>
      <c r="B440" t="s">
        <v>10</v>
      </c>
      <c r="C440" t="s">
        <v>160</v>
      </c>
    </row>
    <row r="441" spans="1:3" x14ac:dyDescent="0.3">
      <c r="A441" t="s">
        <v>319</v>
      </c>
      <c r="B441" t="s">
        <v>10</v>
      </c>
      <c r="C441" t="s">
        <v>160</v>
      </c>
    </row>
    <row r="449" spans="1:3" x14ac:dyDescent="0.3">
      <c r="A449" t="s">
        <v>162</v>
      </c>
      <c r="B449" t="s">
        <v>9</v>
      </c>
      <c r="C449" t="s">
        <v>407</v>
      </c>
    </row>
    <row r="450" spans="1:3" x14ac:dyDescent="0.3">
      <c r="A450" t="s">
        <v>320</v>
      </c>
      <c r="B450" t="s">
        <v>10</v>
      </c>
      <c r="C450" t="s">
        <v>162</v>
      </c>
    </row>
    <row r="451" spans="1:3" x14ac:dyDescent="0.3">
      <c r="A451" t="s">
        <v>59</v>
      </c>
      <c r="B451" t="s">
        <v>10</v>
      </c>
      <c r="C451" t="s">
        <v>162</v>
      </c>
    </row>
    <row r="452" spans="1:3" x14ac:dyDescent="0.3">
      <c r="A452" t="s">
        <v>321</v>
      </c>
      <c r="B452" t="s">
        <v>10</v>
      </c>
      <c r="C452" t="s">
        <v>162</v>
      </c>
    </row>
    <row r="453" spans="1:3" x14ac:dyDescent="0.3">
      <c r="A453" t="s">
        <v>322</v>
      </c>
      <c r="B453" t="s">
        <v>10</v>
      </c>
      <c r="C453" t="s">
        <v>162</v>
      </c>
    </row>
    <row r="454" spans="1:3" x14ac:dyDescent="0.3">
      <c r="A454" t="s">
        <v>112</v>
      </c>
      <c r="B454" t="s">
        <v>10</v>
      </c>
      <c r="C454" t="s">
        <v>162</v>
      </c>
    </row>
    <row r="455" spans="1:3" x14ac:dyDescent="0.3">
      <c r="A455" t="s">
        <v>323</v>
      </c>
      <c r="B455" t="s">
        <v>10</v>
      </c>
      <c r="C455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5F40-D726-4D2E-8F70-3641194D89FD}">
  <sheetPr codeName="Sheet4"/>
  <dimension ref="A1:K340"/>
  <sheetViews>
    <sheetView topLeftCell="A23" workbookViewId="0">
      <selection activeCell="A36" sqref="A1:A1048576"/>
    </sheetView>
  </sheetViews>
  <sheetFormatPr defaultRowHeight="14.4" x14ac:dyDescent="0.3"/>
  <cols>
    <col min="1" max="1" width="25.5546875" customWidth="1"/>
  </cols>
  <sheetData>
    <row r="1" spans="1:11" x14ac:dyDescent="0.3">
      <c r="A1" t="s">
        <v>116</v>
      </c>
      <c r="B1" t="s">
        <v>117</v>
      </c>
      <c r="I1" t="s">
        <v>118</v>
      </c>
      <c r="J1" t="s">
        <v>117</v>
      </c>
      <c r="K1" t="s">
        <v>119</v>
      </c>
    </row>
    <row r="2" spans="1:11" x14ac:dyDescent="0.3">
      <c r="I2" t="s">
        <v>120</v>
      </c>
      <c r="J2" t="s">
        <v>121</v>
      </c>
      <c r="K2" t="s">
        <v>6</v>
      </c>
    </row>
    <row r="3" spans="1:11" x14ac:dyDescent="0.3">
      <c r="A3" t="s">
        <v>122</v>
      </c>
      <c r="B3" t="s">
        <v>123</v>
      </c>
      <c r="C3" t="s">
        <v>5</v>
      </c>
      <c r="I3" t="s">
        <v>124</v>
      </c>
      <c r="J3" t="s">
        <v>125</v>
      </c>
      <c r="K3" t="s">
        <v>2</v>
      </c>
    </row>
    <row r="4" spans="1:11" x14ac:dyDescent="0.3">
      <c r="A4" t="s">
        <v>126</v>
      </c>
      <c r="B4" t="s">
        <v>123</v>
      </c>
      <c r="C4" t="s">
        <v>5</v>
      </c>
      <c r="I4" t="s">
        <v>35</v>
      </c>
      <c r="J4" t="s">
        <v>125</v>
      </c>
      <c r="K4" t="s">
        <v>2</v>
      </c>
    </row>
    <row r="5" spans="1:11" x14ac:dyDescent="0.3">
      <c r="A5" t="s">
        <v>127</v>
      </c>
      <c r="B5" t="s">
        <v>121</v>
      </c>
      <c r="C5" t="s">
        <v>6</v>
      </c>
      <c r="I5" t="s">
        <v>128</v>
      </c>
      <c r="J5" t="s">
        <v>121</v>
      </c>
      <c r="K5" t="s">
        <v>6</v>
      </c>
    </row>
    <row r="6" spans="1:11" x14ac:dyDescent="0.3">
      <c r="A6" t="s">
        <v>129</v>
      </c>
      <c r="B6" t="s">
        <v>123</v>
      </c>
      <c r="C6" t="s">
        <v>5</v>
      </c>
      <c r="I6" t="s">
        <v>37</v>
      </c>
      <c r="J6" t="s">
        <v>125</v>
      </c>
      <c r="K6" t="s">
        <v>2</v>
      </c>
    </row>
    <row r="7" spans="1:11" x14ac:dyDescent="0.3">
      <c r="A7" t="s">
        <v>130</v>
      </c>
      <c r="B7" t="s">
        <v>123</v>
      </c>
      <c r="C7" t="s">
        <v>5</v>
      </c>
      <c r="I7" t="s">
        <v>131</v>
      </c>
      <c r="J7" t="s">
        <v>125</v>
      </c>
      <c r="K7" t="s">
        <v>2</v>
      </c>
    </row>
    <row r="8" spans="1:11" x14ac:dyDescent="0.3">
      <c r="A8" t="s">
        <v>132</v>
      </c>
      <c r="B8" t="s">
        <v>123</v>
      </c>
      <c r="C8" t="s">
        <v>5</v>
      </c>
      <c r="I8" t="s">
        <v>45</v>
      </c>
      <c r="J8" t="s">
        <v>121</v>
      </c>
      <c r="K8" t="s">
        <v>6</v>
      </c>
    </row>
    <row r="9" spans="1:11" x14ac:dyDescent="0.3">
      <c r="A9" t="s">
        <v>133</v>
      </c>
      <c r="B9" t="s">
        <v>123</v>
      </c>
      <c r="C9" t="s">
        <v>5</v>
      </c>
      <c r="I9" t="s">
        <v>134</v>
      </c>
      <c r="J9" t="s">
        <v>121</v>
      </c>
      <c r="K9" t="s">
        <v>6</v>
      </c>
    </row>
    <row r="10" spans="1:11" x14ac:dyDescent="0.3">
      <c r="A10" t="s">
        <v>135</v>
      </c>
      <c r="B10" t="s">
        <v>123</v>
      </c>
      <c r="C10" t="s">
        <v>5</v>
      </c>
      <c r="I10" t="s">
        <v>136</v>
      </c>
      <c r="J10" t="s">
        <v>121</v>
      </c>
      <c r="K10" t="s">
        <v>6</v>
      </c>
    </row>
    <row r="11" spans="1:11" x14ac:dyDescent="0.3">
      <c r="A11" t="s">
        <v>137</v>
      </c>
      <c r="B11" t="s">
        <v>123</v>
      </c>
      <c r="C11" t="s">
        <v>5</v>
      </c>
      <c r="I11" t="s">
        <v>49</v>
      </c>
      <c r="J11" t="s">
        <v>121</v>
      </c>
      <c r="K11" t="s">
        <v>6</v>
      </c>
    </row>
    <row r="12" spans="1:11" x14ac:dyDescent="0.3">
      <c r="A12" t="s">
        <v>1294</v>
      </c>
      <c r="B12" t="s">
        <v>123</v>
      </c>
      <c r="C12" t="s">
        <v>5</v>
      </c>
      <c r="I12" t="s">
        <v>139</v>
      </c>
      <c r="J12" t="s">
        <v>123</v>
      </c>
      <c r="K12" t="s">
        <v>5</v>
      </c>
    </row>
    <row r="13" spans="1:11" x14ac:dyDescent="0.3">
      <c r="A13" t="s">
        <v>43</v>
      </c>
      <c r="B13" t="s">
        <v>125</v>
      </c>
      <c r="C13" t="s">
        <v>2</v>
      </c>
      <c r="I13" t="s">
        <v>140</v>
      </c>
      <c r="J13" t="s">
        <v>121</v>
      </c>
      <c r="K13" t="s">
        <v>6</v>
      </c>
    </row>
    <row r="14" spans="1:11" x14ac:dyDescent="0.3">
      <c r="A14" t="s">
        <v>141</v>
      </c>
      <c r="B14" t="s">
        <v>123</v>
      </c>
      <c r="C14" t="s">
        <v>5</v>
      </c>
      <c r="I14" t="s">
        <v>55</v>
      </c>
      <c r="J14" t="s">
        <v>123</v>
      </c>
      <c r="K14" t="s">
        <v>5</v>
      </c>
    </row>
    <row r="15" spans="1:11" x14ac:dyDescent="0.3">
      <c r="A15" t="s">
        <v>70</v>
      </c>
      <c r="B15" t="s">
        <v>121</v>
      </c>
      <c r="C15" t="s">
        <v>6</v>
      </c>
      <c r="I15" t="s">
        <v>142</v>
      </c>
      <c r="J15" t="s">
        <v>121</v>
      </c>
      <c r="K15" t="s">
        <v>6</v>
      </c>
    </row>
    <row r="16" spans="1:11" x14ac:dyDescent="0.3">
      <c r="A16" t="s">
        <v>143</v>
      </c>
      <c r="B16" t="s">
        <v>123</v>
      </c>
      <c r="C16" t="s">
        <v>5</v>
      </c>
      <c r="I16" t="s">
        <v>58</v>
      </c>
      <c r="J16" t="s">
        <v>125</v>
      </c>
      <c r="K16" t="s">
        <v>2</v>
      </c>
    </row>
    <row r="17" spans="1:11" x14ac:dyDescent="0.3">
      <c r="A17" t="s">
        <v>144</v>
      </c>
      <c r="B17" t="s">
        <v>123</v>
      </c>
      <c r="C17" t="s">
        <v>5</v>
      </c>
      <c r="I17" t="s">
        <v>67</v>
      </c>
      <c r="J17" t="s">
        <v>125</v>
      </c>
      <c r="K17" t="s">
        <v>2</v>
      </c>
    </row>
    <row r="18" spans="1:11" x14ac:dyDescent="0.3">
      <c r="A18" t="s">
        <v>145</v>
      </c>
      <c r="B18" t="s">
        <v>123</v>
      </c>
      <c r="C18" t="s">
        <v>5</v>
      </c>
      <c r="I18" t="s">
        <v>146</v>
      </c>
      <c r="J18" t="s">
        <v>121</v>
      </c>
      <c r="K18" t="s">
        <v>6</v>
      </c>
    </row>
    <row r="19" spans="1:11" x14ac:dyDescent="0.3">
      <c r="A19" t="s">
        <v>81</v>
      </c>
      <c r="B19" t="s">
        <v>147</v>
      </c>
      <c r="C19" t="s">
        <v>2</v>
      </c>
      <c r="I19" t="s">
        <v>74</v>
      </c>
      <c r="J19" t="s">
        <v>125</v>
      </c>
      <c r="K19" t="s">
        <v>2</v>
      </c>
    </row>
    <row r="20" spans="1:11" x14ac:dyDescent="0.3">
      <c r="A20" t="s">
        <v>148</v>
      </c>
      <c r="B20" t="s">
        <v>149</v>
      </c>
      <c r="C20" t="s">
        <v>5</v>
      </c>
      <c r="I20" t="s">
        <v>76</v>
      </c>
      <c r="J20" t="s">
        <v>121</v>
      </c>
      <c r="K20" t="s">
        <v>6</v>
      </c>
    </row>
    <row r="21" spans="1:11" x14ac:dyDescent="0.3">
      <c r="A21" t="s">
        <v>1296</v>
      </c>
      <c r="B21" t="s">
        <v>125</v>
      </c>
      <c r="C21" t="s">
        <v>2</v>
      </c>
      <c r="I21" t="s">
        <v>150</v>
      </c>
      <c r="J21" t="s">
        <v>125</v>
      </c>
      <c r="K21" t="s">
        <v>2</v>
      </c>
    </row>
    <row r="22" spans="1:11" x14ac:dyDescent="0.3">
      <c r="A22" t="s">
        <v>151</v>
      </c>
      <c r="B22" t="s">
        <v>123</v>
      </c>
      <c r="C22" t="s">
        <v>5</v>
      </c>
      <c r="I22" t="s">
        <v>152</v>
      </c>
      <c r="J22" t="s">
        <v>125</v>
      </c>
      <c r="K22" t="s">
        <v>2</v>
      </c>
    </row>
    <row r="23" spans="1:11" x14ac:dyDescent="0.3">
      <c r="A23" t="s">
        <v>153</v>
      </c>
      <c r="B23" t="s">
        <v>123</v>
      </c>
      <c r="C23" t="s">
        <v>5</v>
      </c>
      <c r="I23" t="s">
        <v>97</v>
      </c>
      <c r="J23" t="s">
        <v>121</v>
      </c>
      <c r="K23" t="s">
        <v>6</v>
      </c>
    </row>
    <row r="24" spans="1:11" x14ac:dyDescent="0.3">
      <c r="A24" t="s">
        <v>154</v>
      </c>
      <c r="B24" t="s">
        <v>121</v>
      </c>
      <c r="C24" t="s">
        <v>6</v>
      </c>
      <c r="I24" t="s">
        <v>100</v>
      </c>
      <c r="J24" t="s">
        <v>125</v>
      </c>
      <c r="K24" t="s">
        <v>2</v>
      </c>
    </row>
    <row r="25" spans="1:11" x14ac:dyDescent="0.3">
      <c r="A25" t="s">
        <v>1299</v>
      </c>
      <c r="B25" t="s">
        <v>123</v>
      </c>
      <c r="C25" t="s">
        <v>5</v>
      </c>
      <c r="I25" t="s">
        <v>156</v>
      </c>
      <c r="J25" t="s">
        <v>157</v>
      </c>
      <c r="K25" t="s">
        <v>5</v>
      </c>
    </row>
    <row r="26" spans="1:11" x14ac:dyDescent="0.3">
      <c r="A26" t="s">
        <v>72</v>
      </c>
      <c r="B26" t="s">
        <v>121</v>
      </c>
      <c r="C26" t="s">
        <v>6</v>
      </c>
      <c r="I26" t="s">
        <v>158</v>
      </c>
      <c r="J26" t="s">
        <v>121</v>
      </c>
      <c r="K26" t="s">
        <v>6</v>
      </c>
    </row>
    <row r="27" spans="1:11" x14ac:dyDescent="0.3">
      <c r="A27" t="s">
        <v>159</v>
      </c>
      <c r="B27" t="s">
        <v>123</v>
      </c>
      <c r="C27" t="s">
        <v>5</v>
      </c>
      <c r="I27" t="s">
        <v>160</v>
      </c>
      <c r="J27" t="s">
        <v>123</v>
      </c>
      <c r="K27" t="s">
        <v>5</v>
      </c>
    </row>
    <row r="28" spans="1:11" x14ac:dyDescent="0.3">
      <c r="A28" t="s">
        <v>161</v>
      </c>
      <c r="B28" t="s">
        <v>123</v>
      </c>
      <c r="C28" t="s">
        <v>5</v>
      </c>
      <c r="I28" t="s">
        <v>162</v>
      </c>
      <c r="J28" t="s">
        <v>121</v>
      </c>
      <c r="K28" t="s">
        <v>6</v>
      </c>
    </row>
    <row r="29" spans="1:11" x14ac:dyDescent="0.3">
      <c r="A29" t="s">
        <v>163</v>
      </c>
      <c r="B29" t="s">
        <v>123</v>
      </c>
      <c r="C29" t="s">
        <v>5</v>
      </c>
      <c r="J29" t="s">
        <v>125</v>
      </c>
      <c r="K29" t="s">
        <v>2</v>
      </c>
    </row>
    <row r="30" spans="1:11" x14ac:dyDescent="0.3">
      <c r="A30" t="s">
        <v>164</v>
      </c>
      <c r="B30" t="s">
        <v>123</v>
      </c>
      <c r="C30" t="s">
        <v>5</v>
      </c>
      <c r="J30" t="s">
        <v>147</v>
      </c>
      <c r="K30" t="s">
        <v>2</v>
      </c>
    </row>
    <row r="31" spans="1:11" x14ac:dyDescent="0.3">
      <c r="A31" t="s">
        <v>165</v>
      </c>
      <c r="B31" t="s">
        <v>123</v>
      </c>
      <c r="C31" t="s">
        <v>5</v>
      </c>
      <c r="J31" t="s">
        <v>123</v>
      </c>
      <c r="K31" t="s">
        <v>5</v>
      </c>
    </row>
    <row r="32" spans="1:11" x14ac:dyDescent="0.3">
      <c r="A32" t="s">
        <v>166</v>
      </c>
      <c r="B32" t="s">
        <v>123</v>
      </c>
      <c r="C32" t="s">
        <v>5</v>
      </c>
      <c r="J32" t="s">
        <v>157</v>
      </c>
      <c r="K32" t="s">
        <v>5</v>
      </c>
    </row>
    <row r="33" spans="1:11" x14ac:dyDescent="0.3">
      <c r="A33" t="s">
        <v>167</v>
      </c>
      <c r="B33" t="s">
        <v>123</v>
      </c>
      <c r="C33" t="s">
        <v>5</v>
      </c>
      <c r="J33" t="s">
        <v>149</v>
      </c>
      <c r="K33" t="s">
        <v>5</v>
      </c>
    </row>
    <row r="34" spans="1:11" x14ac:dyDescent="0.3">
      <c r="A34" t="s">
        <v>168</v>
      </c>
      <c r="B34" t="s">
        <v>123</v>
      </c>
      <c r="C34" t="s">
        <v>5</v>
      </c>
      <c r="J34" t="s">
        <v>121</v>
      </c>
      <c r="K34" t="s">
        <v>6</v>
      </c>
    </row>
    <row r="35" spans="1:11" x14ac:dyDescent="0.3">
      <c r="A35" t="s">
        <v>1297</v>
      </c>
      <c r="B35" t="s">
        <v>123</v>
      </c>
      <c r="C35" t="s">
        <v>5</v>
      </c>
    </row>
    <row r="36" spans="1:11" x14ac:dyDescent="0.3">
      <c r="A36" t="s">
        <v>170</v>
      </c>
      <c r="B36" t="s">
        <v>157</v>
      </c>
      <c r="C36" t="s">
        <v>5</v>
      </c>
    </row>
    <row r="37" spans="1:11" x14ac:dyDescent="0.3">
      <c r="A37" t="s">
        <v>171</v>
      </c>
      <c r="B37" t="s">
        <v>123</v>
      </c>
      <c r="C37" t="s">
        <v>5</v>
      </c>
    </row>
    <row r="38" spans="1:11" x14ac:dyDescent="0.3">
      <c r="A38" t="s">
        <v>172</v>
      </c>
      <c r="B38" t="s">
        <v>123</v>
      </c>
      <c r="C38" t="s">
        <v>5</v>
      </c>
    </row>
    <row r="39" spans="1:11" x14ac:dyDescent="0.3">
      <c r="A39" t="s">
        <v>173</v>
      </c>
      <c r="B39" t="s">
        <v>121</v>
      </c>
      <c r="C39" t="s">
        <v>6</v>
      </c>
    </row>
    <row r="40" spans="1:11" x14ac:dyDescent="0.3">
      <c r="A40" t="s">
        <v>174</v>
      </c>
      <c r="B40" t="s">
        <v>123</v>
      </c>
      <c r="C40" t="s">
        <v>5</v>
      </c>
    </row>
    <row r="41" spans="1:11" x14ac:dyDescent="0.3">
      <c r="A41" t="s">
        <v>175</v>
      </c>
      <c r="B41" t="s">
        <v>123</v>
      </c>
      <c r="C41" t="s">
        <v>5</v>
      </c>
    </row>
    <row r="42" spans="1:11" x14ac:dyDescent="0.3">
      <c r="A42" t="s">
        <v>176</v>
      </c>
      <c r="B42" t="s">
        <v>123</v>
      </c>
      <c r="C42" t="s">
        <v>5</v>
      </c>
    </row>
    <row r="43" spans="1:11" x14ac:dyDescent="0.3">
      <c r="A43" t="s">
        <v>177</v>
      </c>
      <c r="B43" t="s">
        <v>123</v>
      </c>
      <c r="C43" t="s">
        <v>5</v>
      </c>
    </row>
    <row r="44" spans="1:11" x14ac:dyDescent="0.3">
      <c r="A44" t="s">
        <v>178</v>
      </c>
      <c r="B44" t="s">
        <v>123</v>
      </c>
      <c r="C44" t="s">
        <v>5</v>
      </c>
    </row>
    <row r="45" spans="1:11" x14ac:dyDescent="0.3">
      <c r="A45" t="s">
        <v>179</v>
      </c>
      <c r="B45" t="s">
        <v>123</v>
      </c>
      <c r="C45" t="s">
        <v>5</v>
      </c>
    </row>
    <row r="46" spans="1:11" x14ac:dyDescent="0.3">
      <c r="A46" t="s">
        <v>180</v>
      </c>
      <c r="B46" t="s">
        <v>123</v>
      </c>
      <c r="C46" t="s">
        <v>5</v>
      </c>
    </row>
    <row r="47" spans="1:11" x14ac:dyDescent="0.3">
      <c r="A47" t="s">
        <v>181</v>
      </c>
      <c r="B47" t="s">
        <v>123</v>
      </c>
      <c r="C47" t="s">
        <v>5</v>
      </c>
    </row>
    <row r="48" spans="1:11" x14ac:dyDescent="0.3">
      <c r="A48" t="s">
        <v>53</v>
      </c>
      <c r="B48" t="s">
        <v>147</v>
      </c>
      <c r="C48" t="s">
        <v>2</v>
      </c>
    </row>
    <row r="49" spans="1:3" x14ac:dyDescent="0.3">
      <c r="A49" t="s">
        <v>1289</v>
      </c>
      <c r="B49" t="s">
        <v>125</v>
      </c>
      <c r="C49" t="s">
        <v>2</v>
      </c>
    </row>
    <row r="50" spans="1:3" x14ac:dyDescent="0.3">
      <c r="A50" t="s">
        <v>75</v>
      </c>
      <c r="B50" t="s">
        <v>125</v>
      </c>
      <c r="C50" t="s">
        <v>2</v>
      </c>
    </row>
    <row r="51" spans="1:3" x14ac:dyDescent="0.3">
      <c r="A51" t="s">
        <v>29</v>
      </c>
      <c r="B51" t="s">
        <v>121</v>
      </c>
      <c r="C51" t="s">
        <v>6</v>
      </c>
    </row>
    <row r="52" spans="1:3" x14ac:dyDescent="0.3">
      <c r="A52" t="s">
        <v>182</v>
      </c>
      <c r="B52" t="s">
        <v>121</v>
      </c>
      <c r="C52" t="s">
        <v>6</v>
      </c>
    </row>
    <row r="53" spans="1:3" x14ac:dyDescent="0.3">
      <c r="A53" t="s">
        <v>86</v>
      </c>
      <c r="B53" t="s">
        <v>125</v>
      </c>
      <c r="C53" t="s">
        <v>2</v>
      </c>
    </row>
    <row r="54" spans="1:3" x14ac:dyDescent="0.3">
      <c r="A54" t="s">
        <v>32</v>
      </c>
      <c r="B54" t="s">
        <v>147</v>
      </c>
      <c r="C54" t="s">
        <v>2</v>
      </c>
    </row>
    <row r="55" spans="1:3" x14ac:dyDescent="0.3">
      <c r="A55" t="s">
        <v>183</v>
      </c>
      <c r="B55" t="s">
        <v>147</v>
      </c>
      <c r="C55" t="s">
        <v>2</v>
      </c>
    </row>
    <row r="56" spans="1:3" x14ac:dyDescent="0.3">
      <c r="A56" t="s">
        <v>184</v>
      </c>
      <c r="B56" t="s">
        <v>125</v>
      </c>
      <c r="C56" t="s">
        <v>2</v>
      </c>
    </row>
    <row r="57" spans="1:3" x14ac:dyDescent="0.3">
      <c r="A57" t="s">
        <v>185</v>
      </c>
      <c r="B57" t="s">
        <v>121</v>
      </c>
      <c r="C57" t="s">
        <v>6</v>
      </c>
    </row>
    <row r="58" spans="1:3" x14ac:dyDescent="0.3">
      <c r="A58" t="s">
        <v>186</v>
      </c>
      <c r="B58" t="s">
        <v>125</v>
      </c>
      <c r="C58" t="s">
        <v>2</v>
      </c>
    </row>
    <row r="59" spans="1:3" x14ac:dyDescent="0.3">
      <c r="A59" t="s">
        <v>187</v>
      </c>
      <c r="B59" t="s">
        <v>125</v>
      </c>
      <c r="C59" t="s">
        <v>2</v>
      </c>
    </row>
    <row r="60" spans="1:3" x14ac:dyDescent="0.3">
      <c r="A60" t="s">
        <v>188</v>
      </c>
      <c r="B60" t="s">
        <v>121</v>
      </c>
      <c r="C60" t="s">
        <v>6</v>
      </c>
    </row>
    <row r="61" spans="1:3" x14ac:dyDescent="0.3">
      <c r="A61" t="s">
        <v>189</v>
      </c>
      <c r="B61" t="s">
        <v>121</v>
      </c>
      <c r="C61" t="s">
        <v>6</v>
      </c>
    </row>
    <row r="62" spans="1:3" x14ac:dyDescent="0.3">
      <c r="A62" t="s">
        <v>190</v>
      </c>
      <c r="B62" t="s">
        <v>121</v>
      </c>
      <c r="C62" t="s">
        <v>6</v>
      </c>
    </row>
    <row r="63" spans="1:3" x14ac:dyDescent="0.3">
      <c r="A63" t="s">
        <v>191</v>
      </c>
      <c r="B63" t="s">
        <v>123</v>
      </c>
      <c r="C63" t="s">
        <v>5</v>
      </c>
    </row>
    <row r="64" spans="1:3" x14ac:dyDescent="0.3">
      <c r="A64" t="s">
        <v>39</v>
      </c>
      <c r="B64" t="s">
        <v>147</v>
      </c>
      <c r="C64" t="s">
        <v>2</v>
      </c>
    </row>
    <row r="65" spans="1:3" x14ac:dyDescent="0.3">
      <c r="A65" t="s">
        <v>192</v>
      </c>
      <c r="B65" t="s">
        <v>125</v>
      </c>
      <c r="C65" t="s">
        <v>2</v>
      </c>
    </row>
    <row r="66" spans="1:3" x14ac:dyDescent="0.3">
      <c r="A66" t="s">
        <v>193</v>
      </c>
      <c r="B66" t="s">
        <v>147</v>
      </c>
      <c r="C66" t="s">
        <v>2</v>
      </c>
    </row>
    <row r="67" spans="1:3" x14ac:dyDescent="0.3">
      <c r="A67" t="s">
        <v>88</v>
      </c>
      <c r="B67" t="s">
        <v>125</v>
      </c>
      <c r="C67" t="s">
        <v>2</v>
      </c>
    </row>
    <row r="68" spans="1:3" x14ac:dyDescent="0.3">
      <c r="A68" t="s">
        <v>23</v>
      </c>
      <c r="B68" t="s">
        <v>147</v>
      </c>
      <c r="C68" t="s">
        <v>2</v>
      </c>
    </row>
    <row r="69" spans="1:3" x14ac:dyDescent="0.3">
      <c r="A69" t="s">
        <v>194</v>
      </c>
      <c r="B69" t="s">
        <v>121</v>
      </c>
      <c r="C69" t="s">
        <v>6</v>
      </c>
    </row>
    <row r="70" spans="1:3" x14ac:dyDescent="0.3">
      <c r="A70" t="s">
        <v>195</v>
      </c>
      <c r="B70" t="s">
        <v>121</v>
      </c>
      <c r="C70" t="s">
        <v>6</v>
      </c>
    </row>
    <row r="71" spans="1:3" x14ac:dyDescent="0.3">
      <c r="A71" t="s">
        <v>31</v>
      </c>
      <c r="B71" t="s">
        <v>147</v>
      </c>
      <c r="C71" t="s">
        <v>2</v>
      </c>
    </row>
    <row r="72" spans="1:3" x14ac:dyDescent="0.3">
      <c r="A72" t="s">
        <v>46</v>
      </c>
      <c r="B72" t="s">
        <v>147</v>
      </c>
      <c r="C72" t="s">
        <v>2</v>
      </c>
    </row>
    <row r="73" spans="1:3" x14ac:dyDescent="0.3">
      <c r="A73" t="s">
        <v>92</v>
      </c>
      <c r="B73" t="s">
        <v>147</v>
      </c>
      <c r="C73" t="s">
        <v>2</v>
      </c>
    </row>
    <row r="74" spans="1:3" x14ac:dyDescent="0.3">
      <c r="A74" t="s">
        <v>196</v>
      </c>
      <c r="B74" t="s">
        <v>149</v>
      </c>
      <c r="C74" t="s">
        <v>5</v>
      </c>
    </row>
    <row r="75" spans="1:3" x14ac:dyDescent="0.3">
      <c r="A75" t="s">
        <v>197</v>
      </c>
      <c r="B75" t="s">
        <v>121</v>
      </c>
      <c r="C75" t="s">
        <v>6</v>
      </c>
    </row>
    <row r="76" spans="1:3" x14ac:dyDescent="0.3">
      <c r="A76" t="s">
        <v>198</v>
      </c>
      <c r="B76" t="s">
        <v>123</v>
      </c>
      <c r="C76" t="s">
        <v>5</v>
      </c>
    </row>
    <row r="77" spans="1:3" x14ac:dyDescent="0.3">
      <c r="A77" t="s">
        <v>36</v>
      </c>
      <c r="B77" t="s">
        <v>147</v>
      </c>
      <c r="C77" t="s">
        <v>2</v>
      </c>
    </row>
    <row r="78" spans="1:3" x14ac:dyDescent="0.3">
      <c r="A78" t="s">
        <v>199</v>
      </c>
      <c r="B78" t="s">
        <v>149</v>
      </c>
      <c r="C78" t="s">
        <v>5</v>
      </c>
    </row>
    <row r="79" spans="1:3" x14ac:dyDescent="0.3">
      <c r="A79" t="s">
        <v>200</v>
      </c>
      <c r="B79" t="s">
        <v>125</v>
      </c>
      <c r="C79" t="s">
        <v>2</v>
      </c>
    </row>
    <row r="80" spans="1:3" x14ac:dyDescent="0.3">
      <c r="A80" t="s">
        <v>201</v>
      </c>
      <c r="B80" t="s">
        <v>123</v>
      </c>
      <c r="C80" t="s">
        <v>5</v>
      </c>
    </row>
    <row r="81" spans="1:3" x14ac:dyDescent="0.3">
      <c r="A81" t="s">
        <v>202</v>
      </c>
      <c r="B81" t="s">
        <v>121</v>
      </c>
      <c r="C81" t="s">
        <v>6</v>
      </c>
    </row>
    <row r="82" spans="1:3" x14ac:dyDescent="0.3">
      <c r="A82" t="s">
        <v>40</v>
      </c>
      <c r="B82" t="s">
        <v>125</v>
      </c>
      <c r="C82" t="s">
        <v>2</v>
      </c>
    </row>
    <row r="83" spans="1:3" x14ac:dyDescent="0.3">
      <c r="A83" t="s">
        <v>203</v>
      </c>
      <c r="B83" t="s">
        <v>123</v>
      </c>
      <c r="C83" t="s">
        <v>5</v>
      </c>
    </row>
    <row r="84" spans="1:3" x14ac:dyDescent="0.3">
      <c r="A84" t="s">
        <v>62</v>
      </c>
      <c r="B84" t="s">
        <v>147</v>
      </c>
      <c r="C84" t="s">
        <v>2</v>
      </c>
    </row>
    <row r="85" spans="1:3" x14ac:dyDescent="0.3">
      <c r="A85" t="s">
        <v>68</v>
      </c>
      <c r="B85" t="s">
        <v>125</v>
      </c>
      <c r="C85" t="s">
        <v>2</v>
      </c>
    </row>
    <row r="86" spans="1:3" x14ac:dyDescent="0.3">
      <c r="A86" t="s">
        <v>89</v>
      </c>
      <c r="B86" t="s">
        <v>147</v>
      </c>
      <c r="C86" t="s">
        <v>2</v>
      </c>
    </row>
    <row r="87" spans="1:3" x14ac:dyDescent="0.3">
      <c r="A87" t="s">
        <v>101</v>
      </c>
      <c r="B87" t="s">
        <v>125</v>
      </c>
      <c r="C87" t="s">
        <v>2</v>
      </c>
    </row>
    <row r="88" spans="1:3" x14ac:dyDescent="0.3">
      <c r="A88" t="s">
        <v>103</v>
      </c>
      <c r="B88" t="s">
        <v>147</v>
      </c>
      <c r="C88" t="s">
        <v>2</v>
      </c>
    </row>
    <row r="89" spans="1:3" x14ac:dyDescent="0.3">
      <c r="A89" t="s">
        <v>107</v>
      </c>
      <c r="B89" t="s">
        <v>147</v>
      </c>
      <c r="C89" t="s">
        <v>2</v>
      </c>
    </row>
    <row r="90" spans="1:3" x14ac:dyDescent="0.3">
      <c r="A90" t="s">
        <v>204</v>
      </c>
      <c r="B90" t="s">
        <v>123</v>
      </c>
      <c r="C90" t="s">
        <v>5</v>
      </c>
    </row>
    <row r="91" spans="1:3" x14ac:dyDescent="0.3">
      <c r="A91" t="s">
        <v>205</v>
      </c>
      <c r="B91" t="s">
        <v>121</v>
      </c>
      <c r="C91" t="s">
        <v>6</v>
      </c>
    </row>
    <row r="92" spans="1:3" x14ac:dyDescent="0.3">
      <c r="A92" t="s">
        <v>206</v>
      </c>
      <c r="B92" t="s">
        <v>147</v>
      </c>
      <c r="C92" t="s">
        <v>2</v>
      </c>
    </row>
    <row r="93" spans="1:3" x14ac:dyDescent="0.3">
      <c r="A93" t="s">
        <v>207</v>
      </c>
      <c r="B93" t="s">
        <v>147</v>
      </c>
      <c r="C93" t="s">
        <v>2</v>
      </c>
    </row>
    <row r="94" spans="1:3" x14ac:dyDescent="0.3">
      <c r="A94" t="s">
        <v>208</v>
      </c>
      <c r="B94" t="s">
        <v>147</v>
      </c>
      <c r="C94" t="s">
        <v>2</v>
      </c>
    </row>
    <row r="95" spans="1:3" x14ac:dyDescent="0.3">
      <c r="A95" t="s">
        <v>209</v>
      </c>
      <c r="B95" t="s">
        <v>123</v>
      </c>
      <c r="C95" t="s">
        <v>5</v>
      </c>
    </row>
    <row r="96" spans="1:3" x14ac:dyDescent="0.3">
      <c r="A96" t="s">
        <v>210</v>
      </c>
      <c r="B96" t="s">
        <v>123</v>
      </c>
      <c r="C96" t="s">
        <v>5</v>
      </c>
    </row>
    <row r="97" spans="1:3" x14ac:dyDescent="0.3">
      <c r="A97" t="s">
        <v>211</v>
      </c>
      <c r="B97" t="s">
        <v>123</v>
      </c>
      <c r="C97" t="s">
        <v>5</v>
      </c>
    </row>
    <row r="98" spans="1:3" x14ac:dyDescent="0.3">
      <c r="A98" t="s">
        <v>56</v>
      </c>
      <c r="B98" t="s">
        <v>121</v>
      </c>
      <c r="C98" t="s">
        <v>6</v>
      </c>
    </row>
    <row r="99" spans="1:3" x14ac:dyDescent="0.3">
      <c r="A99" t="s">
        <v>79</v>
      </c>
      <c r="B99" t="s">
        <v>125</v>
      </c>
      <c r="C99" t="s">
        <v>2</v>
      </c>
    </row>
    <row r="100" spans="1:3" x14ac:dyDescent="0.3">
      <c r="A100" t="s">
        <v>106</v>
      </c>
      <c r="B100" t="s">
        <v>147</v>
      </c>
      <c r="C100" t="s">
        <v>2</v>
      </c>
    </row>
    <row r="101" spans="1:3" x14ac:dyDescent="0.3">
      <c r="A101" t="s">
        <v>212</v>
      </c>
      <c r="B101" t="s">
        <v>123</v>
      </c>
      <c r="C101" t="s">
        <v>5</v>
      </c>
    </row>
    <row r="102" spans="1:3" x14ac:dyDescent="0.3">
      <c r="A102" t="s">
        <v>27</v>
      </c>
      <c r="B102" t="s">
        <v>125</v>
      </c>
      <c r="C102" t="s">
        <v>2</v>
      </c>
    </row>
    <row r="103" spans="1:3" x14ac:dyDescent="0.3">
      <c r="A103" t="s">
        <v>213</v>
      </c>
      <c r="B103" t="s">
        <v>121</v>
      </c>
      <c r="C103" t="s">
        <v>6</v>
      </c>
    </row>
    <row r="104" spans="1:3" x14ac:dyDescent="0.3">
      <c r="A104" t="s">
        <v>214</v>
      </c>
      <c r="B104" t="s">
        <v>123</v>
      </c>
      <c r="C104" t="s">
        <v>5</v>
      </c>
    </row>
    <row r="105" spans="1:3" x14ac:dyDescent="0.3">
      <c r="A105" t="s">
        <v>215</v>
      </c>
      <c r="B105" t="s">
        <v>123</v>
      </c>
      <c r="C105" t="s">
        <v>5</v>
      </c>
    </row>
    <row r="106" spans="1:3" x14ac:dyDescent="0.3">
      <c r="A106" t="s">
        <v>216</v>
      </c>
      <c r="B106" t="s">
        <v>121</v>
      </c>
      <c r="C106" t="s">
        <v>6</v>
      </c>
    </row>
    <row r="107" spans="1:3" x14ac:dyDescent="0.3">
      <c r="A107" t="s">
        <v>217</v>
      </c>
      <c r="B107" t="s">
        <v>121</v>
      </c>
      <c r="C107" t="s">
        <v>6</v>
      </c>
    </row>
    <row r="108" spans="1:3" x14ac:dyDescent="0.3">
      <c r="A108" t="s">
        <v>218</v>
      </c>
      <c r="B108" t="s">
        <v>123</v>
      </c>
      <c r="C108" t="s">
        <v>5</v>
      </c>
    </row>
    <row r="109" spans="1:3" x14ac:dyDescent="0.3">
      <c r="A109" t="s">
        <v>219</v>
      </c>
      <c r="B109" t="s">
        <v>147</v>
      </c>
      <c r="C109" t="s">
        <v>2</v>
      </c>
    </row>
    <row r="110" spans="1:3" x14ac:dyDescent="0.3">
      <c r="A110" t="s">
        <v>220</v>
      </c>
      <c r="B110" t="s">
        <v>123</v>
      </c>
      <c r="C110" t="s">
        <v>5</v>
      </c>
    </row>
    <row r="111" spans="1:3" x14ac:dyDescent="0.3">
      <c r="A111" t="s">
        <v>221</v>
      </c>
      <c r="B111" t="s">
        <v>125</v>
      </c>
      <c r="C111" t="s">
        <v>2</v>
      </c>
    </row>
    <row r="112" spans="1:3" x14ac:dyDescent="0.3">
      <c r="A112" t="s">
        <v>104</v>
      </c>
      <c r="B112" t="s">
        <v>147</v>
      </c>
      <c r="C112" t="s">
        <v>2</v>
      </c>
    </row>
    <row r="113" spans="1:3" x14ac:dyDescent="0.3">
      <c r="A113" t="s">
        <v>222</v>
      </c>
      <c r="B113" t="s">
        <v>123</v>
      </c>
      <c r="C113" t="s">
        <v>5</v>
      </c>
    </row>
    <row r="114" spans="1:3" x14ac:dyDescent="0.3">
      <c r="A114" t="s">
        <v>33</v>
      </c>
      <c r="B114" t="s">
        <v>147</v>
      </c>
      <c r="C114" t="s">
        <v>2</v>
      </c>
    </row>
    <row r="115" spans="1:3" x14ac:dyDescent="0.3">
      <c r="A115" t="s">
        <v>47</v>
      </c>
      <c r="B115" t="s">
        <v>147</v>
      </c>
      <c r="C115" t="s">
        <v>2</v>
      </c>
    </row>
    <row r="116" spans="1:3" x14ac:dyDescent="0.3">
      <c r="A116" t="s">
        <v>223</v>
      </c>
      <c r="B116" t="s">
        <v>123</v>
      </c>
      <c r="C116" t="s">
        <v>5</v>
      </c>
    </row>
    <row r="117" spans="1:3" x14ac:dyDescent="0.3">
      <c r="A117" t="s">
        <v>99</v>
      </c>
      <c r="B117" t="s">
        <v>121</v>
      </c>
      <c r="C117" t="s">
        <v>6</v>
      </c>
    </row>
    <row r="118" spans="1:3" x14ac:dyDescent="0.3">
      <c r="A118" t="s">
        <v>102</v>
      </c>
      <c r="B118" t="s">
        <v>125</v>
      </c>
      <c r="C118" t="s">
        <v>2</v>
      </c>
    </row>
    <row r="119" spans="1:3" x14ac:dyDescent="0.3">
      <c r="A119" t="s">
        <v>224</v>
      </c>
      <c r="B119" t="s">
        <v>121</v>
      </c>
      <c r="C119" t="s">
        <v>6</v>
      </c>
    </row>
    <row r="120" spans="1:3" x14ac:dyDescent="0.3">
      <c r="A120" t="s">
        <v>225</v>
      </c>
      <c r="B120" t="s">
        <v>147</v>
      </c>
      <c r="C120" t="s">
        <v>2</v>
      </c>
    </row>
    <row r="121" spans="1:3" x14ac:dyDescent="0.3">
      <c r="A121" t="s">
        <v>226</v>
      </c>
      <c r="B121" t="s">
        <v>123</v>
      </c>
      <c r="C121" t="s">
        <v>5</v>
      </c>
    </row>
    <row r="122" spans="1:3" x14ac:dyDescent="0.3">
      <c r="A122" t="s">
        <v>227</v>
      </c>
      <c r="B122" t="s">
        <v>123</v>
      </c>
      <c r="C122" t="s">
        <v>5</v>
      </c>
    </row>
    <row r="123" spans="1:3" x14ac:dyDescent="0.3">
      <c r="A123" t="s">
        <v>228</v>
      </c>
      <c r="B123" t="s">
        <v>123</v>
      </c>
      <c r="C123" t="s">
        <v>5</v>
      </c>
    </row>
    <row r="124" spans="1:3" x14ac:dyDescent="0.3">
      <c r="A124" t="s">
        <v>229</v>
      </c>
      <c r="B124" t="s">
        <v>121</v>
      </c>
      <c r="C124" t="s">
        <v>6</v>
      </c>
    </row>
    <row r="125" spans="1:3" x14ac:dyDescent="0.3">
      <c r="A125" t="s">
        <v>230</v>
      </c>
      <c r="B125" t="s">
        <v>123</v>
      </c>
      <c r="C125" t="s">
        <v>5</v>
      </c>
    </row>
    <row r="126" spans="1:3" x14ac:dyDescent="0.3">
      <c r="A126" t="s">
        <v>65</v>
      </c>
      <c r="B126" t="s">
        <v>121</v>
      </c>
      <c r="C126" t="s">
        <v>6</v>
      </c>
    </row>
    <row r="127" spans="1:3" x14ac:dyDescent="0.3">
      <c r="A127" t="s">
        <v>231</v>
      </c>
      <c r="B127" t="s">
        <v>123</v>
      </c>
      <c r="C127" t="s">
        <v>5</v>
      </c>
    </row>
    <row r="128" spans="1:3" x14ac:dyDescent="0.3">
      <c r="A128" t="s">
        <v>232</v>
      </c>
      <c r="B128" t="s">
        <v>121</v>
      </c>
      <c r="C128" t="s">
        <v>6</v>
      </c>
    </row>
    <row r="129" spans="1:3" x14ac:dyDescent="0.3">
      <c r="A129" t="s">
        <v>233</v>
      </c>
      <c r="B129" t="s">
        <v>125</v>
      </c>
      <c r="C129" t="s">
        <v>2</v>
      </c>
    </row>
    <row r="130" spans="1:3" x14ac:dyDescent="0.3">
      <c r="A130" t="s">
        <v>234</v>
      </c>
      <c r="B130" t="s">
        <v>157</v>
      </c>
      <c r="C130" t="s">
        <v>5</v>
      </c>
    </row>
    <row r="131" spans="1:3" x14ac:dyDescent="0.3">
      <c r="A131" t="s">
        <v>235</v>
      </c>
      <c r="B131" t="s">
        <v>121</v>
      </c>
      <c r="C131" t="s">
        <v>6</v>
      </c>
    </row>
    <row r="132" spans="1:3" x14ac:dyDescent="0.3">
      <c r="A132" t="s">
        <v>41</v>
      </c>
      <c r="B132" t="s">
        <v>121</v>
      </c>
      <c r="C132" t="s">
        <v>6</v>
      </c>
    </row>
    <row r="133" spans="1:3" x14ac:dyDescent="0.3">
      <c r="A133" t="s">
        <v>236</v>
      </c>
      <c r="B133" t="s">
        <v>157</v>
      </c>
      <c r="C133" t="s">
        <v>5</v>
      </c>
    </row>
    <row r="134" spans="1:3" x14ac:dyDescent="0.3">
      <c r="A134" t="s">
        <v>237</v>
      </c>
      <c r="B134" t="s">
        <v>121</v>
      </c>
      <c r="C134" t="s">
        <v>6</v>
      </c>
    </row>
    <row r="135" spans="1:3" x14ac:dyDescent="0.3">
      <c r="A135" t="s">
        <v>238</v>
      </c>
      <c r="B135" t="s">
        <v>123</v>
      </c>
      <c r="C135" t="s">
        <v>5</v>
      </c>
    </row>
    <row r="136" spans="1:3" x14ac:dyDescent="0.3">
      <c r="A136" t="s">
        <v>239</v>
      </c>
      <c r="B136" t="s">
        <v>123</v>
      </c>
      <c r="C136" t="s">
        <v>5</v>
      </c>
    </row>
    <row r="137" spans="1:3" x14ac:dyDescent="0.3">
      <c r="A137" t="s">
        <v>240</v>
      </c>
      <c r="B137" t="s">
        <v>157</v>
      </c>
      <c r="C137" t="s">
        <v>5</v>
      </c>
    </row>
    <row r="138" spans="1:3" x14ac:dyDescent="0.3">
      <c r="A138" t="s">
        <v>241</v>
      </c>
      <c r="B138" t="s">
        <v>157</v>
      </c>
      <c r="C138" t="s">
        <v>5</v>
      </c>
    </row>
    <row r="139" spans="1:3" x14ac:dyDescent="0.3">
      <c r="A139" t="s">
        <v>242</v>
      </c>
      <c r="B139" t="s">
        <v>123</v>
      </c>
      <c r="C139" t="s">
        <v>5</v>
      </c>
    </row>
    <row r="140" spans="1:3" x14ac:dyDescent="0.3">
      <c r="A140" t="s">
        <v>24</v>
      </c>
      <c r="B140" t="s">
        <v>121</v>
      </c>
      <c r="C140" t="s">
        <v>6</v>
      </c>
    </row>
    <row r="141" spans="1:3" x14ac:dyDescent="0.3">
      <c r="A141" t="s">
        <v>243</v>
      </c>
      <c r="B141" t="s">
        <v>123</v>
      </c>
      <c r="C141" t="s">
        <v>5</v>
      </c>
    </row>
    <row r="142" spans="1:3" x14ac:dyDescent="0.3">
      <c r="A142" t="s">
        <v>244</v>
      </c>
      <c r="B142" t="s">
        <v>157</v>
      </c>
      <c r="C142" t="s">
        <v>5</v>
      </c>
    </row>
    <row r="143" spans="1:3" x14ac:dyDescent="0.3">
      <c r="A143" t="s">
        <v>245</v>
      </c>
      <c r="B143" t="s">
        <v>121</v>
      </c>
      <c r="C143" t="s">
        <v>6</v>
      </c>
    </row>
    <row r="144" spans="1:3" x14ac:dyDescent="0.3">
      <c r="A144" t="s">
        <v>246</v>
      </c>
      <c r="B144" t="s">
        <v>157</v>
      </c>
      <c r="C144" t="s">
        <v>5</v>
      </c>
    </row>
    <row r="145" spans="1:3" x14ac:dyDescent="0.3">
      <c r="A145" t="s">
        <v>247</v>
      </c>
      <c r="B145" t="s">
        <v>121</v>
      </c>
      <c r="C145" t="s">
        <v>6</v>
      </c>
    </row>
    <row r="146" spans="1:3" x14ac:dyDescent="0.3">
      <c r="A146" t="s">
        <v>248</v>
      </c>
      <c r="B146" t="s">
        <v>125</v>
      </c>
      <c r="C146" t="s">
        <v>2</v>
      </c>
    </row>
    <row r="147" spans="1:3" x14ac:dyDescent="0.3">
      <c r="A147" t="s">
        <v>1298</v>
      </c>
      <c r="B147" t="s">
        <v>121</v>
      </c>
      <c r="C147" t="s">
        <v>6</v>
      </c>
    </row>
    <row r="148" spans="1:3" x14ac:dyDescent="0.3">
      <c r="A148" t="s">
        <v>250</v>
      </c>
      <c r="B148" t="s">
        <v>125</v>
      </c>
      <c r="C148" t="s">
        <v>2</v>
      </c>
    </row>
    <row r="149" spans="1:3" x14ac:dyDescent="0.3">
      <c r="A149" t="s">
        <v>251</v>
      </c>
      <c r="B149" t="s">
        <v>123</v>
      </c>
      <c r="C149" t="s">
        <v>5</v>
      </c>
    </row>
    <row r="150" spans="1:3" x14ac:dyDescent="0.3">
      <c r="A150" t="s">
        <v>252</v>
      </c>
      <c r="B150" t="s">
        <v>121</v>
      </c>
      <c r="C150" t="s">
        <v>6</v>
      </c>
    </row>
    <row r="151" spans="1:3" x14ac:dyDescent="0.3">
      <c r="A151" t="s">
        <v>253</v>
      </c>
      <c r="B151" t="s">
        <v>121</v>
      </c>
      <c r="C151" t="s">
        <v>6</v>
      </c>
    </row>
    <row r="152" spans="1:3" x14ac:dyDescent="0.3">
      <c r="A152" t="s">
        <v>254</v>
      </c>
      <c r="B152" t="s">
        <v>123</v>
      </c>
      <c r="C152" t="s">
        <v>5</v>
      </c>
    </row>
    <row r="153" spans="1:3" x14ac:dyDescent="0.3">
      <c r="A153" t="s">
        <v>255</v>
      </c>
      <c r="B153" t="s">
        <v>121</v>
      </c>
      <c r="C153" t="s">
        <v>6</v>
      </c>
    </row>
    <row r="154" spans="1:3" x14ac:dyDescent="0.3">
      <c r="A154" t="s">
        <v>256</v>
      </c>
      <c r="B154" t="s">
        <v>123</v>
      </c>
      <c r="C154" t="s">
        <v>5</v>
      </c>
    </row>
    <row r="155" spans="1:3" x14ac:dyDescent="0.3">
      <c r="A155" t="s">
        <v>257</v>
      </c>
      <c r="B155" t="s">
        <v>123</v>
      </c>
      <c r="C155" t="s">
        <v>5</v>
      </c>
    </row>
    <row r="156" spans="1:3" x14ac:dyDescent="0.3">
      <c r="A156" t="s">
        <v>258</v>
      </c>
      <c r="B156" t="s">
        <v>121</v>
      </c>
      <c r="C156" t="s">
        <v>6</v>
      </c>
    </row>
    <row r="157" spans="1:3" x14ac:dyDescent="0.3">
      <c r="A157" t="s">
        <v>259</v>
      </c>
      <c r="B157" t="s">
        <v>123</v>
      </c>
      <c r="C157" t="s">
        <v>5</v>
      </c>
    </row>
    <row r="158" spans="1:3" x14ac:dyDescent="0.3">
      <c r="A158" t="s">
        <v>260</v>
      </c>
      <c r="B158" t="s">
        <v>123</v>
      </c>
      <c r="C158" t="s">
        <v>5</v>
      </c>
    </row>
    <row r="159" spans="1:3" x14ac:dyDescent="0.3">
      <c r="A159" t="s">
        <v>77</v>
      </c>
      <c r="B159" t="s">
        <v>147</v>
      </c>
      <c r="C159" t="s">
        <v>2</v>
      </c>
    </row>
    <row r="160" spans="1:3" x14ac:dyDescent="0.3">
      <c r="A160" t="s">
        <v>261</v>
      </c>
      <c r="B160" t="s">
        <v>123</v>
      </c>
      <c r="C160" t="s">
        <v>5</v>
      </c>
    </row>
    <row r="161" spans="1:3" x14ac:dyDescent="0.3">
      <c r="A161" t="s">
        <v>262</v>
      </c>
      <c r="B161" t="s">
        <v>123</v>
      </c>
      <c r="C161" t="s">
        <v>5</v>
      </c>
    </row>
    <row r="162" spans="1:3" x14ac:dyDescent="0.3">
      <c r="A162" t="s">
        <v>263</v>
      </c>
      <c r="B162" t="s">
        <v>121</v>
      </c>
      <c r="C162" t="s">
        <v>6</v>
      </c>
    </row>
    <row r="163" spans="1:3" x14ac:dyDescent="0.3">
      <c r="A163" t="s">
        <v>264</v>
      </c>
      <c r="B163" t="s">
        <v>125</v>
      </c>
      <c r="C163" t="s">
        <v>2</v>
      </c>
    </row>
    <row r="164" spans="1:3" x14ac:dyDescent="0.3">
      <c r="A164" t="s">
        <v>265</v>
      </c>
      <c r="B164" t="s">
        <v>123</v>
      </c>
      <c r="C164" t="s">
        <v>5</v>
      </c>
    </row>
    <row r="165" spans="1:3" x14ac:dyDescent="0.3">
      <c r="A165" t="s">
        <v>266</v>
      </c>
      <c r="B165" t="s">
        <v>123</v>
      </c>
      <c r="C165" t="s">
        <v>5</v>
      </c>
    </row>
    <row r="166" spans="1:3" x14ac:dyDescent="0.3">
      <c r="A166" t="s">
        <v>50</v>
      </c>
      <c r="B166" t="s">
        <v>147</v>
      </c>
      <c r="C166" t="s">
        <v>2</v>
      </c>
    </row>
    <row r="167" spans="1:3" x14ac:dyDescent="0.3">
      <c r="A167" t="s">
        <v>267</v>
      </c>
      <c r="B167" t="s">
        <v>125</v>
      </c>
      <c r="C167" t="s">
        <v>2</v>
      </c>
    </row>
    <row r="168" spans="1:3" x14ac:dyDescent="0.3">
      <c r="A168" t="s">
        <v>60</v>
      </c>
      <c r="B168" t="s">
        <v>147</v>
      </c>
      <c r="C168" t="s">
        <v>2</v>
      </c>
    </row>
    <row r="169" spans="1:3" x14ac:dyDescent="0.3">
      <c r="A169" t="s">
        <v>73</v>
      </c>
      <c r="B169" t="s">
        <v>125</v>
      </c>
      <c r="C169" t="s">
        <v>2</v>
      </c>
    </row>
    <row r="170" spans="1:3" x14ac:dyDescent="0.3">
      <c r="A170" t="s">
        <v>268</v>
      </c>
      <c r="B170" t="s">
        <v>123</v>
      </c>
      <c r="C170" t="s">
        <v>5</v>
      </c>
    </row>
    <row r="171" spans="1:3" x14ac:dyDescent="0.3">
      <c r="A171" t="s">
        <v>26</v>
      </c>
      <c r="B171" t="s">
        <v>121</v>
      </c>
      <c r="C171" t="s">
        <v>6</v>
      </c>
    </row>
    <row r="172" spans="1:3" x14ac:dyDescent="0.3">
      <c r="A172" t="s">
        <v>42</v>
      </c>
      <c r="B172" t="s">
        <v>147</v>
      </c>
      <c r="C172" t="s">
        <v>2</v>
      </c>
    </row>
    <row r="173" spans="1:3" x14ac:dyDescent="0.3">
      <c r="A173" t="s">
        <v>269</v>
      </c>
      <c r="B173" t="s">
        <v>123</v>
      </c>
      <c r="C173" t="s">
        <v>5</v>
      </c>
    </row>
    <row r="174" spans="1:3" x14ac:dyDescent="0.3">
      <c r="A174" t="s">
        <v>69</v>
      </c>
      <c r="B174" t="s">
        <v>147</v>
      </c>
      <c r="C174" t="s">
        <v>2</v>
      </c>
    </row>
    <row r="175" spans="1:3" x14ac:dyDescent="0.3">
      <c r="A175" t="s">
        <v>90</v>
      </c>
      <c r="B175" t="s">
        <v>125</v>
      </c>
      <c r="C175" t="s">
        <v>2</v>
      </c>
    </row>
    <row r="176" spans="1:3" x14ac:dyDescent="0.3">
      <c r="A176" t="s">
        <v>91</v>
      </c>
      <c r="B176" t="s">
        <v>125</v>
      </c>
      <c r="C176" t="s">
        <v>2</v>
      </c>
    </row>
    <row r="177" spans="1:3" x14ac:dyDescent="0.3">
      <c r="A177" t="s">
        <v>108</v>
      </c>
      <c r="B177" t="s">
        <v>147</v>
      </c>
      <c r="C177" t="s">
        <v>2</v>
      </c>
    </row>
    <row r="178" spans="1:3" x14ac:dyDescent="0.3">
      <c r="A178" t="s">
        <v>28</v>
      </c>
      <c r="B178" t="s">
        <v>147</v>
      </c>
      <c r="C178" t="s">
        <v>2</v>
      </c>
    </row>
    <row r="179" spans="1:3" x14ac:dyDescent="0.3">
      <c r="A179" t="s">
        <v>270</v>
      </c>
      <c r="B179" t="s">
        <v>121</v>
      </c>
      <c r="C179" t="s">
        <v>6</v>
      </c>
    </row>
    <row r="180" spans="1:3" x14ac:dyDescent="0.3">
      <c r="A180" t="s">
        <v>271</v>
      </c>
      <c r="B180" t="s">
        <v>121</v>
      </c>
      <c r="C180" t="s">
        <v>6</v>
      </c>
    </row>
    <row r="181" spans="1:3" x14ac:dyDescent="0.3">
      <c r="A181" t="s">
        <v>54</v>
      </c>
      <c r="B181" t="s">
        <v>125</v>
      </c>
      <c r="C181" t="s">
        <v>2</v>
      </c>
    </row>
    <row r="182" spans="1:3" x14ac:dyDescent="0.3">
      <c r="A182" t="s">
        <v>71</v>
      </c>
      <c r="B182" t="s">
        <v>147</v>
      </c>
      <c r="C182" t="s">
        <v>2</v>
      </c>
    </row>
    <row r="183" spans="1:3" x14ac:dyDescent="0.3">
      <c r="A183" t="s">
        <v>272</v>
      </c>
      <c r="B183" t="s">
        <v>123</v>
      </c>
      <c r="C183" t="s">
        <v>5</v>
      </c>
    </row>
    <row r="184" spans="1:3" x14ac:dyDescent="0.3">
      <c r="A184" t="s">
        <v>93</v>
      </c>
      <c r="B184" t="s">
        <v>147</v>
      </c>
      <c r="C184" t="s">
        <v>2</v>
      </c>
    </row>
    <row r="185" spans="1:3" x14ac:dyDescent="0.3">
      <c r="A185" t="s">
        <v>273</v>
      </c>
      <c r="B185" t="s">
        <v>123</v>
      </c>
      <c r="C185" t="s">
        <v>5</v>
      </c>
    </row>
    <row r="186" spans="1:3" x14ac:dyDescent="0.3">
      <c r="A186" t="s">
        <v>274</v>
      </c>
      <c r="B186" t="s">
        <v>147</v>
      </c>
      <c r="C186" t="s">
        <v>2</v>
      </c>
    </row>
    <row r="187" spans="1:3" x14ac:dyDescent="0.3">
      <c r="A187" t="s">
        <v>275</v>
      </c>
      <c r="B187" t="s">
        <v>125</v>
      </c>
      <c r="C187" t="s">
        <v>2</v>
      </c>
    </row>
    <row r="188" spans="1:3" x14ac:dyDescent="0.3">
      <c r="A188" t="s">
        <v>276</v>
      </c>
      <c r="B188" t="s">
        <v>123</v>
      </c>
      <c r="C188" t="s">
        <v>5</v>
      </c>
    </row>
    <row r="189" spans="1:3" x14ac:dyDescent="0.3">
      <c r="A189" t="s">
        <v>277</v>
      </c>
      <c r="B189" t="s">
        <v>123</v>
      </c>
      <c r="C189" t="s">
        <v>5</v>
      </c>
    </row>
    <row r="190" spans="1:3" x14ac:dyDescent="0.3">
      <c r="A190" t="s">
        <v>278</v>
      </c>
      <c r="B190" t="s">
        <v>147</v>
      </c>
      <c r="C190" t="s">
        <v>2</v>
      </c>
    </row>
    <row r="191" spans="1:3" x14ac:dyDescent="0.3">
      <c r="A191" t="s">
        <v>279</v>
      </c>
      <c r="B191" t="s">
        <v>121</v>
      </c>
      <c r="C191" t="s">
        <v>6</v>
      </c>
    </row>
    <row r="192" spans="1:3" x14ac:dyDescent="0.3">
      <c r="A192" t="s">
        <v>34</v>
      </c>
      <c r="B192" t="s">
        <v>147</v>
      </c>
      <c r="C192" t="s">
        <v>2</v>
      </c>
    </row>
    <row r="193" spans="1:3" x14ac:dyDescent="0.3">
      <c r="A193" t="s">
        <v>48</v>
      </c>
      <c r="B193" t="s">
        <v>147</v>
      </c>
      <c r="C193" t="s">
        <v>2</v>
      </c>
    </row>
    <row r="194" spans="1:3" x14ac:dyDescent="0.3">
      <c r="A194" t="s">
        <v>51</v>
      </c>
      <c r="B194" t="s">
        <v>121</v>
      </c>
      <c r="C194" t="s">
        <v>6</v>
      </c>
    </row>
    <row r="195" spans="1:3" x14ac:dyDescent="0.3">
      <c r="A195" t="s">
        <v>78</v>
      </c>
      <c r="B195" t="s">
        <v>147</v>
      </c>
      <c r="C195" t="s">
        <v>2</v>
      </c>
    </row>
    <row r="196" spans="1:3" x14ac:dyDescent="0.3">
      <c r="A196" t="s">
        <v>82</v>
      </c>
      <c r="B196" t="s">
        <v>147</v>
      </c>
      <c r="C196" t="s">
        <v>2</v>
      </c>
    </row>
    <row r="197" spans="1:3" x14ac:dyDescent="0.3">
      <c r="A197" t="s">
        <v>83</v>
      </c>
      <c r="B197" t="s">
        <v>121</v>
      </c>
      <c r="C197" t="s">
        <v>6</v>
      </c>
    </row>
    <row r="198" spans="1:3" x14ac:dyDescent="0.3">
      <c r="A198" t="s">
        <v>85</v>
      </c>
      <c r="B198" t="s">
        <v>147</v>
      </c>
      <c r="C198" t="s">
        <v>2</v>
      </c>
    </row>
    <row r="199" spans="1:3" x14ac:dyDescent="0.3">
      <c r="A199" t="s">
        <v>280</v>
      </c>
      <c r="B199" t="s">
        <v>123</v>
      </c>
      <c r="C199" t="s">
        <v>5</v>
      </c>
    </row>
    <row r="200" spans="1:3" x14ac:dyDescent="0.3">
      <c r="A200" t="s">
        <v>281</v>
      </c>
      <c r="B200" t="s">
        <v>125</v>
      </c>
      <c r="C200" t="s">
        <v>2</v>
      </c>
    </row>
    <row r="201" spans="1:3" x14ac:dyDescent="0.3">
      <c r="A201" t="s">
        <v>282</v>
      </c>
      <c r="B201" t="s">
        <v>149</v>
      </c>
      <c r="C201" t="s">
        <v>5</v>
      </c>
    </row>
    <row r="202" spans="1:3" x14ac:dyDescent="0.3">
      <c r="A202" t="s">
        <v>283</v>
      </c>
      <c r="B202" t="s">
        <v>149</v>
      </c>
      <c r="C202" t="s">
        <v>5</v>
      </c>
    </row>
    <row r="203" spans="1:3" x14ac:dyDescent="0.3">
      <c r="A203" t="s">
        <v>284</v>
      </c>
      <c r="B203" t="s">
        <v>123</v>
      </c>
      <c r="C203" t="s">
        <v>5</v>
      </c>
    </row>
    <row r="204" spans="1:3" x14ac:dyDescent="0.3">
      <c r="A204" t="s">
        <v>66</v>
      </c>
      <c r="B204" t="s">
        <v>125</v>
      </c>
      <c r="C204" t="s">
        <v>2</v>
      </c>
    </row>
    <row r="205" spans="1:3" x14ac:dyDescent="0.3">
      <c r="A205" t="s">
        <v>285</v>
      </c>
      <c r="B205" t="s">
        <v>125</v>
      </c>
      <c r="C205" t="s">
        <v>2</v>
      </c>
    </row>
    <row r="206" spans="1:3" x14ac:dyDescent="0.3">
      <c r="A206" t="s">
        <v>286</v>
      </c>
      <c r="B206" t="s">
        <v>121</v>
      </c>
      <c r="C206" t="s">
        <v>6</v>
      </c>
    </row>
    <row r="207" spans="1:3" x14ac:dyDescent="0.3">
      <c r="A207" t="s">
        <v>287</v>
      </c>
      <c r="B207" t="s">
        <v>123</v>
      </c>
      <c r="C207" t="s">
        <v>5</v>
      </c>
    </row>
    <row r="208" spans="1:3" x14ac:dyDescent="0.3">
      <c r="A208" t="s">
        <v>94</v>
      </c>
      <c r="B208" t="s">
        <v>147</v>
      </c>
      <c r="C208" t="s">
        <v>2</v>
      </c>
    </row>
    <row r="209" spans="1:3" x14ac:dyDescent="0.3">
      <c r="A209" t="s">
        <v>105</v>
      </c>
      <c r="B209" t="s">
        <v>125</v>
      </c>
      <c r="C209" t="s">
        <v>2</v>
      </c>
    </row>
    <row r="210" spans="1:3" x14ac:dyDescent="0.3">
      <c r="A210" t="s">
        <v>110</v>
      </c>
      <c r="B210" t="s">
        <v>147</v>
      </c>
      <c r="C210" t="s">
        <v>2</v>
      </c>
    </row>
    <row r="211" spans="1:3" x14ac:dyDescent="0.3">
      <c r="A211" t="s">
        <v>61</v>
      </c>
      <c r="B211" t="s">
        <v>147</v>
      </c>
      <c r="C211" t="s">
        <v>2</v>
      </c>
    </row>
    <row r="212" spans="1:3" x14ac:dyDescent="0.3">
      <c r="A212" t="s">
        <v>84</v>
      </c>
      <c r="B212" t="s">
        <v>125</v>
      </c>
      <c r="C212" t="s">
        <v>2</v>
      </c>
    </row>
    <row r="213" spans="1:3" x14ac:dyDescent="0.3">
      <c r="A213" t="s">
        <v>95</v>
      </c>
      <c r="B213" t="s">
        <v>125</v>
      </c>
      <c r="C213" t="s">
        <v>2</v>
      </c>
    </row>
    <row r="214" spans="1:3" x14ac:dyDescent="0.3">
      <c r="A214" t="s">
        <v>288</v>
      </c>
      <c r="B214" t="s">
        <v>121</v>
      </c>
      <c r="C214" t="s">
        <v>6</v>
      </c>
    </row>
    <row r="215" spans="1:3" x14ac:dyDescent="0.3">
      <c r="A215" t="s">
        <v>289</v>
      </c>
      <c r="B215" t="s">
        <v>147</v>
      </c>
      <c r="C215" t="s">
        <v>2</v>
      </c>
    </row>
    <row r="216" spans="1:3" x14ac:dyDescent="0.3">
      <c r="A216" t="s">
        <v>290</v>
      </c>
      <c r="B216" t="s">
        <v>121</v>
      </c>
      <c r="C216" t="s">
        <v>6</v>
      </c>
    </row>
    <row r="217" spans="1:3" x14ac:dyDescent="0.3">
      <c r="A217" t="s">
        <v>291</v>
      </c>
      <c r="B217" t="s">
        <v>121</v>
      </c>
      <c r="C217" t="s">
        <v>6</v>
      </c>
    </row>
    <row r="218" spans="1:3" x14ac:dyDescent="0.3">
      <c r="A218" t="s">
        <v>57</v>
      </c>
      <c r="B218" t="s">
        <v>121</v>
      </c>
      <c r="C218" t="s">
        <v>6</v>
      </c>
    </row>
    <row r="219" spans="1:3" x14ac:dyDescent="0.3">
      <c r="A219" t="s">
        <v>292</v>
      </c>
      <c r="B219" t="s">
        <v>123</v>
      </c>
      <c r="C219" t="s">
        <v>5</v>
      </c>
    </row>
    <row r="220" spans="1:3" x14ac:dyDescent="0.3">
      <c r="A220" t="s">
        <v>293</v>
      </c>
      <c r="B220" t="s">
        <v>121</v>
      </c>
      <c r="C220" t="s">
        <v>6</v>
      </c>
    </row>
    <row r="221" spans="1:3" x14ac:dyDescent="0.3">
      <c r="A221" t="s">
        <v>96</v>
      </c>
      <c r="B221" t="s">
        <v>121</v>
      </c>
      <c r="C221" t="s">
        <v>6</v>
      </c>
    </row>
    <row r="222" spans="1:3" x14ac:dyDescent="0.3">
      <c r="A222" t="s">
        <v>294</v>
      </c>
      <c r="B222" t="s">
        <v>125</v>
      </c>
      <c r="C222" t="s">
        <v>2</v>
      </c>
    </row>
    <row r="223" spans="1:3" x14ac:dyDescent="0.3">
      <c r="A223" t="s">
        <v>295</v>
      </c>
      <c r="B223" t="s">
        <v>123</v>
      </c>
      <c r="C223" t="s">
        <v>5</v>
      </c>
    </row>
    <row r="224" spans="1:3" x14ac:dyDescent="0.3">
      <c r="A224" t="s">
        <v>25</v>
      </c>
      <c r="B224" t="s">
        <v>147</v>
      </c>
      <c r="C224" t="s">
        <v>2</v>
      </c>
    </row>
    <row r="225" spans="1:3" x14ac:dyDescent="0.3">
      <c r="A225" t="s">
        <v>296</v>
      </c>
      <c r="B225" t="s">
        <v>147</v>
      </c>
      <c r="C225" t="s">
        <v>2</v>
      </c>
    </row>
    <row r="226" spans="1:3" x14ac:dyDescent="0.3">
      <c r="A226" t="s">
        <v>297</v>
      </c>
      <c r="B226" t="s">
        <v>123</v>
      </c>
      <c r="C226" t="s">
        <v>5</v>
      </c>
    </row>
    <row r="227" spans="1:3" x14ac:dyDescent="0.3">
      <c r="A227" t="s">
        <v>63</v>
      </c>
      <c r="B227" t="s">
        <v>147</v>
      </c>
      <c r="C227" t="s">
        <v>2</v>
      </c>
    </row>
    <row r="228" spans="1:3" x14ac:dyDescent="0.3">
      <c r="A228" t="s">
        <v>298</v>
      </c>
      <c r="B228" t="s">
        <v>125</v>
      </c>
      <c r="C228" t="s">
        <v>2</v>
      </c>
    </row>
    <row r="229" spans="1:3" x14ac:dyDescent="0.3">
      <c r="A229" t="s">
        <v>299</v>
      </c>
      <c r="B229" t="s">
        <v>125</v>
      </c>
      <c r="C229" t="s">
        <v>2</v>
      </c>
    </row>
    <row r="230" spans="1:3" x14ac:dyDescent="0.3">
      <c r="A230" t="s">
        <v>300</v>
      </c>
      <c r="B230" t="s">
        <v>121</v>
      </c>
      <c r="C230" t="s">
        <v>6</v>
      </c>
    </row>
    <row r="231" spans="1:3" x14ac:dyDescent="0.3">
      <c r="A231" t="s">
        <v>301</v>
      </c>
      <c r="B231" t="s">
        <v>157</v>
      </c>
      <c r="C231" t="s">
        <v>5</v>
      </c>
    </row>
    <row r="232" spans="1:3" x14ac:dyDescent="0.3">
      <c r="A232" t="s">
        <v>302</v>
      </c>
      <c r="B232" t="s">
        <v>157</v>
      </c>
      <c r="C232" t="s">
        <v>5</v>
      </c>
    </row>
    <row r="233" spans="1:3" x14ac:dyDescent="0.3">
      <c r="A233" t="s">
        <v>303</v>
      </c>
      <c r="B233" t="s">
        <v>123</v>
      </c>
      <c r="C233" t="s">
        <v>5</v>
      </c>
    </row>
    <row r="234" spans="1:3" x14ac:dyDescent="0.3">
      <c r="A234" t="s">
        <v>304</v>
      </c>
      <c r="B234" t="s">
        <v>121</v>
      </c>
      <c r="C234" t="s">
        <v>6</v>
      </c>
    </row>
    <row r="235" spans="1:3" x14ac:dyDescent="0.3">
      <c r="A235" t="s">
        <v>305</v>
      </c>
      <c r="B235" t="s">
        <v>123</v>
      </c>
      <c r="C235" t="s">
        <v>5</v>
      </c>
    </row>
    <row r="236" spans="1:3" x14ac:dyDescent="0.3">
      <c r="A236" t="s">
        <v>306</v>
      </c>
      <c r="B236" t="s">
        <v>157</v>
      </c>
      <c r="C236" t="s">
        <v>5</v>
      </c>
    </row>
    <row r="237" spans="1:3" x14ac:dyDescent="0.3">
      <c r="A237" t="s">
        <v>307</v>
      </c>
      <c r="B237" t="s">
        <v>157</v>
      </c>
      <c r="C237" t="s">
        <v>5</v>
      </c>
    </row>
    <row r="238" spans="1:3" x14ac:dyDescent="0.3">
      <c r="A238" t="s">
        <v>308</v>
      </c>
      <c r="B238" t="s">
        <v>123</v>
      </c>
      <c r="C238" t="s">
        <v>5</v>
      </c>
    </row>
    <row r="239" spans="1:3" x14ac:dyDescent="0.3">
      <c r="A239" t="s">
        <v>309</v>
      </c>
      <c r="B239" t="s">
        <v>121</v>
      </c>
      <c r="C239" t="s">
        <v>6</v>
      </c>
    </row>
    <row r="240" spans="1:3" x14ac:dyDescent="0.3">
      <c r="A240" t="s">
        <v>310</v>
      </c>
      <c r="B240" t="s">
        <v>125</v>
      </c>
      <c r="C240" t="s">
        <v>2</v>
      </c>
    </row>
    <row r="241" spans="1:3" x14ac:dyDescent="0.3">
      <c r="A241" t="s">
        <v>311</v>
      </c>
      <c r="B241" t="s">
        <v>157</v>
      </c>
      <c r="C241" t="s">
        <v>5</v>
      </c>
    </row>
    <row r="242" spans="1:3" x14ac:dyDescent="0.3">
      <c r="A242" t="s">
        <v>312</v>
      </c>
      <c r="B242" t="s">
        <v>147</v>
      </c>
      <c r="C242" t="s">
        <v>2</v>
      </c>
    </row>
    <row r="243" spans="1:3" x14ac:dyDescent="0.3">
      <c r="A243" t="s">
        <v>313</v>
      </c>
      <c r="B243" t="s">
        <v>123</v>
      </c>
      <c r="C243" t="s">
        <v>5</v>
      </c>
    </row>
    <row r="244" spans="1:3" x14ac:dyDescent="0.3">
      <c r="A244" t="s">
        <v>80</v>
      </c>
      <c r="B244" t="s">
        <v>123</v>
      </c>
      <c r="C244" t="s">
        <v>5</v>
      </c>
    </row>
    <row r="245" spans="1:3" x14ac:dyDescent="0.3">
      <c r="A245" t="s">
        <v>98</v>
      </c>
      <c r="B245" t="s">
        <v>147</v>
      </c>
      <c r="C245" t="s">
        <v>2</v>
      </c>
    </row>
    <row r="246" spans="1:3" x14ac:dyDescent="0.3">
      <c r="A246" t="s">
        <v>314</v>
      </c>
      <c r="B246" t="s">
        <v>123</v>
      </c>
      <c r="C246" t="s">
        <v>5</v>
      </c>
    </row>
    <row r="247" spans="1:3" x14ac:dyDescent="0.3">
      <c r="A247" t="s">
        <v>315</v>
      </c>
      <c r="B247" t="s">
        <v>123</v>
      </c>
      <c r="C247" t="s">
        <v>5</v>
      </c>
    </row>
    <row r="248" spans="1:3" x14ac:dyDescent="0.3">
      <c r="A248" t="s">
        <v>316</v>
      </c>
      <c r="B248" t="s">
        <v>123</v>
      </c>
      <c r="C248" t="s">
        <v>5</v>
      </c>
    </row>
    <row r="249" spans="1:3" x14ac:dyDescent="0.3">
      <c r="A249" t="s">
        <v>30</v>
      </c>
      <c r="B249" t="s">
        <v>125</v>
      </c>
      <c r="C249" t="s">
        <v>2</v>
      </c>
    </row>
    <row r="250" spans="1:3" x14ac:dyDescent="0.3">
      <c r="A250" t="s">
        <v>317</v>
      </c>
      <c r="B250" t="s">
        <v>123</v>
      </c>
      <c r="C250" t="s">
        <v>5</v>
      </c>
    </row>
    <row r="251" spans="1:3" x14ac:dyDescent="0.3">
      <c r="A251" t="s">
        <v>318</v>
      </c>
      <c r="B251" t="s">
        <v>125</v>
      </c>
      <c r="C251" t="s">
        <v>2</v>
      </c>
    </row>
    <row r="252" spans="1:3" x14ac:dyDescent="0.3">
      <c r="A252" t="s">
        <v>64</v>
      </c>
      <c r="B252" t="s">
        <v>123</v>
      </c>
      <c r="C252" t="s">
        <v>5</v>
      </c>
    </row>
    <row r="253" spans="1:3" x14ac:dyDescent="0.3">
      <c r="A253" t="s">
        <v>319</v>
      </c>
      <c r="B253" t="s">
        <v>123</v>
      </c>
      <c r="C253" t="s">
        <v>5</v>
      </c>
    </row>
    <row r="254" spans="1:3" x14ac:dyDescent="0.3">
      <c r="A254" t="s">
        <v>320</v>
      </c>
      <c r="B254" t="s">
        <v>123</v>
      </c>
      <c r="C254" t="s">
        <v>5</v>
      </c>
    </row>
    <row r="255" spans="1:3" x14ac:dyDescent="0.3">
      <c r="A255" t="s">
        <v>59</v>
      </c>
      <c r="B255" t="s">
        <v>125</v>
      </c>
      <c r="C255" t="s">
        <v>2</v>
      </c>
    </row>
    <row r="256" spans="1:3" x14ac:dyDescent="0.3">
      <c r="A256" t="s">
        <v>321</v>
      </c>
      <c r="B256" t="s">
        <v>123</v>
      </c>
      <c r="C256" t="s">
        <v>5</v>
      </c>
    </row>
    <row r="257" spans="1:3" x14ac:dyDescent="0.3">
      <c r="A257" t="s">
        <v>322</v>
      </c>
      <c r="B257" t="s">
        <v>123</v>
      </c>
      <c r="C257" t="s">
        <v>5</v>
      </c>
    </row>
    <row r="258" spans="1:3" x14ac:dyDescent="0.3">
      <c r="A258" t="s">
        <v>112</v>
      </c>
      <c r="B258" t="s">
        <v>147</v>
      </c>
      <c r="C258" t="s">
        <v>2</v>
      </c>
    </row>
    <row r="259" spans="1:3" x14ac:dyDescent="0.3">
      <c r="A259" t="s">
        <v>323</v>
      </c>
      <c r="B259" t="s">
        <v>121</v>
      </c>
      <c r="C259" t="s">
        <v>6</v>
      </c>
    </row>
    <row r="260" spans="1:3" x14ac:dyDescent="0.3">
      <c r="A260" t="s">
        <v>324</v>
      </c>
      <c r="B260" t="s">
        <v>157</v>
      </c>
      <c r="C260" t="s">
        <v>5</v>
      </c>
    </row>
    <row r="261" spans="1:3" x14ac:dyDescent="0.3">
      <c r="A261" t="s">
        <v>325</v>
      </c>
      <c r="B261" t="s">
        <v>157</v>
      </c>
      <c r="C261" t="s">
        <v>5</v>
      </c>
    </row>
    <row r="262" spans="1:3" x14ac:dyDescent="0.3">
      <c r="A262" t="s">
        <v>326</v>
      </c>
      <c r="B262" t="s">
        <v>157</v>
      </c>
      <c r="C262" t="s">
        <v>5</v>
      </c>
    </row>
    <row r="263" spans="1:3" x14ac:dyDescent="0.3">
      <c r="A263" t="s">
        <v>327</v>
      </c>
      <c r="B263" t="s">
        <v>157</v>
      </c>
      <c r="C263" t="s">
        <v>5</v>
      </c>
    </row>
    <row r="264" spans="1:3" x14ac:dyDescent="0.3">
      <c r="A264" t="s">
        <v>328</v>
      </c>
      <c r="B264" t="s">
        <v>157</v>
      </c>
      <c r="C264" t="s">
        <v>5</v>
      </c>
    </row>
    <row r="265" spans="1:3" x14ac:dyDescent="0.3">
      <c r="A265" t="s">
        <v>329</v>
      </c>
      <c r="B265" t="s">
        <v>157</v>
      </c>
      <c r="C265" t="s">
        <v>5</v>
      </c>
    </row>
    <row r="266" spans="1:3" x14ac:dyDescent="0.3">
      <c r="A266" t="s">
        <v>330</v>
      </c>
      <c r="B266" t="s">
        <v>157</v>
      </c>
      <c r="C266" t="s">
        <v>5</v>
      </c>
    </row>
    <row r="267" spans="1:3" x14ac:dyDescent="0.3">
      <c r="A267" t="s">
        <v>331</v>
      </c>
      <c r="B267" t="s">
        <v>157</v>
      </c>
      <c r="C267" t="s">
        <v>5</v>
      </c>
    </row>
    <row r="268" spans="1:3" x14ac:dyDescent="0.3">
      <c r="A268" t="s">
        <v>332</v>
      </c>
      <c r="B268" t="s">
        <v>157</v>
      </c>
      <c r="C268" t="s">
        <v>5</v>
      </c>
    </row>
    <row r="269" spans="1:3" x14ac:dyDescent="0.3">
      <c r="A269" t="s">
        <v>333</v>
      </c>
      <c r="B269" t="s">
        <v>157</v>
      </c>
      <c r="C269" t="s">
        <v>5</v>
      </c>
    </row>
    <row r="270" spans="1:3" x14ac:dyDescent="0.3">
      <c r="A270" t="s">
        <v>334</v>
      </c>
      <c r="B270" t="s">
        <v>157</v>
      </c>
      <c r="C270" t="s">
        <v>5</v>
      </c>
    </row>
    <row r="271" spans="1:3" x14ac:dyDescent="0.3">
      <c r="A271" t="s">
        <v>335</v>
      </c>
      <c r="B271" t="s">
        <v>157</v>
      </c>
      <c r="C271" t="s">
        <v>5</v>
      </c>
    </row>
    <row r="272" spans="1:3" x14ac:dyDescent="0.3">
      <c r="A272" t="s">
        <v>408</v>
      </c>
      <c r="B272" t="s">
        <v>157</v>
      </c>
      <c r="C272" t="s">
        <v>5</v>
      </c>
    </row>
    <row r="273" spans="1:3" x14ac:dyDescent="0.3">
      <c r="A273" t="s">
        <v>337</v>
      </c>
      <c r="B273" t="s">
        <v>157</v>
      </c>
      <c r="C273" t="s">
        <v>5</v>
      </c>
    </row>
    <row r="274" spans="1:3" x14ac:dyDescent="0.3">
      <c r="A274" t="s">
        <v>338</v>
      </c>
      <c r="B274" t="s">
        <v>157</v>
      </c>
      <c r="C274" t="s">
        <v>5</v>
      </c>
    </row>
    <row r="275" spans="1:3" x14ac:dyDescent="0.3">
      <c r="A275" t="s">
        <v>339</v>
      </c>
      <c r="B275" t="s">
        <v>149</v>
      </c>
      <c r="C275" t="s">
        <v>5</v>
      </c>
    </row>
    <row r="276" spans="1:3" x14ac:dyDescent="0.3">
      <c r="A276" t="s">
        <v>340</v>
      </c>
      <c r="B276" t="s">
        <v>149</v>
      </c>
      <c r="C276" t="s">
        <v>5</v>
      </c>
    </row>
    <row r="277" spans="1:3" x14ac:dyDescent="0.3">
      <c r="A277" t="s">
        <v>341</v>
      </c>
      <c r="B277" t="s">
        <v>149</v>
      </c>
      <c r="C277" t="s">
        <v>5</v>
      </c>
    </row>
    <row r="278" spans="1:3" x14ac:dyDescent="0.3">
      <c r="A278" t="s">
        <v>342</v>
      </c>
      <c r="B278" t="s">
        <v>149</v>
      </c>
      <c r="C278" t="s">
        <v>5</v>
      </c>
    </row>
    <row r="279" spans="1:3" x14ac:dyDescent="0.3">
      <c r="A279" t="s">
        <v>343</v>
      </c>
      <c r="B279" t="s">
        <v>157</v>
      </c>
      <c r="C279" t="s">
        <v>5</v>
      </c>
    </row>
    <row r="280" spans="1:3" x14ac:dyDescent="0.3">
      <c r="A280" t="s">
        <v>344</v>
      </c>
      <c r="B280" t="s">
        <v>157</v>
      </c>
      <c r="C280" t="s">
        <v>5</v>
      </c>
    </row>
    <row r="281" spans="1:3" x14ac:dyDescent="0.3">
      <c r="A281" t="s">
        <v>345</v>
      </c>
      <c r="B281" t="s">
        <v>157</v>
      </c>
      <c r="C281" t="s">
        <v>5</v>
      </c>
    </row>
    <row r="282" spans="1:3" x14ac:dyDescent="0.3">
      <c r="A282" t="s">
        <v>346</v>
      </c>
      <c r="B282" t="s">
        <v>157</v>
      </c>
      <c r="C282" t="s">
        <v>5</v>
      </c>
    </row>
    <row r="283" spans="1:3" x14ac:dyDescent="0.3">
      <c r="A283" t="s">
        <v>347</v>
      </c>
      <c r="B283" t="s">
        <v>157</v>
      </c>
      <c r="C283" t="s">
        <v>5</v>
      </c>
    </row>
    <row r="284" spans="1:3" x14ac:dyDescent="0.3">
      <c r="A284" t="s">
        <v>348</v>
      </c>
      <c r="B284" t="s">
        <v>157</v>
      </c>
      <c r="C284" t="s">
        <v>5</v>
      </c>
    </row>
    <row r="285" spans="1:3" x14ac:dyDescent="0.3">
      <c r="A285" t="s">
        <v>349</v>
      </c>
      <c r="B285" t="s">
        <v>123</v>
      </c>
      <c r="C285" t="s">
        <v>5</v>
      </c>
    </row>
    <row r="286" spans="1:3" x14ac:dyDescent="0.3">
      <c r="A286" t="s">
        <v>350</v>
      </c>
      <c r="B286" t="s">
        <v>157</v>
      </c>
      <c r="C286" t="s">
        <v>5</v>
      </c>
    </row>
    <row r="287" spans="1:3" x14ac:dyDescent="0.3">
      <c r="A287" t="s">
        <v>351</v>
      </c>
      <c r="B287" t="s">
        <v>157</v>
      </c>
      <c r="C287" t="s">
        <v>5</v>
      </c>
    </row>
    <row r="288" spans="1:3" x14ac:dyDescent="0.3">
      <c r="A288" t="s">
        <v>352</v>
      </c>
      <c r="B288" t="s">
        <v>157</v>
      </c>
      <c r="C288" t="s">
        <v>5</v>
      </c>
    </row>
    <row r="289" spans="1:3" x14ac:dyDescent="0.3">
      <c r="A289" t="s">
        <v>353</v>
      </c>
      <c r="B289" t="s">
        <v>157</v>
      </c>
      <c r="C289" t="s">
        <v>5</v>
      </c>
    </row>
    <row r="290" spans="1:3" x14ac:dyDescent="0.3">
      <c r="A290" t="s">
        <v>354</v>
      </c>
      <c r="B290" t="s">
        <v>157</v>
      </c>
      <c r="C290" t="s">
        <v>5</v>
      </c>
    </row>
    <row r="291" spans="1:3" x14ac:dyDescent="0.3">
      <c r="A291" t="s">
        <v>355</v>
      </c>
      <c r="B291" t="s">
        <v>157</v>
      </c>
      <c r="C291" t="s">
        <v>5</v>
      </c>
    </row>
    <row r="292" spans="1:3" x14ac:dyDescent="0.3">
      <c r="A292" t="s">
        <v>356</v>
      </c>
      <c r="B292" t="s">
        <v>157</v>
      </c>
      <c r="C292" t="s">
        <v>5</v>
      </c>
    </row>
    <row r="293" spans="1:3" x14ac:dyDescent="0.3">
      <c r="A293" t="s">
        <v>357</v>
      </c>
      <c r="B293" t="s">
        <v>157</v>
      </c>
      <c r="C293" t="s">
        <v>5</v>
      </c>
    </row>
    <row r="294" spans="1:3" x14ac:dyDescent="0.3">
      <c r="A294" t="s">
        <v>358</v>
      </c>
      <c r="B294" t="s">
        <v>157</v>
      </c>
      <c r="C294" t="s">
        <v>5</v>
      </c>
    </row>
    <row r="295" spans="1:3" x14ac:dyDescent="0.3">
      <c r="A295" t="s">
        <v>359</v>
      </c>
      <c r="B295" t="s">
        <v>123</v>
      </c>
      <c r="C295" t="s">
        <v>5</v>
      </c>
    </row>
    <row r="296" spans="1:3" x14ac:dyDescent="0.3">
      <c r="A296" t="s">
        <v>360</v>
      </c>
      <c r="B296" t="s">
        <v>157</v>
      </c>
      <c r="C296" t="s">
        <v>5</v>
      </c>
    </row>
    <row r="297" spans="1:3" x14ac:dyDescent="0.3">
      <c r="A297" t="s">
        <v>361</v>
      </c>
      <c r="B297" t="s">
        <v>157</v>
      </c>
      <c r="C297" t="s">
        <v>5</v>
      </c>
    </row>
    <row r="298" spans="1:3" x14ac:dyDescent="0.3">
      <c r="A298" t="s">
        <v>362</v>
      </c>
      <c r="B298" t="s">
        <v>157</v>
      </c>
      <c r="C298" t="s">
        <v>5</v>
      </c>
    </row>
    <row r="299" spans="1:3" x14ac:dyDescent="0.3">
      <c r="A299" t="s">
        <v>363</v>
      </c>
      <c r="B299" t="s">
        <v>157</v>
      </c>
      <c r="C299" t="s">
        <v>5</v>
      </c>
    </row>
    <row r="300" spans="1:3" x14ac:dyDescent="0.3">
      <c r="A300" t="s">
        <v>364</v>
      </c>
      <c r="B300" t="s">
        <v>157</v>
      </c>
      <c r="C300" t="s">
        <v>5</v>
      </c>
    </row>
    <row r="301" spans="1:3" x14ac:dyDescent="0.3">
      <c r="A301" t="s">
        <v>365</v>
      </c>
      <c r="B301" t="s">
        <v>157</v>
      </c>
      <c r="C301" t="s">
        <v>5</v>
      </c>
    </row>
    <row r="302" spans="1:3" x14ac:dyDescent="0.3">
      <c r="A302" t="s">
        <v>366</v>
      </c>
      <c r="B302" t="s">
        <v>157</v>
      </c>
      <c r="C302" t="s">
        <v>5</v>
      </c>
    </row>
    <row r="303" spans="1:3" x14ac:dyDescent="0.3">
      <c r="A303" t="s">
        <v>367</v>
      </c>
      <c r="B303" t="s">
        <v>157</v>
      </c>
      <c r="C303" t="s">
        <v>5</v>
      </c>
    </row>
    <row r="304" spans="1:3" x14ac:dyDescent="0.3">
      <c r="A304" t="s">
        <v>368</v>
      </c>
      <c r="B304" t="s">
        <v>157</v>
      </c>
      <c r="C304" t="s">
        <v>5</v>
      </c>
    </row>
    <row r="305" spans="1:3" x14ac:dyDescent="0.3">
      <c r="A305" t="s">
        <v>369</v>
      </c>
      <c r="B305" t="s">
        <v>157</v>
      </c>
      <c r="C305" t="s">
        <v>5</v>
      </c>
    </row>
    <row r="306" spans="1:3" x14ac:dyDescent="0.3">
      <c r="A306" t="s">
        <v>370</v>
      </c>
      <c r="B306" t="s">
        <v>157</v>
      </c>
      <c r="C306" t="s">
        <v>5</v>
      </c>
    </row>
    <row r="307" spans="1:3" x14ac:dyDescent="0.3">
      <c r="A307" t="s">
        <v>371</v>
      </c>
      <c r="B307" t="s">
        <v>157</v>
      </c>
      <c r="C307" t="s">
        <v>5</v>
      </c>
    </row>
    <row r="308" spans="1:3" x14ac:dyDescent="0.3">
      <c r="A308" t="s">
        <v>372</v>
      </c>
      <c r="B308" t="s">
        <v>157</v>
      </c>
      <c r="C308" t="s">
        <v>5</v>
      </c>
    </row>
    <row r="309" spans="1:3" x14ac:dyDescent="0.3">
      <c r="A309" t="s">
        <v>373</v>
      </c>
      <c r="B309" t="s">
        <v>157</v>
      </c>
      <c r="C309" t="s">
        <v>5</v>
      </c>
    </row>
    <row r="310" spans="1:3" x14ac:dyDescent="0.3">
      <c r="A310" t="s">
        <v>374</v>
      </c>
      <c r="B310" t="s">
        <v>157</v>
      </c>
      <c r="C310" t="s">
        <v>5</v>
      </c>
    </row>
    <row r="311" spans="1:3" x14ac:dyDescent="0.3">
      <c r="A311" t="s">
        <v>375</v>
      </c>
      <c r="B311" t="s">
        <v>157</v>
      </c>
      <c r="C311" t="s">
        <v>5</v>
      </c>
    </row>
    <row r="312" spans="1:3" x14ac:dyDescent="0.3">
      <c r="A312" t="s">
        <v>376</v>
      </c>
      <c r="B312" t="s">
        <v>157</v>
      </c>
      <c r="C312" t="s">
        <v>5</v>
      </c>
    </row>
    <row r="313" spans="1:3" x14ac:dyDescent="0.3">
      <c r="A313" t="s">
        <v>377</v>
      </c>
      <c r="B313" t="s">
        <v>157</v>
      </c>
      <c r="C313" t="s">
        <v>5</v>
      </c>
    </row>
    <row r="314" spans="1:3" x14ac:dyDescent="0.3">
      <c r="A314" t="s">
        <v>378</v>
      </c>
      <c r="B314" t="s">
        <v>157</v>
      </c>
      <c r="C314" t="s">
        <v>5</v>
      </c>
    </row>
    <row r="315" spans="1:3" x14ac:dyDescent="0.3">
      <c r="A315" t="s">
        <v>379</v>
      </c>
      <c r="B315" t="s">
        <v>157</v>
      </c>
      <c r="C315" t="s">
        <v>5</v>
      </c>
    </row>
    <row r="316" spans="1:3" x14ac:dyDescent="0.3">
      <c r="A316" t="s">
        <v>380</v>
      </c>
      <c r="B316" t="s">
        <v>157</v>
      </c>
      <c r="C316" t="s">
        <v>5</v>
      </c>
    </row>
    <row r="317" spans="1:3" x14ac:dyDescent="0.3">
      <c r="A317" t="s">
        <v>381</v>
      </c>
      <c r="B317" t="s">
        <v>157</v>
      </c>
      <c r="C317" t="s">
        <v>5</v>
      </c>
    </row>
    <row r="318" spans="1:3" x14ac:dyDescent="0.3">
      <c r="A318" t="s">
        <v>382</v>
      </c>
      <c r="B318" t="s">
        <v>157</v>
      </c>
      <c r="C318" t="s">
        <v>5</v>
      </c>
    </row>
    <row r="319" spans="1:3" x14ac:dyDescent="0.3">
      <c r="A319" t="s">
        <v>383</v>
      </c>
      <c r="B319" t="s">
        <v>157</v>
      </c>
      <c r="C319" t="s">
        <v>5</v>
      </c>
    </row>
    <row r="320" spans="1:3" x14ac:dyDescent="0.3">
      <c r="A320" t="s">
        <v>384</v>
      </c>
      <c r="B320" t="s">
        <v>157</v>
      </c>
      <c r="C320" t="s">
        <v>5</v>
      </c>
    </row>
    <row r="321" spans="1:3" x14ac:dyDescent="0.3">
      <c r="A321" t="s">
        <v>385</v>
      </c>
      <c r="B321" t="s">
        <v>157</v>
      </c>
      <c r="C321" t="s">
        <v>5</v>
      </c>
    </row>
    <row r="322" spans="1:3" x14ac:dyDescent="0.3">
      <c r="A322" t="s">
        <v>386</v>
      </c>
      <c r="B322" t="s">
        <v>157</v>
      </c>
      <c r="C322" t="s">
        <v>5</v>
      </c>
    </row>
    <row r="323" spans="1:3" x14ac:dyDescent="0.3">
      <c r="A323" t="s">
        <v>387</v>
      </c>
      <c r="B323" t="s">
        <v>157</v>
      </c>
      <c r="C323" t="s">
        <v>5</v>
      </c>
    </row>
    <row r="324" spans="1:3" x14ac:dyDescent="0.3">
      <c r="A324" t="s">
        <v>388</v>
      </c>
      <c r="B324" t="s">
        <v>157</v>
      </c>
      <c r="C324" t="s">
        <v>5</v>
      </c>
    </row>
    <row r="325" spans="1:3" x14ac:dyDescent="0.3">
      <c r="A325" t="s">
        <v>389</v>
      </c>
      <c r="B325" t="s">
        <v>157</v>
      </c>
      <c r="C325" t="s">
        <v>5</v>
      </c>
    </row>
    <row r="326" spans="1:3" x14ac:dyDescent="0.3">
      <c r="A326" t="s">
        <v>390</v>
      </c>
      <c r="B326" t="s">
        <v>157</v>
      </c>
      <c r="C326" t="s">
        <v>5</v>
      </c>
    </row>
    <row r="327" spans="1:3" x14ac:dyDescent="0.3">
      <c r="A327" t="s">
        <v>391</v>
      </c>
      <c r="B327" t="s">
        <v>157</v>
      </c>
      <c r="C327" t="s">
        <v>5</v>
      </c>
    </row>
    <row r="328" spans="1:3" x14ac:dyDescent="0.3">
      <c r="A328" t="s">
        <v>392</v>
      </c>
      <c r="B328" t="s">
        <v>157</v>
      </c>
      <c r="C328" t="s">
        <v>5</v>
      </c>
    </row>
    <row r="329" spans="1:3" x14ac:dyDescent="0.3">
      <c r="A329" t="s">
        <v>131</v>
      </c>
      <c r="B329" t="s">
        <v>125</v>
      </c>
      <c r="C329" t="s">
        <v>2</v>
      </c>
    </row>
    <row r="330" spans="1:3" x14ac:dyDescent="0.3">
      <c r="A330" t="s">
        <v>44</v>
      </c>
      <c r="B330" t="s">
        <v>125</v>
      </c>
      <c r="C330" t="s">
        <v>2</v>
      </c>
    </row>
    <row r="331" spans="1:3" x14ac:dyDescent="0.3">
      <c r="A331" t="s">
        <v>111</v>
      </c>
      <c r="B331" t="s">
        <v>125</v>
      </c>
      <c r="C331" t="s">
        <v>2</v>
      </c>
    </row>
    <row r="332" spans="1:3" x14ac:dyDescent="0.3">
      <c r="A332" t="s">
        <v>87</v>
      </c>
      <c r="B332" t="s">
        <v>125</v>
      </c>
      <c r="C332" t="s">
        <v>2</v>
      </c>
    </row>
    <row r="333" spans="1:3" x14ac:dyDescent="0.3">
      <c r="A333" t="s">
        <v>403</v>
      </c>
      <c r="B333" t="s">
        <v>121</v>
      </c>
      <c r="C333" t="s">
        <v>6</v>
      </c>
    </row>
    <row r="334" spans="1:3" x14ac:dyDescent="0.3">
      <c r="A334" t="s">
        <v>394</v>
      </c>
      <c r="C334" t="s">
        <v>5</v>
      </c>
    </row>
    <row r="335" spans="1:3" x14ac:dyDescent="0.3">
      <c r="A335" t="s">
        <v>395</v>
      </c>
      <c r="B335" t="s">
        <v>121</v>
      </c>
      <c r="C335" t="s">
        <v>6</v>
      </c>
    </row>
    <row r="336" spans="1:3" x14ac:dyDescent="0.3">
      <c r="A336" t="s">
        <v>109</v>
      </c>
      <c r="B336" t="s">
        <v>121</v>
      </c>
      <c r="C336" t="s">
        <v>6</v>
      </c>
    </row>
    <row r="337" spans="1:3" x14ac:dyDescent="0.3">
      <c r="A337" t="s">
        <v>1291</v>
      </c>
      <c r="B337" t="s">
        <v>125</v>
      </c>
      <c r="C337" t="s">
        <v>2</v>
      </c>
    </row>
    <row r="338" spans="1:3" x14ac:dyDescent="0.3">
      <c r="A338" t="s">
        <v>74</v>
      </c>
      <c r="B338" t="s">
        <v>125</v>
      </c>
      <c r="C338" t="s">
        <v>2</v>
      </c>
    </row>
    <row r="339" spans="1:3" x14ac:dyDescent="0.3">
      <c r="A339" t="s">
        <v>152</v>
      </c>
      <c r="B339" t="s">
        <v>125</v>
      </c>
      <c r="C339" t="s">
        <v>2</v>
      </c>
    </row>
    <row r="340" spans="1:3" x14ac:dyDescent="0.3">
      <c r="A340" t="s">
        <v>1293</v>
      </c>
      <c r="B340" t="s">
        <v>125</v>
      </c>
      <c r="C340" t="s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E808-EE53-4EC9-9DD0-9A4AF85069E9}">
  <sheetPr codeName="Sheet5"/>
  <dimension ref="A1:C271"/>
  <sheetViews>
    <sheetView topLeftCell="A248" workbookViewId="0">
      <selection activeCell="B2" sqref="B2:C271"/>
    </sheetView>
  </sheetViews>
  <sheetFormatPr defaultRowHeight="14.4" x14ac:dyDescent="0.3"/>
  <cols>
    <col min="1" max="1" width="27.109375" bestFit="1" customWidth="1"/>
    <col min="2" max="2" width="18.88671875" bestFit="1" customWidth="1"/>
    <col min="3" max="3" width="27.109375" bestFit="1" customWidth="1"/>
  </cols>
  <sheetData>
    <row r="1" spans="1:3" x14ac:dyDescent="0.3">
      <c r="A1" t="s">
        <v>396</v>
      </c>
      <c r="B1" t="s">
        <v>397</v>
      </c>
      <c r="C1" t="s">
        <v>396</v>
      </c>
    </row>
    <row r="2" spans="1:3" x14ac:dyDescent="0.3">
      <c r="A2" t="s">
        <v>315</v>
      </c>
      <c r="B2" t="s">
        <v>160</v>
      </c>
      <c r="C2" t="s">
        <v>315</v>
      </c>
    </row>
    <row r="3" spans="1:3" x14ac:dyDescent="0.3">
      <c r="A3" t="s">
        <v>23</v>
      </c>
      <c r="B3" t="s">
        <v>35</v>
      </c>
      <c r="C3" t="s">
        <v>23</v>
      </c>
    </row>
    <row r="4" spans="1:3" x14ac:dyDescent="0.3">
      <c r="A4" t="s">
        <v>196</v>
      </c>
      <c r="B4" t="s">
        <v>128</v>
      </c>
      <c r="C4" t="s">
        <v>196</v>
      </c>
    </row>
    <row r="5" spans="1:3" x14ac:dyDescent="0.3">
      <c r="A5" t="s">
        <v>316</v>
      </c>
      <c r="B5" t="s">
        <v>160</v>
      </c>
      <c r="C5" t="s">
        <v>316</v>
      </c>
    </row>
    <row r="6" spans="1:3" x14ac:dyDescent="0.3">
      <c r="A6" t="s">
        <v>280</v>
      </c>
      <c r="B6" t="s">
        <v>76</v>
      </c>
      <c r="C6" t="s">
        <v>280</v>
      </c>
    </row>
    <row r="7" spans="1:3" x14ac:dyDescent="0.3">
      <c r="A7" t="s">
        <v>24</v>
      </c>
      <c r="B7" t="s">
        <v>140</v>
      </c>
      <c r="C7" t="s">
        <v>24</v>
      </c>
    </row>
    <row r="8" spans="1:3" x14ac:dyDescent="0.3">
      <c r="A8" t="s">
        <v>187</v>
      </c>
      <c r="B8" t="s">
        <v>403</v>
      </c>
      <c r="C8" t="s">
        <v>187</v>
      </c>
    </row>
    <row r="9" spans="1:3" x14ac:dyDescent="0.3">
      <c r="A9" t="s">
        <v>25</v>
      </c>
      <c r="B9" t="s">
        <v>100</v>
      </c>
      <c r="C9" t="s">
        <v>25</v>
      </c>
    </row>
    <row r="10" spans="1:3" x14ac:dyDescent="0.3">
      <c r="A10" t="s">
        <v>361</v>
      </c>
      <c r="B10" t="s">
        <v>402</v>
      </c>
      <c r="C10" t="s">
        <v>361</v>
      </c>
    </row>
    <row r="11" spans="1:3" x14ac:dyDescent="0.3">
      <c r="A11" t="s">
        <v>362</v>
      </c>
      <c r="B11" t="s">
        <v>402</v>
      </c>
      <c r="C11" t="s">
        <v>362</v>
      </c>
    </row>
    <row r="12" spans="1:3" x14ac:dyDescent="0.3">
      <c r="A12" t="s">
        <v>339</v>
      </c>
      <c r="B12" t="s">
        <v>406</v>
      </c>
      <c r="C12" t="s">
        <v>339</v>
      </c>
    </row>
    <row r="13" spans="1:3" x14ac:dyDescent="0.3">
      <c r="A13" t="s">
        <v>194</v>
      </c>
      <c r="B13" t="s">
        <v>35</v>
      </c>
      <c r="C13" t="s">
        <v>194</v>
      </c>
    </row>
    <row r="14" spans="1:3" x14ac:dyDescent="0.3">
      <c r="A14" t="s">
        <v>212</v>
      </c>
      <c r="B14" t="s">
        <v>134</v>
      </c>
      <c r="C14" t="s">
        <v>212</v>
      </c>
    </row>
    <row r="15" spans="1:3" x14ac:dyDescent="0.3">
      <c r="A15" t="s">
        <v>224</v>
      </c>
      <c r="B15" t="s">
        <v>49</v>
      </c>
      <c r="C15" t="s">
        <v>224</v>
      </c>
    </row>
    <row r="16" spans="1:3" x14ac:dyDescent="0.3">
      <c r="A16" t="s">
        <v>281</v>
      </c>
      <c r="B16" t="s">
        <v>76</v>
      </c>
      <c r="C16" t="s">
        <v>281</v>
      </c>
    </row>
    <row r="17" spans="1:3" x14ac:dyDescent="0.3">
      <c r="A17" t="s">
        <v>363</v>
      </c>
      <c r="B17" t="s">
        <v>402</v>
      </c>
      <c r="C17" t="s">
        <v>363</v>
      </c>
    </row>
    <row r="18" spans="1:3" x14ac:dyDescent="0.3">
      <c r="A18" t="s">
        <v>348</v>
      </c>
      <c r="B18" t="s">
        <v>399</v>
      </c>
      <c r="C18" t="s">
        <v>348</v>
      </c>
    </row>
    <row r="19" spans="1:3" x14ac:dyDescent="0.3">
      <c r="A19" t="s">
        <v>265</v>
      </c>
      <c r="B19" t="s">
        <v>142</v>
      </c>
      <c r="C19" t="s">
        <v>265</v>
      </c>
    </row>
    <row r="20" spans="1:3" x14ac:dyDescent="0.3">
      <c r="A20" t="s">
        <v>197</v>
      </c>
      <c r="B20" t="s">
        <v>128</v>
      </c>
      <c r="C20" t="s">
        <v>197</v>
      </c>
    </row>
    <row r="21" spans="1:3" x14ac:dyDescent="0.3">
      <c r="A21" t="s">
        <v>324</v>
      </c>
      <c r="B21" t="s">
        <v>404</v>
      </c>
      <c r="C21" t="s">
        <v>324</v>
      </c>
    </row>
    <row r="22" spans="1:3" x14ac:dyDescent="0.3">
      <c r="A22" t="s">
        <v>26</v>
      </c>
      <c r="B22" t="s">
        <v>58</v>
      </c>
      <c r="C22" t="s">
        <v>26</v>
      </c>
    </row>
    <row r="23" spans="1:3" x14ac:dyDescent="0.3">
      <c r="A23" t="s">
        <v>355</v>
      </c>
      <c r="B23" t="s">
        <v>400</v>
      </c>
      <c r="C23" t="s">
        <v>355</v>
      </c>
    </row>
    <row r="24" spans="1:3" x14ac:dyDescent="0.3">
      <c r="A24" t="s">
        <v>27</v>
      </c>
      <c r="B24" t="s">
        <v>134</v>
      </c>
      <c r="C24" t="s">
        <v>27</v>
      </c>
    </row>
    <row r="25" spans="1:3" x14ac:dyDescent="0.3">
      <c r="A25" t="s">
        <v>28</v>
      </c>
      <c r="B25" t="s">
        <v>67</v>
      </c>
      <c r="C25" t="s">
        <v>28</v>
      </c>
    </row>
    <row r="26" spans="1:3" x14ac:dyDescent="0.3">
      <c r="A26" t="s">
        <v>364</v>
      </c>
      <c r="B26" t="s">
        <v>402</v>
      </c>
      <c r="C26" t="s">
        <v>364</v>
      </c>
    </row>
    <row r="27" spans="1:3" x14ac:dyDescent="0.3">
      <c r="A27" t="s">
        <v>213</v>
      </c>
      <c r="B27" t="s">
        <v>134</v>
      </c>
      <c r="C27" t="s">
        <v>213</v>
      </c>
    </row>
    <row r="28" spans="1:3" x14ac:dyDescent="0.3">
      <c r="A28" t="s">
        <v>270</v>
      </c>
      <c r="B28" t="s">
        <v>67</v>
      </c>
      <c r="C28" t="s">
        <v>270</v>
      </c>
    </row>
    <row r="29" spans="1:3" x14ac:dyDescent="0.3">
      <c r="A29" t="s">
        <v>365</v>
      </c>
      <c r="B29" t="s">
        <v>402</v>
      </c>
      <c r="C29" t="s">
        <v>365</v>
      </c>
    </row>
    <row r="30" spans="1:3" x14ac:dyDescent="0.3">
      <c r="A30" t="s">
        <v>320</v>
      </c>
      <c r="B30" t="s">
        <v>162</v>
      </c>
      <c r="C30" t="s">
        <v>320</v>
      </c>
    </row>
    <row r="31" spans="1:3" x14ac:dyDescent="0.3">
      <c r="A31" t="s">
        <v>234</v>
      </c>
      <c r="B31" t="s">
        <v>139</v>
      </c>
      <c r="C31" t="s">
        <v>234</v>
      </c>
    </row>
    <row r="32" spans="1:3" x14ac:dyDescent="0.3">
      <c r="A32" t="s">
        <v>282</v>
      </c>
      <c r="B32" t="s">
        <v>76</v>
      </c>
      <c r="C32" t="s">
        <v>282</v>
      </c>
    </row>
    <row r="33" spans="1:3" x14ac:dyDescent="0.3">
      <c r="A33" t="s">
        <v>254</v>
      </c>
      <c r="B33" t="s">
        <v>55</v>
      </c>
      <c r="C33" t="s">
        <v>254</v>
      </c>
    </row>
    <row r="34" spans="1:3" x14ac:dyDescent="0.3">
      <c r="A34" t="s">
        <v>325</v>
      </c>
      <c r="B34" t="s">
        <v>404</v>
      </c>
      <c r="C34" t="s">
        <v>325</v>
      </c>
    </row>
    <row r="35" spans="1:3" x14ac:dyDescent="0.3">
      <c r="A35" t="s">
        <v>356</v>
      </c>
      <c r="B35" t="s">
        <v>400</v>
      </c>
      <c r="C35" t="s">
        <v>356</v>
      </c>
    </row>
    <row r="36" spans="1:3" x14ac:dyDescent="0.3">
      <c r="A36" t="s">
        <v>191</v>
      </c>
      <c r="B36" t="s">
        <v>124</v>
      </c>
      <c r="C36" t="s">
        <v>191</v>
      </c>
    </row>
    <row r="37" spans="1:3" x14ac:dyDescent="0.3">
      <c r="A37" t="s">
        <v>366</v>
      </c>
      <c r="B37" t="s">
        <v>401</v>
      </c>
      <c r="C37" t="s">
        <v>366</v>
      </c>
    </row>
    <row r="38" spans="1:3" x14ac:dyDescent="0.3">
      <c r="A38" t="s">
        <v>290</v>
      </c>
      <c r="B38" t="s">
        <v>97</v>
      </c>
      <c r="C38" t="s">
        <v>290</v>
      </c>
    </row>
    <row r="39" spans="1:3" x14ac:dyDescent="0.3">
      <c r="A39" t="s">
        <v>243</v>
      </c>
      <c r="B39" t="s">
        <v>140</v>
      </c>
      <c r="C39" t="s">
        <v>243</v>
      </c>
    </row>
    <row r="40" spans="1:3" x14ac:dyDescent="0.3">
      <c r="A40" t="s">
        <v>195</v>
      </c>
      <c r="B40" t="s">
        <v>35</v>
      </c>
      <c r="C40" t="s">
        <v>195</v>
      </c>
    </row>
    <row r="41" spans="1:3" x14ac:dyDescent="0.3">
      <c r="A41" t="s">
        <v>214</v>
      </c>
      <c r="B41" t="s">
        <v>134</v>
      </c>
      <c r="C41" t="s">
        <v>214</v>
      </c>
    </row>
    <row r="42" spans="1:3" x14ac:dyDescent="0.3">
      <c r="A42" t="s">
        <v>266</v>
      </c>
      <c r="B42" t="s">
        <v>142</v>
      </c>
      <c r="C42" t="s">
        <v>266</v>
      </c>
    </row>
    <row r="43" spans="1:3" x14ac:dyDescent="0.3">
      <c r="A43" t="s">
        <v>215</v>
      </c>
      <c r="B43" t="s">
        <v>134</v>
      </c>
      <c r="C43" t="s">
        <v>215</v>
      </c>
    </row>
    <row r="44" spans="1:3" x14ac:dyDescent="0.3">
      <c r="A44" t="s">
        <v>222</v>
      </c>
      <c r="B44" t="s">
        <v>136</v>
      </c>
      <c r="C44" t="s">
        <v>222</v>
      </c>
    </row>
    <row r="45" spans="1:3" x14ac:dyDescent="0.3">
      <c r="A45" t="s">
        <v>286</v>
      </c>
      <c r="B45" t="s">
        <v>150</v>
      </c>
      <c r="C45" t="s">
        <v>286</v>
      </c>
    </row>
    <row r="46" spans="1:3" x14ac:dyDescent="0.3">
      <c r="A46" t="s">
        <v>198</v>
      </c>
      <c r="B46" t="s">
        <v>128</v>
      </c>
      <c r="C46" t="s">
        <v>198</v>
      </c>
    </row>
    <row r="47" spans="1:3" x14ac:dyDescent="0.3">
      <c r="A47" t="s">
        <v>30</v>
      </c>
      <c r="B47" t="s">
        <v>160</v>
      </c>
      <c r="C47" t="s">
        <v>30</v>
      </c>
    </row>
    <row r="48" spans="1:3" x14ac:dyDescent="0.3">
      <c r="A48" t="s">
        <v>188</v>
      </c>
      <c r="B48" t="s">
        <v>403</v>
      </c>
      <c r="C48" t="s">
        <v>188</v>
      </c>
    </row>
    <row r="49" spans="1:3" x14ac:dyDescent="0.3">
      <c r="A49" t="s">
        <v>255</v>
      </c>
      <c r="B49" t="s">
        <v>55</v>
      </c>
      <c r="C49" t="s">
        <v>255</v>
      </c>
    </row>
    <row r="50" spans="1:3" x14ac:dyDescent="0.3">
      <c r="A50" t="s">
        <v>204</v>
      </c>
      <c r="B50" t="s">
        <v>131</v>
      </c>
      <c r="C50" t="s">
        <v>204</v>
      </c>
    </row>
    <row r="51" spans="1:3" x14ac:dyDescent="0.3">
      <c r="A51" t="s">
        <v>360</v>
      </c>
      <c r="B51" t="s">
        <v>401</v>
      </c>
      <c r="C51" t="s">
        <v>360</v>
      </c>
    </row>
    <row r="52" spans="1:3" x14ac:dyDescent="0.3">
      <c r="A52" t="s">
        <v>216</v>
      </c>
      <c r="B52" t="s">
        <v>134</v>
      </c>
      <c r="C52" t="s">
        <v>216</v>
      </c>
    </row>
    <row r="53" spans="1:3" x14ac:dyDescent="0.3">
      <c r="A53" t="s">
        <v>31</v>
      </c>
      <c r="B53" t="s">
        <v>35</v>
      </c>
      <c r="C53" t="s">
        <v>31</v>
      </c>
    </row>
    <row r="54" spans="1:3" x14ac:dyDescent="0.3">
      <c r="A54" t="s">
        <v>273</v>
      </c>
      <c r="B54" t="s">
        <v>146</v>
      </c>
      <c r="C54" t="s">
        <v>273</v>
      </c>
    </row>
    <row r="55" spans="1:3" x14ac:dyDescent="0.3">
      <c r="A55" t="s">
        <v>33</v>
      </c>
      <c r="B55" t="s">
        <v>136</v>
      </c>
      <c r="C55" t="s">
        <v>33</v>
      </c>
    </row>
    <row r="56" spans="1:3" x14ac:dyDescent="0.3">
      <c r="A56" t="s">
        <v>349</v>
      </c>
      <c r="B56" t="s">
        <v>399</v>
      </c>
      <c r="C56" t="s">
        <v>349</v>
      </c>
    </row>
    <row r="57" spans="1:3" x14ac:dyDescent="0.3">
      <c r="A57" t="s">
        <v>34</v>
      </c>
      <c r="B57" t="s">
        <v>74</v>
      </c>
      <c r="C57" t="s">
        <v>34</v>
      </c>
    </row>
    <row r="58" spans="1:3" x14ac:dyDescent="0.3">
      <c r="A58" t="s">
        <v>317</v>
      </c>
      <c r="B58" t="s">
        <v>160</v>
      </c>
      <c r="C58" t="s">
        <v>317</v>
      </c>
    </row>
    <row r="59" spans="1:3" x14ac:dyDescent="0.3">
      <c r="A59" t="s">
        <v>367</v>
      </c>
      <c r="B59" t="s">
        <v>402</v>
      </c>
      <c r="C59" t="s">
        <v>367</v>
      </c>
    </row>
    <row r="60" spans="1:3" x14ac:dyDescent="0.3">
      <c r="A60" t="s">
        <v>235</v>
      </c>
      <c r="B60" t="s">
        <v>139</v>
      </c>
      <c r="C60" t="s">
        <v>235</v>
      </c>
    </row>
    <row r="61" spans="1:3" x14ac:dyDescent="0.3">
      <c r="A61" t="s">
        <v>244</v>
      </c>
      <c r="B61" t="s">
        <v>140</v>
      </c>
      <c r="C61" t="s">
        <v>244</v>
      </c>
    </row>
    <row r="62" spans="1:3" x14ac:dyDescent="0.3">
      <c r="A62" t="s">
        <v>274</v>
      </c>
      <c r="B62" t="s">
        <v>146</v>
      </c>
      <c r="C62" t="s">
        <v>274</v>
      </c>
    </row>
    <row r="63" spans="1:3" x14ac:dyDescent="0.3">
      <c r="A63" t="s">
        <v>36</v>
      </c>
      <c r="B63" t="s">
        <v>128</v>
      </c>
      <c r="C63" t="s">
        <v>36</v>
      </c>
    </row>
    <row r="64" spans="1:3" x14ac:dyDescent="0.3">
      <c r="A64" t="s">
        <v>340</v>
      </c>
      <c r="B64" t="s">
        <v>406</v>
      </c>
      <c r="C64" t="s">
        <v>340</v>
      </c>
    </row>
    <row r="65" spans="1:3" x14ac:dyDescent="0.3">
      <c r="A65" t="s">
        <v>245</v>
      </c>
      <c r="B65" t="s">
        <v>140</v>
      </c>
      <c r="C65" t="s">
        <v>245</v>
      </c>
    </row>
    <row r="66" spans="1:3" x14ac:dyDescent="0.3">
      <c r="A66" t="s">
        <v>350</v>
      </c>
      <c r="B66" t="s">
        <v>399</v>
      </c>
      <c r="C66" t="s">
        <v>350</v>
      </c>
    </row>
    <row r="67" spans="1:3" x14ac:dyDescent="0.3">
      <c r="A67" t="s">
        <v>368</v>
      </c>
      <c r="B67" t="s">
        <v>402</v>
      </c>
      <c r="C67" t="s">
        <v>368</v>
      </c>
    </row>
    <row r="68" spans="1:3" x14ac:dyDescent="0.3">
      <c r="A68" t="s">
        <v>39</v>
      </c>
      <c r="B68" t="s">
        <v>124</v>
      </c>
      <c r="C68" t="s">
        <v>39</v>
      </c>
    </row>
    <row r="69" spans="1:3" x14ac:dyDescent="0.3">
      <c r="A69" t="s">
        <v>40</v>
      </c>
      <c r="B69" t="s">
        <v>37</v>
      </c>
      <c r="C69" t="s">
        <v>40</v>
      </c>
    </row>
    <row r="70" spans="1:3" x14ac:dyDescent="0.3">
      <c r="A70" t="s">
        <v>205</v>
      </c>
      <c r="B70" t="s">
        <v>131</v>
      </c>
      <c r="C70" t="s">
        <v>205</v>
      </c>
    </row>
    <row r="71" spans="1:3" x14ac:dyDescent="0.3">
      <c r="A71" t="s">
        <v>225</v>
      </c>
      <c r="B71" t="s">
        <v>49</v>
      </c>
      <c r="C71" t="s">
        <v>225</v>
      </c>
    </row>
    <row r="72" spans="1:3" x14ac:dyDescent="0.3">
      <c r="A72" t="s">
        <v>41</v>
      </c>
      <c r="B72" t="s">
        <v>139</v>
      </c>
      <c r="C72" t="s">
        <v>41</v>
      </c>
    </row>
    <row r="73" spans="1:3" x14ac:dyDescent="0.3">
      <c r="A73" t="s">
        <v>42</v>
      </c>
      <c r="B73" t="s">
        <v>58</v>
      </c>
      <c r="C73" t="s">
        <v>42</v>
      </c>
    </row>
    <row r="74" spans="1:3" x14ac:dyDescent="0.3">
      <c r="A74" t="s">
        <v>275</v>
      </c>
      <c r="B74" t="s">
        <v>146</v>
      </c>
      <c r="C74" t="s">
        <v>275</v>
      </c>
    </row>
    <row r="75" spans="1:3" x14ac:dyDescent="0.3">
      <c r="A75" t="s">
        <v>291</v>
      </c>
      <c r="B75" t="s">
        <v>97</v>
      </c>
      <c r="C75" t="s">
        <v>291</v>
      </c>
    </row>
    <row r="76" spans="1:3" x14ac:dyDescent="0.3">
      <c r="A76" t="s">
        <v>44</v>
      </c>
      <c r="B76" t="s">
        <v>100</v>
      </c>
      <c r="C76" t="s">
        <v>296</v>
      </c>
    </row>
    <row r="77" spans="1:3" x14ac:dyDescent="0.3">
      <c r="A77" t="s">
        <v>210</v>
      </c>
      <c r="B77" t="s">
        <v>45</v>
      </c>
      <c r="C77" t="s">
        <v>210</v>
      </c>
    </row>
    <row r="78" spans="1:3" x14ac:dyDescent="0.3">
      <c r="A78" t="s">
        <v>226</v>
      </c>
      <c r="B78" t="s">
        <v>49</v>
      </c>
      <c r="C78" t="s">
        <v>226</v>
      </c>
    </row>
    <row r="79" spans="1:3" x14ac:dyDescent="0.3">
      <c r="A79" t="s">
        <v>46</v>
      </c>
      <c r="B79" t="s">
        <v>35</v>
      </c>
      <c r="C79" t="s">
        <v>46</v>
      </c>
    </row>
    <row r="80" spans="1:3" x14ac:dyDescent="0.3">
      <c r="A80" t="s">
        <v>301</v>
      </c>
      <c r="B80" t="s">
        <v>156</v>
      </c>
      <c r="C80" t="s">
        <v>301</v>
      </c>
    </row>
    <row r="81" spans="1:3" x14ac:dyDescent="0.3">
      <c r="A81" t="s">
        <v>369</v>
      </c>
      <c r="B81" t="s">
        <v>402</v>
      </c>
      <c r="C81" t="s">
        <v>369</v>
      </c>
    </row>
    <row r="82" spans="1:3" x14ac:dyDescent="0.3">
      <c r="A82" t="s">
        <v>217</v>
      </c>
      <c r="B82" t="s">
        <v>134</v>
      </c>
      <c r="C82" t="s">
        <v>217</v>
      </c>
    </row>
    <row r="83" spans="1:3" x14ac:dyDescent="0.3">
      <c r="A83" t="s">
        <v>302</v>
      </c>
      <c r="B83" t="s">
        <v>156</v>
      </c>
      <c r="C83" t="s">
        <v>302</v>
      </c>
    </row>
    <row r="84" spans="1:3" x14ac:dyDescent="0.3">
      <c r="A84" t="s">
        <v>199</v>
      </c>
      <c r="B84" t="s">
        <v>128</v>
      </c>
      <c r="C84" t="s">
        <v>199</v>
      </c>
    </row>
    <row r="85" spans="1:3" x14ac:dyDescent="0.3">
      <c r="A85" t="s">
        <v>203</v>
      </c>
      <c r="B85" t="s">
        <v>37</v>
      </c>
      <c r="C85" t="s">
        <v>203</v>
      </c>
    </row>
    <row r="86" spans="1:3" x14ac:dyDescent="0.3">
      <c r="A86" t="s">
        <v>227</v>
      </c>
      <c r="B86" t="s">
        <v>49</v>
      </c>
      <c r="C86" t="s">
        <v>227</v>
      </c>
    </row>
    <row r="87" spans="1:3" x14ac:dyDescent="0.3">
      <c r="A87" t="s">
        <v>192</v>
      </c>
      <c r="B87" t="s">
        <v>124</v>
      </c>
      <c r="C87" t="s">
        <v>192</v>
      </c>
    </row>
    <row r="88" spans="1:3" x14ac:dyDescent="0.3">
      <c r="A88" t="s">
        <v>1298</v>
      </c>
      <c r="B88" t="s">
        <v>140</v>
      </c>
      <c r="C88" t="s">
        <v>249</v>
      </c>
    </row>
    <row r="89" spans="1:3" x14ac:dyDescent="0.3">
      <c r="A89" t="s">
        <v>47</v>
      </c>
      <c r="B89" t="s">
        <v>136</v>
      </c>
      <c r="C89" t="s">
        <v>47</v>
      </c>
    </row>
    <row r="90" spans="1:3" x14ac:dyDescent="0.3">
      <c r="A90" t="s">
        <v>256</v>
      </c>
      <c r="B90" t="s">
        <v>55</v>
      </c>
      <c r="C90" t="s">
        <v>256</v>
      </c>
    </row>
    <row r="91" spans="1:3" x14ac:dyDescent="0.3">
      <c r="A91" t="s">
        <v>343</v>
      </c>
      <c r="B91" t="s">
        <v>398</v>
      </c>
      <c r="C91" t="s">
        <v>343</v>
      </c>
    </row>
    <row r="92" spans="1:3" x14ac:dyDescent="0.3">
      <c r="A92" t="s">
        <v>283</v>
      </c>
      <c r="B92" t="s">
        <v>76</v>
      </c>
      <c r="C92" t="s">
        <v>283</v>
      </c>
    </row>
    <row r="93" spans="1:3" x14ac:dyDescent="0.3">
      <c r="A93" t="s">
        <v>223</v>
      </c>
      <c r="B93" t="s">
        <v>136</v>
      </c>
      <c r="C93" t="s">
        <v>223</v>
      </c>
    </row>
    <row r="94" spans="1:3" x14ac:dyDescent="0.3">
      <c r="A94" t="s">
        <v>228</v>
      </c>
      <c r="B94" t="s">
        <v>49</v>
      </c>
      <c r="C94" t="s">
        <v>228</v>
      </c>
    </row>
    <row r="95" spans="1:3" x14ac:dyDescent="0.3">
      <c r="A95" t="s">
        <v>246</v>
      </c>
      <c r="B95" t="s">
        <v>140</v>
      </c>
      <c r="C95" t="s">
        <v>246</v>
      </c>
    </row>
    <row r="96" spans="1:3" x14ac:dyDescent="0.3">
      <c r="A96" t="s">
        <v>271</v>
      </c>
      <c r="B96" t="s">
        <v>67</v>
      </c>
      <c r="C96" t="s">
        <v>271</v>
      </c>
    </row>
    <row r="97" spans="1:3" x14ac:dyDescent="0.3">
      <c r="A97" t="s">
        <v>370</v>
      </c>
      <c r="B97" t="s">
        <v>402</v>
      </c>
      <c r="C97" t="s">
        <v>370</v>
      </c>
    </row>
    <row r="98" spans="1:3" x14ac:dyDescent="0.3">
      <c r="A98" t="s">
        <v>303</v>
      </c>
      <c r="B98" t="s">
        <v>156</v>
      </c>
      <c r="C98" t="s">
        <v>303</v>
      </c>
    </row>
    <row r="99" spans="1:3" x14ac:dyDescent="0.3">
      <c r="A99" t="s">
        <v>371</v>
      </c>
      <c r="B99" t="s">
        <v>401</v>
      </c>
      <c r="C99" t="s">
        <v>371</v>
      </c>
    </row>
    <row r="100" spans="1:3" x14ac:dyDescent="0.3">
      <c r="A100" t="s">
        <v>48</v>
      </c>
      <c r="B100" t="s">
        <v>74</v>
      </c>
      <c r="C100" t="s">
        <v>48</v>
      </c>
    </row>
    <row r="101" spans="1:3" x14ac:dyDescent="0.3">
      <c r="A101" t="s">
        <v>372</v>
      </c>
      <c r="B101" t="s">
        <v>401</v>
      </c>
      <c r="C101" t="s">
        <v>372</v>
      </c>
    </row>
    <row r="102" spans="1:3" x14ac:dyDescent="0.3">
      <c r="A102" t="s">
        <v>50</v>
      </c>
      <c r="B102" t="s">
        <v>142</v>
      </c>
      <c r="C102" t="s">
        <v>50</v>
      </c>
    </row>
    <row r="103" spans="1:3" x14ac:dyDescent="0.3">
      <c r="A103" t="s">
        <v>373</v>
      </c>
      <c r="B103" t="s">
        <v>401</v>
      </c>
      <c r="C103" t="s">
        <v>373</v>
      </c>
    </row>
    <row r="104" spans="1:3" x14ac:dyDescent="0.3">
      <c r="A104" t="s">
        <v>218</v>
      </c>
      <c r="B104" t="s">
        <v>134</v>
      </c>
      <c r="C104" t="s">
        <v>218</v>
      </c>
    </row>
    <row r="105" spans="1:3" x14ac:dyDescent="0.3">
      <c r="A105" t="s">
        <v>51</v>
      </c>
      <c r="B105" t="s">
        <v>74</v>
      </c>
      <c r="C105" t="s">
        <v>51</v>
      </c>
    </row>
    <row r="106" spans="1:3" x14ac:dyDescent="0.3">
      <c r="A106" t="s">
        <v>374</v>
      </c>
      <c r="B106" t="s">
        <v>402</v>
      </c>
      <c r="C106" t="s">
        <v>374</v>
      </c>
    </row>
    <row r="107" spans="1:3" x14ac:dyDescent="0.3">
      <c r="A107" t="s">
        <v>229</v>
      </c>
      <c r="B107" t="s">
        <v>49</v>
      </c>
      <c r="C107" t="s">
        <v>229</v>
      </c>
    </row>
    <row r="108" spans="1:3" x14ac:dyDescent="0.3">
      <c r="A108" t="s">
        <v>211</v>
      </c>
      <c r="B108" t="s">
        <v>45</v>
      </c>
      <c r="C108" t="s">
        <v>211</v>
      </c>
    </row>
    <row r="109" spans="1:3" x14ac:dyDescent="0.3">
      <c r="A109" t="s">
        <v>230</v>
      </c>
      <c r="B109" t="s">
        <v>49</v>
      </c>
      <c r="C109" t="s">
        <v>230</v>
      </c>
    </row>
    <row r="110" spans="1:3" x14ac:dyDescent="0.3">
      <c r="A110" t="s">
        <v>375</v>
      </c>
      <c r="B110" t="s">
        <v>402</v>
      </c>
      <c r="C110" t="s">
        <v>375</v>
      </c>
    </row>
    <row r="111" spans="1:3" x14ac:dyDescent="0.3">
      <c r="A111" t="s">
        <v>236</v>
      </c>
      <c r="B111" t="s">
        <v>139</v>
      </c>
      <c r="C111" t="s">
        <v>236</v>
      </c>
    </row>
    <row r="112" spans="1:3" x14ac:dyDescent="0.3">
      <c r="A112" t="s">
        <v>200</v>
      </c>
      <c r="B112" t="s">
        <v>128</v>
      </c>
      <c r="C112" t="s">
        <v>200</v>
      </c>
    </row>
    <row r="113" spans="1:3" x14ac:dyDescent="0.3">
      <c r="A113" t="s">
        <v>376</v>
      </c>
      <c r="B113" t="s">
        <v>402</v>
      </c>
      <c r="C113" t="s">
        <v>376</v>
      </c>
    </row>
    <row r="114" spans="1:3" x14ac:dyDescent="0.3">
      <c r="A114" t="s">
        <v>267</v>
      </c>
      <c r="B114" t="s">
        <v>142</v>
      </c>
      <c r="C114" t="s">
        <v>267</v>
      </c>
    </row>
    <row r="115" spans="1:3" x14ac:dyDescent="0.3">
      <c r="A115" t="s">
        <v>318</v>
      </c>
      <c r="B115" t="s">
        <v>160</v>
      </c>
      <c r="C115" t="s">
        <v>318</v>
      </c>
    </row>
    <row r="116" spans="1:3" x14ac:dyDescent="0.3">
      <c r="A116" t="s">
        <v>377</v>
      </c>
      <c r="B116" t="s">
        <v>402</v>
      </c>
      <c r="C116" t="s">
        <v>377</v>
      </c>
    </row>
    <row r="117" spans="1:3" x14ac:dyDescent="0.3">
      <c r="A117" t="s">
        <v>193</v>
      </c>
      <c r="B117" t="s">
        <v>124</v>
      </c>
      <c r="C117" t="s">
        <v>193</v>
      </c>
    </row>
    <row r="118" spans="1:3" x14ac:dyDescent="0.3">
      <c r="A118" t="s">
        <v>257</v>
      </c>
      <c r="B118" t="s">
        <v>55</v>
      </c>
      <c r="C118" t="s">
        <v>257</v>
      </c>
    </row>
    <row r="119" spans="1:3" x14ac:dyDescent="0.3">
      <c r="A119" t="s">
        <v>297</v>
      </c>
      <c r="B119" t="s">
        <v>100</v>
      </c>
      <c r="C119" t="s">
        <v>297</v>
      </c>
    </row>
    <row r="120" spans="1:3" x14ac:dyDescent="0.3">
      <c r="A120" t="s">
        <v>378</v>
      </c>
      <c r="B120" t="s">
        <v>401</v>
      </c>
      <c r="C120" t="s">
        <v>378</v>
      </c>
    </row>
    <row r="121" spans="1:3" x14ac:dyDescent="0.3">
      <c r="A121" t="s">
        <v>379</v>
      </c>
      <c r="B121" t="s">
        <v>401</v>
      </c>
      <c r="C121" t="s">
        <v>379</v>
      </c>
    </row>
    <row r="122" spans="1:3" x14ac:dyDescent="0.3">
      <c r="A122" t="s">
        <v>276</v>
      </c>
      <c r="B122" t="s">
        <v>146</v>
      </c>
      <c r="C122" t="s">
        <v>276</v>
      </c>
    </row>
    <row r="123" spans="1:3" x14ac:dyDescent="0.3">
      <c r="A123" t="s">
        <v>54</v>
      </c>
      <c r="B123" t="s">
        <v>67</v>
      </c>
      <c r="C123" t="s">
        <v>54</v>
      </c>
    </row>
    <row r="124" spans="1:3" x14ac:dyDescent="0.3">
      <c r="A124" t="s">
        <v>380</v>
      </c>
      <c r="B124" t="s">
        <v>402</v>
      </c>
      <c r="C124" t="s">
        <v>380</v>
      </c>
    </row>
    <row r="125" spans="1:3" x14ac:dyDescent="0.3">
      <c r="A125" t="s">
        <v>357</v>
      </c>
      <c r="B125" t="s">
        <v>400</v>
      </c>
      <c r="C125" t="s">
        <v>357</v>
      </c>
    </row>
    <row r="126" spans="1:3" x14ac:dyDescent="0.3">
      <c r="A126" t="s">
        <v>334</v>
      </c>
      <c r="B126" t="s">
        <v>405</v>
      </c>
      <c r="C126" t="s">
        <v>334</v>
      </c>
    </row>
    <row r="127" spans="1:3" x14ac:dyDescent="0.3">
      <c r="A127" t="s">
        <v>381</v>
      </c>
      <c r="B127" t="s">
        <v>401</v>
      </c>
      <c r="C127" t="s">
        <v>381</v>
      </c>
    </row>
    <row r="128" spans="1:3" x14ac:dyDescent="0.3">
      <c r="A128" t="s">
        <v>258</v>
      </c>
      <c r="B128" t="s">
        <v>55</v>
      </c>
      <c r="C128" t="s">
        <v>258</v>
      </c>
    </row>
    <row r="129" spans="1:3" x14ac:dyDescent="0.3">
      <c r="A129" t="s">
        <v>358</v>
      </c>
      <c r="B129" t="s">
        <v>400</v>
      </c>
      <c r="C129" t="s">
        <v>358</v>
      </c>
    </row>
    <row r="130" spans="1:3" x14ac:dyDescent="0.3">
      <c r="A130" t="s">
        <v>56</v>
      </c>
      <c r="B130" t="s">
        <v>45</v>
      </c>
      <c r="C130" t="s">
        <v>56</v>
      </c>
    </row>
    <row r="131" spans="1:3" x14ac:dyDescent="0.3">
      <c r="A131" t="s">
        <v>382</v>
      </c>
      <c r="B131" t="s">
        <v>401</v>
      </c>
      <c r="C131" t="s">
        <v>382</v>
      </c>
    </row>
    <row r="132" spans="1:3" x14ac:dyDescent="0.3">
      <c r="A132" t="s">
        <v>57</v>
      </c>
      <c r="B132" t="s">
        <v>97</v>
      </c>
      <c r="C132" t="s">
        <v>57</v>
      </c>
    </row>
    <row r="133" spans="1:3" x14ac:dyDescent="0.3">
      <c r="A133" t="s">
        <v>269</v>
      </c>
      <c r="B133" t="s">
        <v>58</v>
      </c>
      <c r="C133" t="s">
        <v>269</v>
      </c>
    </row>
    <row r="134" spans="1:3" x14ac:dyDescent="0.3">
      <c r="A134" t="s">
        <v>335</v>
      </c>
      <c r="B134" t="s">
        <v>405</v>
      </c>
      <c r="C134" t="s">
        <v>335</v>
      </c>
    </row>
    <row r="135" spans="1:3" x14ac:dyDescent="0.3">
      <c r="A135" t="s">
        <v>247</v>
      </c>
      <c r="B135" t="s">
        <v>140</v>
      </c>
      <c r="C135" t="s">
        <v>247</v>
      </c>
    </row>
    <row r="136" spans="1:3" x14ac:dyDescent="0.3">
      <c r="A136" t="s">
        <v>219</v>
      </c>
      <c r="B136" t="s">
        <v>134</v>
      </c>
      <c r="C136" t="s">
        <v>219</v>
      </c>
    </row>
    <row r="137" spans="1:3" x14ac:dyDescent="0.3">
      <c r="A137" t="s">
        <v>59</v>
      </c>
      <c r="B137" t="s">
        <v>162</v>
      </c>
      <c r="C137" t="s">
        <v>59</v>
      </c>
    </row>
    <row r="138" spans="1:3" x14ac:dyDescent="0.3">
      <c r="A138" t="s">
        <v>326</v>
      </c>
      <c r="B138" t="s">
        <v>404</v>
      </c>
      <c r="C138" t="s">
        <v>326</v>
      </c>
    </row>
    <row r="139" spans="1:3" x14ac:dyDescent="0.3">
      <c r="A139" t="s">
        <v>284</v>
      </c>
      <c r="B139" t="s">
        <v>76</v>
      </c>
      <c r="C139" t="s">
        <v>284</v>
      </c>
    </row>
    <row r="140" spans="1:3" x14ac:dyDescent="0.3">
      <c r="A140" t="s">
        <v>60</v>
      </c>
      <c r="B140" t="s">
        <v>142</v>
      </c>
      <c r="C140" t="s">
        <v>60</v>
      </c>
    </row>
    <row r="141" spans="1:3" x14ac:dyDescent="0.3">
      <c r="A141" t="s">
        <v>61</v>
      </c>
      <c r="B141" t="s">
        <v>152</v>
      </c>
      <c r="C141" t="s">
        <v>61</v>
      </c>
    </row>
    <row r="142" spans="1:3" x14ac:dyDescent="0.3">
      <c r="A142" t="s">
        <v>383</v>
      </c>
      <c r="B142" t="s">
        <v>402</v>
      </c>
      <c r="C142" t="s">
        <v>383</v>
      </c>
    </row>
    <row r="143" spans="1:3" x14ac:dyDescent="0.3">
      <c r="A143" t="s">
        <v>62</v>
      </c>
      <c r="B143" t="s">
        <v>37</v>
      </c>
      <c r="C143" t="s">
        <v>62</v>
      </c>
    </row>
    <row r="144" spans="1:3" x14ac:dyDescent="0.3">
      <c r="A144" t="s">
        <v>63</v>
      </c>
      <c r="B144" t="s">
        <v>100</v>
      </c>
      <c r="C144" t="s">
        <v>63</v>
      </c>
    </row>
    <row r="145" spans="1:3" x14ac:dyDescent="0.3">
      <c r="A145" t="s">
        <v>64</v>
      </c>
      <c r="B145" t="s">
        <v>160</v>
      </c>
      <c r="C145" t="s">
        <v>64</v>
      </c>
    </row>
    <row r="146" spans="1:3" x14ac:dyDescent="0.3">
      <c r="A146" t="s">
        <v>304</v>
      </c>
      <c r="B146" t="s">
        <v>156</v>
      </c>
      <c r="C146" t="s">
        <v>304</v>
      </c>
    </row>
    <row r="147" spans="1:3" x14ac:dyDescent="0.3">
      <c r="A147" t="s">
        <v>65</v>
      </c>
      <c r="B147" t="s">
        <v>49</v>
      </c>
      <c r="C147" t="s">
        <v>65</v>
      </c>
    </row>
    <row r="148" spans="1:3" x14ac:dyDescent="0.3">
      <c r="A148" t="s">
        <v>66</v>
      </c>
      <c r="B148" t="s">
        <v>76</v>
      </c>
      <c r="C148" t="s">
        <v>66</v>
      </c>
    </row>
    <row r="149" spans="1:3" x14ac:dyDescent="0.3">
      <c r="A149" t="s">
        <v>344</v>
      </c>
      <c r="B149" t="s">
        <v>398</v>
      </c>
      <c r="C149" t="s">
        <v>344</v>
      </c>
    </row>
    <row r="150" spans="1:3" x14ac:dyDescent="0.3">
      <c r="A150" t="s">
        <v>292</v>
      </c>
      <c r="B150" t="s">
        <v>97</v>
      </c>
      <c r="C150" t="s">
        <v>292</v>
      </c>
    </row>
    <row r="151" spans="1:3" x14ac:dyDescent="0.3">
      <c r="A151" t="s">
        <v>384</v>
      </c>
      <c r="B151" t="s">
        <v>401</v>
      </c>
      <c r="C151" t="s">
        <v>384</v>
      </c>
    </row>
    <row r="152" spans="1:3" x14ac:dyDescent="0.3">
      <c r="A152" t="s">
        <v>68</v>
      </c>
      <c r="B152" t="s">
        <v>37</v>
      </c>
      <c r="C152" t="s">
        <v>68</v>
      </c>
    </row>
    <row r="153" spans="1:3" x14ac:dyDescent="0.3">
      <c r="A153" t="s">
        <v>206</v>
      </c>
      <c r="B153" t="s">
        <v>131</v>
      </c>
      <c r="C153" t="s">
        <v>206</v>
      </c>
    </row>
    <row r="154" spans="1:3" x14ac:dyDescent="0.3">
      <c r="A154" t="s">
        <v>201</v>
      </c>
      <c r="B154" t="s">
        <v>128</v>
      </c>
      <c r="C154" t="s">
        <v>201</v>
      </c>
    </row>
    <row r="155" spans="1:3" x14ac:dyDescent="0.3">
      <c r="A155" t="s">
        <v>237</v>
      </c>
      <c r="B155" t="s">
        <v>139</v>
      </c>
      <c r="C155" t="s">
        <v>237</v>
      </c>
    </row>
    <row r="156" spans="1:3" x14ac:dyDescent="0.3">
      <c r="A156" t="s">
        <v>69</v>
      </c>
      <c r="B156" t="s">
        <v>58</v>
      </c>
      <c r="C156" t="s">
        <v>69</v>
      </c>
    </row>
    <row r="157" spans="1:3" x14ac:dyDescent="0.3">
      <c r="A157" t="s">
        <v>71</v>
      </c>
      <c r="B157" t="s">
        <v>67</v>
      </c>
      <c r="C157" t="s">
        <v>71</v>
      </c>
    </row>
    <row r="158" spans="1:3" x14ac:dyDescent="0.3">
      <c r="A158" t="s">
        <v>345</v>
      </c>
      <c r="B158" t="s">
        <v>398</v>
      </c>
      <c r="C158" t="s">
        <v>345</v>
      </c>
    </row>
    <row r="159" spans="1:3" x14ac:dyDescent="0.3">
      <c r="A159" t="s">
        <v>312</v>
      </c>
      <c r="B159" t="s">
        <v>158</v>
      </c>
      <c r="C159" t="s">
        <v>312</v>
      </c>
    </row>
    <row r="160" spans="1:3" x14ac:dyDescent="0.3">
      <c r="A160" t="s">
        <v>73</v>
      </c>
      <c r="B160" t="s">
        <v>142</v>
      </c>
      <c r="C160" t="s">
        <v>73</v>
      </c>
    </row>
    <row r="161" spans="1:3" x14ac:dyDescent="0.3">
      <c r="A161" t="s">
        <v>277</v>
      </c>
      <c r="B161" t="s">
        <v>146</v>
      </c>
      <c r="C161" t="s">
        <v>277</v>
      </c>
    </row>
    <row r="162" spans="1:3" x14ac:dyDescent="0.3">
      <c r="A162" t="s">
        <v>272</v>
      </c>
      <c r="B162" t="s">
        <v>67</v>
      </c>
      <c r="C162" t="s">
        <v>272</v>
      </c>
    </row>
    <row r="163" spans="1:3" x14ac:dyDescent="0.3">
      <c r="A163" t="s">
        <v>313</v>
      </c>
      <c r="B163" t="s">
        <v>158</v>
      </c>
      <c r="C163" t="s">
        <v>313</v>
      </c>
    </row>
    <row r="164" spans="1:3" x14ac:dyDescent="0.3">
      <c r="A164" t="s">
        <v>268</v>
      </c>
      <c r="B164" t="s">
        <v>142</v>
      </c>
      <c r="C164" t="s">
        <v>268</v>
      </c>
    </row>
    <row r="165" spans="1:3" x14ac:dyDescent="0.3">
      <c r="A165" t="s">
        <v>327</v>
      </c>
      <c r="B165" t="s">
        <v>404</v>
      </c>
      <c r="C165" t="s">
        <v>327</v>
      </c>
    </row>
    <row r="166" spans="1:3" x14ac:dyDescent="0.3">
      <c r="A166" t="s">
        <v>287</v>
      </c>
      <c r="B166" t="s">
        <v>150</v>
      </c>
      <c r="C166" t="s">
        <v>287</v>
      </c>
    </row>
    <row r="167" spans="1:3" x14ac:dyDescent="0.3">
      <c r="A167" t="s">
        <v>259</v>
      </c>
      <c r="B167" t="s">
        <v>55</v>
      </c>
      <c r="C167" t="s">
        <v>259</v>
      </c>
    </row>
    <row r="168" spans="1:3" x14ac:dyDescent="0.3">
      <c r="A168" t="s">
        <v>260</v>
      </c>
      <c r="B168" t="s">
        <v>55</v>
      </c>
      <c r="C168" t="s">
        <v>260</v>
      </c>
    </row>
    <row r="169" spans="1:3" x14ac:dyDescent="0.3">
      <c r="A169" t="s">
        <v>207</v>
      </c>
      <c r="B169" t="s">
        <v>131</v>
      </c>
      <c r="C169" t="s">
        <v>207</v>
      </c>
    </row>
    <row r="170" spans="1:3" x14ac:dyDescent="0.3">
      <c r="A170" t="s">
        <v>385</v>
      </c>
      <c r="B170" t="s">
        <v>402</v>
      </c>
      <c r="C170" t="s">
        <v>385</v>
      </c>
    </row>
    <row r="171" spans="1:3" x14ac:dyDescent="0.3">
      <c r="A171" t="s">
        <v>321</v>
      </c>
      <c r="B171" t="s">
        <v>162</v>
      </c>
      <c r="C171" t="s">
        <v>321</v>
      </c>
    </row>
    <row r="172" spans="1:3" x14ac:dyDescent="0.3">
      <c r="A172" t="s">
        <v>305</v>
      </c>
      <c r="B172" t="s">
        <v>156</v>
      </c>
      <c r="C172" t="s">
        <v>305</v>
      </c>
    </row>
    <row r="173" spans="1:3" x14ac:dyDescent="0.3">
      <c r="A173" t="s">
        <v>77</v>
      </c>
      <c r="B173" t="s">
        <v>55</v>
      </c>
      <c r="C173" t="s">
        <v>77</v>
      </c>
    </row>
    <row r="174" spans="1:3" x14ac:dyDescent="0.3">
      <c r="A174" t="s">
        <v>386</v>
      </c>
      <c r="B174" t="s">
        <v>402</v>
      </c>
      <c r="C174" t="s">
        <v>386</v>
      </c>
    </row>
    <row r="175" spans="1:3" x14ac:dyDescent="0.3">
      <c r="A175" t="s">
        <v>78</v>
      </c>
      <c r="B175" t="s">
        <v>74</v>
      </c>
      <c r="C175" t="s">
        <v>78</v>
      </c>
    </row>
    <row r="176" spans="1:3" x14ac:dyDescent="0.3">
      <c r="A176" t="s">
        <v>328</v>
      </c>
      <c r="B176" t="s">
        <v>404</v>
      </c>
      <c r="C176" t="s">
        <v>328</v>
      </c>
    </row>
    <row r="177" spans="1:3" x14ac:dyDescent="0.3">
      <c r="A177" t="s">
        <v>220</v>
      </c>
      <c r="B177" t="s">
        <v>134</v>
      </c>
      <c r="C177" t="s">
        <v>220</v>
      </c>
    </row>
    <row r="178" spans="1:3" x14ac:dyDescent="0.3">
      <c r="A178" t="s">
        <v>261</v>
      </c>
      <c r="B178" t="s">
        <v>55</v>
      </c>
      <c r="C178" t="s">
        <v>261</v>
      </c>
    </row>
    <row r="179" spans="1:3" x14ac:dyDescent="0.3">
      <c r="A179" t="s">
        <v>79</v>
      </c>
      <c r="B179" t="s">
        <v>45</v>
      </c>
      <c r="C179" t="s">
        <v>79</v>
      </c>
    </row>
    <row r="180" spans="1:3" x14ac:dyDescent="0.3">
      <c r="A180" t="s">
        <v>341</v>
      </c>
      <c r="B180" t="s">
        <v>406</v>
      </c>
      <c r="C180" t="s">
        <v>341</v>
      </c>
    </row>
    <row r="181" spans="1:3" x14ac:dyDescent="0.3">
      <c r="A181" t="s">
        <v>80</v>
      </c>
      <c r="B181" t="s">
        <v>158</v>
      </c>
      <c r="C181" t="s">
        <v>80</v>
      </c>
    </row>
    <row r="182" spans="1:3" x14ac:dyDescent="0.3">
      <c r="A182" t="s">
        <v>306</v>
      </c>
      <c r="B182" t="s">
        <v>156</v>
      </c>
      <c r="C182" t="s">
        <v>306</v>
      </c>
    </row>
    <row r="183" spans="1:3" x14ac:dyDescent="0.3">
      <c r="A183" t="s">
        <v>285</v>
      </c>
      <c r="B183" t="s">
        <v>76</v>
      </c>
      <c r="C183" t="s">
        <v>285</v>
      </c>
    </row>
    <row r="184" spans="1:3" x14ac:dyDescent="0.3">
      <c r="A184" t="s">
        <v>231</v>
      </c>
      <c r="B184" t="s">
        <v>49</v>
      </c>
      <c r="C184" t="s">
        <v>231</v>
      </c>
    </row>
    <row r="185" spans="1:3" x14ac:dyDescent="0.3">
      <c r="A185" t="s">
        <v>82</v>
      </c>
      <c r="B185" t="s">
        <v>74</v>
      </c>
      <c r="C185" t="s">
        <v>82</v>
      </c>
    </row>
    <row r="186" spans="1:3" x14ac:dyDescent="0.3">
      <c r="A186" t="s">
        <v>329</v>
      </c>
      <c r="B186" t="s">
        <v>404</v>
      </c>
      <c r="C186" t="s">
        <v>329</v>
      </c>
    </row>
    <row r="187" spans="1:3" x14ac:dyDescent="0.3">
      <c r="A187" t="s">
        <v>351</v>
      </c>
      <c r="B187" t="s">
        <v>399</v>
      </c>
      <c r="C187" t="s">
        <v>351</v>
      </c>
    </row>
    <row r="188" spans="1:3" x14ac:dyDescent="0.3">
      <c r="A188" t="s">
        <v>83</v>
      </c>
      <c r="B188" t="s">
        <v>74</v>
      </c>
      <c r="C188" t="s">
        <v>83</v>
      </c>
    </row>
    <row r="189" spans="1:3" x14ac:dyDescent="0.3">
      <c r="A189" t="s">
        <v>84</v>
      </c>
      <c r="B189" t="s">
        <v>152</v>
      </c>
      <c r="C189" t="s">
        <v>84</v>
      </c>
    </row>
    <row r="190" spans="1:3" x14ac:dyDescent="0.3">
      <c r="A190" t="s">
        <v>337</v>
      </c>
      <c r="B190" t="s">
        <v>405</v>
      </c>
      <c r="C190" t="s">
        <v>337</v>
      </c>
    </row>
    <row r="191" spans="1:3" x14ac:dyDescent="0.3">
      <c r="A191" t="s">
        <v>85</v>
      </c>
      <c r="B191" t="s">
        <v>74</v>
      </c>
      <c r="C191" t="s">
        <v>85</v>
      </c>
    </row>
    <row r="192" spans="1:3" x14ac:dyDescent="0.3">
      <c r="A192" t="s">
        <v>248</v>
      </c>
      <c r="B192" t="s">
        <v>140</v>
      </c>
      <c r="C192" t="s">
        <v>248</v>
      </c>
    </row>
    <row r="193" spans="1:3" x14ac:dyDescent="0.3">
      <c r="A193" t="s">
        <v>342</v>
      </c>
      <c r="B193" t="s">
        <v>406</v>
      </c>
      <c r="C193" t="s">
        <v>342</v>
      </c>
    </row>
    <row r="194" spans="1:3" x14ac:dyDescent="0.3">
      <c r="A194" t="s">
        <v>352</v>
      </c>
      <c r="B194" t="s">
        <v>399</v>
      </c>
      <c r="C194" t="s">
        <v>352</v>
      </c>
    </row>
    <row r="195" spans="1:3" x14ac:dyDescent="0.3">
      <c r="A195" t="s">
        <v>87</v>
      </c>
      <c r="B195" t="s">
        <v>152</v>
      </c>
      <c r="C195" t="s">
        <v>288</v>
      </c>
    </row>
    <row r="196" spans="1:3" x14ac:dyDescent="0.3">
      <c r="A196" t="s">
        <v>189</v>
      </c>
      <c r="B196" t="s">
        <v>403</v>
      </c>
      <c r="C196" t="s">
        <v>189</v>
      </c>
    </row>
    <row r="197" spans="1:3" x14ac:dyDescent="0.3">
      <c r="A197" t="s">
        <v>88</v>
      </c>
      <c r="B197" t="s">
        <v>124</v>
      </c>
      <c r="C197" t="s">
        <v>88</v>
      </c>
    </row>
    <row r="198" spans="1:3" x14ac:dyDescent="0.3">
      <c r="A198" t="s">
        <v>202</v>
      </c>
      <c r="B198" t="s">
        <v>128</v>
      </c>
      <c r="C198" t="s">
        <v>202</v>
      </c>
    </row>
    <row r="199" spans="1:3" x14ac:dyDescent="0.3">
      <c r="A199" t="s">
        <v>89</v>
      </c>
      <c r="B199" t="s">
        <v>37</v>
      </c>
      <c r="C199" t="s">
        <v>89</v>
      </c>
    </row>
    <row r="200" spans="1:3" x14ac:dyDescent="0.3">
      <c r="A200" t="s">
        <v>90</v>
      </c>
      <c r="B200" t="s">
        <v>58</v>
      </c>
      <c r="C200" t="s">
        <v>90</v>
      </c>
    </row>
    <row r="201" spans="1:3" x14ac:dyDescent="0.3">
      <c r="A201" t="s">
        <v>91</v>
      </c>
      <c r="B201" t="s">
        <v>58</v>
      </c>
      <c r="C201" t="s">
        <v>91</v>
      </c>
    </row>
    <row r="202" spans="1:3" x14ac:dyDescent="0.3">
      <c r="A202" t="s">
        <v>92</v>
      </c>
      <c r="B202" t="s">
        <v>35</v>
      </c>
      <c r="C202" t="s">
        <v>92</v>
      </c>
    </row>
    <row r="203" spans="1:3" x14ac:dyDescent="0.3">
      <c r="A203" t="s">
        <v>93</v>
      </c>
      <c r="B203" t="s">
        <v>67</v>
      </c>
      <c r="C203" t="s">
        <v>93</v>
      </c>
    </row>
    <row r="204" spans="1:3" x14ac:dyDescent="0.3">
      <c r="A204" t="s">
        <v>278</v>
      </c>
      <c r="B204" t="s">
        <v>146</v>
      </c>
      <c r="C204" t="s">
        <v>278</v>
      </c>
    </row>
    <row r="205" spans="1:3" x14ac:dyDescent="0.3">
      <c r="A205" t="s">
        <v>94</v>
      </c>
      <c r="B205" t="s">
        <v>150</v>
      </c>
      <c r="C205" t="s">
        <v>94</v>
      </c>
    </row>
    <row r="206" spans="1:3" x14ac:dyDescent="0.3">
      <c r="A206" t="s">
        <v>262</v>
      </c>
      <c r="B206" t="s">
        <v>55</v>
      </c>
      <c r="C206" t="s">
        <v>262</v>
      </c>
    </row>
    <row r="207" spans="1:3" x14ac:dyDescent="0.3">
      <c r="A207" t="s">
        <v>95</v>
      </c>
      <c r="B207" t="s">
        <v>152</v>
      </c>
      <c r="C207" t="s">
        <v>95</v>
      </c>
    </row>
    <row r="208" spans="1:3" x14ac:dyDescent="0.3">
      <c r="A208" t="s">
        <v>293</v>
      </c>
      <c r="B208" t="s">
        <v>97</v>
      </c>
      <c r="C208" t="s">
        <v>293</v>
      </c>
    </row>
    <row r="209" spans="1:3" x14ac:dyDescent="0.3">
      <c r="A209" t="s">
        <v>346</v>
      </c>
      <c r="B209" t="s">
        <v>398</v>
      </c>
      <c r="C209" t="s">
        <v>346</v>
      </c>
    </row>
    <row r="210" spans="1:3" x14ac:dyDescent="0.3">
      <c r="A210" t="s">
        <v>387</v>
      </c>
      <c r="B210" t="s">
        <v>401</v>
      </c>
      <c r="C210" t="s">
        <v>387</v>
      </c>
    </row>
    <row r="211" spans="1:3" x14ac:dyDescent="0.3">
      <c r="A211" t="s">
        <v>307</v>
      </c>
      <c r="B211" t="s">
        <v>156</v>
      </c>
      <c r="C211" t="s">
        <v>307</v>
      </c>
    </row>
    <row r="212" spans="1:3" x14ac:dyDescent="0.3">
      <c r="A212" t="s">
        <v>238</v>
      </c>
      <c r="B212" t="s">
        <v>139</v>
      </c>
      <c r="C212" t="s">
        <v>238</v>
      </c>
    </row>
    <row r="213" spans="1:3" x14ac:dyDescent="0.3">
      <c r="A213" t="s">
        <v>408</v>
      </c>
      <c r="B213" t="s">
        <v>405</v>
      </c>
      <c r="C213" t="s">
        <v>408</v>
      </c>
    </row>
    <row r="214" spans="1:3" x14ac:dyDescent="0.3">
      <c r="A214" t="s">
        <v>96</v>
      </c>
      <c r="B214" t="s">
        <v>97</v>
      </c>
      <c r="C214" t="s">
        <v>96</v>
      </c>
    </row>
    <row r="215" spans="1:3" x14ac:dyDescent="0.3">
      <c r="A215" t="s">
        <v>294</v>
      </c>
      <c r="B215" t="s">
        <v>97</v>
      </c>
      <c r="C215" t="s">
        <v>294</v>
      </c>
    </row>
    <row r="216" spans="1:3" x14ac:dyDescent="0.3">
      <c r="A216" t="s">
        <v>239</v>
      </c>
      <c r="B216" t="s">
        <v>139</v>
      </c>
      <c r="C216" t="s">
        <v>239</v>
      </c>
    </row>
    <row r="217" spans="1:3" x14ac:dyDescent="0.3">
      <c r="A217" t="s">
        <v>330</v>
      </c>
      <c r="B217" t="s">
        <v>404</v>
      </c>
      <c r="C217" t="s">
        <v>330</v>
      </c>
    </row>
    <row r="218" spans="1:3" x14ac:dyDescent="0.3">
      <c r="A218" t="s">
        <v>98</v>
      </c>
      <c r="B218" t="s">
        <v>158</v>
      </c>
      <c r="C218" t="s">
        <v>98</v>
      </c>
    </row>
    <row r="219" spans="1:3" x14ac:dyDescent="0.3">
      <c r="A219" t="s">
        <v>99</v>
      </c>
      <c r="B219" t="s">
        <v>136</v>
      </c>
      <c r="C219" t="s">
        <v>99</v>
      </c>
    </row>
    <row r="220" spans="1:3" x14ac:dyDescent="0.3">
      <c r="A220" t="s">
        <v>299</v>
      </c>
      <c r="B220" t="s">
        <v>100</v>
      </c>
      <c r="C220" t="s">
        <v>299</v>
      </c>
    </row>
    <row r="221" spans="1:3" x14ac:dyDescent="0.3">
      <c r="A221" t="s">
        <v>347</v>
      </c>
      <c r="B221" t="s">
        <v>398</v>
      </c>
      <c r="C221" t="s">
        <v>347</v>
      </c>
    </row>
    <row r="222" spans="1:3" x14ac:dyDescent="0.3">
      <c r="A222" t="s">
        <v>308</v>
      </c>
      <c r="B222" t="s">
        <v>156</v>
      </c>
      <c r="C222" t="s">
        <v>308</v>
      </c>
    </row>
    <row r="223" spans="1:3" x14ac:dyDescent="0.3">
      <c r="A223" t="s">
        <v>388</v>
      </c>
      <c r="B223" t="s">
        <v>402</v>
      </c>
      <c r="C223" t="s">
        <v>388</v>
      </c>
    </row>
    <row r="224" spans="1:3" x14ac:dyDescent="0.3">
      <c r="A224" t="s">
        <v>250</v>
      </c>
      <c r="B224" t="s">
        <v>140</v>
      </c>
      <c r="C224" t="s">
        <v>250</v>
      </c>
    </row>
    <row r="225" spans="1:3" x14ac:dyDescent="0.3">
      <c r="A225" t="s">
        <v>331</v>
      </c>
      <c r="B225" t="s">
        <v>404</v>
      </c>
      <c r="C225" t="s">
        <v>331</v>
      </c>
    </row>
    <row r="226" spans="1:3" x14ac:dyDescent="0.3">
      <c r="A226" t="s">
        <v>295</v>
      </c>
      <c r="B226" t="s">
        <v>97</v>
      </c>
      <c r="C226" t="s">
        <v>295</v>
      </c>
    </row>
    <row r="227" spans="1:3" x14ac:dyDescent="0.3">
      <c r="A227" t="s">
        <v>309</v>
      </c>
      <c r="B227" t="s">
        <v>156</v>
      </c>
      <c r="C227" t="s">
        <v>309</v>
      </c>
    </row>
    <row r="228" spans="1:3" x14ac:dyDescent="0.3">
      <c r="A228" t="s">
        <v>101</v>
      </c>
      <c r="B228" t="s">
        <v>37</v>
      </c>
      <c r="C228" t="s">
        <v>101</v>
      </c>
    </row>
    <row r="229" spans="1:3" x14ac:dyDescent="0.3">
      <c r="A229" t="s">
        <v>221</v>
      </c>
      <c r="B229" t="s">
        <v>134</v>
      </c>
      <c r="C229" t="s">
        <v>221</v>
      </c>
    </row>
    <row r="230" spans="1:3" x14ac:dyDescent="0.3">
      <c r="A230" t="s">
        <v>232</v>
      </c>
      <c r="B230" t="s">
        <v>49</v>
      </c>
      <c r="C230" t="s">
        <v>232</v>
      </c>
    </row>
    <row r="231" spans="1:3" x14ac:dyDescent="0.3">
      <c r="A231" t="s">
        <v>102</v>
      </c>
      <c r="B231" t="s">
        <v>136</v>
      </c>
      <c r="C231" t="s">
        <v>102</v>
      </c>
    </row>
    <row r="232" spans="1:3" x14ac:dyDescent="0.3">
      <c r="A232" t="s">
        <v>251</v>
      </c>
      <c r="B232" t="s">
        <v>140</v>
      </c>
      <c r="C232" t="s">
        <v>251</v>
      </c>
    </row>
    <row r="233" spans="1:3" x14ac:dyDescent="0.3">
      <c r="A233" t="s">
        <v>240</v>
      </c>
      <c r="B233" t="s">
        <v>139</v>
      </c>
      <c r="C233" t="s">
        <v>240</v>
      </c>
    </row>
    <row r="234" spans="1:3" x14ac:dyDescent="0.3">
      <c r="A234" t="s">
        <v>252</v>
      </c>
      <c r="B234" t="s">
        <v>140</v>
      </c>
      <c r="C234" t="s">
        <v>252</v>
      </c>
    </row>
    <row r="235" spans="1:3" x14ac:dyDescent="0.3">
      <c r="A235" t="s">
        <v>103</v>
      </c>
      <c r="B235" t="s">
        <v>37</v>
      </c>
      <c r="C235" t="s">
        <v>103</v>
      </c>
    </row>
    <row r="236" spans="1:3" x14ac:dyDescent="0.3">
      <c r="A236" t="s">
        <v>389</v>
      </c>
      <c r="B236" t="s">
        <v>401</v>
      </c>
      <c r="C236" t="s">
        <v>389</v>
      </c>
    </row>
    <row r="237" spans="1:3" x14ac:dyDescent="0.3">
      <c r="A237" t="s">
        <v>332</v>
      </c>
      <c r="B237" t="s">
        <v>404</v>
      </c>
      <c r="C237" t="s">
        <v>332</v>
      </c>
    </row>
    <row r="238" spans="1:3" x14ac:dyDescent="0.3">
      <c r="A238" t="s">
        <v>253</v>
      </c>
      <c r="B238" t="s">
        <v>140</v>
      </c>
      <c r="C238" t="s">
        <v>253</v>
      </c>
    </row>
    <row r="239" spans="1:3" x14ac:dyDescent="0.3">
      <c r="A239" t="s">
        <v>104</v>
      </c>
      <c r="B239" t="s">
        <v>134</v>
      </c>
      <c r="C239" t="s">
        <v>104</v>
      </c>
    </row>
    <row r="240" spans="1:3" x14ac:dyDescent="0.3">
      <c r="A240" t="s">
        <v>105</v>
      </c>
      <c r="B240" t="s">
        <v>150</v>
      </c>
      <c r="C240" t="s">
        <v>105</v>
      </c>
    </row>
    <row r="241" spans="1:3" x14ac:dyDescent="0.3">
      <c r="A241" t="s">
        <v>359</v>
      </c>
      <c r="B241" t="s">
        <v>400</v>
      </c>
      <c r="C241" t="s">
        <v>359</v>
      </c>
    </row>
    <row r="242" spans="1:3" x14ac:dyDescent="0.3">
      <c r="A242" t="s">
        <v>353</v>
      </c>
      <c r="B242" t="s">
        <v>399</v>
      </c>
      <c r="C242" t="s">
        <v>353</v>
      </c>
    </row>
    <row r="243" spans="1:3" x14ac:dyDescent="0.3">
      <c r="A243" t="s">
        <v>390</v>
      </c>
      <c r="B243" t="s">
        <v>402</v>
      </c>
      <c r="C243" t="s">
        <v>390</v>
      </c>
    </row>
    <row r="244" spans="1:3" x14ac:dyDescent="0.3">
      <c r="A244" t="s">
        <v>391</v>
      </c>
      <c r="B244" t="s">
        <v>401</v>
      </c>
      <c r="C244" t="s">
        <v>391</v>
      </c>
    </row>
    <row r="245" spans="1:3" x14ac:dyDescent="0.3">
      <c r="A245" t="s">
        <v>314</v>
      </c>
      <c r="B245" t="s">
        <v>158</v>
      </c>
      <c r="C245" t="s">
        <v>314</v>
      </c>
    </row>
    <row r="246" spans="1:3" x14ac:dyDescent="0.3">
      <c r="A246" t="s">
        <v>241</v>
      </c>
      <c r="B246" t="s">
        <v>139</v>
      </c>
      <c r="C246" t="s">
        <v>241</v>
      </c>
    </row>
    <row r="247" spans="1:3" x14ac:dyDescent="0.3">
      <c r="A247" t="s">
        <v>300</v>
      </c>
      <c r="B247" t="s">
        <v>100</v>
      </c>
      <c r="C247" t="s">
        <v>300</v>
      </c>
    </row>
    <row r="248" spans="1:3" x14ac:dyDescent="0.3">
      <c r="A248" t="s">
        <v>310</v>
      </c>
      <c r="B248" t="s">
        <v>156</v>
      </c>
      <c r="C248" t="s">
        <v>310</v>
      </c>
    </row>
    <row r="249" spans="1:3" x14ac:dyDescent="0.3">
      <c r="A249" t="s">
        <v>106</v>
      </c>
      <c r="B249" t="s">
        <v>45</v>
      </c>
      <c r="C249" t="s">
        <v>106</v>
      </c>
    </row>
    <row r="250" spans="1:3" x14ac:dyDescent="0.3">
      <c r="A250" t="s">
        <v>279</v>
      </c>
      <c r="B250" t="s">
        <v>146</v>
      </c>
      <c r="C250" t="s">
        <v>279</v>
      </c>
    </row>
    <row r="251" spans="1:3" x14ac:dyDescent="0.3">
      <c r="A251" t="s">
        <v>242</v>
      </c>
      <c r="B251" t="s">
        <v>139</v>
      </c>
      <c r="C251" t="s">
        <v>242</v>
      </c>
    </row>
    <row r="252" spans="1:3" x14ac:dyDescent="0.3">
      <c r="A252" t="s">
        <v>107</v>
      </c>
      <c r="B252" t="s">
        <v>37</v>
      </c>
      <c r="C252" t="s">
        <v>107</v>
      </c>
    </row>
    <row r="253" spans="1:3" x14ac:dyDescent="0.3">
      <c r="A253" t="s">
        <v>208</v>
      </c>
      <c r="B253" t="s">
        <v>131</v>
      </c>
      <c r="C253" t="s">
        <v>208</v>
      </c>
    </row>
    <row r="254" spans="1:3" x14ac:dyDescent="0.3">
      <c r="A254" t="s">
        <v>263</v>
      </c>
      <c r="B254" t="s">
        <v>55</v>
      </c>
      <c r="C254" t="s">
        <v>263</v>
      </c>
    </row>
    <row r="255" spans="1:3" x14ac:dyDescent="0.3">
      <c r="A255" t="s">
        <v>108</v>
      </c>
      <c r="B255" t="s">
        <v>58</v>
      </c>
      <c r="C255" t="s">
        <v>108</v>
      </c>
    </row>
    <row r="256" spans="1:3" x14ac:dyDescent="0.3">
      <c r="A256" t="s">
        <v>110</v>
      </c>
      <c r="B256" t="s">
        <v>150</v>
      </c>
      <c r="C256" t="s">
        <v>110</v>
      </c>
    </row>
    <row r="257" spans="1:3" x14ac:dyDescent="0.3">
      <c r="A257" t="s">
        <v>289</v>
      </c>
      <c r="B257" t="s">
        <v>152</v>
      </c>
      <c r="C257" t="s">
        <v>289</v>
      </c>
    </row>
    <row r="258" spans="1:3" x14ac:dyDescent="0.3">
      <c r="A258" t="s">
        <v>111</v>
      </c>
      <c r="B258" t="s">
        <v>100</v>
      </c>
      <c r="C258" t="s">
        <v>298</v>
      </c>
    </row>
    <row r="259" spans="1:3" x14ac:dyDescent="0.3">
      <c r="A259" t="s">
        <v>392</v>
      </c>
      <c r="B259" t="s">
        <v>401</v>
      </c>
      <c r="C259" t="s">
        <v>392</v>
      </c>
    </row>
    <row r="260" spans="1:3" x14ac:dyDescent="0.3">
      <c r="A260" t="s">
        <v>209</v>
      </c>
      <c r="B260" t="s">
        <v>131</v>
      </c>
      <c r="C260" t="s">
        <v>209</v>
      </c>
    </row>
    <row r="261" spans="1:3" x14ac:dyDescent="0.3">
      <c r="A261" t="s">
        <v>333</v>
      </c>
      <c r="B261" t="s">
        <v>404</v>
      </c>
      <c r="C261" t="s">
        <v>333</v>
      </c>
    </row>
    <row r="262" spans="1:3" x14ac:dyDescent="0.3">
      <c r="A262" t="s">
        <v>233</v>
      </c>
      <c r="B262" t="s">
        <v>49</v>
      </c>
      <c r="C262" t="s">
        <v>233</v>
      </c>
    </row>
    <row r="263" spans="1:3" x14ac:dyDescent="0.3">
      <c r="A263" t="s">
        <v>338</v>
      </c>
      <c r="B263" t="s">
        <v>405</v>
      </c>
      <c r="C263" t="s">
        <v>338</v>
      </c>
    </row>
    <row r="264" spans="1:3" x14ac:dyDescent="0.3">
      <c r="A264" t="s">
        <v>311</v>
      </c>
      <c r="B264" t="s">
        <v>156</v>
      </c>
      <c r="C264" t="s">
        <v>311</v>
      </c>
    </row>
    <row r="265" spans="1:3" x14ac:dyDescent="0.3">
      <c r="A265" t="s">
        <v>354</v>
      </c>
      <c r="B265" t="s">
        <v>399</v>
      </c>
      <c r="C265" t="s">
        <v>354</v>
      </c>
    </row>
    <row r="266" spans="1:3" x14ac:dyDescent="0.3">
      <c r="A266" t="s">
        <v>322</v>
      </c>
      <c r="B266" t="s">
        <v>162</v>
      </c>
      <c r="C266" t="s">
        <v>322</v>
      </c>
    </row>
    <row r="267" spans="1:3" x14ac:dyDescent="0.3">
      <c r="A267" t="s">
        <v>319</v>
      </c>
      <c r="B267" t="s">
        <v>160</v>
      </c>
      <c r="C267" t="s">
        <v>319</v>
      </c>
    </row>
    <row r="268" spans="1:3" x14ac:dyDescent="0.3">
      <c r="A268" t="s">
        <v>112</v>
      </c>
      <c r="B268" t="s">
        <v>162</v>
      </c>
      <c r="C268" t="s">
        <v>112</v>
      </c>
    </row>
    <row r="269" spans="1:3" x14ac:dyDescent="0.3">
      <c r="A269" t="s">
        <v>190</v>
      </c>
      <c r="B269" t="s">
        <v>403</v>
      </c>
      <c r="C269" t="s">
        <v>190</v>
      </c>
    </row>
    <row r="270" spans="1:3" x14ac:dyDescent="0.3">
      <c r="A270" t="s">
        <v>264</v>
      </c>
      <c r="B270" t="s">
        <v>55</v>
      </c>
      <c r="C270" t="s">
        <v>264</v>
      </c>
    </row>
    <row r="271" spans="1:3" x14ac:dyDescent="0.3">
      <c r="A271" t="s">
        <v>323</v>
      </c>
      <c r="B271" t="s">
        <v>162</v>
      </c>
      <c r="C271" t="s">
        <v>323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60A7-1B1E-4A3B-A317-8DD2F9338DC5}">
  <sheetPr codeName="Sheet6"/>
  <dimension ref="A2:AI374"/>
  <sheetViews>
    <sheetView topLeftCell="N326" workbookViewId="0">
      <selection activeCell="AG341" sqref="AG341"/>
    </sheetView>
  </sheetViews>
  <sheetFormatPr defaultRowHeight="14.4" x14ac:dyDescent="0.3"/>
  <cols>
    <col min="1" max="1" width="23.21875" customWidth="1"/>
    <col min="2" max="2" width="18.21875" bestFit="1" customWidth="1"/>
    <col min="5" max="5" width="10.5546875" bestFit="1" customWidth="1"/>
    <col min="6" max="6" width="9.5546875" bestFit="1" customWidth="1"/>
    <col min="9" max="9" width="10.5546875" bestFit="1" customWidth="1"/>
    <col min="10" max="10" width="9.5546875" bestFit="1" customWidth="1"/>
    <col min="13" max="13" width="10.5546875" bestFit="1" customWidth="1"/>
    <col min="14" max="14" width="9.5546875" bestFit="1" customWidth="1"/>
    <col min="17" max="17" width="10.5546875" bestFit="1" customWidth="1"/>
    <col min="18" max="18" width="9.5546875" bestFit="1" customWidth="1"/>
    <col min="21" max="21" width="10.5546875" bestFit="1" customWidth="1"/>
    <col min="22" max="22" width="9.5546875" bestFit="1" customWidth="1"/>
  </cols>
  <sheetData>
    <row r="2" spans="1:35" x14ac:dyDescent="0.3"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</row>
    <row r="5" spans="1:35" x14ac:dyDescent="0.3">
      <c r="E5">
        <v>2</v>
      </c>
      <c r="F5">
        <v>4</v>
      </c>
      <c r="G5">
        <v>5</v>
      </c>
      <c r="I5">
        <v>2</v>
      </c>
      <c r="J5">
        <v>4</v>
      </c>
      <c r="K5">
        <v>5</v>
      </c>
      <c r="M5">
        <v>2</v>
      </c>
      <c r="N5">
        <v>4</v>
      </c>
      <c r="O5">
        <v>5</v>
      </c>
      <c r="Q5">
        <v>2</v>
      </c>
      <c r="R5">
        <v>4</v>
      </c>
      <c r="S5">
        <v>5</v>
      </c>
      <c r="U5">
        <v>2</v>
      </c>
      <c r="V5">
        <v>4</v>
      </c>
      <c r="W5">
        <v>5</v>
      </c>
      <c r="Y5">
        <v>2</v>
      </c>
      <c r="Z5">
        <v>4</v>
      </c>
      <c r="AA5">
        <v>5</v>
      </c>
      <c r="AC5">
        <v>2</v>
      </c>
      <c r="AD5">
        <v>4</v>
      </c>
      <c r="AE5">
        <v>5</v>
      </c>
      <c r="AG5">
        <v>2</v>
      </c>
      <c r="AH5">
        <v>4</v>
      </c>
      <c r="AI5">
        <v>5</v>
      </c>
    </row>
    <row r="8" spans="1:35" x14ac:dyDescent="0.3">
      <c r="E8" s="62">
        <v>2015</v>
      </c>
      <c r="F8" s="62"/>
      <c r="G8" s="62"/>
      <c r="I8" s="62">
        <v>2016</v>
      </c>
      <c r="J8" s="62"/>
      <c r="K8" s="62"/>
      <c r="M8" s="62">
        <v>2017</v>
      </c>
      <c r="N8" s="62"/>
      <c r="O8" s="62"/>
      <c r="Q8" s="62">
        <v>2018</v>
      </c>
      <c r="R8" s="62"/>
      <c r="S8" s="62"/>
      <c r="U8" s="62">
        <v>2019</v>
      </c>
      <c r="V8" s="62"/>
      <c r="W8" s="62"/>
      <c r="Y8" s="62">
        <v>2020</v>
      </c>
      <c r="Z8" s="62"/>
      <c r="AA8" s="62"/>
      <c r="AC8" s="62">
        <v>2021</v>
      </c>
      <c r="AD8" s="62"/>
      <c r="AE8" s="62"/>
      <c r="AG8" s="62">
        <v>2022</v>
      </c>
      <c r="AH8" s="62"/>
      <c r="AI8" s="62"/>
    </row>
    <row r="9" spans="1:35" ht="230.4" x14ac:dyDescent="0.3">
      <c r="E9" s="55" t="s">
        <v>1259</v>
      </c>
      <c r="F9" s="55" t="s">
        <v>1260</v>
      </c>
      <c r="G9" s="55" t="s">
        <v>1261</v>
      </c>
      <c r="I9" s="55" t="s">
        <v>1262</v>
      </c>
      <c r="J9" s="55" t="s">
        <v>1260</v>
      </c>
      <c r="K9" s="55" t="s">
        <v>1261</v>
      </c>
      <c r="M9" s="55" t="s">
        <v>1262</v>
      </c>
      <c r="N9" s="55" t="s">
        <v>1260</v>
      </c>
      <c r="O9" s="55" t="s">
        <v>1261</v>
      </c>
      <c r="Q9" s="55" t="s">
        <v>1262</v>
      </c>
      <c r="R9" s="55" t="s">
        <v>1260</v>
      </c>
      <c r="S9" s="55" t="s">
        <v>1261</v>
      </c>
      <c r="U9" s="55" t="s">
        <v>1262</v>
      </c>
      <c r="V9" s="55" t="s">
        <v>1260</v>
      </c>
      <c r="W9" s="55" t="s">
        <v>1261</v>
      </c>
      <c r="Y9" s="55" t="s">
        <v>1262</v>
      </c>
      <c r="Z9" s="55" t="s">
        <v>1260</v>
      </c>
      <c r="AA9" s="55" t="s">
        <v>1261</v>
      </c>
      <c r="AC9" s="55" t="s">
        <v>1262</v>
      </c>
      <c r="AD9" s="55" t="s">
        <v>1260</v>
      </c>
      <c r="AE9" s="55" t="s">
        <v>1261</v>
      </c>
      <c r="AG9" s="55" t="s">
        <v>1262</v>
      </c>
      <c r="AH9" s="55" t="s">
        <v>1260</v>
      </c>
      <c r="AI9" s="55" t="s">
        <v>1261</v>
      </c>
    </row>
    <row r="11" spans="1:35" x14ac:dyDescent="0.3">
      <c r="A11" t="s">
        <v>315</v>
      </c>
      <c r="B11" t="str">
        <f>VLOOKUP(A11,class!A$1:B$455,2,FALSE)</f>
        <v>Shire District</v>
      </c>
      <c r="C11" t="str">
        <f>IF(B11="Shire District",VLOOKUP(A11,counties!A$2:B$271,2,FALSE),"")</f>
        <v>West Sussex</v>
      </c>
      <c r="D11" t="str">
        <f>VLOOKUP($A11,classifications!$A$3:$C$340,3,FALSE)</f>
        <v>Predominantly Urban</v>
      </c>
      <c r="E11" s="56">
        <f>VLOOKUP($A11,'2015'!$L$3:$P$372,E$5,FALSE)</f>
        <v>28.06</v>
      </c>
      <c r="F11" s="56">
        <f>VLOOKUP($A11,'2015'!$L$3:$P$372,F$5,FALSE)</f>
        <v>2.7029999999999998</v>
      </c>
      <c r="G11" s="56">
        <f>100*VLOOKUP($A11,'2015'!$L$3:$P$372,G$5,FALSE)</f>
        <v>9.629999999999999</v>
      </c>
      <c r="I11" s="56">
        <f>VLOOKUP($A11,'2016'!$L$3:$P$371,I$5,FALSE)</f>
        <v>28.11</v>
      </c>
      <c r="J11" s="56">
        <f>VLOOKUP($A11,'2016'!$L$3:$P$371,J$5,FALSE)</f>
        <v>2.444</v>
      </c>
      <c r="K11" s="56">
        <f>100*VLOOKUP($A11,'2016'!$L$3:$P$371,K$5,FALSE)</f>
        <v>8.6900000000000013</v>
      </c>
      <c r="M11" s="56">
        <f>VLOOKUP($A11,'2017'!$L$3:$P$371,M$5,FALSE)</f>
        <v>28.19</v>
      </c>
      <c r="N11" s="56">
        <f>VLOOKUP($A11,'2017'!$L$3:$P$371,N$5,FALSE)</f>
        <v>2.415</v>
      </c>
      <c r="O11" s="56">
        <f>100*VLOOKUP($A11,'2017'!$L$3:$P$371,O$5,FALSE)</f>
        <v>8.57</v>
      </c>
      <c r="Q11" s="56">
        <f>VLOOKUP($A11,'2018'!$L$3:$P$371,Q$5,FALSE)</f>
        <v>28.28</v>
      </c>
      <c r="R11" s="56">
        <f>VLOOKUP($A11,'2018'!$L$3:$P$371,R$5,FALSE)</f>
        <v>2.4689999999999999</v>
      </c>
      <c r="S11" s="56">
        <f>100*VLOOKUP($A11,'2018'!$L$3:$P$371,S$5,FALSE)</f>
        <v>8.73</v>
      </c>
      <c r="U11" s="56">
        <f>VLOOKUP($A11,'2019'!$L$3:$P$371,U$5,FALSE)</f>
        <v>28.33</v>
      </c>
      <c r="V11" s="56">
        <f>VLOOKUP($A11,'2019'!$L$3:$P$371,V$5,FALSE)</f>
        <v>2.4129999999999998</v>
      </c>
      <c r="W11" s="56">
        <f>100*VLOOKUP($A11,'2019'!$L$3:$P$371,W$5,FALSE)</f>
        <v>8.52</v>
      </c>
      <c r="Y11" s="56">
        <f>VLOOKUP($A11,'2020'!$C$3:$G$385,Y$5,FALSE)</f>
        <v>28.46</v>
      </c>
      <c r="Z11" s="56">
        <f>VLOOKUP($A11,'2020'!$C$3:$G$385,Z$5,FALSE)</f>
        <v>2.4279999999999999</v>
      </c>
      <c r="AA11" s="56">
        <f>100*VLOOKUP($A11,'2020'!$C$3:$G$385,AA$5,FALSE)</f>
        <v>8.5299999999999994</v>
      </c>
      <c r="AC11" s="56">
        <f>VLOOKUP($A11,'2021'!$C$3:$G$385,AC$5,FALSE)</f>
        <v>28.56</v>
      </c>
      <c r="AD11" s="56">
        <f>VLOOKUP($A11,'2021'!$C$3:$G$385,AD$5,FALSE)</f>
        <v>2.46</v>
      </c>
      <c r="AE11" s="56">
        <f>100*VLOOKUP($A11,'2021'!$C$3:$G$385,AE$5,FALSE)</f>
        <v>8.61</v>
      </c>
      <c r="AG11" s="56">
        <f>VLOOKUP($A11,'2022'!$C$3:$G$385,AG$5,FALSE)</f>
        <v>28.71</v>
      </c>
      <c r="AH11" s="56">
        <f>VLOOKUP($A11,'2022'!$C$3:$G$385,AH$5,FALSE)</f>
        <v>2.4710000000000001</v>
      </c>
      <c r="AI11" s="56">
        <f>100*VLOOKUP($A11,'2022'!$C$3:$G$385,AI$5,FALSE)</f>
        <v>8.61</v>
      </c>
    </row>
    <row r="12" spans="1:35" x14ac:dyDescent="0.3">
      <c r="A12" t="s">
        <v>74</v>
      </c>
      <c r="B12" t="str">
        <f>VLOOKUP(A12,class!A$1:B$455,2,FALSE)</f>
        <v>Unitary Authority</v>
      </c>
      <c r="C12" t="str">
        <f>IF(B12="Shire District",VLOOKUP(A12,counties!A$2:B$271,2,FALSE),"")</f>
        <v/>
      </c>
      <c r="D12" t="str">
        <f>VLOOKUP($A12,classifications!$A$3:$C$340,3,FALSE)</f>
        <v>Predominantly Rural</v>
      </c>
      <c r="E12" s="56">
        <f>VLOOKUP($A12,'2015'!$L$3:$P$372,E$5,FALSE)</f>
        <v>279.64</v>
      </c>
      <c r="F12" s="56">
        <f>VLOOKUP($A12,'2015'!$L$3:$P$372,F$5,FALSE)</f>
        <v>77.192999999999998</v>
      </c>
      <c r="G12" s="56">
        <f>100*VLOOKUP($A12,'2015'!$L$3:$P$372,G$5,FALSE)</f>
        <v>27.6</v>
      </c>
      <c r="I12" s="56">
        <f>VLOOKUP($A12,'2016'!$L$3:$P$371,I$5,FALSE)</f>
        <v>281.55</v>
      </c>
      <c r="J12" s="56">
        <f>VLOOKUP($A12,'2016'!$L$3:$P$371,J$5,FALSE)</f>
        <v>75.37</v>
      </c>
      <c r="K12" s="56">
        <f>100*VLOOKUP($A12,'2016'!$L$3:$P$371,K$5,FALSE)</f>
        <v>26.77</v>
      </c>
      <c r="M12" s="56">
        <f>VLOOKUP($A12,'2017'!$L$3:$P$371,M$5,FALSE)</f>
        <v>284.08</v>
      </c>
      <c r="N12" s="56">
        <f>VLOOKUP($A12,'2017'!$L$3:$P$371,N$5,FALSE)</f>
        <v>75.459000000000003</v>
      </c>
      <c r="O12" s="56">
        <f>100*VLOOKUP($A12,'2017'!$L$3:$P$371,O$5,FALSE)</f>
        <v>26.56</v>
      </c>
      <c r="Q12" s="56">
        <f>VLOOKUP($A12,'2018'!$L$3:$P$371,Q$5,FALSE)</f>
        <v>286.44</v>
      </c>
      <c r="R12" s="56">
        <f>VLOOKUP($A12,'2018'!$L$3:$P$371,R$5,FALSE)</f>
        <v>73.747</v>
      </c>
      <c r="S12" s="56">
        <f>100*VLOOKUP($A12,'2018'!$L$3:$P$371,S$5,FALSE)</f>
        <v>25.75</v>
      </c>
      <c r="U12" s="56">
        <f>VLOOKUP($A12,'2019'!$L$3:$P$371,U$5,FALSE)</f>
        <v>289.17</v>
      </c>
      <c r="V12" s="56">
        <f>VLOOKUP($A12,'2019'!$L$3:$P$371,V$5,FALSE)</f>
        <v>73.344999999999999</v>
      </c>
      <c r="W12" s="56">
        <f>100*VLOOKUP($A12,'2019'!$L$3:$P$371,W$5,FALSE)</f>
        <v>25.36</v>
      </c>
      <c r="Y12" s="56">
        <f>VLOOKUP($A12,'2020'!$C$3:$G$385,Y$5,FALSE)</f>
        <v>292.01</v>
      </c>
      <c r="Z12" s="56">
        <f>VLOOKUP($A12,'2020'!$C$3:$G$385,Z$5,FALSE)</f>
        <v>73.585999999999999</v>
      </c>
      <c r="AA12" s="56">
        <f>100*VLOOKUP($A12,'2020'!$C$3:$G$385,AA$5,FALSE)</f>
        <v>25.2</v>
      </c>
      <c r="AC12" s="56">
        <f>VLOOKUP($A12,'2021'!$C$3:$G$385,AC$5,FALSE)</f>
        <v>294.61</v>
      </c>
      <c r="AD12" s="56">
        <f>VLOOKUP($A12,'2021'!$C$3:$G$385,AD$5,FALSE)</f>
        <v>73.480999999999995</v>
      </c>
      <c r="AE12" s="56">
        <f>100*VLOOKUP($A12,'2021'!$C$3:$G$385,AE$5,FALSE)</f>
        <v>24.94</v>
      </c>
      <c r="AG12" s="56">
        <f>VLOOKUP($A12,'2022'!$C$3:$G$385,AG$5,FALSE)</f>
        <v>297.89</v>
      </c>
      <c r="AH12" s="56">
        <f>VLOOKUP($A12,'2022'!$C$3:$G$385,AH$5,FALSE)</f>
        <v>74.126000000000005</v>
      </c>
      <c r="AI12" s="56">
        <f>100*VLOOKUP($A12,'2022'!$C$3:$G$385,AI$5,FALSE)</f>
        <v>24.88</v>
      </c>
    </row>
    <row r="13" spans="1:35" x14ac:dyDescent="0.3">
      <c r="A13" t="s">
        <v>196</v>
      </c>
      <c r="B13" t="str">
        <f>VLOOKUP(A13,class!A$1:B$455,2,FALSE)</f>
        <v>Shire District</v>
      </c>
      <c r="C13" t="str">
        <f>IF(B13="Shire District",VLOOKUP(A13,counties!A$2:B$271,2,FALSE),"")</f>
        <v>Derbyshire</v>
      </c>
      <c r="D13" t="str">
        <f>VLOOKUP($A13,classifications!$A$3:$C$340,3,FALSE)</f>
        <v>Predominantly Urban</v>
      </c>
      <c r="E13" s="56">
        <f>VLOOKUP($A13,'2015'!$L$3:$P$372,E$5,FALSE)</f>
        <v>55.69</v>
      </c>
      <c r="F13" s="56">
        <f>VLOOKUP($A13,'2015'!$L$3:$P$372,F$5,FALSE)</f>
        <v>3.6190000000000002</v>
      </c>
      <c r="G13" s="56">
        <f>100*VLOOKUP($A13,'2015'!$L$3:$P$372,G$5,FALSE)</f>
        <v>6.5</v>
      </c>
      <c r="I13" s="56">
        <f>VLOOKUP($A13,'2016'!$L$3:$P$371,I$5,FALSE)</f>
        <v>56.14</v>
      </c>
      <c r="J13" s="56">
        <f>VLOOKUP($A13,'2016'!$L$3:$P$371,J$5,FALSE)</f>
        <v>3.1720000000000002</v>
      </c>
      <c r="K13" s="56">
        <f>100*VLOOKUP($A13,'2016'!$L$3:$P$371,K$5,FALSE)</f>
        <v>5.65</v>
      </c>
      <c r="M13" s="56">
        <f>VLOOKUP($A13,'2017'!$L$3:$P$371,M$5,FALSE)</f>
        <v>56.66</v>
      </c>
      <c r="N13" s="56">
        <f>VLOOKUP($A13,'2017'!$L$3:$P$371,N$5,FALSE)</f>
        <v>3.0659999999999998</v>
      </c>
      <c r="O13" s="56">
        <f>100*VLOOKUP($A13,'2017'!$L$3:$P$371,O$5,FALSE)</f>
        <v>5.41</v>
      </c>
      <c r="Q13" s="56">
        <f>VLOOKUP($A13,'2018'!$L$3:$P$371,Q$5,FALSE)</f>
        <v>57.24</v>
      </c>
      <c r="R13" s="56">
        <f>VLOOKUP($A13,'2018'!$L$3:$P$371,R$5,FALSE)</f>
        <v>2.8319999999999999</v>
      </c>
      <c r="S13" s="56">
        <f>100*VLOOKUP($A13,'2018'!$L$3:$P$371,S$5,FALSE)</f>
        <v>4.95</v>
      </c>
      <c r="U13" s="56">
        <f>VLOOKUP($A13,'2019'!$L$3:$P$371,U$5,FALSE)</f>
        <v>57.83</v>
      </c>
      <c r="V13" s="56">
        <f>VLOOKUP($A13,'2019'!$L$3:$P$371,V$5,FALSE)</f>
        <v>2.9620000000000002</v>
      </c>
      <c r="W13" s="56">
        <f>100*VLOOKUP($A13,'2019'!$L$3:$P$371,W$5,FALSE)</f>
        <v>5.12</v>
      </c>
      <c r="Y13" s="56">
        <f>VLOOKUP($A13,'2020'!$C$3:$G$385,Y$5,FALSE)</f>
        <v>58.36</v>
      </c>
      <c r="Z13" s="56">
        <f>VLOOKUP($A13,'2020'!$C$3:$G$385,Z$5,FALSE)</f>
        <v>3.1909999999999998</v>
      </c>
      <c r="AA13" s="56">
        <f>100*VLOOKUP($A13,'2020'!$C$3:$G$385,AA$5,FALSE)</f>
        <v>5.47</v>
      </c>
      <c r="AC13" s="56">
        <f>VLOOKUP($A13,'2021'!$C$3:$G$385,AC$5,FALSE)</f>
        <v>58.76</v>
      </c>
      <c r="AD13" s="56">
        <f>VLOOKUP($A13,'2021'!$C$3:$G$385,AD$5,FALSE)</f>
        <v>3.0089999999999999</v>
      </c>
      <c r="AE13" s="56">
        <f>100*VLOOKUP($A13,'2021'!$C$3:$G$385,AE$5,FALSE)</f>
        <v>5.12</v>
      </c>
      <c r="AG13" s="56">
        <f>VLOOKUP($A13,'2022'!$C$3:$G$385,AG$5,FALSE)</f>
        <v>59.18</v>
      </c>
      <c r="AH13" s="56">
        <f>VLOOKUP($A13,'2022'!$C$3:$G$385,AH$5,FALSE)</f>
        <v>2.649</v>
      </c>
      <c r="AI13" s="56">
        <f>100*VLOOKUP($A13,'2022'!$C$3:$G$385,AI$5,FALSE)</f>
        <v>4.4799999999999995</v>
      </c>
    </row>
    <row r="14" spans="1:35" x14ac:dyDescent="0.3">
      <c r="A14" t="s">
        <v>316</v>
      </c>
      <c r="B14" t="str">
        <f>VLOOKUP(A14,class!A$1:B$455,2,FALSE)</f>
        <v>Shire District</v>
      </c>
      <c r="C14" t="str">
        <f>IF(B14="Shire District",VLOOKUP(A14,counties!A$2:B$271,2,FALSE),"")</f>
        <v>West Sussex</v>
      </c>
      <c r="D14" t="str">
        <f>VLOOKUP($A14,classifications!$A$3:$C$340,3,FALSE)</f>
        <v>Predominantly Urban</v>
      </c>
      <c r="E14" s="56">
        <f>VLOOKUP($A14,'2015'!$L$3:$P$372,E$5,FALSE)</f>
        <v>72.47</v>
      </c>
      <c r="F14" s="56">
        <f>VLOOKUP($A14,'2015'!$L$3:$P$372,F$5,FALSE)</f>
        <v>9.6389999999999993</v>
      </c>
      <c r="G14" s="56">
        <f>100*VLOOKUP($A14,'2015'!$L$3:$P$372,G$5,FALSE)</f>
        <v>13.3</v>
      </c>
      <c r="I14" s="56">
        <f>VLOOKUP($A14,'2016'!$L$3:$P$371,I$5,FALSE)</f>
        <v>73.209999999999994</v>
      </c>
      <c r="J14" s="56">
        <f>VLOOKUP($A14,'2016'!$L$3:$P$371,J$5,FALSE)</f>
        <v>8.8040000000000003</v>
      </c>
      <c r="K14" s="56">
        <f>100*VLOOKUP($A14,'2016'!$L$3:$P$371,K$5,FALSE)</f>
        <v>12.030000000000001</v>
      </c>
      <c r="M14" s="56">
        <f>VLOOKUP($A14,'2017'!$L$3:$P$371,M$5,FALSE)</f>
        <v>73.94</v>
      </c>
      <c r="N14" s="56">
        <f>VLOOKUP($A14,'2017'!$L$3:$P$371,N$5,FALSE)</f>
        <v>8.8829999999999991</v>
      </c>
      <c r="O14" s="56">
        <f>100*VLOOKUP($A14,'2017'!$L$3:$P$371,O$5,FALSE)</f>
        <v>12.01</v>
      </c>
      <c r="Q14" s="56">
        <f>VLOOKUP($A14,'2018'!$L$3:$P$371,Q$5,FALSE)</f>
        <v>74.61</v>
      </c>
      <c r="R14" s="56">
        <f>VLOOKUP($A14,'2018'!$L$3:$P$371,R$5,FALSE)</f>
        <v>8.7080000000000002</v>
      </c>
      <c r="S14" s="56">
        <f>100*VLOOKUP($A14,'2018'!$L$3:$P$371,S$5,FALSE)</f>
        <v>11.67</v>
      </c>
      <c r="U14" s="56">
        <f>VLOOKUP($A14,'2019'!$L$3:$P$371,U$5,FALSE)</f>
        <v>75.22</v>
      </c>
      <c r="V14" s="56">
        <f>VLOOKUP($A14,'2019'!$L$3:$P$371,V$5,FALSE)</f>
        <v>8.7249999999999996</v>
      </c>
      <c r="W14" s="56">
        <f>100*VLOOKUP($A14,'2019'!$L$3:$P$371,W$5,FALSE)</f>
        <v>11.600000000000001</v>
      </c>
      <c r="Y14" s="56">
        <f>VLOOKUP($A14,'2020'!$C$3:$G$385,Y$5,FALSE)</f>
        <v>75.790000000000006</v>
      </c>
      <c r="Z14" s="56">
        <f>VLOOKUP($A14,'2020'!$C$3:$G$385,Z$5,FALSE)</f>
        <v>8.9</v>
      </c>
      <c r="AA14" s="56">
        <f>100*VLOOKUP($A14,'2020'!$C$3:$G$385,AA$5,FALSE)</f>
        <v>11.74</v>
      </c>
      <c r="AC14" s="56">
        <f>VLOOKUP($A14,'2021'!$C$3:$G$385,AC$5,FALSE)</f>
        <v>76.31</v>
      </c>
      <c r="AD14" s="56">
        <f>VLOOKUP($A14,'2021'!$C$3:$G$385,AD$5,FALSE)</f>
        <v>8.6950000000000003</v>
      </c>
      <c r="AE14" s="56">
        <f>100*VLOOKUP($A14,'2021'!$C$3:$G$385,AE$5,FALSE)</f>
        <v>11.39</v>
      </c>
      <c r="AG14" s="56">
        <f>VLOOKUP($A14,'2022'!$C$3:$G$385,AG$5,FALSE)</f>
        <v>76.89</v>
      </c>
      <c r="AH14" s="56">
        <f>VLOOKUP($A14,'2022'!$C$3:$G$385,AH$5,FALSE)</f>
        <v>8.3450000000000006</v>
      </c>
      <c r="AI14" s="56">
        <f>100*VLOOKUP($A14,'2022'!$C$3:$G$385,AI$5,FALSE)</f>
        <v>10.85</v>
      </c>
    </row>
    <row r="15" spans="1:35" x14ac:dyDescent="0.3">
      <c r="A15" t="s">
        <v>280</v>
      </c>
      <c r="B15" t="str">
        <f>VLOOKUP(A15,class!A$1:B$455,2,FALSE)</f>
        <v>Shire District</v>
      </c>
      <c r="C15" t="str">
        <f>IF(B15="Shire District",VLOOKUP(A15,counties!A$2:B$271,2,FALSE),"")</f>
        <v>Nottinghamshire</v>
      </c>
      <c r="D15" t="str">
        <f>VLOOKUP($A15,classifications!$A$3:$C$340,3,FALSE)</f>
        <v>Predominantly Urban</v>
      </c>
      <c r="E15" s="56">
        <f>VLOOKUP($A15,'2015'!$L$3:$P$372,E$5,FALSE)</f>
        <v>54.28</v>
      </c>
      <c r="F15" s="56">
        <f>VLOOKUP($A15,'2015'!$L$3:$P$372,F$5,FALSE)</f>
        <v>1.833</v>
      </c>
      <c r="G15" s="56">
        <f>100*VLOOKUP($A15,'2015'!$L$3:$P$372,G$5,FALSE)</f>
        <v>3.38</v>
      </c>
      <c r="I15" s="56">
        <f>VLOOKUP($A15,'2016'!$L$3:$P$371,I$5,FALSE)</f>
        <v>54.72</v>
      </c>
      <c r="J15" s="56">
        <f>VLOOKUP($A15,'2016'!$L$3:$P$371,J$5,FALSE)</f>
        <v>1.5</v>
      </c>
      <c r="K15" s="56">
        <f>100*VLOOKUP($A15,'2016'!$L$3:$P$371,K$5,FALSE)</f>
        <v>2.74</v>
      </c>
      <c r="M15" s="56">
        <f>VLOOKUP($A15,'2017'!$L$3:$P$371,M$5,FALSE)</f>
        <v>55.42</v>
      </c>
      <c r="N15" s="56">
        <f>VLOOKUP($A15,'2017'!$L$3:$P$371,N$5,FALSE)</f>
        <v>1.768</v>
      </c>
      <c r="O15" s="56">
        <f>100*VLOOKUP($A15,'2017'!$L$3:$P$371,O$5,FALSE)</f>
        <v>3.19</v>
      </c>
      <c r="Q15" s="56">
        <f>VLOOKUP($A15,'2018'!$L$3:$P$371,Q$5,FALSE)</f>
        <v>55.86</v>
      </c>
      <c r="R15" s="56">
        <f>VLOOKUP($A15,'2018'!$L$3:$P$371,R$5,FALSE)</f>
        <v>1.887</v>
      </c>
      <c r="S15" s="56">
        <f>100*VLOOKUP($A15,'2018'!$L$3:$P$371,S$5,FALSE)</f>
        <v>3.38</v>
      </c>
      <c r="U15" s="56">
        <f>VLOOKUP($A15,'2019'!$L$3:$P$371,U$5,FALSE)</f>
        <v>56.16</v>
      </c>
      <c r="V15" s="56">
        <f>VLOOKUP($A15,'2019'!$L$3:$P$371,V$5,FALSE)</f>
        <v>1.9870000000000001</v>
      </c>
      <c r="W15" s="56">
        <f>100*VLOOKUP($A15,'2019'!$L$3:$P$371,W$5,FALSE)</f>
        <v>3.54</v>
      </c>
      <c r="Y15" s="56">
        <f>VLOOKUP($A15,'2020'!$C$3:$G$385,Y$5,FALSE)</f>
        <v>56.34</v>
      </c>
      <c r="Z15" s="56">
        <f>VLOOKUP($A15,'2020'!$C$3:$G$385,Z$5,FALSE)</f>
        <v>1.6879999999999999</v>
      </c>
      <c r="AA15" s="56">
        <f>100*VLOOKUP($A15,'2020'!$C$3:$G$385,AA$5,FALSE)</f>
        <v>3</v>
      </c>
      <c r="AC15" s="56">
        <f>VLOOKUP($A15,'2021'!$C$3:$G$385,AC$5,FALSE)</f>
        <v>56.56</v>
      </c>
      <c r="AD15" s="56">
        <f>VLOOKUP($A15,'2021'!$C$3:$G$385,AD$5,FALSE)</f>
        <v>1.58</v>
      </c>
      <c r="AE15" s="56">
        <f>100*VLOOKUP($A15,'2021'!$C$3:$G$385,AE$5,FALSE)</f>
        <v>2.79</v>
      </c>
      <c r="AG15" s="56">
        <f>VLOOKUP($A15,'2022'!$C$3:$G$385,AG$5,FALSE)</f>
        <v>56.88</v>
      </c>
      <c r="AH15" s="56">
        <f>VLOOKUP($A15,'2022'!$C$3:$G$385,AH$5,FALSE)</f>
        <v>1.59</v>
      </c>
      <c r="AI15" s="56">
        <f>100*VLOOKUP($A15,'2022'!$C$3:$G$385,AI$5,FALSE)</f>
        <v>2.8000000000000003</v>
      </c>
    </row>
    <row r="16" spans="1:35" x14ac:dyDescent="0.3">
      <c r="A16" t="s">
        <v>24</v>
      </c>
      <c r="B16" t="str">
        <f>VLOOKUP(A16,class!A$1:B$455,2,FALSE)</f>
        <v>Shire District</v>
      </c>
      <c r="C16" t="str">
        <f>IF(B16="Shire District",VLOOKUP(A16,counties!A$2:B$271,2,FALSE),"")</f>
        <v>Kent</v>
      </c>
      <c r="D16" t="str">
        <f>VLOOKUP($A16,classifications!$A$3:$C$340,3,FALSE)</f>
        <v>Urban with Significant Rural</v>
      </c>
      <c r="E16" s="56">
        <f>VLOOKUP($A16,'2015'!$L$3:$P$372,E$5,FALSE)</f>
        <v>51.56</v>
      </c>
      <c r="F16" s="56">
        <f>VLOOKUP($A16,'2015'!$L$3:$P$372,F$5,FALSE)</f>
        <v>11.385999999999999</v>
      </c>
      <c r="G16" s="56">
        <f>100*VLOOKUP($A16,'2015'!$L$3:$P$372,G$5,FALSE)</f>
        <v>22.08</v>
      </c>
      <c r="I16" s="56">
        <f>VLOOKUP($A16,'2016'!$L$3:$P$371,I$5,FALSE)</f>
        <v>52.4</v>
      </c>
      <c r="J16" s="56">
        <f>VLOOKUP($A16,'2016'!$L$3:$P$371,J$5,FALSE)</f>
        <v>11.335000000000001</v>
      </c>
      <c r="K16" s="56">
        <f>100*VLOOKUP($A16,'2016'!$L$3:$P$371,K$5,FALSE)</f>
        <v>21.63</v>
      </c>
      <c r="M16" s="56">
        <f>VLOOKUP($A16,'2017'!$L$3:$P$371,M$5,FALSE)</f>
        <v>53.35</v>
      </c>
      <c r="N16" s="56">
        <f>VLOOKUP($A16,'2017'!$L$3:$P$371,N$5,FALSE)</f>
        <v>11.721</v>
      </c>
      <c r="O16" s="56">
        <f>100*VLOOKUP($A16,'2017'!$L$3:$P$371,O$5,FALSE)</f>
        <v>21.97</v>
      </c>
      <c r="Q16" s="56">
        <f>VLOOKUP($A16,'2018'!$L$3:$P$371,Q$5,FALSE)</f>
        <v>54.14</v>
      </c>
      <c r="R16" s="56">
        <f>VLOOKUP($A16,'2018'!$L$3:$P$371,R$5,FALSE)</f>
        <v>11.757999999999999</v>
      </c>
      <c r="S16" s="56">
        <f>100*VLOOKUP($A16,'2018'!$L$3:$P$371,S$5,FALSE)</f>
        <v>21.72</v>
      </c>
      <c r="U16" s="56">
        <f>VLOOKUP($A16,'2019'!$L$3:$P$371,U$5,FALSE)</f>
        <v>54.72</v>
      </c>
      <c r="V16" s="56">
        <f>VLOOKUP($A16,'2019'!$L$3:$P$371,V$5,FALSE)</f>
        <v>11.691000000000001</v>
      </c>
      <c r="W16" s="56">
        <f>100*VLOOKUP($A16,'2019'!$L$3:$P$371,W$5,FALSE)</f>
        <v>21.37</v>
      </c>
      <c r="Y16" s="56">
        <f>VLOOKUP($A16,'2020'!$C$3:$G$385,Y$5,FALSE)</f>
        <v>55.62</v>
      </c>
      <c r="Z16" s="56">
        <f>VLOOKUP($A16,'2020'!$C$3:$G$385,Z$5,FALSE)</f>
        <v>12.106999999999999</v>
      </c>
      <c r="AA16" s="56">
        <f>100*VLOOKUP($A16,'2020'!$C$3:$G$385,AA$5,FALSE)</f>
        <v>21.77</v>
      </c>
      <c r="AC16" s="56">
        <f>VLOOKUP($A16,'2021'!$C$3:$G$385,AC$5,FALSE)</f>
        <v>56.41</v>
      </c>
      <c r="AD16" s="56">
        <f>VLOOKUP($A16,'2021'!$C$3:$G$385,AD$5,FALSE)</f>
        <v>12.397</v>
      </c>
      <c r="AE16" s="56">
        <f>100*VLOOKUP($A16,'2021'!$C$3:$G$385,AE$5,FALSE)</f>
        <v>21.98</v>
      </c>
      <c r="AG16" s="56">
        <f>VLOOKUP($A16,'2022'!$C$3:$G$385,AG$5,FALSE)</f>
        <v>57.44</v>
      </c>
      <c r="AH16" s="56">
        <f>VLOOKUP($A16,'2022'!$C$3:$G$385,AH$5,FALSE)</f>
        <v>12.784000000000001</v>
      </c>
      <c r="AI16" s="56">
        <f>100*VLOOKUP($A16,'2022'!$C$3:$G$385,AI$5,FALSE)</f>
        <v>22.259999999999998</v>
      </c>
    </row>
    <row r="17" spans="1:35" x14ac:dyDescent="0.3">
      <c r="A17" t="s">
        <v>403</v>
      </c>
      <c r="B17" t="str">
        <f>VLOOKUP(A17,class!A$1:B$455,2,FALSE)</f>
        <v>Shire County</v>
      </c>
      <c r="C17" t="str">
        <f>IF(B17="Shire District",VLOOKUP(A17,counties!A$2:B$271,2,FALSE),"")</f>
        <v/>
      </c>
      <c r="D17" t="str">
        <f>VLOOKUP($A17,classifications!$A$3:$C$340,3,FALSE)</f>
        <v>Urban with Significant Rural</v>
      </c>
      <c r="E17" s="56">
        <f>VLOOKUP($A17,'2015'!$L$3:$P$372,E$5,FALSE)</f>
        <v>214.63</v>
      </c>
      <c r="F17" s="56">
        <f>VLOOKUP($A17,'2015'!$L$3:$P$372,F$5,FALSE)</f>
        <v>34.655999999999999</v>
      </c>
      <c r="G17" s="56">
        <f>100*VLOOKUP($A17,'2015'!$L$3:$P$372,G$5,FALSE)</f>
        <v>16.150000000000002</v>
      </c>
      <c r="I17" s="56">
        <f>VLOOKUP($A17,'2016'!$L$3:$P$371,I$5,FALSE)</f>
        <v>216.7</v>
      </c>
      <c r="J17" s="56">
        <f>VLOOKUP($A17,'2016'!$L$3:$P$371,J$5,FALSE)</f>
        <v>33.228999999999999</v>
      </c>
      <c r="K17" s="56">
        <f>100*VLOOKUP($A17,'2016'!$L$3:$P$371,K$5,FALSE)</f>
        <v>15.329999999999998</v>
      </c>
      <c r="M17" s="56">
        <f>VLOOKUP($A17,'2017'!$L$3:$P$371,M$5,FALSE)</f>
        <v>218.91</v>
      </c>
      <c r="N17" s="56">
        <f>VLOOKUP($A17,'2017'!$L$3:$P$371,N$5,FALSE)</f>
        <v>33.110999999999997</v>
      </c>
      <c r="O17" s="56">
        <f>100*VLOOKUP($A17,'2017'!$L$3:$P$371,O$5,FALSE)</f>
        <v>15.129999999999999</v>
      </c>
      <c r="Q17" s="56">
        <f>VLOOKUP($A17,'2018'!$L$3:$P$371,Q$5,FALSE)</f>
        <v>221.21</v>
      </c>
      <c r="R17" s="56">
        <f>VLOOKUP($A17,'2018'!$L$3:$P$371,R$5,FALSE)</f>
        <v>32.473999999999997</v>
      </c>
      <c r="S17" s="56">
        <f>100*VLOOKUP($A17,'2018'!$L$3:$P$371,S$5,FALSE)</f>
        <v>14.680000000000001</v>
      </c>
      <c r="U17" s="56">
        <f>VLOOKUP($A17,'2019'!$L$3:$P$371,U$5,FALSE)</f>
        <v>224.33</v>
      </c>
      <c r="V17" s="56">
        <f>VLOOKUP($A17,'2019'!$L$3:$P$371,V$5,FALSE)</f>
        <v>33.642000000000003</v>
      </c>
      <c r="W17" s="56">
        <f>100*VLOOKUP($A17,'2019'!$L$3:$P$371,W$5,FALSE)</f>
        <v>15</v>
      </c>
      <c r="Y17" s="56">
        <f>VLOOKUP($A17,'2020'!$C$3:$G$385,Y$5,FALSE)</f>
        <v>227.4</v>
      </c>
      <c r="Z17" s="56">
        <f>VLOOKUP($A17,'2020'!$C$3:$G$385,Z$5,FALSE)</f>
        <v>35.213999999999999</v>
      </c>
      <c r="AA17" s="56">
        <f>100*VLOOKUP($A17,'2020'!$C$3:$G$385,AA$5,FALSE)</f>
        <v>15.49</v>
      </c>
      <c r="AC17" s="56">
        <f>VLOOKUP($A17,'2021'!$C$3:$G$385,AC$5,FALSE)</f>
        <v>229.36</v>
      </c>
      <c r="AD17" s="56">
        <f>VLOOKUP($A17,'2021'!$C$3:$G$385,AD$5,FALSE)</f>
        <v>35.383000000000003</v>
      </c>
      <c r="AE17" s="56">
        <f>100*VLOOKUP($A17,'2021'!$C$3:$G$385,AE$5,FALSE)</f>
        <v>15.43</v>
      </c>
      <c r="AG17" s="56">
        <f>VLOOKUP($A17,'2022'!$C$3:$G$385,AG$5,FALSE)</f>
        <v>231.9</v>
      </c>
      <c r="AH17" s="56">
        <f>VLOOKUP($A17,'2022'!$C$3:$G$385,AH$5,FALSE)</f>
        <v>36.100999999999999</v>
      </c>
      <c r="AI17" s="56">
        <f>100*VLOOKUP($A17,'2022'!$C$3:$G$385,AI$5,FALSE)</f>
        <v>15.57</v>
      </c>
    </row>
    <row r="18" spans="1:35" x14ac:dyDescent="0.3">
      <c r="A18" t="s">
        <v>25</v>
      </c>
      <c r="B18" t="str">
        <f>VLOOKUP(A18,class!A$1:B$455,2,FALSE)</f>
        <v>Shire District</v>
      </c>
      <c r="C18" t="str">
        <f>IF(B18="Shire District",VLOOKUP(A18,counties!A$2:B$271,2,FALSE),"")</f>
        <v>Suffolk</v>
      </c>
      <c r="D18" t="str">
        <f>VLOOKUP($A18,classifications!$A$3:$C$340,3,FALSE)</f>
        <v>Predominantly Rural</v>
      </c>
      <c r="E18" s="56">
        <f>VLOOKUP($A18,'2015'!$L$3:$P$372,E$5,FALSE)</f>
        <v>39.729999999999997</v>
      </c>
      <c r="F18" s="56">
        <f>VLOOKUP($A18,'2015'!$L$3:$P$372,F$5,FALSE)</f>
        <v>15.144</v>
      </c>
      <c r="G18" s="56">
        <f>100*VLOOKUP($A18,'2015'!$L$3:$P$372,G$5,FALSE)</f>
        <v>38.119999999999997</v>
      </c>
      <c r="I18" s="56">
        <f>VLOOKUP($A18,'2016'!$L$3:$P$371,I$5,FALSE)</f>
        <v>39.89</v>
      </c>
      <c r="J18" s="56">
        <f>VLOOKUP($A18,'2016'!$L$3:$P$371,J$5,FALSE)</f>
        <v>14.89</v>
      </c>
      <c r="K18" s="56">
        <f>100*VLOOKUP($A18,'2016'!$L$3:$P$371,K$5,FALSE)</f>
        <v>37.330000000000005</v>
      </c>
      <c r="M18" s="56">
        <f>VLOOKUP($A18,'2017'!$L$3:$P$371,M$5,FALSE)</f>
        <v>40.22</v>
      </c>
      <c r="N18" s="56">
        <f>VLOOKUP($A18,'2017'!$L$3:$P$371,N$5,FALSE)</f>
        <v>15.015000000000001</v>
      </c>
      <c r="O18" s="56">
        <f>100*VLOOKUP($A18,'2017'!$L$3:$P$371,O$5,FALSE)</f>
        <v>37.330000000000005</v>
      </c>
      <c r="Q18" s="56">
        <f>VLOOKUP($A18,'2018'!$L$3:$P$371,Q$5,FALSE)</f>
        <v>40.51</v>
      </c>
      <c r="R18" s="56">
        <f>VLOOKUP($A18,'2018'!$L$3:$P$371,R$5,FALSE)</f>
        <v>14.813000000000001</v>
      </c>
      <c r="S18" s="56">
        <f>100*VLOOKUP($A18,'2018'!$L$3:$P$371,S$5,FALSE)</f>
        <v>36.57</v>
      </c>
      <c r="U18" s="56">
        <f>VLOOKUP($A18,'2019'!$L$3:$P$371,U$5,FALSE)</f>
        <v>40.93</v>
      </c>
      <c r="V18" s="56">
        <f>VLOOKUP($A18,'2019'!$L$3:$P$371,V$5,FALSE)</f>
        <v>14.922000000000001</v>
      </c>
      <c r="W18" s="56">
        <f>100*VLOOKUP($A18,'2019'!$L$3:$P$371,W$5,FALSE)</f>
        <v>36.46</v>
      </c>
      <c r="Y18" s="56">
        <f>VLOOKUP($A18,'2020'!$C$3:$G$385,Y$5,FALSE)</f>
        <v>41.4</v>
      </c>
      <c r="Z18" s="56">
        <f>VLOOKUP($A18,'2020'!$C$3:$G$385,Z$5,FALSE)</f>
        <v>15.05</v>
      </c>
      <c r="AA18" s="56">
        <f>100*VLOOKUP($A18,'2020'!$C$3:$G$385,AA$5,FALSE)</f>
        <v>36.35</v>
      </c>
      <c r="AC18" s="56">
        <f>VLOOKUP($A18,'2021'!$C$3:$G$385,AC$5,FALSE)</f>
        <v>41.85</v>
      </c>
      <c r="AD18" s="56">
        <f>VLOOKUP($A18,'2021'!$C$3:$G$385,AD$5,FALSE)</f>
        <v>15.022</v>
      </c>
      <c r="AE18" s="56">
        <f>100*VLOOKUP($A18,'2021'!$C$3:$G$385,AE$5,FALSE)</f>
        <v>35.89</v>
      </c>
      <c r="AG18" s="56">
        <f>VLOOKUP($A18,'2022'!$C$3:$G$385,AG$5,FALSE)</f>
        <v>42.48</v>
      </c>
      <c r="AH18" s="56">
        <f>VLOOKUP($A18,'2022'!$C$3:$G$385,AH$5,FALSE)</f>
        <v>15.137</v>
      </c>
      <c r="AI18" s="56">
        <f>100*VLOOKUP($A18,'2022'!$C$3:$G$385,AI$5,FALSE)</f>
        <v>35.630000000000003</v>
      </c>
    </row>
    <row r="19" spans="1:35" x14ac:dyDescent="0.3">
      <c r="A19" t="s">
        <v>361</v>
      </c>
      <c r="B19" t="str">
        <f>VLOOKUP(A19,class!A$1:B$455,2,FALSE)</f>
        <v>London Borough</v>
      </c>
      <c r="C19" t="str">
        <f>IF(B19="Shire District",VLOOKUP(A19,counties!A$2:B$271,2,FALSE),"")</f>
        <v/>
      </c>
      <c r="D19" t="str">
        <f>VLOOKUP($A19,classifications!$A$3:$C$340,3,FALSE)</f>
        <v>Predominantly Urban</v>
      </c>
      <c r="E19" s="56">
        <f>VLOOKUP($A19,'2015'!$L$3:$P$372,E$5,FALSE)</f>
        <v>73.36</v>
      </c>
      <c r="F19" s="56">
        <f>VLOOKUP($A19,'2015'!$L$3:$P$372,F$5,FALSE)</f>
        <v>7.7670000000000003</v>
      </c>
      <c r="G19" s="56">
        <f>100*VLOOKUP($A19,'2015'!$L$3:$P$372,G$5,FALSE)</f>
        <v>10.59</v>
      </c>
      <c r="I19" s="56">
        <f>VLOOKUP($A19,'2016'!$L$3:$P$371,I$5,FALSE)</f>
        <v>74.349999999999994</v>
      </c>
      <c r="J19" s="56">
        <f>VLOOKUP($A19,'2016'!$L$3:$P$371,J$5,FALSE)</f>
        <v>8.0960000000000001</v>
      </c>
      <c r="K19" s="56">
        <f>100*VLOOKUP($A19,'2016'!$L$3:$P$371,K$5,FALSE)</f>
        <v>10.89</v>
      </c>
      <c r="M19" s="56">
        <f>VLOOKUP($A19,'2017'!$L$3:$P$371,M$5,FALSE)</f>
        <v>74.62</v>
      </c>
      <c r="N19" s="56">
        <f>VLOOKUP($A19,'2017'!$L$3:$P$371,N$5,FALSE)</f>
        <v>7.9859999999999998</v>
      </c>
      <c r="O19" s="56">
        <f>100*VLOOKUP($A19,'2017'!$L$3:$P$371,O$5,FALSE)</f>
        <v>10.7</v>
      </c>
      <c r="Q19" s="56">
        <f>VLOOKUP($A19,'2018'!$L$3:$P$371,Q$5,FALSE)</f>
        <v>75.27</v>
      </c>
      <c r="R19" s="56">
        <f>VLOOKUP($A19,'2018'!$L$3:$P$371,R$5,FALSE)</f>
        <v>8.7729999999999997</v>
      </c>
      <c r="S19" s="56">
        <f>100*VLOOKUP($A19,'2018'!$L$3:$P$371,S$5,FALSE)</f>
        <v>11.66</v>
      </c>
      <c r="U19" s="56">
        <f>VLOOKUP($A19,'2019'!$L$3:$P$371,U$5,FALSE)</f>
        <v>75.77</v>
      </c>
      <c r="V19" s="56">
        <f>VLOOKUP($A19,'2019'!$L$3:$P$371,V$5,FALSE)</f>
        <v>9.2100000000000009</v>
      </c>
      <c r="W19" s="56">
        <f>100*VLOOKUP($A19,'2019'!$L$3:$P$371,W$5,FALSE)</f>
        <v>12.16</v>
      </c>
      <c r="Y19" s="56">
        <f>VLOOKUP($A19,'2020'!$C$3:$G$385,Y$5,FALSE)</f>
        <v>76.260000000000005</v>
      </c>
      <c r="Z19" s="56">
        <f>VLOOKUP($A19,'2020'!$C$3:$G$385,Z$5,FALSE)</f>
        <v>9.8390000000000004</v>
      </c>
      <c r="AA19" s="56">
        <f>100*VLOOKUP($A19,'2020'!$C$3:$G$385,AA$5,FALSE)</f>
        <v>12.9</v>
      </c>
      <c r="AC19" s="56">
        <f>VLOOKUP($A19,'2021'!$C$3:$G$385,AC$5,FALSE)</f>
        <v>76.98</v>
      </c>
      <c r="AD19" s="56">
        <f>VLOOKUP($A19,'2021'!$C$3:$G$385,AD$5,FALSE)</f>
        <v>10.568</v>
      </c>
      <c r="AE19" s="56">
        <f>100*VLOOKUP($A19,'2021'!$C$3:$G$385,AE$5,FALSE)</f>
        <v>13.73</v>
      </c>
      <c r="AG19" s="56">
        <f>VLOOKUP($A19,'2022'!$C$3:$G$385,AG$5,FALSE)</f>
        <v>78.22</v>
      </c>
      <c r="AH19" s="56">
        <f>VLOOKUP($A19,'2022'!$C$3:$G$385,AH$5,FALSE)</f>
        <v>11.788</v>
      </c>
      <c r="AI19" s="56">
        <f>100*VLOOKUP($A19,'2022'!$C$3:$G$385,AI$5,FALSE)</f>
        <v>15.07</v>
      </c>
    </row>
    <row r="20" spans="1:35" x14ac:dyDescent="0.3">
      <c r="A20" t="s">
        <v>362</v>
      </c>
      <c r="B20" t="str">
        <f>VLOOKUP(A20,class!A$1:B$455,2,FALSE)</f>
        <v>London Borough</v>
      </c>
      <c r="C20" t="str">
        <f>IF(B20="Shire District",VLOOKUP(A20,counties!A$2:B$271,2,FALSE),"")</f>
        <v/>
      </c>
      <c r="D20" t="str">
        <f>VLOOKUP($A20,classifications!$A$3:$C$340,3,FALSE)</f>
        <v>Predominantly Urban</v>
      </c>
      <c r="E20" s="56">
        <f>VLOOKUP($A20,'2015'!$L$3:$P$372,E$5,FALSE)</f>
        <v>144.29</v>
      </c>
      <c r="F20" s="56">
        <f>VLOOKUP($A20,'2015'!$L$3:$P$372,F$5,FALSE)</f>
        <v>17.309000000000001</v>
      </c>
      <c r="G20" s="56">
        <f>100*VLOOKUP($A20,'2015'!$L$3:$P$372,G$5,FALSE)</f>
        <v>12</v>
      </c>
      <c r="I20" s="56">
        <f>VLOOKUP($A20,'2016'!$L$3:$P$371,I$5,FALSE)</f>
        <v>146.09</v>
      </c>
      <c r="J20" s="56">
        <f>VLOOKUP($A20,'2016'!$L$3:$P$371,J$5,FALSE)</f>
        <v>17.826000000000001</v>
      </c>
      <c r="K20" s="56">
        <f>100*VLOOKUP($A20,'2016'!$L$3:$P$371,K$5,FALSE)</f>
        <v>12.2</v>
      </c>
      <c r="M20" s="56">
        <f>VLOOKUP($A20,'2017'!$L$3:$P$371,M$5,FALSE)</f>
        <v>148.24</v>
      </c>
      <c r="N20" s="56">
        <f>VLOOKUP($A20,'2017'!$L$3:$P$371,N$5,FALSE)</f>
        <v>19.503</v>
      </c>
      <c r="O20" s="56">
        <f>100*VLOOKUP($A20,'2017'!$L$3:$P$371,O$5,FALSE)</f>
        <v>13.16</v>
      </c>
      <c r="Q20" s="56">
        <f>VLOOKUP($A20,'2018'!$L$3:$P$371,Q$5,FALSE)</f>
        <v>150.02000000000001</v>
      </c>
      <c r="R20" s="56">
        <f>VLOOKUP($A20,'2018'!$L$3:$P$371,R$5,FALSE)</f>
        <v>20.798999999999999</v>
      </c>
      <c r="S20" s="56">
        <f>100*VLOOKUP($A20,'2018'!$L$3:$P$371,S$5,FALSE)</f>
        <v>13.86</v>
      </c>
      <c r="U20" s="56">
        <f>VLOOKUP($A20,'2019'!$L$3:$P$371,U$5,FALSE)</f>
        <v>151.86000000000001</v>
      </c>
      <c r="V20" s="56">
        <f>VLOOKUP($A20,'2019'!$L$3:$P$371,V$5,FALSE)</f>
        <v>22.257999999999999</v>
      </c>
      <c r="W20" s="56">
        <f>100*VLOOKUP($A20,'2019'!$L$3:$P$371,W$5,FALSE)</f>
        <v>14.66</v>
      </c>
      <c r="Y20" s="56">
        <f>VLOOKUP($A20,'2020'!$C$3:$G$385,Y$5,FALSE)</f>
        <v>153.81</v>
      </c>
      <c r="Z20" s="56">
        <f>VLOOKUP($A20,'2020'!$C$3:$G$385,Z$5,FALSE)</f>
        <v>24.09</v>
      </c>
      <c r="AA20" s="56">
        <f>100*VLOOKUP($A20,'2020'!$C$3:$G$385,AA$5,FALSE)</f>
        <v>15.659999999999998</v>
      </c>
      <c r="AC20" s="56">
        <f>VLOOKUP($A20,'2021'!$C$3:$G$385,AC$5,FALSE)</f>
        <v>155</v>
      </c>
      <c r="AD20" s="56">
        <f>VLOOKUP($A20,'2021'!$C$3:$G$385,AD$5,FALSE)</f>
        <v>24.788</v>
      </c>
      <c r="AE20" s="56">
        <f>100*VLOOKUP($A20,'2021'!$C$3:$G$385,AE$5,FALSE)</f>
        <v>15.989999999999998</v>
      </c>
      <c r="AG20" s="56">
        <f>VLOOKUP($A20,'2022'!$C$3:$G$385,AG$5,FALSE)</f>
        <v>156.79</v>
      </c>
      <c r="AH20" s="56">
        <f>VLOOKUP($A20,'2022'!$C$3:$G$385,AH$5,FALSE)</f>
        <v>26.024000000000001</v>
      </c>
      <c r="AI20" s="56">
        <f>100*VLOOKUP($A20,'2022'!$C$3:$G$385,AI$5,FALSE)</f>
        <v>16.600000000000001</v>
      </c>
    </row>
    <row r="21" spans="1:35" x14ac:dyDescent="0.3">
      <c r="A21" t="s">
        <v>339</v>
      </c>
      <c r="B21" t="str">
        <f>VLOOKUP(A21,class!A$1:B$455,2,FALSE)</f>
        <v>Metropolitan District</v>
      </c>
      <c r="C21" t="str">
        <f>IF(B21="Shire District",VLOOKUP(A21,counties!A$2:B$271,2,FALSE),"")</f>
        <v/>
      </c>
      <c r="D21" t="str">
        <f>VLOOKUP($A21,classifications!$A$3:$C$340,3,FALSE)</f>
        <v>Predominantly Urban</v>
      </c>
      <c r="E21" s="56">
        <f>VLOOKUP($A21,'2015'!$L$3:$P$372,E$5,FALSE)</f>
        <v>108.09</v>
      </c>
      <c r="F21" s="56">
        <f>VLOOKUP($A21,'2015'!$L$3:$P$372,F$5,FALSE)</f>
        <v>5.0179999999999998</v>
      </c>
      <c r="G21" s="56">
        <f>100*VLOOKUP($A21,'2015'!$L$3:$P$372,G$5,FALSE)</f>
        <v>4.6399999999999997</v>
      </c>
      <c r="I21" s="56">
        <f>VLOOKUP($A21,'2016'!$L$3:$P$371,I$5,FALSE)</f>
        <v>108.61</v>
      </c>
      <c r="J21" s="56">
        <f>VLOOKUP($A21,'2016'!$L$3:$P$371,J$5,FALSE)</f>
        <v>4.1859999999999999</v>
      </c>
      <c r="K21" s="56">
        <f>100*VLOOKUP($A21,'2016'!$L$3:$P$371,K$5,FALSE)</f>
        <v>3.85</v>
      </c>
      <c r="M21" s="56">
        <f>VLOOKUP($A21,'2017'!$L$3:$P$371,M$5,FALSE)</f>
        <v>109.62</v>
      </c>
      <c r="N21" s="56">
        <f>VLOOKUP($A21,'2017'!$L$3:$P$371,N$5,FALSE)</f>
        <v>4.2140000000000004</v>
      </c>
      <c r="O21" s="56">
        <f>100*VLOOKUP($A21,'2017'!$L$3:$P$371,O$5,FALSE)</f>
        <v>3.84</v>
      </c>
      <c r="Q21" s="56">
        <f>VLOOKUP($A21,'2018'!$L$3:$P$371,Q$5,FALSE)</f>
        <v>110.59</v>
      </c>
      <c r="R21" s="56">
        <f>VLOOKUP($A21,'2018'!$L$3:$P$371,R$5,FALSE)</f>
        <v>3.9830000000000001</v>
      </c>
      <c r="S21" s="56">
        <f>100*VLOOKUP($A21,'2018'!$L$3:$P$371,S$5,FALSE)</f>
        <v>3.5999999999999996</v>
      </c>
      <c r="U21" s="56">
        <f>VLOOKUP($A21,'2019'!$L$3:$P$371,U$5,FALSE)</f>
        <v>111.54</v>
      </c>
      <c r="V21" s="56">
        <f>VLOOKUP($A21,'2019'!$L$3:$P$371,V$5,FALSE)</f>
        <v>4.2210000000000001</v>
      </c>
      <c r="W21" s="56">
        <f>100*VLOOKUP($A21,'2019'!$L$3:$P$371,W$5,FALSE)</f>
        <v>3.7800000000000002</v>
      </c>
      <c r="Y21" s="56">
        <f>VLOOKUP($A21,'2020'!$C$3:$G$385,Y$5,FALSE)</f>
        <v>112.59</v>
      </c>
      <c r="Z21" s="56">
        <f>VLOOKUP($A21,'2020'!$C$3:$G$385,Z$5,FALSE)</f>
        <v>4.5830000000000002</v>
      </c>
      <c r="AA21" s="56">
        <f>100*VLOOKUP($A21,'2020'!$C$3:$G$385,AA$5,FALSE)</f>
        <v>4.07</v>
      </c>
      <c r="AC21" s="56">
        <f>VLOOKUP($A21,'2021'!$C$3:$G$385,AC$5,FALSE)</f>
        <v>113.3</v>
      </c>
      <c r="AD21" s="56">
        <f>VLOOKUP($A21,'2021'!$C$3:$G$385,AD$5,FALSE)</f>
        <v>4.6420000000000003</v>
      </c>
      <c r="AE21" s="56">
        <f>100*VLOOKUP($A21,'2021'!$C$3:$G$385,AE$5,FALSE)</f>
        <v>4.1000000000000005</v>
      </c>
      <c r="AG21" s="56">
        <f>VLOOKUP($A21,'2022'!$C$3:$G$385,AG$5,FALSE)</f>
        <v>113.89</v>
      </c>
      <c r="AH21" s="56">
        <f>VLOOKUP($A21,'2022'!$C$3:$G$385,AH$5,FALSE)</f>
        <v>4.6289999999999996</v>
      </c>
      <c r="AI21" s="56">
        <f>100*VLOOKUP($A21,'2022'!$C$3:$G$385,AI$5,FALSE)</f>
        <v>4.0599999999999996</v>
      </c>
    </row>
    <row r="22" spans="1:35" x14ac:dyDescent="0.3">
      <c r="A22" t="s">
        <v>1291</v>
      </c>
      <c r="B22" t="str">
        <f>VLOOKUP(A22,class!A$1:B$455,2,FALSE)</f>
        <v>Unitary Authority</v>
      </c>
      <c r="C22" t="str">
        <f>IF(B22="Shire District",VLOOKUP(A22,counties!A$2:B$271,2,FALSE),"")</f>
        <v/>
      </c>
      <c r="D22" t="str">
        <f>VLOOKUP($A22,classifications!$A$3:$C$340,3,FALSE)</f>
        <v>Predominantly Rural</v>
      </c>
      <c r="E22" s="56">
        <f>VLOOKUP($A22,'2015'!$L$3:$P$372,E$5,FALSE)</f>
        <v>130</v>
      </c>
      <c r="F22" s="56">
        <f>VLOOKUP($A22,'2015'!$L$3:$P$372,F$5,FALSE)</f>
        <v>21.248000000000001</v>
      </c>
      <c r="G22" s="56">
        <f>100*VLOOKUP($A22,'2015'!$L$3:$P$372,G$5,FALSE)</f>
        <v>16.34</v>
      </c>
      <c r="I22" s="56">
        <f>VLOOKUP($A22,'2016'!$L$3:$P$371,I$5,FALSE)</f>
        <v>131.08000000000001</v>
      </c>
      <c r="J22" s="56">
        <f>VLOOKUP($A22,'2016'!$L$3:$P$371,J$5,FALSE)</f>
        <v>20.728000000000002</v>
      </c>
      <c r="K22" s="56">
        <f>100*VLOOKUP($A22,'2016'!$L$3:$P$371,K$5,FALSE)</f>
        <v>15.809999999999999</v>
      </c>
      <c r="M22" s="56">
        <f>VLOOKUP($A22,'2017'!$L$3:$P$371,M$5,FALSE)</f>
        <v>132.02000000000001</v>
      </c>
      <c r="N22" s="56">
        <f>VLOOKUP($A22,'2017'!$L$3:$P$371,N$5,FALSE)</f>
        <v>20.736999999999998</v>
      </c>
      <c r="O22" s="56">
        <f>100*VLOOKUP($A22,'2017'!$L$3:$P$371,O$5,FALSE)</f>
        <v>15.709999999999999</v>
      </c>
      <c r="Q22" s="56">
        <f>VLOOKUP($A22,'2018'!$L$3:$P$371,Q$5,FALSE)</f>
        <v>132.72999999999999</v>
      </c>
      <c r="R22" s="56">
        <f>VLOOKUP($A22,'2018'!$L$3:$P$371,R$5,FALSE)</f>
        <v>20.277000000000001</v>
      </c>
      <c r="S22" s="56">
        <f>100*VLOOKUP($A22,'2018'!$L$3:$P$371,S$5,FALSE)</f>
        <v>15.28</v>
      </c>
      <c r="U22" s="56">
        <f>VLOOKUP($A22,'2019'!$L$3:$P$371,U$5,FALSE)</f>
        <v>133.6</v>
      </c>
      <c r="V22" s="56">
        <f>VLOOKUP($A22,'2019'!$L$3:$P$371,V$5,FALSE)</f>
        <v>20.099</v>
      </c>
      <c r="W22" s="56">
        <f>100*VLOOKUP($A22,'2019'!$L$3:$P$371,W$5,FALSE)</f>
        <v>15.040000000000001</v>
      </c>
      <c r="Y22" s="56">
        <f>VLOOKUP($A22,'2020'!$C$3:$G$385,Y$5,FALSE)</f>
        <v>134.38</v>
      </c>
      <c r="Z22" s="56">
        <f>VLOOKUP($A22,'2020'!$C$3:$G$385,Z$5,FALSE)</f>
        <v>20.13</v>
      </c>
      <c r="AA22" s="56">
        <f>100*VLOOKUP($A22,'2020'!$C$3:$G$385,AA$5,FALSE)</f>
        <v>14.979999999999999</v>
      </c>
      <c r="AC22" s="56">
        <f>VLOOKUP($A22,'2021'!$C$3:$G$385,AC$5,FALSE)</f>
        <v>135.02000000000001</v>
      </c>
      <c r="AD22" s="56">
        <f>VLOOKUP($A22,'2021'!$C$3:$G$385,AD$5,FALSE)</f>
        <v>19.936</v>
      </c>
      <c r="AE22" s="56">
        <f>100*VLOOKUP($A22,'2021'!$C$3:$G$385,AE$5,FALSE)</f>
        <v>14.77</v>
      </c>
      <c r="AG22" s="56">
        <f>VLOOKUP($A22,'2022'!$C$3:$G$385,AG$5,FALSE)</f>
        <v>135.83000000000001</v>
      </c>
      <c r="AH22" s="56">
        <f>VLOOKUP($A22,'2022'!$C$3:$G$385,AH$5,FALSE)</f>
        <v>19.853000000000002</v>
      </c>
      <c r="AI22" s="56">
        <f>100*VLOOKUP($A22,'2022'!$C$3:$G$385,AI$5,FALSE)</f>
        <v>14.62</v>
      </c>
    </row>
    <row r="23" spans="1:35" x14ac:dyDescent="0.3">
      <c r="A23" t="s">
        <v>212</v>
      </c>
      <c r="B23" t="str">
        <f>VLOOKUP(A23,class!A$1:B$455,2,FALSE)</f>
        <v>Shire District</v>
      </c>
      <c r="C23" t="str">
        <f>IF(B23="Shire District",VLOOKUP(A23,counties!A$2:B$271,2,FALSE),"")</f>
        <v>Essex</v>
      </c>
      <c r="D23" t="str">
        <f>VLOOKUP($A23,classifications!$A$3:$C$340,3,FALSE)</f>
        <v>Predominantly Urban</v>
      </c>
      <c r="E23" s="56">
        <f>VLOOKUP($A23,'2015'!$L$3:$P$372,E$5,FALSE)</f>
        <v>76.37</v>
      </c>
      <c r="F23" s="56">
        <f>VLOOKUP($A23,'2015'!$L$3:$P$372,F$5,FALSE)</f>
        <v>6.7039999999999997</v>
      </c>
      <c r="G23" s="56">
        <f>100*VLOOKUP($A23,'2015'!$L$3:$P$372,G$5,FALSE)</f>
        <v>8.7800000000000011</v>
      </c>
      <c r="I23" s="56">
        <f>VLOOKUP($A23,'2016'!$L$3:$P$371,I$5,FALSE)</f>
        <v>77.37</v>
      </c>
      <c r="J23" s="56">
        <f>VLOOKUP($A23,'2016'!$L$3:$P$371,J$5,FALSE)</f>
        <v>7.0720000000000001</v>
      </c>
      <c r="K23" s="56">
        <f>100*VLOOKUP($A23,'2016'!$L$3:$P$371,K$5,FALSE)</f>
        <v>9.1399999999999988</v>
      </c>
      <c r="M23" s="56">
        <f>VLOOKUP($A23,'2017'!$L$3:$P$371,M$5,FALSE)</f>
        <v>77.87</v>
      </c>
      <c r="N23" s="56">
        <f>VLOOKUP($A23,'2017'!$L$3:$P$371,N$5,FALSE)</f>
        <v>7.1029999999999998</v>
      </c>
      <c r="O23" s="56">
        <f>100*VLOOKUP($A23,'2017'!$L$3:$P$371,O$5,FALSE)</f>
        <v>9.120000000000001</v>
      </c>
      <c r="Q23" s="56">
        <f>VLOOKUP($A23,'2018'!$L$3:$P$371,Q$5,FALSE)</f>
        <v>78.31</v>
      </c>
      <c r="R23" s="56">
        <f>VLOOKUP($A23,'2018'!$L$3:$P$371,R$5,FALSE)</f>
        <v>7.2279999999999998</v>
      </c>
      <c r="S23" s="56">
        <f>100*VLOOKUP($A23,'2018'!$L$3:$P$371,S$5,FALSE)</f>
        <v>9.2299999999999986</v>
      </c>
      <c r="U23" s="56">
        <f>VLOOKUP($A23,'2019'!$L$3:$P$371,U$5,FALSE)</f>
        <v>78.5</v>
      </c>
      <c r="V23" s="56">
        <f>VLOOKUP($A23,'2019'!$L$3:$P$371,V$5,FALSE)</f>
        <v>7.14</v>
      </c>
      <c r="W23" s="56">
        <f>100*VLOOKUP($A23,'2019'!$L$3:$P$371,W$5,FALSE)</f>
        <v>9.1</v>
      </c>
      <c r="Y23" s="56">
        <f>VLOOKUP($A23,'2020'!$C$3:$G$385,Y$5,FALSE)</f>
        <v>79.02</v>
      </c>
      <c r="Z23" s="56">
        <f>VLOOKUP($A23,'2020'!$C$3:$G$385,Z$5,FALSE)</f>
        <v>7.5659999999999998</v>
      </c>
      <c r="AA23" s="56">
        <f>100*VLOOKUP($A23,'2020'!$C$3:$G$385,AA$5,FALSE)</f>
        <v>9.5699999999999985</v>
      </c>
      <c r="AC23" s="56">
        <f>VLOOKUP($A23,'2021'!$C$3:$G$385,AC$5,FALSE)</f>
        <v>79.19</v>
      </c>
      <c r="AD23" s="56">
        <f>VLOOKUP($A23,'2021'!$C$3:$G$385,AD$5,FALSE)</f>
        <v>7.43</v>
      </c>
      <c r="AE23" s="56">
        <f>100*VLOOKUP($A23,'2021'!$C$3:$G$385,AE$5,FALSE)</f>
        <v>9.379999999999999</v>
      </c>
      <c r="AG23" s="56">
        <f>VLOOKUP($A23,'2022'!$C$3:$G$385,AG$5,FALSE)</f>
        <v>79.599999999999994</v>
      </c>
      <c r="AH23" s="56">
        <f>VLOOKUP($A23,'2022'!$C$3:$G$385,AH$5,FALSE)</f>
        <v>7.601</v>
      </c>
      <c r="AI23" s="56">
        <f>100*VLOOKUP($A23,'2022'!$C$3:$G$385,AI$5,FALSE)</f>
        <v>9.5500000000000007</v>
      </c>
    </row>
    <row r="24" spans="1:35" x14ac:dyDescent="0.3">
      <c r="A24" t="s">
        <v>224</v>
      </c>
      <c r="B24" t="str">
        <f>VLOOKUP(A24,class!A$1:B$455,2,FALSE)</f>
        <v>Shire District</v>
      </c>
      <c r="C24" t="str">
        <f>IF(B24="Shire District",VLOOKUP(A24,counties!A$2:B$271,2,FALSE),"")</f>
        <v>Hampshire</v>
      </c>
      <c r="D24" t="str">
        <f>VLOOKUP($A24,classifications!$A$3:$C$340,3,FALSE)</f>
        <v>Urban with Significant Rural</v>
      </c>
      <c r="E24" s="56">
        <f>VLOOKUP($A24,'2015'!$L$3:$P$372,E$5,FALSE)</f>
        <v>73.069999999999993</v>
      </c>
      <c r="F24" s="56">
        <f>VLOOKUP($A24,'2015'!$L$3:$P$372,F$5,FALSE)</f>
        <v>12.619</v>
      </c>
      <c r="G24" s="56">
        <f>100*VLOOKUP($A24,'2015'!$L$3:$P$372,G$5,FALSE)</f>
        <v>17.27</v>
      </c>
      <c r="I24" s="56">
        <f>VLOOKUP($A24,'2016'!$L$3:$P$371,I$5,FALSE)</f>
        <v>73.55</v>
      </c>
      <c r="J24" s="56">
        <f>VLOOKUP($A24,'2016'!$L$3:$P$371,J$5,FALSE)</f>
        <v>12.138</v>
      </c>
      <c r="K24" s="56">
        <f>100*VLOOKUP($A24,'2016'!$L$3:$P$371,K$5,FALSE)</f>
        <v>16.5</v>
      </c>
      <c r="M24" s="56">
        <f>VLOOKUP($A24,'2017'!$L$3:$P$371,M$5,FALSE)</f>
        <v>74.02</v>
      </c>
      <c r="N24" s="56">
        <f>VLOOKUP($A24,'2017'!$L$3:$P$371,N$5,FALSE)</f>
        <v>11.551</v>
      </c>
      <c r="O24" s="56">
        <f>100*VLOOKUP($A24,'2017'!$L$3:$P$371,O$5,FALSE)</f>
        <v>15.61</v>
      </c>
      <c r="Q24" s="56">
        <f>VLOOKUP($A24,'2018'!$L$3:$P$371,Q$5,FALSE)</f>
        <v>74.72</v>
      </c>
      <c r="R24" s="56">
        <f>VLOOKUP($A24,'2018'!$L$3:$P$371,R$5,FALSE)</f>
        <v>11.081</v>
      </c>
      <c r="S24" s="56">
        <f>100*VLOOKUP($A24,'2018'!$L$3:$P$371,S$5,FALSE)</f>
        <v>14.829999999999998</v>
      </c>
      <c r="U24" s="56">
        <f>VLOOKUP($A24,'2019'!$L$3:$P$371,U$5,FALSE)</f>
        <v>75.77</v>
      </c>
      <c r="V24" s="56">
        <f>VLOOKUP($A24,'2019'!$L$3:$P$371,V$5,FALSE)</f>
        <v>11.125</v>
      </c>
      <c r="W24" s="56">
        <f>100*VLOOKUP($A24,'2019'!$L$3:$P$371,W$5,FALSE)</f>
        <v>14.680000000000001</v>
      </c>
      <c r="Y24" s="56">
        <f>VLOOKUP($A24,'2020'!$C$3:$G$385,Y$5,FALSE)</f>
        <v>77.25</v>
      </c>
      <c r="Z24" s="56">
        <f>VLOOKUP($A24,'2020'!$C$3:$G$385,Z$5,FALSE)</f>
        <v>11.882</v>
      </c>
      <c r="AA24" s="56">
        <f>100*VLOOKUP($A24,'2020'!$C$3:$G$385,AA$5,FALSE)</f>
        <v>15.379999999999999</v>
      </c>
      <c r="AC24" s="56">
        <f>VLOOKUP($A24,'2021'!$C$3:$G$385,AC$5,FALSE)</f>
        <v>78.45</v>
      </c>
      <c r="AD24" s="56">
        <f>VLOOKUP($A24,'2021'!$C$3:$G$385,AD$5,FALSE)</f>
        <v>12.632</v>
      </c>
      <c r="AE24" s="56">
        <f>100*VLOOKUP($A24,'2021'!$C$3:$G$385,AE$5,FALSE)</f>
        <v>16.100000000000001</v>
      </c>
      <c r="AG24" s="56">
        <f>VLOOKUP($A24,'2022'!$C$3:$G$385,AG$5,FALSE)</f>
        <v>79.52</v>
      </c>
      <c r="AH24" s="56">
        <f>VLOOKUP($A24,'2022'!$C$3:$G$385,AH$5,FALSE)</f>
        <v>13.162000000000001</v>
      </c>
      <c r="AI24" s="56">
        <f>100*VLOOKUP($A24,'2022'!$C$3:$G$385,AI$5,FALSE)</f>
        <v>16.55</v>
      </c>
    </row>
    <row r="25" spans="1:35" x14ac:dyDescent="0.3">
      <c r="A25" t="s">
        <v>281</v>
      </c>
      <c r="B25" t="str">
        <f>VLOOKUP(A25,class!A$1:B$455,2,FALSE)</f>
        <v>Shire District</v>
      </c>
      <c r="C25" t="str">
        <f>IF(B25="Shire District",VLOOKUP(A25,counties!A$2:B$271,2,FALSE),"")</f>
        <v>Nottinghamshire</v>
      </c>
      <c r="D25" t="str">
        <f>VLOOKUP($A25,classifications!$A$3:$C$340,3,FALSE)</f>
        <v>Predominantly Rural</v>
      </c>
      <c r="E25" s="56">
        <f>VLOOKUP($A25,'2015'!$L$3:$P$372,E$5,FALSE)</f>
        <v>51.1</v>
      </c>
      <c r="F25" s="56">
        <f>VLOOKUP($A25,'2015'!$L$3:$P$372,F$5,FALSE)</f>
        <v>9.8940000000000001</v>
      </c>
      <c r="G25" s="56">
        <f>100*VLOOKUP($A25,'2015'!$L$3:$P$372,G$5,FALSE)</f>
        <v>19.36</v>
      </c>
      <c r="I25" s="56">
        <f>VLOOKUP($A25,'2016'!$L$3:$P$371,I$5,FALSE)</f>
        <v>51.45</v>
      </c>
      <c r="J25" s="56">
        <f>VLOOKUP($A25,'2016'!$L$3:$P$371,J$5,FALSE)</f>
        <v>9.6790000000000003</v>
      </c>
      <c r="K25" s="56">
        <f>100*VLOOKUP($A25,'2016'!$L$3:$P$371,K$5,FALSE)</f>
        <v>18.809999999999999</v>
      </c>
      <c r="M25" s="56">
        <f>VLOOKUP($A25,'2017'!$L$3:$P$371,M$5,FALSE)</f>
        <v>51.85</v>
      </c>
      <c r="N25" s="56">
        <f>VLOOKUP($A25,'2017'!$L$3:$P$371,N$5,FALSE)</f>
        <v>9.4920000000000009</v>
      </c>
      <c r="O25" s="56">
        <f>100*VLOOKUP($A25,'2017'!$L$3:$P$371,O$5,FALSE)</f>
        <v>18.310000000000002</v>
      </c>
      <c r="Q25" s="56">
        <f>VLOOKUP($A25,'2018'!$L$3:$P$371,Q$5,FALSE)</f>
        <v>52.19</v>
      </c>
      <c r="R25" s="56">
        <f>VLOOKUP($A25,'2018'!$L$3:$P$371,R$5,FALSE)</f>
        <v>8.8940000000000001</v>
      </c>
      <c r="S25" s="56">
        <f>100*VLOOKUP($A25,'2018'!$L$3:$P$371,S$5,FALSE)</f>
        <v>17.04</v>
      </c>
      <c r="U25" s="56">
        <f>VLOOKUP($A25,'2019'!$L$3:$P$371,U$5,FALSE)</f>
        <v>52.71</v>
      </c>
      <c r="V25" s="56">
        <f>VLOOKUP($A25,'2019'!$L$3:$P$371,V$5,FALSE)</f>
        <v>8.7769999999999992</v>
      </c>
      <c r="W25" s="56">
        <f>100*VLOOKUP($A25,'2019'!$L$3:$P$371,W$5,FALSE)</f>
        <v>16.650000000000002</v>
      </c>
      <c r="Y25" s="56">
        <f>VLOOKUP($A25,'2020'!$C$3:$G$385,Y$5,FALSE)</f>
        <v>53.4</v>
      </c>
      <c r="Z25" s="56">
        <f>VLOOKUP($A25,'2020'!$C$3:$G$385,Z$5,FALSE)</f>
        <v>8.98</v>
      </c>
      <c r="AA25" s="56">
        <f>100*VLOOKUP($A25,'2020'!$C$3:$G$385,AA$5,FALSE)</f>
        <v>16.82</v>
      </c>
      <c r="AC25" s="56">
        <f>VLOOKUP($A25,'2021'!$C$3:$G$385,AC$5,FALSE)</f>
        <v>54.11</v>
      </c>
      <c r="AD25" s="56">
        <f>VLOOKUP($A25,'2021'!$C$3:$G$385,AD$5,FALSE)</f>
        <v>8.9469999999999992</v>
      </c>
      <c r="AE25" s="56">
        <f>100*VLOOKUP($A25,'2021'!$C$3:$G$385,AE$5,FALSE)</f>
        <v>16.53</v>
      </c>
      <c r="AG25" s="56">
        <f>VLOOKUP($A25,'2022'!$C$3:$G$385,AG$5,FALSE)</f>
        <v>54.8</v>
      </c>
      <c r="AH25" s="56">
        <f>VLOOKUP($A25,'2022'!$C$3:$G$385,AH$5,FALSE)</f>
        <v>8.7219999999999995</v>
      </c>
      <c r="AI25" s="56">
        <f>100*VLOOKUP($A25,'2022'!$C$3:$G$385,AI$5,FALSE)</f>
        <v>15.920000000000002</v>
      </c>
    </row>
    <row r="26" spans="1:35" x14ac:dyDescent="0.3">
      <c r="A26" t="s">
        <v>154</v>
      </c>
      <c r="B26" t="str">
        <f>VLOOKUP(A26,class!A$1:B$455,2,FALSE)</f>
        <v>Unitary Authority</v>
      </c>
      <c r="C26" t="str">
        <f>IF(B26="Shire District",VLOOKUP(A26,counties!A$2:B$271,2,FALSE),"")</f>
        <v/>
      </c>
      <c r="D26" t="str">
        <f>VLOOKUP($A26,classifications!$A$3:$C$340,3,FALSE)</f>
        <v>Urban with Significant Rural</v>
      </c>
      <c r="E26" s="56">
        <f>VLOOKUP($A26,'2015'!$L$3:$P$372,E$5,FALSE)</f>
        <v>78.599999999999994</v>
      </c>
      <c r="F26" s="56">
        <f>VLOOKUP($A26,'2015'!$L$3:$P$372,F$5,FALSE)</f>
        <v>12.375999999999999</v>
      </c>
      <c r="G26" s="56">
        <f>100*VLOOKUP($A26,'2015'!$L$3:$P$372,G$5,FALSE)</f>
        <v>15.75</v>
      </c>
      <c r="I26" s="56">
        <f>VLOOKUP($A26,'2016'!$L$3:$P$371,I$5,FALSE)</f>
        <v>79.58</v>
      </c>
      <c r="J26" s="56">
        <f>VLOOKUP($A26,'2016'!$L$3:$P$371,J$5,FALSE)</f>
        <v>11.986000000000001</v>
      </c>
      <c r="K26" s="56">
        <f>100*VLOOKUP($A26,'2016'!$L$3:$P$371,K$5,FALSE)</f>
        <v>15.06</v>
      </c>
      <c r="M26" s="56">
        <f>VLOOKUP($A26,'2017'!$L$3:$P$371,M$5,FALSE)</f>
        <v>80.63</v>
      </c>
      <c r="N26" s="56">
        <f>VLOOKUP($A26,'2017'!$L$3:$P$371,N$5,FALSE)</f>
        <v>12.010999999999999</v>
      </c>
      <c r="O26" s="56">
        <f>100*VLOOKUP($A26,'2017'!$L$3:$P$371,O$5,FALSE)</f>
        <v>14.899999999999999</v>
      </c>
      <c r="Q26" s="56">
        <f>VLOOKUP($A26,'2018'!$L$3:$P$371,Q$5,FALSE)</f>
        <v>81.739999999999995</v>
      </c>
      <c r="R26" s="56">
        <f>VLOOKUP($A26,'2018'!$L$3:$P$371,R$5,FALSE)</f>
        <v>11.837</v>
      </c>
      <c r="S26" s="56">
        <f>100*VLOOKUP($A26,'2018'!$L$3:$P$371,S$5,FALSE)</f>
        <v>14.48</v>
      </c>
      <c r="U26" s="56">
        <f>VLOOKUP($A26,'2019'!$L$3:$P$371,U$5,FALSE)</f>
        <v>82.96</v>
      </c>
      <c r="V26" s="56">
        <f>VLOOKUP($A26,'2019'!$L$3:$P$371,V$5,FALSE)</f>
        <v>12.395</v>
      </c>
      <c r="W26" s="56">
        <f>100*VLOOKUP($A26,'2019'!$L$3:$P$371,W$5,FALSE)</f>
        <v>14.940000000000001</v>
      </c>
      <c r="Y26" s="56">
        <f>VLOOKUP($A26,'2020'!$C$3:$G$385,Y$5,FALSE)</f>
        <v>84.35</v>
      </c>
      <c r="Z26" s="56">
        <f>VLOOKUP($A26,'2020'!$C$3:$G$385,Z$5,FALSE)</f>
        <v>13.445</v>
      </c>
      <c r="AA26" s="56">
        <f>100*VLOOKUP($A26,'2020'!$C$3:$G$385,AA$5,FALSE)</f>
        <v>15.939999999999998</v>
      </c>
      <c r="AC26" s="56">
        <f>VLOOKUP($A26,'2021'!$C$3:$G$385,AC$5,FALSE)</f>
        <v>84.93</v>
      </c>
      <c r="AD26" s="56">
        <f>VLOOKUP($A26,'2021'!$C$3:$G$385,AD$5,FALSE)</f>
        <v>13.724</v>
      </c>
      <c r="AE26" s="56">
        <f>100*VLOOKUP($A26,'2021'!$C$3:$G$385,AE$5,FALSE)</f>
        <v>16.16</v>
      </c>
      <c r="AG26" s="56">
        <f>VLOOKUP($A26,'2022'!$C$3:$G$385,AG$5,FALSE)</f>
        <v>85.51</v>
      </c>
      <c r="AH26" s="56">
        <f>VLOOKUP($A26,'2022'!$C$3:$G$385,AH$5,FALSE)</f>
        <v>13.81</v>
      </c>
      <c r="AI26" s="56">
        <f>100*VLOOKUP($A26,'2022'!$C$3:$G$385,AI$5,FALSE)</f>
        <v>16.150000000000002</v>
      </c>
    </row>
    <row r="27" spans="1:35" x14ac:dyDescent="0.3">
      <c r="A27" t="s">
        <v>185</v>
      </c>
      <c r="B27" t="str">
        <f>VLOOKUP(A27,class!A$1:B$455,2,FALSE)</f>
        <v>Unitary Authority</v>
      </c>
      <c r="C27" t="str">
        <f>IF(B27="Shire District",VLOOKUP(A27,counties!A$2:B$271,2,FALSE),"")</f>
        <v/>
      </c>
      <c r="D27" t="str">
        <f>VLOOKUP($A27,classifications!$A$3:$C$340,3,FALSE)</f>
        <v>Urban with Significant Rural</v>
      </c>
      <c r="E27" s="56">
        <f>VLOOKUP($A27,'2015'!$L$3:$P$372,E$5,FALSE)</f>
        <v>70.36</v>
      </c>
      <c r="F27" s="56">
        <f>VLOOKUP($A27,'2015'!$L$3:$P$372,F$5,FALSE)</f>
        <v>11.375999999999999</v>
      </c>
      <c r="G27" s="56">
        <f>100*VLOOKUP($A27,'2015'!$L$3:$P$372,G$5,FALSE)</f>
        <v>16.170000000000002</v>
      </c>
      <c r="I27" s="56">
        <f>VLOOKUP($A27,'2016'!$L$3:$P$371,I$5,FALSE)</f>
        <v>71.459999999999994</v>
      </c>
      <c r="J27" s="56">
        <f>VLOOKUP($A27,'2016'!$L$3:$P$371,J$5,FALSE)</f>
        <v>10.36</v>
      </c>
      <c r="K27" s="56">
        <f>100*VLOOKUP($A27,'2016'!$L$3:$P$371,K$5,FALSE)</f>
        <v>14.499999999999998</v>
      </c>
      <c r="M27" s="56">
        <f>VLOOKUP($A27,'2017'!$L$3:$P$371,M$5,FALSE)</f>
        <v>72.8</v>
      </c>
      <c r="N27" s="56">
        <f>VLOOKUP($A27,'2017'!$L$3:$P$371,N$5,FALSE)</f>
        <v>10.628</v>
      </c>
      <c r="O27" s="56">
        <f>100*VLOOKUP($A27,'2017'!$L$3:$P$371,O$5,FALSE)</f>
        <v>14.6</v>
      </c>
      <c r="Q27" s="56">
        <f>VLOOKUP($A27,'2018'!$L$3:$P$371,Q$5,FALSE)</f>
        <v>74.010000000000005</v>
      </c>
      <c r="R27" s="56">
        <f>VLOOKUP($A27,'2018'!$L$3:$P$371,R$5,FALSE)</f>
        <v>10.401999999999999</v>
      </c>
      <c r="S27" s="56">
        <f>100*VLOOKUP($A27,'2018'!$L$3:$P$371,S$5,FALSE)</f>
        <v>14.05</v>
      </c>
      <c r="U27" s="56">
        <f>VLOOKUP($A27,'2019'!$L$3:$P$371,U$5,FALSE)</f>
        <v>75.39</v>
      </c>
      <c r="V27" s="56">
        <f>VLOOKUP($A27,'2019'!$L$3:$P$371,V$5,FALSE)</f>
        <v>10.903</v>
      </c>
      <c r="W27" s="56">
        <f>100*VLOOKUP($A27,'2019'!$L$3:$P$371,W$5,FALSE)</f>
        <v>14.46</v>
      </c>
      <c r="Y27" s="56">
        <f>VLOOKUP($A27,'2020'!$C$3:$G$385,Y$5,FALSE)</f>
        <v>76.73</v>
      </c>
      <c r="Z27" s="56">
        <f>VLOOKUP($A27,'2020'!$C$3:$G$385,Z$5,FALSE)</f>
        <v>11.632</v>
      </c>
      <c r="AA27" s="56">
        <f>100*VLOOKUP($A27,'2020'!$C$3:$G$385,AA$5,FALSE)</f>
        <v>15.160000000000002</v>
      </c>
      <c r="AC27" s="56">
        <f>VLOOKUP($A27,'2021'!$C$3:$G$385,AC$5,FALSE)</f>
        <v>77.650000000000006</v>
      </c>
      <c r="AD27" s="56">
        <f>VLOOKUP($A27,'2021'!$C$3:$G$385,AD$5,FALSE)</f>
        <v>11.782999999999999</v>
      </c>
      <c r="AE27" s="56">
        <f>100*VLOOKUP($A27,'2021'!$C$3:$G$385,AE$5,FALSE)</f>
        <v>15.17</v>
      </c>
      <c r="AG27" s="56">
        <f>VLOOKUP($A27,'2022'!$C$3:$G$385,AG$5,FALSE)</f>
        <v>78.58</v>
      </c>
      <c r="AH27" s="56">
        <f>VLOOKUP($A27,'2022'!$C$3:$G$385,AH$5,FALSE)</f>
        <v>11.997999999999999</v>
      </c>
      <c r="AI27" s="56">
        <f>100*VLOOKUP($A27,'2022'!$C$3:$G$385,AI$5,FALSE)</f>
        <v>15.27</v>
      </c>
    </row>
    <row r="28" spans="1:35" x14ac:dyDescent="0.3">
      <c r="A28" t="s">
        <v>363</v>
      </c>
      <c r="B28" t="str">
        <f>VLOOKUP(A28,class!A$1:B$455,2,FALSE)</f>
        <v>London Borough</v>
      </c>
      <c r="C28" t="str">
        <f>IF(B28="Shire District",VLOOKUP(A28,counties!A$2:B$271,2,FALSE),"")</f>
        <v/>
      </c>
      <c r="D28" t="str">
        <f>VLOOKUP($A28,classifications!$A$3:$C$340,3,FALSE)</f>
        <v>Predominantly Urban</v>
      </c>
      <c r="E28" s="56">
        <f>VLOOKUP($A28,'2015'!$L$3:$P$372,E$5,FALSE)</f>
        <v>96.43</v>
      </c>
      <c r="F28" s="56">
        <f>VLOOKUP($A28,'2015'!$L$3:$P$372,F$5,FALSE)</f>
        <v>7.2469999999999999</v>
      </c>
      <c r="G28" s="56">
        <f>100*VLOOKUP($A28,'2015'!$L$3:$P$372,G$5,FALSE)</f>
        <v>7.5200000000000005</v>
      </c>
      <c r="I28" s="56">
        <f>VLOOKUP($A28,'2016'!$L$3:$P$371,I$5,FALSE)</f>
        <v>97.2</v>
      </c>
      <c r="J28" s="56">
        <f>VLOOKUP($A28,'2016'!$L$3:$P$371,J$5,FALSE)</f>
        <v>7.1529999999999996</v>
      </c>
      <c r="K28" s="56">
        <f>100*VLOOKUP($A28,'2016'!$L$3:$P$371,K$5,FALSE)</f>
        <v>7.3599999999999994</v>
      </c>
      <c r="M28" s="56">
        <f>VLOOKUP($A28,'2017'!$L$3:$P$371,M$5,FALSE)</f>
        <v>97.88</v>
      </c>
      <c r="N28" s="56">
        <f>VLOOKUP($A28,'2017'!$L$3:$P$371,N$5,FALSE)</f>
        <v>7.68</v>
      </c>
      <c r="O28" s="56">
        <f>100*VLOOKUP($A28,'2017'!$L$3:$P$371,O$5,FALSE)</f>
        <v>7.85</v>
      </c>
      <c r="Q28" s="56">
        <f>VLOOKUP($A28,'2018'!$L$3:$P$371,Q$5,FALSE)</f>
        <v>98.51</v>
      </c>
      <c r="R28" s="56">
        <f>VLOOKUP($A28,'2018'!$L$3:$P$371,R$5,FALSE)</f>
        <v>8.3849999999999998</v>
      </c>
      <c r="S28" s="56">
        <f>100*VLOOKUP($A28,'2018'!$L$3:$P$371,S$5,FALSE)</f>
        <v>8.51</v>
      </c>
      <c r="U28" s="56">
        <f>VLOOKUP($A28,'2019'!$L$3:$P$371,U$5,FALSE)</f>
        <v>98.84</v>
      </c>
      <c r="V28" s="56">
        <f>VLOOKUP($A28,'2019'!$L$3:$P$371,V$5,FALSE)</f>
        <v>8.5709999999999997</v>
      </c>
      <c r="W28" s="56">
        <f>100*VLOOKUP($A28,'2019'!$L$3:$P$371,W$5,FALSE)</f>
        <v>8.67</v>
      </c>
      <c r="Y28" s="56">
        <f>VLOOKUP($A28,'2020'!$C$3:$G$385,Y$5,FALSE)</f>
        <v>99.17</v>
      </c>
      <c r="Z28" s="56">
        <f>VLOOKUP($A28,'2020'!$C$3:$G$385,Z$5,FALSE)</f>
        <v>8.7729999999999997</v>
      </c>
      <c r="AA28" s="56">
        <f>100*VLOOKUP($A28,'2020'!$C$3:$G$385,AA$5,FALSE)</f>
        <v>8.85</v>
      </c>
      <c r="AC28" s="56">
        <f>VLOOKUP($A28,'2021'!$C$3:$G$385,AC$5,FALSE)</f>
        <v>99.43</v>
      </c>
      <c r="AD28" s="56">
        <f>VLOOKUP($A28,'2021'!$C$3:$G$385,AD$5,FALSE)</f>
        <v>8.9</v>
      </c>
      <c r="AE28" s="56">
        <f>100*VLOOKUP($A28,'2021'!$C$3:$G$385,AE$5,FALSE)</f>
        <v>8.9499999999999993</v>
      </c>
      <c r="AG28" s="56">
        <f>VLOOKUP($A28,'2022'!$C$3:$G$385,AG$5,FALSE)</f>
        <v>100.19</v>
      </c>
      <c r="AH28" s="56">
        <f>VLOOKUP($A28,'2022'!$C$3:$G$385,AH$5,FALSE)</f>
        <v>9.548</v>
      </c>
      <c r="AI28" s="56">
        <f>100*VLOOKUP($A28,'2022'!$C$3:$G$385,AI$5,FALSE)</f>
        <v>9.5299999999999994</v>
      </c>
    </row>
    <row r="29" spans="1:35" x14ac:dyDescent="0.3">
      <c r="A29" t="s">
        <v>348</v>
      </c>
      <c r="B29" t="str">
        <f>VLOOKUP(A29,class!A$1:B$455,2,FALSE)</f>
        <v>Metropolitan District</v>
      </c>
      <c r="C29" t="str">
        <f>IF(B29="Shire District",VLOOKUP(A29,counties!A$2:B$271,2,FALSE),"")</f>
        <v/>
      </c>
      <c r="D29" t="str">
        <f>VLOOKUP($A29,classifications!$A$3:$C$340,3,FALSE)</f>
        <v>Predominantly Urban</v>
      </c>
      <c r="E29" s="56">
        <f>VLOOKUP($A29,'2015'!$L$3:$P$372,E$5,FALSE)</f>
        <v>432.55</v>
      </c>
      <c r="F29" s="56">
        <f>VLOOKUP($A29,'2015'!$L$3:$P$372,F$5,FALSE)</f>
        <v>46.097000000000001</v>
      </c>
      <c r="G29" s="56">
        <f>100*VLOOKUP($A29,'2015'!$L$3:$P$372,G$5,FALSE)</f>
        <v>10.66</v>
      </c>
      <c r="I29" s="56">
        <f>VLOOKUP($A29,'2016'!$L$3:$P$371,I$5,FALSE)</f>
        <v>435.45</v>
      </c>
      <c r="J29" s="56">
        <f>VLOOKUP($A29,'2016'!$L$3:$P$371,J$5,FALSE)</f>
        <v>46.999000000000002</v>
      </c>
      <c r="K29" s="56">
        <f>100*VLOOKUP($A29,'2016'!$L$3:$P$371,K$5,FALSE)</f>
        <v>10.79</v>
      </c>
      <c r="M29" s="56">
        <f>VLOOKUP($A29,'2017'!$L$3:$P$371,M$5,FALSE)</f>
        <v>438.11</v>
      </c>
      <c r="N29" s="56">
        <f>VLOOKUP($A29,'2017'!$L$3:$P$371,N$5,FALSE)</f>
        <v>48.558</v>
      </c>
      <c r="O29" s="56">
        <f>100*VLOOKUP($A29,'2017'!$L$3:$P$371,O$5,FALSE)</f>
        <v>11.08</v>
      </c>
      <c r="Q29" s="56">
        <f>VLOOKUP($A29,'2018'!$L$3:$P$371,Q$5,FALSE)</f>
        <v>440.95</v>
      </c>
      <c r="R29" s="56">
        <f>VLOOKUP($A29,'2018'!$L$3:$P$371,R$5,FALSE)</f>
        <v>50.170999999999999</v>
      </c>
      <c r="S29" s="56">
        <f>100*VLOOKUP($A29,'2018'!$L$3:$P$371,S$5,FALSE)</f>
        <v>11.379999999999999</v>
      </c>
      <c r="U29" s="56">
        <f>VLOOKUP($A29,'2019'!$L$3:$P$371,U$5,FALSE)</f>
        <v>444.44</v>
      </c>
      <c r="V29" s="56">
        <f>VLOOKUP($A29,'2019'!$L$3:$P$371,V$5,FALSE)</f>
        <v>52.518000000000001</v>
      </c>
      <c r="W29" s="56">
        <f>100*VLOOKUP($A29,'2019'!$L$3:$P$371,W$5,FALSE)</f>
        <v>11.82</v>
      </c>
      <c r="Y29" s="56">
        <f>VLOOKUP($A29,'2020'!$C$3:$G$385,Y$5,FALSE)</f>
        <v>448.57</v>
      </c>
      <c r="Z29" s="56">
        <f>VLOOKUP($A29,'2020'!$C$3:$G$385,Z$5,FALSE)</f>
        <v>55.500999999999998</v>
      </c>
      <c r="AA29" s="56">
        <f>100*VLOOKUP($A29,'2020'!$C$3:$G$385,AA$5,FALSE)</f>
        <v>12.370000000000001</v>
      </c>
      <c r="AC29" s="56">
        <f>VLOOKUP($A29,'2021'!$C$3:$G$385,AC$5,FALSE)</f>
        <v>451.88</v>
      </c>
      <c r="AD29" s="56">
        <f>VLOOKUP($A29,'2021'!$C$3:$G$385,AD$5,FALSE)</f>
        <v>58.119</v>
      </c>
      <c r="AE29" s="56">
        <f>100*VLOOKUP($A29,'2021'!$C$3:$G$385,AE$5,FALSE)</f>
        <v>12.86</v>
      </c>
      <c r="AG29" s="56">
        <f>VLOOKUP($A29,'2022'!$C$3:$G$385,AG$5,FALSE)</f>
        <v>455.11</v>
      </c>
      <c r="AH29" s="56">
        <f>VLOOKUP($A29,'2022'!$C$3:$G$385,AH$5,FALSE)</f>
        <v>60.322000000000003</v>
      </c>
      <c r="AI29" s="56">
        <f>100*VLOOKUP($A29,'2022'!$C$3:$G$385,AI$5,FALSE)</f>
        <v>13.25</v>
      </c>
    </row>
    <row r="30" spans="1:35" x14ac:dyDescent="0.3">
      <c r="A30" t="s">
        <v>265</v>
      </c>
      <c r="B30" t="str">
        <f>VLOOKUP(A30,class!A$1:B$455,2,FALSE)</f>
        <v>Shire District</v>
      </c>
      <c r="C30" t="str">
        <f>IF(B30="Shire District",VLOOKUP(A30,counties!A$2:B$271,2,FALSE),"")</f>
        <v>Leicestershire</v>
      </c>
      <c r="D30" t="str">
        <f>VLOOKUP($A30,classifications!$A$3:$C$340,3,FALSE)</f>
        <v>Predominantly Urban</v>
      </c>
      <c r="E30" s="56">
        <f>VLOOKUP($A30,'2015'!$L$3:$P$372,E$5,FALSE)</f>
        <v>40.35</v>
      </c>
      <c r="F30" s="56">
        <f>VLOOKUP($A30,'2015'!$L$3:$P$372,F$5,FALSE)</f>
        <v>1.2410000000000001</v>
      </c>
      <c r="G30" s="56">
        <f>100*VLOOKUP($A30,'2015'!$L$3:$P$372,G$5,FALSE)</f>
        <v>3.08</v>
      </c>
      <c r="I30" s="56">
        <f>VLOOKUP($A30,'2016'!$L$3:$P$371,I$5,FALSE)</f>
        <v>41.06</v>
      </c>
      <c r="J30" s="56">
        <f>VLOOKUP($A30,'2016'!$L$3:$P$371,J$5,FALSE)</f>
        <v>0.82799999999999996</v>
      </c>
      <c r="K30" s="56">
        <f>100*VLOOKUP($A30,'2016'!$L$3:$P$371,K$5,FALSE)</f>
        <v>2.02</v>
      </c>
      <c r="M30" s="56">
        <f>VLOOKUP($A30,'2017'!$L$3:$P$371,M$5,FALSE)</f>
        <v>41.85</v>
      </c>
      <c r="N30" s="56">
        <f>VLOOKUP($A30,'2017'!$L$3:$P$371,N$5,FALSE)</f>
        <v>1.081</v>
      </c>
      <c r="O30" s="56">
        <f>100*VLOOKUP($A30,'2017'!$L$3:$P$371,O$5,FALSE)</f>
        <v>2.58</v>
      </c>
      <c r="Q30" s="56">
        <f>VLOOKUP($A30,'2018'!$L$3:$P$371,Q$5,FALSE)</f>
        <v>42.51</v>
      </c>
      <c r="R30" s="56">
        <f>VLOOKUP($A30,'2018'!$L$3:$P$371,R$5,FALSE)</f>
        <v>1.1140000000000001</v>
      </c>
      <c r="S30" s="56">
        <f>100*VLOOKUP($A30,'2018'!$L$3:$P$371,S$5,FALSE)</f>
        <v>2.62</v>
      </c>
      <c r="U30" s="56">
        <f>VLOOKUP($A30,'2019'!$L$3:$P$371,U$5,FALSE)</f>
        <v>42.96</v>
      </c>
      <c r="V30" s="56">
        <f>VLOOKUP($A30,'2019'!$L$3:$P$371,V$5,FALSE)</f>
        <v>1.363</v>
      </c>
      <c r="W30" s="56">
        <f>100*VLOOKUP($A30,'2019'!$L$3:$P$371,W$5,FALSE)</f>
        <v>3.17</v>
      </c>
      <c r="Y30" s="56">
        <f>VLOOKUP($A30,'2020'!$C$3:$G$385,Y$5,FALSE)</f>
        <v>43.36</v>
      </c>
      <c r="Z30" s="56">
        <f>VLOOKUP($A30,'2020'!$C$3:$G$385,Z$5,FALSE)</f>
        <v>1.3759999999999999</v>
      </c>
      <c r="AA30" s="56">
        <f>100*VLOOKUP($A30,'2020'!$C$3:$G$385,AA$5,FALSE)</f>
        <v>3.17</v>
      </c>
      <c r="AC30" s="56">
        <f>VLOOKUP($A30,'2021'!$C$3:$G$385,AC$5,FALSE)</f>
        <v>43.65</v>
      </c>
      <c r="AD30" s="56">
        <f>VLOOKUP($A30,'2021'!$C$3:$G$385,AD$5,FALSE)</f>
        <v>1.3069999999999999</v>
      </c>
      <c r="AE30" s="56">
        <f>100*VLOOKUP($A30,'2021'!$C$3:$G$385,AE$5,FALSE)</f>
        <v>2.9899999999999998</v>
      </c>
      <c r="AG30" s="56">
        <f>VLOOKUP($A30,'2022'!$C$3:$G$385,AG$5,FALSE)</f>
        <v>44</v>
      </c>
      <c r="AH30" s="56">
        <f>VLOOKUP($A30,'2022'!$C$3:$G$385,AH$5,FALSE)</f>
        <v>1.2889999999999999</v>
      </c>
      <c r="AI30" s="56">
        <f>100*VLOOKUP($A30,'2022'!$C$3:$G$385,AI$5,FALSE)</f>
        <v>2.93</v>
      </c>
    </row>
    <row r="31" spans="1:35" x14ac:dyDescent="0.3">
      <c r="A31" t="s">
        <v>135</v>
      </c>
      <c r="B31" t="str">
        <f>VLOOKUP(A31,class!A$1:B$455,2,FALSE)</f>
        <v>Unitary Authority</v>
      </c>
      <c r="C31" t="str">
        <f>IF(B31="Shire District",VLOOKUP(A31,counties!A$2:B$271,2,FALSE),"")</f>
        <v/>
      </c>
      <c r="D31" t="str">
        <f>VLOOKUP($A31,classifications!$A$3:$C$340,3,FALSE)</f>
        <v>Predominantly Urban</v>
      </c>
      <c r="E31" s="56">
        <f>VLOOKUP($A31,'2015'!$L$3:$P$372,E$5,FALSE)</f>
        <v>60.48</v>
      </c>
      <c r="F31" s="56">
        <f>VLOOKUP($A31,'2015'!$L$3:$P$372,F$5,FALSE)</f>
        <v>2.5030000000000001</v>
      </c>
      <c r="G31" s="56">
        <f>100*VLOOKUP($A31,'2015'!$L$3:$P$372,G$5,FALSE)</f>
        <v>4.1399999999999997</v>
      </c>
      <c r="I31" s="56">
        <f>VLOOKUP($A31,'2016'!$L$3:$P$371,I$5,FALSE)</f>
        <v>60.57</v>
      </c>
      <c r="J31" s="56">
        <f>VLOOKUP($A31,'2016'!$L$3:$P$371,J$5,FALSE)</f>
        <v>2.3679999999999999</v>
      </c>
      <c r="K31" s="56">
        <f>100*VLOOKUP($A31,'2016'!$L$3:$P$371,K$5,FALSE)</f>
        <v>3.91</v>
      </c>
      <c r="M31" s="56">
        <f>VLOOKUP($A31,'2017'!$L$3:$P$371,M$5,FALSE)</f>
        <v>60.65</v>
      </c>
      <c r="N31" s="56">
        <f>VLOOKUP($A31,'2017'!$L$3:$P$371,N$5,FALSE)</f>
        <v>2.2410000000000001</v>
      </c>
      <c r="O31" s="56">
        <f>100*VLOOKUP($A31,'2017'!$L$3:$P$371,O$5,FALSE)</f>
        <v>3.6900000000000004</v>
      </c>
      <c r="Q31" s="56">
        <f>VLOOKUP($A31,'2018'!$L$3:$P$371,Q$5,FALSE)</f>
        <v>60.92</v>
      </c>
      <c r="R31" s="56">
        <f>VLOOKUP($A31,'2018'!$L$3:$P$371,R$5,FALSE)</f>
        <v>1.7050000000000001</v>
      </c>
      <c r="S31" s="56">
        <f>100*VLOOKUP($A31,'2018'!$L$3:$P$371,S$5,FALSE)</f>
        <v>2.8000000000000003</v>
      </c>
      <c r="U31" s="56">
        <f>VLOOKUP($A31,'2019'!$L$3:$P$371,U$5,FALSE)</f>
        <v>61.34</v>
      </c>
      <c r="V31" s="56">
        <f>VLOOKUP($A31,'2019'!$L$3:$P$371,V$5,FALSE)</f>
        <v>1.556</v>
      </c>
      <c r="W31" s="56">
        <f>100*VLOOKUP($A31,'2019'!$L$3:$P$371,W$5,FALSE)</f>
        <v>2.54</v>
      </c>
      <c r="Y31" s="56">
        <f>VLOOKUP($A31,'2020'!$C$3:$G$385,Y$5,FALSE)</f>
        <v>61.58</v>
      </c>
      <c r="Z31" s="56">
        <f>VLOOKUP($A31,'2020'!$C$3:$G$385,Z$5,FALSE)</f>
        <v>1.8340000000000001</v>
      </c>
      <c r="AA31" s="56">
        <f>100*VLOOKUP($A31,'2020'!$C$3:$G$385,AA$5,FALSE)</f>
        <v>2.98</v>
      </c>
      <c r="AC31" s="56">
        <f>VLOOKUP($A31,'2021'!$C$3:$G$385,AC$5,FALSE)</f>
        <v>62.08</v>
      </c>
      <c r="AD31" s="56">
        <f>VLOOKUP($A31,'2021'!$C$3:$G$385,AD$5,FALSE)</f>
        <v>1.962</v>
      </c>
      <c r="AE31" s="56">
        <f>100*VLOOKUP($A31,'2021'!$C$3:$G$385,AE$5,FALSE)</f>
        <v>3.16</v>
      </c>
      <c r="AG31" s="56">
        <f>VLOOKUP($A31,'2022'!$C$3:$G$385,AG$5,FALSE)</f>
        <v>62.52</v>
      </c>
      <c r="AH31" s="56">
        <f>VLOOKUP($A31,'2022'!$C$3:$G$385,AH$5,FALSE)</f>
        <v>1.8919999999999999</v>
      </c>
      <c r="AI31" s="56">
        <f>100*VLOOKUP($A31,'2022'!$C$3:$G$385,AI$5,FALSE)</f>
        <v>3.0300000000000002</v>
      </c>
    </row>
    <row r="32" spans="1:35" x14ac:dyDescent="0.3">
      <c r="A32" t="s">
        <v>137</v>
      </c>
      <c r="B32" t="str">
        <f>VLOOKUP(A32,class!A$1:B$455,2,FALSE)</f>
        <v>Unitary Authority</v>
      </c>
      <c r="C32" t="str">
        <f>IF(B32="Shire District",VLOOKUP(A32,counties!A$2:B$271,2,FALSE),"")</f>
        <v/>
      </c>
      <c r="D32" t="str">
        <f>VLOOKUP($A32,classifications!$A$3:$C$340,3,FALSE)</f>
        <v>Predominantly Urban</v>
      </c>
      <c r="E32" s="56">
        <f>VLOOKUP($A32,'2015'!$L$3:$P$372,E$5,FALSE)</f>
        <v>71.06</v>
      </c>
      <c r="F32" s="56">
        <f>VLOOKUP($A32,'2015'!$L$3:$P$372,F$5,FALSE)</f>
        <v>8.5510000000000002</v>
      </c>
      <c r="G32" s="56">
        <f>100*VLOOKUP($A32,'2015'!$L$3:$P$372,G$5,FALSE)</f>
        <v>12.030000000000001</v>
      </c>
      <c r="I32" s="56">
        <f>VLOOKUP($A32,'2016'!$L$3:$P$371,I$5,FALSE)</f>
        <v>70.989999999999995</v>
      </c>
      <c r="J32" s="56">
        <f>VLOOKUP($A32,'2016'!$L$3:$P$371,J$5,FALSE)</f>
        <v>8.2240000000000002</v>
      </c>
      <c r="K32" s="56">
        <f>100*VLOOKUP($A32,'2016'!$L$3:$P$371,K$5,FALSE)</f>
        <v>11.58</v>
      </c>
      <c r="M32" s="56">
        <f>VLOOKUP($A32,'2017'!$L$3:$P$371,M$5,FALSE)</f>
        <v>71.28</v>
      </c>
      <c r="N32" s="56">
        <f>VLOOKUP($A32,'2017'!$L$3:$P$371,N$5,FALSE)</f>
        <v>8.2940000000000005</v>
      </c>
      <c r="O32" s="56">
        <f>100*VLOOKUP($A32,'2017'!$L$3:$P$371,O$5,FALSE)</f>
        <v>11.64</v>
      </c>
      <c r="Q32" s="56">
        <f>VLOOKUP($A32,'2018'!$L$3:$P$371,Q$5,FALSE)</f>
        <v>71.44</v>
      </c>
      <c r="R32" s="56">
        <f>VLOOKUP($A32,'2018'!$L$3:$P$371,R$5,FALSE)</f>
        <v>7.9390000000000001</v>
      </c>
      <c r="S32" s="56">
        <f>100*VLOOKUP($A32,'2018'!$L$3:$P$371,S$5,FALSE)</f>
        <v>11.110000000000001</v>
      </c>
      <c r="U32" s="56">
        <f>VLOOKUP($A32,'2019'!$L$3:$P$371,U$5,FALSE)</f>
        <v>71.680000000000007</v>
      </c>
      <c r="V32" s="56">
        <f>VLOOKUP($A32,'2019'!$L$3:$P$371,V$5,FALSE)</f>
        <v>7.9809999999999999</v>
      </c>
      <c r="W32" s="56">
        <f>100*VLOOKUP($A32,'2019'!$L$3:$P$371,W$5,FALSE)</f>
        <v>11.129999999999999</v>
      </c>
      <c r="Y32" s="56">
        <f>VLOOKUP($A32,'2020'!$C$3:$G$385,Y$5,FALSE)</f>
        <v>71.900000000000006</v>
      </c>
      <c r="Z32" s="56">
        <f>VLOOKUP($A32,'2020'!$C$3:$G$385,Z$5,FALSE)</f>
        <v>7.8449999999999998</v>
      </c>
      <c r="AA32" s="56">
        <f>100*VLOOKUP($A32,'2020'!$C$3:$G$385,AA$5,FALSE)</f>
        <v>10.91</v>
      </c>
      <c r="AC32" s="56">
        <f>VLOOKUP($A32,'2021'!$C$3:$G$385,AC$5,FALSE)</f>
        <v>72</v>
      </c>
      <c r="AD32" s="56">
        <f>VLOOKUP($A32,'2021'!$C$3:$G$385,AD$5,FALSE)</f>
        <v>7.6630000000000003</v>
      </c>
      <c r="AE32" s="56">
        <f>100*VLOOKUP($A32,'2021'!$C$3:$G$385,AE$5,FALSE)</f>
        <v>10.639999999999999</v>
      </c>
      <c r="AG32" s="56">
        <f>VLOOKUP($A32,'2022'!$C$3:$G$385,AG$5,FALSE)</f>
        <v>72.08</v>
      </c>
      <c r="AH32" s="56">
        <f>VLOOKUP($A32,'2022'!$C$3:$G$385,AH$5,FALSE)</f>
        <v>7.6559999999999997</v>
      </c>
      <c r="AI32" s="56">
        <f>100*VLOOKUP($A32,'2022'!$C$3:$G$385,AI$5,FALSE)</f>
        <v>10.620000000000001</v>
      </c>
    </row>
    <row r="33" spans="1:35" x14ac:dyDescent="0.3">
      <c r="A33" t="s">
        <v>197</v>
      </c>
      <c r="B33" t="str">
        <f>VLOOKUP(A33,class!A$1:B$455,2,FALSE)</f>
        <v>Shire District</v>
      </c>
      <c r="C33" t="str">
        <f>IF(B33="Shire District",VLOOKUP(A33,counties!A$2:B$271,2,FALSE),"")</f>
        <v>Derbyshire</v>
      </c>
      <c r="D33" t="str">
        <f>VLOOKUP($A33,classifications!$A$3:$C$340,3,FALSE)</f>
        <v>Urban with Significant Rural</v>
      </c>
      <c r="E33" s="56">
        <f>VLOOKUP($A33,'2015'!$L$3:$P$372,E$5,FALSE)</f>
        <v>35.020000000000003</v>
      </c>
      <c r="F33" s="56">
        <f>VLOOKUP($A33,'2015'!$L$3:$P$372,F$5,FALSE)</f>
        <v>2.327</v>
      </c>
      <c r="G33" s="56">
        <f>100*VLOOKUP($A33,'2015'!$L$3:$P$372,G$5,FALSE)</f>
        <v>6.64</v>
      </c>
      <c r="I33" s="56">
        <f>VLOOKUP($A33,'2016'!$L$3:$P$371,I$5,FALSE)</f>
        <v>35.24</v>
      </c>
      <c r="J33" s="56">
        <f>VLOOKUP($A33,'2016'!$L$3:$P$371,J$5,FALSE)</f>
        <v>2.0640000000000001</v>
      </c>
      <c r="K33" s="56">
        <f>100*VLOOKUP($A33,'2016'!$L$3:$P$371,K$5,FALSE)</f>
        <v>5.86</v>
      </c>
      <c r="M33" s="56">
        <f>VLOOKUP($A33,'2017'!$L$3:$P$371,M$5,FALSE)</f>
        <v>35.58</v>
      </c>
      <c r="N33" s="56">
        <f>VLOOKUP($A33,'2017'!$L$3:$P$371,N$5,FALSE)</f>
        <v>1.9990000000000001</v>
      </c>
      <c r="O33" s="56">
        <f>100*VLOOKUP($A33,'2017'!$L$3:$P$371,O$5,FALSE)</f>
        <v>5.62</v>
      </c>
      <c r="Q33" s="56">
        <f>VLOOKUP($A33,'2018'!$L$3:$P$371,Q$5,FALSE)</f>
        <v>35.9</v>
      </c>
      <c r="R33" s="56">
        <f>VLOOKUP($A33,'2018'!$L$3:$P$371,R$5,FALSE)</f>
        <v>1.643</v>
      </c>
      <c r="S33" s="56">
        <f>100*VLOOKUP($A33,'2018'!$L$3:$P$371,S$5,FALSE)</f>
        <v>4.58</v>
      </c>
      <c r="U33" s="56">
        <f>VLOOKUP($A33,'2019'!$L$3:$P$371,U$5,FALSE)</f>
        <v>36.29</v>
      </c>
      <c r="V33" s="56">
        <f>VLOOKUP($A33,'2019'!$L$3:$P$371,V$5,FALSE)</f>
        <v>1.3340000000000001</v>
      </c>
      <c r="W33" s="56">
        <f>100*VLOOKUP($A33,'2019'!$L$3:$P$371,W$5,FALSE)</f>
        <v>3.6799999999999997</v>
      </c>
      <c r="Y33" s="56">
        <f>VLOOKUP($A33,'2020'!$C$3:$G$385,Y$5,FALSE)</f>
        <v>36.69</v>
      </c>
      <c r="Z33" s="56">
        <f>VLOOKUP($A33,'2020'!$C$3:$G$385,Z$5,FALSE)</f>
        <v>1.246</v>
      </c>
      <c r="AA33" s="56">
        <f>100*VLOOKUP($A33,'2020'!$C$3:$G$385,AA$5,FALSE)</f>
        <v>3.4000000000000004</v>
      </c>
      <c r="AC33" s="56">
        <f>VLOOKUP($A33,'2021'!$C$3:$G$385,AC$5,FALSE)</f>
        <v>37.11</v>
      </c>
      <c r="AD33" s="56">
        <f>VLOOKUP($A33,'2021'!$C$3:$G$385,AD$5,FALSE)</f>
        <v>1.145</v>
      </c>
      <c r="AE33" s="56">
        <f>100*VLOOKUP($A33,'2021'!$C$3:$G$385,AE$5,FALSE)</f>
        <v>3.09</v>
      </c>
      <c r="AG33" s="56">
        <f>VLOOKUP($A33,'2022'!$C$3:$G$385,AG$5,FALSE)</f>
        <v>37.630000000000003</v>
      </c>
      <c r="AH33" s="56">
        <f>VLOOKUP($A33,'2022'!$C$3:$G$385,AH$5,FALSE)</f>
        <v>1.2090000000000001</v>
      </c>
      <c r="AI33" s="56">
        <f>100*VLOOKUP($A33,'2022'!$C$3:$G$385,AI$5,FALSE)</f>
        <v>3.2099999999999995</v>
      </c>
    </row>
    <row r="34" spans="1:35" x14ac:dyDescent="0.3">
      <c r="A34" t="s">
        <v>324</v>
      </c>
      <c r="B34" t="str">
        <f>VLOOKUP(A34,class!A$1:B$455,2,FALSE)</f>
        <v>Metropolitan District</v>
      </c>
      <c r="C34" t="str">
        <f>IF(B34="Shire District",VLOOKUP(A34,counties!A$2:B$271,2,FALSE),"")</f>
        <v/>
      </c>
      <c r="D34" t="str">
        <f>VLOOKUP($A34,classifications!$A$3:$C$340,3,FALSE)</f>
        <v>Predominantly Urban</v>
      </c>
      <c r="E34" s="56">
        <f>VLOOKUP($A34,'2015'!$L$3:$P$372,E$5,FALSE)</f>
        <v>123.21</v>
      </c>
      <c r="F34" s="56">
        <f>VLOOKUP($A34,'2015'!$L$3:$P$372,F$5,FALSE)</f>
        <v>7.835</v>
      </c>
      <c r="G34" s="56">
        <f>100*VLOOKUP($A34,'2015'!$L$3:$P$372,G$5,FALSE)</f>
        <v>6.36</v>
      </c>
      <c r="I34" s="56">
        <f>VLOOKUP($A34,'2016'!$L$3:$P$371,I$5,FALSE)</f>
        <v>123.63</v>
      </c>
      <c r="J34" s="56">
        <f>VLOOKUP($A34,'2016'!$L$3:$P$371,J$5,FALSE)</f>
        <v>7.4630000000000001</v>
      </c>
      <c r="K34" s="56">
        <f>100*VLOOKUP($A34,'2016'!$L$3:$P$371,K$5,FALSE)</f>
        <v>6.04</v>
      </c>
      <c r="M34" s="56">
        <f>VLOOKUP($A34,'2017'!$L$3:$P$371,M$5,FALSE)</f>
        <v>124.12</v>
      </c>
      <c r="N34" s="56">
        <f>VLOOKUP($A34,'2017'!$L$3:$P$371,N$5,FALSE)</f>
        <v>7.6029999999999998</v>
      </c>
      <c r="O34" s="56">
        <f>100*VLOOKUP($A34,'2017'!$L$3:$P$371,O$5,FALSE)</f>
        <v>6.13</v>
      </c>
      <c r="Q34" s="56">
        <f>VLOOKUP($A34,'2018'!$L$3:$P$371,Q$5,FALSE)</f>
        <v>124.56</v>
      </c>
      <c r="R34" s="56">
        <f>VLOOKUP($A34,'2018'!$L$3:$P$371,R$5,FALSE)</f>
        <v>7.2919999999999998</v>
      </c>
      <c r="S34" s="56">
        <f>100*VLOOKUP($A34,'2018'!$L$3:$P$371,S$5,FALSE)</f>
        <v>5.8500000000000005</v>
      </c>
      <c r="U34" s="56">
        <f>VLOOKUP($A34,'2019'!$L$3:$P$371,U$5,FALSE)</f>
        <v>125.07</v>
      </c>
      <c r="V34" s="56">
        <f>VLOOKUP($A34,'2019'!$L$3:$P$371,V$5,FALSE)</f>
        <v>7.2869999999999999</v>
      </c>
      <c r="W34" s="56">
        <f>100*VLOOKUP($A34,'2019'!$L$3:$P$371,W$5,FALSE)</f>
        <v>5.83</v>
      </c>
      <c r="Y34" s="56">
        <f>VLOOKUP($A34,'2020'!$C$3:$G$385,Y$5,FALSE)</f>
        <v>125.54</v>
      </c>
      <c r="Z34" s="56">
        <f>VLOOKUP($A34,'2020'!$C$3:$G$385,Z$5,FALSE)</f>
        <v>7.2709999999999999</v>
      </c>
      <c r="AA34" s="56">
        <f>100*VLOOKUP($A34,'2020'!$C$3:$G$385,AA$5,FALSE)</f>
        <v>5.79</v>
      </c>
      <c r="AC34" s="56">
        <f>VLOOKUP($A34,'2021'!$C$3:$G$385,AC$5,FALSE)</f>
        <v>126.02</v>
      </c>
      <c r="AD34" s="56">
        <f>VLOOKUP($A34,'2021'!$C$3:$G$385,AD$5,FALSE)</f>
        <v>7.18</v>
      </c>
      <c r="AE34" s="56">
        <f>100*VLOOKUP($A34,'2021'!$C$3:$G$385,AE$5,FALSE)</f>
        <v>5.7</v>
      </c>
      <c r="AG34" s="56">
        <f>VLOOKUP($A34,'2022'!$C$3:$G$385,AG$5,FALSE)</f>
        <v>126.58</v>
      </c>
      <c r="AH34" s="56">
        <f>VLOOKUP($A34,'2022'!$C$3:$G$385,AH$5,FALSE)</f>
        <v>7.1769999999999996</v>
      </c>
      <c r="AI34" s="56">
        <f>100*VLOOKUP($A34,'2022'!$C$3:$G$385,AI$5,FALSE)</f>
        <v>5.67</v>
      </c>
    </row>
    <row r="35" spans="1:35" x14ac:dyDescent="0.3">
      <c r="A35" t="s">
        <v>26</v>
      </c>
      <c r="B35" t="str">
        <f>VLOOKUP(A35,class!A$1:B$455,2,FALSE)</f>
        <v>Shire District</v>
      </c>
      <c r="C35" t="str">
        <f>IF(B35="Shire District",VLOOKUP(A35,counties!A$2:B$271,2,FALSE),"")</f>
        <v>Lincolnshire</v>
      </c>
      <c r="D35" t="str">
        <f>VLOOKUP($A35,classifications!$A$3:$C$340,3,FALSE)</f>
        <v>Urban with Significant Rural</v>
      </c>
      <c r="E35" s="56">
        <f>VLOOKUP($A35,'2015'!$L$3:$P$372,E$5,FALSE)</f>
        <v>28.83</v>
      </c>
      <c r="F35" s="56">
        <f>VLOOKUP($A35,'2015'!$L$3:$P$372,F$5,FALSE)</f>
        <v>7.1369999999999996</v>
      </c>
      <c r="G35" s="56">
        <f>100*VLOOKUP($A35,'2015'!$L$3:$P$372,G$5,FALSE)</f>
        <v>24.759999999999998</v>
      </c>
      <c r="I35" s="56">
        <f>VLOOKUP($A35,'2016'!$L$3:$P$371,I$5,FALSE)</f>
        <v>29.05</v>
      </c>
      <c r="J35" s="56">
        <f>VLOOKUP($A35,'2016'!$L$3:$P$371,J$5,FALSE)</f>
        <v>6.8179999999999996</v>
      </c>
      <c r="K35" s="56">
        <f>100*VLOOKUP($A35,'2016'!$L$3:$P$371,K$5,FALSE)</f>
        <v>23.47</v>
      </c>
      <c r="M35" s="56">
        <f>VLOOKUP($A35,'2017'!$L$3:$P$371,M$5,FALSE)</f>
        <v>29.36</v>
      </c>
      <c r="N35" s="56">
        <f>VLOOKUP($A35,'2017'!$L$3:$P$371,N$5,FALSE)</f>
        <v>6.702</v>
      </c>
      <c r="O35" s="56">
        <f>100*VLOOKUP($A35,'2017'!$L$3:$P$371,O$5,FALSE)</f>
        <v>22.830000000000002</v>
      </c>
      <c r="Q35" s="56">
        <f>VLOOKUP($A35,'2018'!$L$3:$P$371,Q$5,FALSE)</f>
        <v>29.66</v>
      </c>
      <c r="R35" s="56">
        <f>VLOOKUP($A35,'2018'!$L$3:$P$371,R$5,FALSE)</f>
        <v>6.6289999999999996</v>
      </c>
      <c r="S35" s="56">
        <f>100*VLOOKUP($A35,'2018'!$L$3:$P$371,S$5,FALSE)</f>
        <v>22.35</v>
      </c>
      <c r="U35" s="56">
        <f>VLOOKUP($A35,'2019'!$L$3:$P$371,U$5,FALSE)</f>
        <v>30.09</v>
      </c>
      <c r="V35" s="56">
        <f>VLOOKUP($A35,'2019'!$L$3:$P$371,V$5,FALSE)</f>
        <v>6.7859999999999996</v>
      </c>
      <c r="W35" s="56">
        <f>100*VLOOKUP($A35,'2019'!$L$3:$P$371,W$5,FALSE)</f>
        <v>22.55</v>
      </c>
      <c r="Y35" s="56">
        <f>VLOOKUP($A35,'2020'!$C$3:$G$385,Y$5,FALSE)</f>
        <v>30.39</v>
      </c>
      <c r="Z35" s="56">
        <f>VLOOKUP($A35,'2020'!$C$3:$G$385,Z$5,FALSE)</f>
        <v>6.7240000000000002</v>
      </c>
      <c r="AA35" s="56">
        <f>100*VLOOKUP($A35,'2020'!$C$3:$G$385,AA$5,FALSE)</f>
        <v>22.13</v>
      </c>
      <c r="AC35" s="56">
        <f>VLOOKUP($A35,'2021'!$C$3:$G$385,AC$5,FALSE)</f>
        <v>30.77</v>
      </c>
      <c r="AD35" s="56">
        <f>VLOOKUP($A35,'2021'!$C$3:$G$385,AD$5,FALSE)</f>
        <v>6.7759999999999998</v>
      </c>
      <c r="AE35" s="56">
        <f>100*VLOOKUP($A35,'2021'!$C$3:$G$385,AE$5,FALSE)</f>
        <v>22.02</v>
      </c>
      <c r="AG35" s="56">
        <f>VLOOKUP($A35,'2022'!$C$3:$G$385,AG$5,FALSE)</f>
        <v>31.11</v>
      </c>
      <c r="AH35" s="56">
        <f>VLOOKUP($A35,'2022'!$C$3:$G$385,AH$5,FALSE)</f>
        <v>6.8550000000000004</v>
      </c>
      <c r="AI35" s="56">
        <f>100*VLOOKUP($A35,'2022'!$C$3:$G$385,AI$5,FALSE)</f>
        <v>22.03</v>
      </c>
    </row>
    <row r="36" spans="1:35" x14ac:dyDescent="0.3">
      <c r="A36" t="s">
        <v>394</v>
      </c>
      <c r="B36" t="str">
        <f>VLOOKUP(A36,class!A$1:B$455,2,FALSE)</f>
        <v>Unitary Authority</v>
      </c>
      <c r="C36" t="str">
        <f>IF(B36="Shire District",VLOOKUP(A36,counties!A$2:B$271,2,FALSE),"")</f>
        <v/>
      </c>
      <c r="D36" t="str">
        <f>VLOOKUP($A36,classifications!$A$3:$C$340,3,FALSE)</f>
        <v>Predominantly Urban</v>
      </c>
      <c r="E36" s="56">
        <f>VLOOKUP($A36,'2015'!$L$3:$P$372,E$5,FALSE)</f>
        <v>179.92</v>
      </c>
      <c r="F36" s="56">
        <f>VLOOKUP($A36,'2015'!$L$3:$P$372,F$5,FALSE)</f>
        <v>22.891999999999999</v>
      </c>
      <c r="G36" s="56">
        <f>100*VLOOKUP($A36,'2015'!$L$3:$P$372,G$5,FALSE)</f>
        <v>12.72</v>
      </c>
      <c r="I36" s="56">
        <f>VLOOKUP($A36,'2016'!$L$3:$P$371,I$5,FALSE)</f>
        <v>181.05</v>
      </c>
      <c r="J36" s="56">
        <f>VLOOKUP($A36,'2016'!$L$3:$P$371,J$5,FALSE)</f>
        <v>22.648</v>
      </c>
      <c r="K36" s="56">
        <f>100*VLOOKUP($A36,'2016'!$L$3:$P$371,K$5,FALSE)</f>
        <v>12.509999999999998</v>
      </c>
      <c r="M36" s="56">
        <f>VLOOKUP($A36,'2017'!$L$3:$P$371,M$5,FALSE)</f>
        <v>182.01</v>
      </c>
      <c r="N36" s="56">
        <f>VLOOKUP($A36,'2017'!$L$3:$P$371,N$5,FALSE)</f>
        <v>22.882000000000001</v>
      </c>
      <c r="O36" s="56">
        <f>100*VLOOKUP($A36,'2017'!$L$3:$P$371,O$5,FALSE)</f>
        <v>12.57</v>
      </c>
      <c r="Q36" s="56">
        <f>VLOOKUP($A36,'2018'!$L$3:$P$371,Q$5,FALSE)</f>
        <v>183.81</v>
      </c>
      <c r="R36" s="56">
        <f>VLOOKUP($A36,'2018'!$L$3:$P$371,R$5,FALSE)</f>
        <v>24.085000000000001</v>
      </c>
      <c r="S36" s="56">
        <f>100*VLOOKUP($A36,'2018'!$L$3:$P$371,S$5,FALSE)</f>
        <v>13.100000000000001</v>
      </c>
      <c r="U36" s="56">
        <f>VLOOKUP($A36,'2019'!$L$3:$P$371,U$5,FALSE)</f>
        <v>185.25</v>
      </c>
      <c r="V36" s="56">
        <f>VLOOKUP($A36,'2019'!$L$3:$P$371,V$5,FALSE)</f>
        <v>24.741</v>
      </c>
      <c r="W36" s="56">
        <f>100*VLOOKUP($A36,'2019'!$L$3:$P$371,W$5,FALSE)</f>
        <v>13.36</v>
      </c>
      <c r="Y36" s="56">
        <f>VLOOKUP($A36,'2020'!$C$3:$G$385,Y$5,FALSE)</f>
        <v>186.87</v>
      </c>
      <c r="Z36" s="56">
        <f>VLOOKUP($A36,'2020'!$C$3:$G$385,Z$5,FALSE)</f>
        <v>25.587</v>
      </c>
      <c r="AA36" s="56">
        <f>100*VLOOKUP($A36,'2020'!$C$3:$G$385,AA$5,FALSE)</f>
        <v>13.69</v>
      </c>
      <c r="AC36" s="56">
        <f>VLOOKUP($A36,'2021'!$C$3:$G$385,AC$5,FALSE)</f>
        <v>187.58</v>
      </c>
      <c r="AD36" s="56">
        <f>VLOOKUP($A36,'2021'!$C$3:$G$385,AD$5,FALSE)</f>
        <v>25.773</v>
      </c>
      <c r="AE36" s="56">
        <f>100*VLOOKUP($A36,'2021'!$C$3:$G$385,AE$5,FALSE)</f>
        <v>13.74</v>
      </c>
      <c r="AG36" s="56">
        <f>VLOOKUP($A36,'2022'!$C$3:$G$385,AG$5,FALSE)</f>
        <v>188.42</v>
      </c>
      <c r="AH36" s="56">
        <f>VLOOKUP($A36,'2022'!$C$3:$G$385,AH$5,FALSE)</f>
        <v>26.213999999999999</v>
      </c>
      <c r="AI36" s="56">
        <f>100*VLOOKUP($A36,'2022'!$C$3:$G$385,AI$5,FALSE)</f>
        <v>13.91</v>
      </c>
    </row>
    <row r="37" spans="1:35" x14ac:dyDescent="0.3">
      <c r="A37" t="s">
        <v>172</v>
      </c>
      <c r="B37" t="str">
        <f>VLOOKUP(A37,class!A$1:B$455,2,FALSE)</f>
        <v>Unitary Authority</v>
      </c>
      <c r="C37" t="str">
        <f>IF(B37="Shire District",VLOOKUP(A37,counties!A$2:B$271,2,FALSE),"")</f>
        <v/>
      </c>
      <c r="D37" t="str">
        <f>VLOOKUP($A37,classifications!$A$3:$C$340,3,FALSE)</f>
        <v>Predominantly Urban</v>
      </c>
      <c r="E37" s="56">
        <f>VLOOKUP($A37,'2015'!$L$3:$P$372,E$5,FALSE)</f>
        <v>48.11</v>
      </c>
      <c r="F37" s="56">
        <f>VLOOKUP($A37,'2015'!$L$3:$P$372,F$5,FALSE)</f>
        <v>5.3929999999999998</v>
      </c>
      <c r="G37" s="56">
        <f>100*VLOOKUP($A37,'2015'!$L$3:$P$372,G$5,FALSE)</f>
        <v>11.21</v>
      </c>
      <c r="I37" s="56">
        <f>VLOOKUP($A37,'2016'!$L$3:$P$371,I$5,FALSE)</f>
        <v>48.46</v>
      </c>
      <c r="J37" s="56">
        <f>VLOOKUP($A37,'2016'!$L$3:$P$371,J$5,FALSE)</f>
        <v>5.2149999999999999</v>
      </c>
      <c r="K37" s="56">
        <f>100*VLOOKUP($A37,'2016'!$L$3:$P$371,K$5,FALSE)</f>
        <v>10.76</v>
      </c>
      <c r="M37" s="56">
        <f>VLOOKUP($A37,'2017'!$L$3:$P$371,M$5,FALSE)</f>
        <v>48.92</v>
      </c>
      <c r="N37" s="56">
        <f>VLOOKUP($A37,'2017'!$L$3:$P$371,N$5,FALSE)</f>
        <v>5.2249999999999996</v>
      </c>
      <c r="O37" s="56">
        <f>100*VLOOKUP($A37,'2017'!$L$3:$P$371,O$5,FALSE)</f>
        <v>10.68</v>
      </c>
      <c r="Q37" s="56">
        <f>VLOOKUP($A37,'2018'!$L$3:$P$371,Q$5,FALSE)</f>
        <v>49.28</v>
      </c>
      <c r="R37" s="56">
        <f>VLOOKUP($A37,'2018'!$L$3:$P$371,R$5,FALSE)</f>
        <v>4.18</v>
      </c>
      <c r="S37" s="56">
        <f>100*VLOOKUP($A37,'2018'!$L$3:$P$371,S$5,FALSE)</f>
        <v>8.48</v>
      </c>
      <c r="U37" s="56">
        <f>VLOOKUP($A37,'2019'!$L$3:$P$371,U$5,FALSE)</f>
        <v>49.79</v>
      </c>
      <c r="V37" s="56">
        <f>VLOOKUP($A37,'2019'!$L$3:$P$371,V$5,FALSE)</f>
        <v>3.7530000000000001</v>
      </c>
      <c r="W37" s="56">
        <f>100*VLOOKUP($A37,'2019'!$L$3:$P$371,W$5,FALSE)</f>
        <v>7.5399999999999991</v>
      </c>
      <c r="Y37" s="56">
        <f>VLOOKUP($A37,'2020'!$C$3:$G$385,Y$5,FALSE)</f>
        <v>51.15</v>
      </c>
      <c r="Z37" s="56">
        <f>VLOOKUP($A37,'2020'!$C$3:$G$385,Z$5,FALSE)</f>
        <v>4.6820000000000004</v>
      </c>
      <c r="AA37" s="56">
        <f>100*VLOOKUP($A37,'2020'!$C$3:$G$385,AA$5,FALSE)</f>
        <v>9.15</v>
      </c>
      <c r="AC37" s="56">
        <f>VLOOKUP($A37,'2021'!$C$3:$G$385,AC$5,FALSE)</f>
        <v>52.06</v>
      </c>
      <c r="AD37" s="56">
        <f>VLOOKUP($A37,'2021'!$C$3:$G$385,AD$5,FALSE)</f>
        <v>4.9640000000000004</v>
      </c>
      <c r="AE37" s="56">
        <f>100*VLOOKUP($A37,'2021'!$C$3:$G$385,AE$5,FALSE)</f>
        <v>9.5399999999999991</v>
      </c>
      <c r="AG37" s="56">
        <f>VLOOKUP($A37,'2022'!$C$3:$G$385,AG$5,FALSE)</f>
        <v>52.99</v>
      </c>
      <c r="AH37" s="56">
        <f>VLOOKUP($A37,'2022'!$C$3:$G$385,AH$5,FALSE)</f>
        <v>5.4589999999999996</v>
      </c>
      <c r="AI37" s="56">
        <f>100*VLOOKUP($A37,'2022'!$C$3:$G$385,AI$5,FALSE)</f>
        <v>10.299999999999999</v>
      </c>
    </row>
    <row r="38" spans="1:35" x14ac:dyDescent="0.3">
      <c r="A38" t="s">
        <v>355</v>
      </c>
      <c r="B38" t="str">
        <f>VLOOKUP(A38,class!A$1:B$455,2,FALSE)</f>
        <v>Metropolitan District</v>
      </c>
      <c r="C38" t="str">
        <f>IF(B38="Shire District",VLOOKUP(A38,counties!A$2:B$271,2,FALSE),"")</f>
        <v/>
      </c>
      <c r="D38" t="str">
        <f>VLOOKUP($A38,classifications!$A$3:$C$340,3,FALSE)</f>
        <v>Predominantly Urban</v>
      </c>
      <c r="E38" s="56">
        <f>VLOOKUP($A38,'2015'!$L$3:$P$372,E$5,FALSE)</f>
        <v>212.3</v>
      </c>
      <c r="F38" s="56">
        <f>VLOOKUP($A38,'2015'!$L$3:$P$372,F$5,FALSE)</f>
        <v>14.837</v>
      </c>
      <c r="G38" s="56">
        <f>100*VLOOKUP($A38,'2015'!$L$3:$P$372,G$5,FALSE)</f>
        <v>6.99</v>
      </c>
      <c r="I38" s="56">
        <f>VLOOKUP($A38,'2016'!$L$3:$P$371,I$5,FALSE)</f>
        <v>213.79</v>
      </c>
      <c r="J38" s="56">
        <f>VLOOKUP($A38,'2016'!$L$3:$P$371,J$5,FALSE)</f>
        <v>14.872</v>
      </c>
      <c r="K38" s="56">
        <f>100*VLOOKUP($A38,'2016'!$L$3:$P$371,K$5,FALSE)</f>
        <v>6.9599999999999991</v>
      </c>
      <c r="M38" s="56">
        <f>VLOOKUP($A38,'2017'!$L$3:$P$371,M$5,FALSE)</f>
        <v>215.16</v>
      </c>
      <c r="N38" s="56">
        <f>VLOOKUP($A38,'2017'!$L$3:$P$371,N$5,FALSE)</f>
        <v>14.986000000000001</v>
      </c>
      <c r="O38" s="56">
        <f>100*VLOOKUP($A38,'2017'!$L$3:$P$371,O$5,FALSE)</f>
        <v>6.97</v>
      </c>
      <c r="Q38" s="56">
        <f>VLOOKUP($A38,'2018'!$L$3:$P$371,Q$5,FALSE)</f>
        <v>216.7</v>
      </c>
      <c r="R38" s="56">
        <f>VLOOKUP($A38,'2018'!$L$3:$P$371,R$5,FALSE)</f>
        <v>15.358000000000001</v>
      </c>
      <c r="S38" s="56">
        <f>100*VLOOKUP($A38,'2018'!$L$3:$P$371,S$5,FALSE)</f>
        <v>7.0900000000000007</v>
      </c>
      <c r="U38" s="56">
        <f>VLOOKUP($A38,'2019'!$L$3:$P$371,U$5,FALSE)</f>
        <v>218.19</v>
      </c>
      <c r="V38" s="56">
        <f>VLOOKUP($A38,'2019'!$L$3:$P$371,V$5,FALSE)</f>
        <v>16.088000000000001</v>
      </c>
      <c r="W38" s="56">
        <f>100*VLOOKUP($A38,'2019'!$L$3:$P$371,W$5,FALSE)</f>
        <v>7.37</v>
      </c>
      <c r="Y38" s="56">
        <f>VLOOKUP($A38,'2020'!$C$3:$G$385,Y$5,FALSE)</f>
        <v>219.14</v>
      </c>
      <c r="Z38" s="56">
        <f>VLOOKUP($A38,'2020'!$C$3:$G$385,Z$5,FALSE)</f>
        <v>16.201000000000001</v>
      </c>
      <c r="AA38" s="56">
        <f>100*VLOOKUP($A38,'2020'!$C$3:$G$385,AA$5,FALSE)</f>
        <v>7.39</v>
      </c>
      <c r="AC38" s="56">
        <f>VLOOKUP($A38,'2021'!$C$3:$G$385,AC$5,FALSE)</f>
        <v>219.63</v>
      </c>
      <c r="AD38" s="56">
        <f>VLOOKUP($A38,'2021'!$C$3:$G$385,AD$5,FALSE)</f>
        <v>15.811999999999999</v>
      </c>
      <c r="AE38" s="56">
        <f>100*VLOOKUP($A38,'2021'!$C$3:$G$385,AE$5,FALSE)</f>
        <v>7.1999999999999993</v>
      </c>
      <c r="AG38" s="56">
        <f>VLOOKUP($A38,'2022'!$C$3:$G$385,AG$5,FALSE)</f>
        <v>220.71</v>
      </c>
      <c r="AH38" s="56">
        <f>VLOOKUP($A38,'2022'!$C$3:$G$385,AH$5,FALSE)</f>
        <v>16.024000000000001</v>
      </c>
      <c r="AI38" s="56">
        <f>100*VLOOKUP($A38,'2022'!$C$3:$G$385,AI$5,FALSE)</f>
        <v>7.26</v>
      </c>
    </row>
    <row r="39" spans="1:35" x14ac:dyDescent="0.3">
      <c r="A39" t="s">
        <v>27</v>
      </c>
      <c r="B39" t="str">
        <f>VLOOKUP(A39,class!A$1:B$455,2,FALSE)</f>
        <v>Shire District</v>
      </c>
      <c r="C39" t="str">
        <f>IF(B39="Shire District",VLOOKUP(A39,counties!A$2:B$271,2,FALSE),"")</f>
        <v>Essex</v>
      </c>
      <c r="D39" t="str">
        <f>VLOOKUP($A39,classifications!$A$3:$C$340,3,FALSE)</f>
        <v>Predominantly Rural</v>
      </c>
      <c r="E39" s="56">
        <f>VLOOKUP($A39,'2015'!$L$3:$P$372,E$5,FALSE)</f>
        <v>63.12</v>
      </c>
      <c r="F39" s="56">
        <f>VLOOKUP($A39,'2015'!$L$3:$P$372,F$5,FALSE)</f>
        <v>16.05</v>
      </c>
      <c r="G39" s="56">
        <f>100*VLOOKUP($A39,'2015'!$L$3:$P$372,G$5,FALSE)</f>
        <v>25.430000000000003</v>
      </c>
      <c r="I39" s="56">
        <f>VLOOKUP($A39,'2016'!$L$3:$P$371,I$5,FALSE)</f>
        <v>63.68</v>
      </c>
      <c r="J39" s="56">
        <f>VLOOKUP($A39,'2016'!$L$3:$P$371,J$5,FALSE)</f>
        <v>15.983000000000001</v>
      </c>
      <c r="K39" s="56">
        <f>100*VLOOKUP($A39,'2016'!$L$3:$P$371,K$5,FALSE)</f>
        <v>25.1</v>
      </c>
      <c r="M39" s="56">
        <f>VLOOKUP($A39,'2017'!$L$3:$P$371,M$5,FALSE)</f>
        <v>64.040000000000006</v>
      </c>
      <c r="N39" s="56">
        <f>VLOOKUP($A39,'2017'!$L$3:$P$371,N$5,FALSE)</f>
        <v>15.89</v>
      </c>
      <c r="O39" s="56">
        <f>100*VLOOKUP($A39,'2017'!$L$3:$P$371,O$5,FALSE)</f>
        <v>24.81</v>
      </c>
      <c r="Q39" s="56">
        <f>VLOOKUP($A39,'2018'!$L$3:$P$371,Q$5,FALSE)</f>
        <v>64.430000000000007</v>
      </c>
      <c r="R39" s="56">
        <f>VLOOKUP($A39,'2018'!$L$3:$P$371,R$5,FALSE)</f>
        <v>15.318</v>
      </c>
      <c r="S39" s="56">
        <f>100*VLOOKUP($A39,'2018'!$L$3:$P$371,S$5,FALSE)</f>
        <v>23.77</v>
      </c>
      <c r="U39" s="56">
        <f>VLOOKUP($A39,'2019'!$L$3:$P$371,U$5,FALSE)</f>
        <v>64.849999999999994</v>
      </c>
      <c r="V39" s="56">
        <f>VLOOKUP($A39,'2019'!$L$3:$P$371,V$5,FALSE)</f>
        <v>14.858000000000001</v>
      </c>
      <c r="W39" s="56">
        <f>100*VLOOKUP($A39,'2019'!$L$3:$P$371,W$5,FALSE)</f>
        <v>22.91</v>
      </c>
      <c r="Y39" s="56">
        <f>VLOOKUP($A39,'2020'!$C$3:$G$385,Y$5,FALSE)</f>
        <v>65.91</v>
      </c>
      <c r="Z39" s="56">
        <f>VLOOKUP($A39,'2020'!$C$3:$G$385,Z$5,FALSE)</f>
        <v>15.416</v>
      </c>
      <c r="AA39" s="56">
        <f>100*VLOOKUP($A39,'2020'!$C$3:$G$385,AA$5,FALSE)</f>
        <v>23.39</v>
      </c>
      <c r="AC39" s="56">
        <f>VLOOKUP($A39,'2021'!$C$3:$G$385,AC$5,FALSE)</f>
        <v>66.63</v>
      </c>
      <c r="AD39" s="56">
        <f>VLOOKUP($A39,'2021'!$C$3:$G$385,AD$5,FALSE)</f>
        <v>15.244</v>
      </c>
      <c r="AE39" s="56">
        <f>100*VLOOKUP($A39,'2021'!$C$3:$G$385,AE$5,FALSE)</f>
        <v>22.88</v>
      </c>
      <c r="AG39" s="56">
        <f>VLOOKUP($A39,'2022'!$C$3:$G$385,AG$5,FALSE)</f>
        <v>67.94</v>
      </c>
      <c r="AH39" s="56">
        <f>VLOOKUP($A39,'2022'!$C$3:$G$385,AH$5,FALSE)</f>
        <v>15.497</v>
      </c>
      <c r="AI39" s="56">
        <f>100*VLOOKUP($A39,'2022'!$C$3:$G$385,AI$5,FALSE)</f>
        <v>22.81</v>
      </c>
    </row>
    <row r="40" spans="1:35" x14ac:dyDescent="0.3">
      <c r="A40" t="s">
        <v>28</v>
      </c>
      <c r="B40" t="str">
        <f>VLOOKUP(A40,class!A$1:B$455,2,FALSE)</f>
        <v>Shire District</v>
      </c>
      <c r="C40" t="str">
        <f>IF(B40="Shire District",VLOOKUP(A40,counties!A$2:B$271,2,FALSE),"")</f>
        <v>Norfolk</v>
      </c>
      <c r="D40" t="str">
        <f>VLOOKUP($A40,classifications!$A$3:$C$340,3,FALSE)</f>
        <v>Predominantly Rural</v>
      </c>
      <c r="E40" s="56">
        <f>VLOOKUP($A40,'2015'!$L$3:$P$372,E$5,FALSE)</f>
        <v>58.89</v>
      </c>
      <c r="F40" s="56">
        <f>VLOOKUP($A40,'2015'!$L$3:$P$372,F$5,FALSE)</f>
        <v>26.32</v>
      </c>
      <c r="G40" s="56">
        <f>100*VLOOKUP($A40,'2015'!$L$3:$P$372,G$5,FALSE)</f>
        <v>44.690000000000005</v>
      </c>
      <c r="I40" s="56">
        <f>VLOOKUP($A40,'2016'!$L$3:$P$371,I$5,FALSE)</f>
        <v>59.52</v>
      </c>
      <c r="J40" s="56">
        <f>VLOOKUP($A40,'2016'!$L$3:$P$371,J$5,FALSE)</f>
        <v>26.146000000000001</v>
      </c>
      <c r="K40" s="56">
        <f>100*VLOOKUP($A40,'2016'!$L$3:$P$371,K$5,FALSE)</f>
        <v>43.93</v>
      </c>
      <c r="M40" s="56">
        <f>VLOOKUP($A40,'2017'!$L$3:$P$371,M$5,FALSE)</f>
        <v>60.24</v>
      </c>
      <c r="N40" s="56">
        <f>VLOOKUP($A40,'2017'!$L$3:$P$371,N$5,FALSE)</f>
        <v>26.484999999999999</v>
      </c>
      <c r="O40" s="56">
        <f>100*VLOOKUP($A40,'2017'!$L$3:$P$371,O$5,FALSE)</f>
        <v>43.97</v>
      </c>
      <c r="Q40" s="56">
        <f>VLOOKUP($A40,'2018'!$L$3:$P$371,Q$5,FALSE)</f>
        <v>60.72</v>
      </c>
      <c r="R40" s="56">
        <f>VLOOKUP($A40,'2018'!$L$3:$P$371,R$5,FALSE)</f>
        <v>26.251999999999999</v>
      </c>
      <c r="S40" s="56">
        <f>100*VLOOKUP($A40,'2018'!$L$3:$P$371,S$5,FALSE)</f>
        <v>43.230000000000004</v>
      </c>
      <c r="U40" s="56">
        <f>VLOOKUP($A40,'2019'!$L$3:$P$371,U$5,FALSE)</f>
        <v>61.39</v>
      </c>
      <c r="V40" s="56">
        <f>VLOOKUP($A40,'2019'!$L$3:$P$371,V$5,FALSE)</f>
        <v>26.257000000000001</v>
      </c>
      <c r="W40" s="56">
        <f>100*VLOOKUP($A40,'2019'!$L$3:$P$371,W$5,FALSE)</f>
        <v>42.77</v>
      </c>
      <c r="Y40" s="56">
        <f>VLOOKUP($A40,'2020'!$C$3:$G$385,Y$5,FALSE)</f>
        <v>62.04</v>
      </c>
      <c r="Z40" s="56">
        <f>VLOOKUP($A40,'2020'!$C$3:$G$385,Z$5,FALSE)</f>
        <v>26.782</v>
      </c>
      <c r="AA40" s="56">
        <f>100*VLOOKUP($A40,'2020'!$C$3:$G$385,AA$5,FALSE)</f>
        <v>43.169999999999995</v>
      </c>
      <c r="AC40" s="56">
        <f>VLOOKUP($A40,'2021'!$C$3:$G$385,AC$5,FALSE)</f>
        <v>62.71</v>
      </c>
      <c r="AD40" s="56">
        <f>VLOOKUP($A40,'2021'!$C$3:$G$385,AD$5,FALSE)</f>
        <v>26.875</v>
      </c>
      <c r="AE40" s="56">
        <f>100*VLOOKUP($A40,'2021'!$C$3:$G$385,AE$5,FALSE)</f>
        <v>42.86</v>
      </c>
      <c r="AG40" s="56">
        <f>VLOOKUP($A40,'2022'!$C$3:$G$385,AG$5,FALSE)</f>
        <v>63.39</v>
      </c>
      <c r="AH40" s="56">
        <f>VLOOKUP($A40,'2022'!$C$3:$G$385,AH$5,FALSE)</f>
        <v>26.949000000000002</v>
      </c>
      <c r="AI40" s="56">
        <f>100*VLOOKUP($A40,'2022'!$C$3:$G$385,AI$5,FALSE)</f>
        <v>42.51</v>
      </c>
    </row>
    <row r="41" spans="1:35" x14ac:dyDescent="0.3">
      <c r="A41" t="s">
        <v>364</v>
      </c>
      <c r="B41" t="str">
        <f>VLOOKUP(A41,class!A$1:B$455,2,FALSE)</f>
        <v>London Borough</v>
      </c>
      <c r="C41" t="str">
        <f>IF(B41="Shire District",VLOOKUP(A41,counties!A$2:B$271,2,FALSE),"")</f>
        <v/>
      </c>
      <c r="D41" t="str">
        <f>VLOOKUP($A41,classifications!$A$3:$C$340,3,FALSE)</f>
        <v>Predominantly Urban</v>
      </c>
      <c r="E41" s="56">
        <f>VLOOKUP($A41,'2015'!$L$3:$P$372,E$5,FALSE)</f>
        <v>114.96</v>
      </c>
      <c r="F41" s="56">
        <f>VLOOKUP($A41,'2015'!$L$3:$P$372,F$5,FALSE)</f>
        <v>12.449</v>
      </c>
      <c r="G41" s="56">
        <f>100*VLOOKUP($A41,'2015'!$L$3:$P$372,G$5,FALSE)</f>
        <v>10.83</v>
      </c>
      <c r="I41" s="56">
        <f>VLOOKUP($A41,'2016'!$L$3:$P$371,I$5,FALSE)</f>
        <v>117.75</v>
      </c>
      <c r="J41" s="56">
        <f>VLOOKUP($A41,'2016'!$L$3:$P$371,J$5,FALSE)</f>
        <v>14.855</v>
      </c>
      <c r="K41" s="56">
        <f>100*VLOOKUP($A41,'2016'!$L$3:$P$371,K$5,FALSE)</f>
        <v>12.620000000000001</v>
      </c>
      <c r="M41" s="56">
        <f>VLOOKUP($A41,'2017'!$L$3:$P$371,M$5,FALSE)</f>
        <v>119.96</v>
      </c>
      <c r="N41" s="56">
        <f>VLOOKUP($A41,'2017'!$L$3:$P$371,N$5,FALSE)</f>
        <v>16.844999999999999</v>
      </c>
      <c r="O41" s="56">
        <f>100*VLOOKUP($A41,'2017'!$L$3:$P$371,O$5,FALSE)</f>
        <v>14.04</v>
      </c>
      <c r="Q41" s="56">
        <f>VLOOKUP($A41,'2018'!$L$3:$P$371,Q$5,FALSE)</f>
        <v>121.18</v>
      </c>
      <c r="R41" s="56">
        <f>VLOOKUP($A41,'2018'!$L$3:$P$371,R$5,FALSE)</f>
        <v>17.998999999999999</v>
      </c>
      <c r="S41" s="56">
        <f>100*VLOOKUP($A41,'2018'!$L$3:$P$371,S$5,FALSE)</f>
        <v>14.85</v>
      </c>
      <c r="U41" s="56">
        <f>VLOOKUP($A41,'2019'!$L$3:$P$371,U$5,FALSE)</f>
        <v>122.67</v>
      </c>
      <c r="V41" s="56">
        <f>VLOOKUP($A41,'2019'!$L$3:$P$371,V$5,FALSE)</f>
        <v>19.210999999999999</v>
      </c>
      <c r="W41" s="56">
        <f>100*VLOOKUP($A41,'2019'!$L$3:$P$371,W$5,FALSE)</f>
        <v>15.659999999999998</v>
      </c>
      <c r="Y41" s="56">
        <f>VLOOKUP($A41,'2020'!$C$3:$G$385,Y$5,FALSE)</f>
        <v>124.53</v>
      </c>
      <c r="Z41" s="56">
        <f>VLOOKUP($A41,'2020'!$C$3:$G$385,Z$5,FALSE)</f>
        <v>20.859000000000002</v>
      </c>
      <c r="AA41" s="56">
        <f>100*VLOOKUP($A41,'2020'!$C$3:$G$385,AA$5,FALSE)</f>
        <v>16.75</v>
      </c>
      <c r="AC41" s="56">
        <f>VLOOKUP($A41,'2021'!$C$3:$G$385,AC$5,FALSE)</f>
        <v>126.84</v>
      </c>
      <c r="AD41" s="56">
        <f>VLOOKUP($A41,'2021'!$C$3:$G$385,AD$5,FALSE)</f>
        <v>23.265000000000001</v>
      </c>
      <c r="AE41" s="56">
        <f>100*VLOOKUP($A41,'2021'!$C$3:$G$385,AE$5,FALSE)</f>
        <v>18.34</v>
      </c>
      <c r="AG41" s="56">
        <f>VLOOKUP($A41,'2022'!$C$3:$G$385,AG$5,FALSE)</f>
        <v>129.52000000000001</v>
      </c>
      <c r="AH41" s="56">
        <f>VLOOKUP($A41,'2022'!$C$3:$G$385,AH$5,FALSE)</f>
        <v>25.826000000000001</v>
      </c>
      <c r="AI41" s="56">
        <f>100*VLOOKUP($A41,'2022'!$C$3:$G$385,AI$5,FALSE)</f>
        <v>19.939999999999998</v>
      </c>
    </row>
    <row r="42" spans="1:35" x14ac:dyDescent="0.3">
      <c r="A42" t="s">
        <v>213</v>
      </c>
      <c r="B42" t="str">
        <f>VLOOKUP(A42,class!A$1:B$455,2,FALSE)</f>
        <v>Shire District</v>
      </c>
      <c r="C42" t="str">
        <f>IF(B42="Shire District",VLOOKUP(A42,counties!A$2:B$271,2,FALSE),"")</f>
        <v>Essex</v>
      </c>
      <c r="D42" t="str">
        <f>VLOOKUP($A42,classifications!$A$3:$C$340,3,FALSE)</f>
        <v>Urban with Significant Rural</v>
      </c>
      <c r="E42" s="56">
        <f>VLOOKUP($A42,'2015'!$L$3:$P$372,E$5,FALSE)</f>
        <v>32.79</v>
      </c>
      <c r="F42" s="56">
        <f>VLOOKUP($A42,'2015'!$L$3:$P$372,F$5,FALSE)</f>
        <v>2.9239999999999999</v>
      </c>
      <c r="G42" s="56">
        <f>100*VLOOKUP($A42,'2015'!$L$3:$P$372,G$5,FALSE)</f>
        <v>8.92</v>
      </c>
      <c r="I42" s="56">
        <f>VLOOKUP($A42,'2016'!$L$3:$P$371,I$5,FALSE)</f>
        <v>32.9</v>
      </c>
      <c r="J42" s="56">
        <f>VLOOKUP($A42,'2016'!$L$3:$P$371,J$5,FALSE)</f>
        <v>2.8039999999999998</v>
      </c>
      <c r="K42" s="56">
        <f>100*VLOOKUP($A42,'2016'!$L$3:$P$371,K$5,FALSE)</f>
        <v>8.52</v>
      </c>
      <c r="M42" s="56">
        <f>VLOOKUP($A42,'2017'!$L$3:$P$371,M$5,FALSE)</f>
        <v>33.07</v>
      </c>
      <c r="N42" s="56">
        <f>VLOOKUP($A42,'2017'!$L$3:$P$371,N$5,FALSE)</f>
        <v>2.786</v>
      </c>
      <c r="O42" s="56">
        <f>100*VLOOKUP($A42,'2017'!$L$3:$P$371,O$5,FALSE)</f>
        <v>8.42</v>
      </c>
      <c r="Q42" s="56">
        <f>VLOOKUP($A42,'2018'!$L$3:$P$371,Q$5,FALSE)</f>
        <v>33.29</v>
      </c>
      <c r="R42" s="56">
        <f>VLOOKUP($A42,'2018'!$L$3:$P$371,R$5,FALSE)</f>
        <v>2.7879999999999998</v>
      </c>
      <c r="S42" s="56">
        <f>100*VLOOKUP($A42,'2018'!$L$3:$P$371,S$5,FALSE)</f>
        <v>8.3699999999999992</v>
      </c>
      <c r="U42" s="56">
        <f>VLOOKUP($A42,'2019'!$L$3:$P$371,U$5,FALSE)</f>
        <v>33.71</v>
      </c>
      <c r="V42" s="56">
        <f>VLOOKUP($A42,'2019'!$L$3:$P$371,V$5,FALSE)</f>
        <v>3.1360000000000001</v>
      </c>
      <c r="W42" s="56">
        <f>100*VLOOKUP($A42,'2019'!$L$3:$P$371,W$5,FALSE)</f>
        <v>9.3000000000000007</v>
      </c>
      <c r="Y42" s="56">
        <f>VLOOKUP($A42,'2020'!$C$3:$G$385,Y$5,FALSE)</f>
        <v>34.01</v>
      </c>
      <c r="Z42" s="56">
        <f>VLOOKUP($A42,'2020'!$C$3:$G$385,Z$5,FALSE)</f>
        <v>3.3410000000000002</v>
      </c>
      <c r="AA42" s="56">
        <f>100*VLOOKUP($A42,'2020'!$C$3:$G$385,AA$5,FALSE)</f>
        <v>9.82</v>
      </c>
      <c r="AC42" s="56">
        <f>VLOOKUP($A42,'2021'!$C$3:$G$385,AC$5,FALSE)</f>
        <v>34.119999999999997</v>
      </c>
      <c r="AD42" s="56">
        <f>VLOOKUP($A42,'2021'!$C$3:$G$385,AD$5,FALSE)</f>
        <v>3.25</v>
      </c>
      <c r="AE42" s="56">
        <f>100*VLOOKUP($A42,'2021'!$C$3:$G$385,AE$5,FALSE)</f>
        <v>9.5299999999999994</v>
      </c>
      <c r="AG42" s="56">
        <f>VLOOKUP($A42,'2022'!$C$3:$G$385,AG$5,FALSE)</f>
        <v>34.450000000000003</v>
      </c>
      <c r="AH42" s="56">
        <f>VLOOKUP($A42,'2022'!$C$3:$G$385,AH$5,FALSE)</f>
        <v>3.4359999999999999</v>
      </c>
      <c r="AI42" s="56">
        <f>100*VLOOKUP($A42,'2022'!$C$3:$G$385,AI$5,FALSE)</f>
        <v>9.9699999999999989</v>
      </c>
    </row>
    <row r="43" spans="1:35" x14ac:dyDescent="0.3">
      <c r="A43" t="s">
        <v>179</v>
      </c>
      <c r="B43" t="str">
        <f>VLOOKUP(A43,class!A$1:B$455,2,FALSE)</f>
        <v>Unitary Authority</v>
      </c>
      <c r="C43" t="str">
        <f>IF(B43="Shire District",VLOOKUP(A43,counties!A$2:B$271,2,FALSE),"")</f>
        <v/>
      </c>
      <c r="D43" t="str">
        <f>VLOOKUP($A43,classifications!$A$3:$C$340,3,FALSE)</f>
        <v>Predominantly Urban</v>
      </c>
      <c r="E43" s="56">
        <f>VLOOKUP($A43,'2015'!$L$3:$P$372,E$5,FALSE)</f>
        <v>127.85</v>
      </c>
      <c r="F43" s="56">
        <f>VLOOKUP($A43,'2015'!$L$3:$P$372,F$5,FALSE)</f>
        <v>18.32</v>
      </c>
      <c r="G43" s="56">
        <f>100*VLOOKUP($A43,'2015'!$L$3:$P$372,G$5,FALSE)</f>
        <v>14.330000000000002</v>
      </c>
      <c r="I43" s="56">
        <f>VLOOKUP($A43,'2016'!$L$3:$P$371,I$5,FALSE)</f>
        <v>128.63</v>
      </c>
      <c r="J43" s="56">
        <f>VLOOKUP($A43,'2016'!$L$3:$P$371,J$5,FALSE)</f>
        <v>18.785</v>
      </c>
      <c r="K43" s="56">
        <f>100*VLOOKUP($A43,'2016'!$L$3:$P$371,K$5,FALSE)</f>
        <v>14.6</v>
      </c>
      <c r="M43" s="56">
        <f>VLOOKUP($A43,'2017'!$L$3:$P$371,M$5,FALSE)</f>
        <v>129.33000000000001</v>
      </c>
      <c r="N43" s="56">
        <f>VLOOKUP($A43,'2017'!$L$3:$P$371,N$5,FALSE)</f>
        <v>19.196999999999999</v>
      </c>
      <c r="O43" s="56">
        <f>100*VLOOKUP($A43,'2017'!$L$3:$P$371,O$5,FALSE)</f>
        <v>14.84</v>
      </c>
      <c r="Q43" s="56">
        <f>VLOOKUP($A43,'2018'!$L$3:$P$371,Q$5,FALSE)</f>
        <v>129.80000000000001</v>
      </c>
      <c r="R43" s="56">
        <f>VLOOKUP($A43,'2018'!$L$3:$P$371,R$5,FALSE)</f>
        <v>19.417000000000002</v>
      </c>
      <c r="S43" s="56">
        <f>100*VLOOKUP($A43,'2018'!$L$3:$P$371,S$5,FALSE)</f>
        <v>14.96</v>
      </c>
      <c r="U43" s="56">
        <f>VLOOKUP($A43,'2019'!$L$3:$P$371,U$5,FALSE)</f>
        <v>130.21</v>
      </c>
      <c r="V43" s="56">
        <f>VLOOKUP($A43,'2019'!$L$3:$P$371,V$5,FALSE)</f>
        <v>19.440000000000001</v>
      </c>
      <c r="W43" s="56">
        <f>100*VLOOKUP($A43,'2019'!$L$3:$P$371,W$5,FALSE)</f>
        <v>14.93</v>
      </c>
      <c r="Y43" s="56">
        <f>VLOOKUP($A43,'2020'!$C$3:$G$385,Y$5,FALSE)</f>
        <v>130.69</v>
      </c>
      <c r="Z43" s="56">
        <f>VLOOKUP($A43,'2020'!$C$3:$G$385,Z$5,FALSE)</f>
        <v>19.731000000000002</v>
      </c>
      <c r="AA43" s="56">
        <f>100*VLOOKUP($A43,'2020'!$C$3:$G$385,AA$5,FALSE)</f>
        <v>15.1</v>
      </c>
      <c r="AC43" s="56">
        <f>VLOOKUP($A43,'2021'!$C$3:$G$385,AC$5,FALSE)</f>
        <v>131.24</v>
      </c>
      <c r="AD43" s="56">
        <f>VLOOKUP($A43,'2021'!$C$3:$G$385,AD$5,FALSE)</f>
        <v>20.257000000000001</v>
      </c>
      <c r="AE43" s="56">
        <f>100*VLOOKUP($A43,'2021'!$C$3:$G$385,AE$5,FALSE)</f>
        <v>15.440000000000001</v>
      </c>
      <c r="AG43" s="56">
        <f>VLOOKUP($A43,'2022'!$C$3:$G$385,AG$5,FALSE)</f>
        <v>132.16999999999999</v>
      </c>
      <c r="AH43" s="56">
        <f>VLOOKUP($A43,'2022'!$C$3:$G$385,AH$5,FALSE)</f>
        <v>21.055</v>
      </c>
      <c r="AI43" s="56">
        <f>100*VLOOKUP($A43,'2022'!$C$3:$G$385,AI$5,FALSE)</f>
        <v>15.93</v>
      </c>
    </row>
    <row r="44" spans="1:35" x14ac:dyDescent="0.3">
      <c r="A44" t="s">
        <v>1299</v>
      </c>
      <c r="B44" t="str">
        <f>VLOOKUP(A44,class!A$1:B$455,2,FALSE)</f>
        <v>Unitary Authority</v>
      </c>
      <c r="C44" t="str">
        <f>IF(B44="Shire District",VLOOKUP(A44,counties!A$2:B$271,2,FALSE),"")</f>
        <v/>
      </c>
      <c r="D44" t="str">
        <f>VLOOKUP($A44,classifications!$A$3:$C$340,3,FALSE)</f>
        <v>Predominantly Urban</v>
      </c>
      <c r="E44" s="56">
        <f>VLOOKUP($A44,'2015'!$L$3:$P$372,E$5,FALSE)</f>
        <v>194.65</v>
      </c>
      <c r="F44" s="56">
        <f>VLOOKUP($A44,'2015'!$L$3:$P$372,F$5,FALSE)</f>
        <v>25.167000000000002</v>
      </c>
      <c r="G44" s="56">
        <f>100*VLOOKUP($A44,'2015'!$L$3:$P$372,G$5,FALSE)</f>
        <v>12.93</v>
      </c>
      <c r="I44" s="56">
        <f>VLOOKUP($A44,'2016'!$L$3:$P$371,I$5,FALSE)</f>
        <v>196.23</v>
      </c>
      <c r="J44" s="56">
        <f>VLOOKUP($A44,'2016'!$L$3:$P$371,J$5,FALSE)</f>
        <v>25.42</v>
      </c>
      <c r="K44" s="56">
        <f>100*VLOOKUP($A44,'2016'!$L$3:$P$371,K$5,FALSE)</f>
        <v>12.950000000000001</v>
      </c>
      <c r="M44" s="56">
        <f>VLOOKUP($A44,'2017'!$L$3:$P$371,M$5,FALSE)</f>
        <v>198.35</v>
      </c>
      <c r="N44" s="56">
        <f>VLOOKUP($A44,'2017'!$L$3:$P$371,N$5,FALSE)</f>
        <v>26.768999999999998</v>
      </c>
      <c r="O44" s="56">
        <f>100*VLOOKUP($A44,'2017'!$L$3:$P$371,O$5,FALSE)</f>
        <v>13.5</v>
      </c>
      <c r="Q44" s="56">
        <f>VLOOKUP($A44,'2018'!$L$3:$P$371,Q$5,FALSE)</f>
        <v>200.28</v>
      </c>
      <c r="R44" s="56">
        <f>VLOOKUP($A44,'2018'!$L$3:$P$371,R$5,FALSE)</f>
        <v>27.794</v>
      </c>
      <c r="S44" s="56">
        <f>100*VLOOKUP($A44,'2018'!$L$3:$P$371,S$5,FALSE)</f>
        <v>13.88</v>
      </c>
      <c r="U44" s="56">
        <f>VLOOKUP($A44,'2019'!$L$3:$P$371,U$5,FALSE)</f>
        <v>201.98</v>
      </c>
      <c r="V44" s="56">
        <f>VLOOKUP($A44,'2019'!$L$3:$P$371,V$5,FALSE)</f>
        <v>28.635000000000002</v>
      </c>
      <c r="W44" s="56">
        <f>100*VLOOKUP($A44,'2019'!$L$3:$P$371,W$5,FALSE)</f>
        <v>14.180000000000001</v>
      </c>
      <c r="Y44" s="56">
        <f>VLOOKUP($A44,'2020'!$C$3:$G$385,Y$5,FALSE)</f>
        <v>203.49</v>
      </c>
      <c r="Z44" s="56">
        <f>VLOOKUP($A44,'2020'!$C$3:$G$385,Z$5,FALSE)</f>
        <v>29.422000000000001</v>
      </c>
      <c r="AA44" s="56">
        <f>100*VLOOKUP($A44,'2020'!$C$3:$G$385,AA$5,FALSE)</f>
        <v>14.46</v>
      </c>
      <c r="AC44" s="56">
        <f>VLOOKUP($A44,'2021'!$C$3:$G$385,AC$5,FALSE)</f>
        <v>204.93</v>
      </c>
      <c r="AD44" s="56">
        <f>VLOOKUP($A44,'2021'!$C$3:$G$385,AD$5,FALSE)</f>
        <v>30.605</v>
      </c>
      <c r="AE44" s="56">
        <f>100*VLOOKUP($A44,'2021'!$C$3:$G$385,AE$5,FALSE)</f>
        <v>14.93</v>
      </c>
      <c r="AG44" s="56">
        <f>VLOOKUP($A44,'2022'!$C$3:$G$385,AG$5,FALSE)</f>
        <v>207.14</v>
      </c>
      <c r="AH44" s="56">
        <f>VLOOKUP($A44,'2022'!$C$3:$G$385,AH$5,FALSE)</f>
        <v>32.506</v>
      </c>
      <c r="AI44" s="56">
        <f>100*VLOOKUP($A44,'2022'!$C$3:$G$385,AI$5,FALSE)</f>
        <v>15.690000000000001</v>
      </c>
    </row>
    <row r="45" spans="1:35" x14ac:dyDescent="0.3">
      <c r="A45" t="s">
        <v>270</v>
      </c>
      <c r="B45" t="str">
        <f>VLOOKUP(A45,class!A$1:B$455,2,FALSE)</f>
        <v>Shire District</v>
      </c>
      <c r="C45" t="str">
        <f>IF(B45="Shire District",VLOOKUP(A45,counties!A$2:B$271,2,FALSE),"")</f>
        <v>Norfolk</v>
      </c>
      <c r="D45" t="str">
        <f>VLOOKUP($A45,classifications!$A$3:$C$340,3,FALSE)</f>
        <v>Urban with Significant Rural</v>
      </c>
      <c r="E45" s="56">
        <f>VLOOKUP($A45,'2015'!$L$3:$P$372,E$5,FALSE)</f>
        <v>55.85</v>
      </c>
      <c r="F45" s="56">
        <f>VLOOKUP($A45,'2015'!$L$3:$P$372,F$5,FALSE)</f>
        <v>13.407999999999999</v>
      </c>
      <c r="G45" s="56">
        <f>100*VLOOKUP($A45,'2015'!$L$3:$P$372,G$5,FALSE)</f>
        <v>24.01</v>
      </c>
      <c r="I45" s="56">
        <f>VLOOKUP($A45,'2016'!$L$3:$P$371,I$5,FALSE)</f>
        <v>56.3</v>
      </c>
      <c r="J45" s="56">
        <f>VLOOKUP($A45,'2016'!$L$3:$P$371,J$5,FALSE)</f>
        <v>12.648999999999999</v>
      </c>
      <c r="K45" s="56">
        <f>100*VLOOKUP($A45,'2016'!$L$3:$P$371,K$5,FALSE)</f>
        <v>22.470000000000002</v>
      </c>
      <c r="M45" s="56">
        <f>VLOOKUP($A45,'2017'!$L$3:$P$371,M$5,FALSE)</f>
        <v>57.04</v>
      </c>
      <c r="N45" s="56">
        <f>VLOOKUP($A45,'2017'!$L$3:$P$371,N$5,FALSE)</f>
        <v>12.757999999999999</v>
      </c>
      <c r="O45" s="56">
        <f>100*VLOOKUP($A45,'2017'!$L$3:$P$371,O$5,FALSE)</f>
        <v>22.37</v>
      </c>
      <c r="Q45" s="56">
        <f>VLOOKUP($A45,'2018'!$L$3:$P$371,Q$5,FALSE)</f>
        <v>57.65</v>
      </c>
      <c r="R45" s="56">
        <f>VLOOKUP($A45,'2018'!$L$3:$P$371,R$5,FALSE)</f>
        <v>12.478</v>
      </c>
      <c r="S45" s="56">
        <f>100*VLOOKUP($A45,'2018'!$L$3:$P$371,S$5,FALSE)</f>
        <v>21.64</v>
      </c>
      <c r="U45" s="56">
        <f>VLOOKUP($A45,'2019'!$L$3:$P$371,U$5,FALSE)</f>
        <v>58.28</v>
      </c>
      <c r="V45" s="56">
        <f>VLOOKUP($A45,'2019'!$L$3:$P$371,V$5,FALSE)</f>
        <v>12.537000000000001</v>
      </c>
      <c r="W45" s="56">
        <f>100*VLOOKUP($A45,'2019'!$L$3:$P$371,W$5,FALSE)</f>
        <v>21.51</v>
      </c>
      <c r="Y45" s="56">
        <f>VLOOKUP($A45,'2020'!$C$3:$G$385,Y$5,FALSE)</f>
        <v>58.97</v>
      </c>
      <c r="Z45" s="56">
        <f>VLOOKUP($A45,'2020'!$C$3:$G$385,Z$5,FALSE)</f>
        <v>12.867000000000001</v>
      </c>
      <c r="AA45" s="56">
        <f>100*VLOOKUP($A45,'2020'!$C$3:$G$385,AA$5,FALSE)</f>
        <v>21.82</v>
      </c>
      <c r="AC45" s="56">
        <f>VLOOKUP($A45,'2021'!$C$3:$G$385,AC$5,FALSE)</f>
        <v>59.52</v>
      </c>
      <c r="AD45" s="56">
        <f>VLOOKUP($A45,'2021'!$C$3:$G$385,AD$5,FALSE)</f>
        <v>12.587</v>
      </c>
      <c r="AE45" s="56">
        <f>100*VLOOKUP($A45,'2021'!$C$3:$G$385,AE$5,FALSE)</f>
        <v>21.15</v>
      </c>
      <c r="AG45" s="56">
        <f>VLOOKUP($A45,'2022'!$C$3:$G$385,AG$5,FALSE)</f>
        <v>60.13</v>
      </c>
      <c r="AH45" s="56">
        <f>VLOOKUP($A45,'2022'!$C$3:$G$385,AH$5,FALSE)</f>
        <v>12.226000000000001</v>
      </c>
      <c r="AI45" s="56">
        <f>100*VLOOKUP($A45,'2022'!$C$3:$G$385,AI$5,FALSE)</f>
        <v>20.330000000000002</v>
      </c>
    </row>
    <row r="46" spans="1:35" x14ac:dyDescent="0.3">
      <c r="A46" t="s">
        <v>365</v>
      </c>
      <c r="B46" t="str">
        <f>VLOOKUP(A46,class!A$1:B$455,2,FALSE)</f>
        <v>London Borough</v>
      </c>
      <c r="C46" t="str">
        <f>IF(B46="Shire District",VLOOKUP(A46,counties!A$2:B$271,2,FALSE),"")</f>
        <v/>
      </c>
      <c r="D46" t="str">
        <f>VLOOKUP($A46,classifications!$A$3:$C$340,3,FALSE)</f>
        <v>Predominantly Urban</v>
      </c>
      <c r="E46" s="56">
        <f>VLOOKUP($A46,'2015'!$L$3:$P$372,E$5,FALSE)</f>
        <v>137.71</v>
      </c>
      <c r="F46" s="56">
        <f>VLOOKUP($A46,'2015'!$L$3:$P$372,F$5,FALSE)</f>
        <v>7.8259999999999996</v>
      </c>
      <c r="G46" s="56">
        <f>100*VLOOKUP($A46,'2015'!$L$3:$P$372,G$5,FALSE)</f>
        <v>5.6800000000000006</v>
      </c>
      <c r="I46" s="56">
        <f>VLOOKUP($A46,'2016'!$L$3:$P$371,I$5,FALSE)</f>
        <v>138.57</v>
      </c>
      <c r="J46" s="56">
        <f>VLOOKUP($A46,'2016'!$L$3:$P$371,J$5,FALSE)</f>
        <v>7.9950000000000001</v>
      </c>
      <c r="K46" s="56">
        <f>100*VLOOKUP($A46,'2016'!$L$3:$P$371,K$5,FALSE)</f>
        <v>5.7700000000000005</v>
      </c>
      <c r="M46" s="56">
        <f>VLOOKUP($A46,'2017'!$L$3:$P$371,M$5,FALSE)</f>
        <v>139.4</v>
      </c>
      <c r="N46" s="56">
        <f>VLOOKUP($A46,'2017'!$L$3:$P$371,N$5,FALSE)</f>
        <v>8.5039999999999996</v>
      </c>
      <c r="O46" s="56">
        <f>100*VLOOKUP($A46,'2017'!$L$3:$P$371,O$5,FALSE)</f>
        <v>6.1</v>
      </c>
      <c r="Q46" s="56">
        <f>VLOOKUP($A46,'2018'!$L$3:$P$371,Q$5,FALSE)</f>
        <v>140.06</v>
      </c>
      <c r="R46" s="56">
        <f>VLOOKUP($A46,'2018'!$L$3:$P$371,R$5,FALSE)</f>
        <v>8.9220000000000006</v>
      </c>
      <c r="S46" s="56">
        <f>100*VLOOKUP($A46,'2018'!$L$3:$P$371,S$5,FALSE)</f>
        <v>6.370000000000001</v>
      </c>
      <c r="U46" s="56">
        <f>VLOOKUP($A46,'2019'!$L$3:$P$371,U$5,FALSE)</f>
        <v>140.80000000000001</v>
      </c>
      <c r="V46" s="56">
        <f>VLOOKUP($A46,'2019'!$L$3:$P$371,V$5,FALSE)</f>
        <v>9.3559999999999999</v>
      </c>
      <c r="W46" s="56">
        <f>100*VLOOKUP($A46,'2019'!$L$3:$P$371,W$5,FALSE)</f>
        <v>6.64</v>
      </c>
      <c r="Y46" s="56">
        <f>VLOOKUP($A46,'2020'!$C$3:$G$385,Y$5,FALSE)</f>
        <v>141.4</v>
      </c>
      <c r="Z46" s="56">
        <f>VLOOKUP($A46,'2020'!$C$3:$G$385,Z$5,FALSE)</f>
        <v>9.6579999999999995</v>
      </c>
      <c r="AA46" s="56">
        <f>100*VLOOKUP($A46,'2020'!$C$3:$G$385,AA$5,FALSE)</f>
        <v>6.83</v>
      </c>
      <c r="AC46" s="56">
        <f>VLOOKUP($A46,'2021'!$C$3:$G$385,AC$5,FALSE)</f>
        <v>141.91</v>
      </c>
      <c r="AD46" s="56">
        <f>VLOOKUP($A46,'2021'!$C$3:$G$385,AD$5,FALSE)</f>
        <v>9.8320000000000007</v>
      </c>
      <c r="AE46" s="56">
        <f>100*VLOOKUP($A46,'2021'!$C$3:$G$385,AE$5,FALSE)</f>
        <v>6.93</v>
      </c>
      <c r="AG46" s="56">
        <f>VLOOKUP($A46,'2022'!$C$3:$G$385,AG$5,FALSE)</f>
        <v>142.19999999999999</v>
      </c>
      <c r="AH46" s="56">
        <f>VLOOKUP($A46,'2022'!$C$3:$G$385,AH$5,FALSE)</f>
        <v>9.9139999999999997</v>
      </c>
      <c r="AI46" s="56">
        <f>100*VLOOKUP($A46,'2022'!$C$3:$G$385,AI$5,FALSE)</f>
        <v>6.97</v>
      </c>
    </row>
    <row r="47" spans="1:35" x14ac:dyDescent="0.3">
      <c r="A47" t="s">
        <v>320</v>
      </c>
      <c r="B47" t="str">
        <f>VLOOKUP(A47,class!A$1:B$455,2,FALSE)</f>
        <v>Shire District</v>
      </c>
      <c r="C47" t="str">
        <f>IF(B47="Shire District",VLOOKUP(A47,counties!A$2:B$271,2,FALSE),"")</f>
        <v>Worcestershire</v>
      </c>
      <c r="D47" t="str">
        <f>VLOOKUP($A47,classifications!$A$3:$C$340,3,FALSE)</f>
        <v>Predominantly Urban</v>
      </c>
      <c r="E47" s="56">
        <f>VLOOKUP($A47,'2015'!$L$3:$P$372,E$5,FALSE)</f>
        <v>40.17</v>
      </c>
      <c r="F47" s="56">
        <f>VLOOKUP($A47,'2015'!$L$3:$P$372,F$5,FALSE)</f>
        <v>3.71</v>
      </c>
      <c r="G47" s="56">
        <f>100*VLOOKUP($A47,'2015'!$L$3:$P$372,G$5,FALSE)</f>
        <v>9.24</v>
      </c>
      <c r="I47" s="56">
        <f>VLOOKUP($A47,'2016'!$L$3:$P$371,I$5,FALSE)</f>
        <v>40.5</v>
      </c>
      <c r="J47" s="56">
        <f>VLOOKUP($A47,'2016'!$L$3:$P$371,J$5,FALSE)</f>
        <v>3.1280000000000001</v>
      </c>
      <c r="K47" s="56">
        <f>100*VLOOKUP($A47,'2016'!$L$3:$P$371,K$5,FALSE)</f>
        <v>7.7200000000000006</v>
      </c>
      <c r="M47" s="56">
        <f>VLOOKUP($A47,'2017'!$L$3:$P$371,M$5,FALSE)</f>
        <v>40.82</v>
      </c>
      <c r="N47" s="56">
        <f>VLOOKUP($A47,'2017'!$L$3:$P$371,N$5,FALSE)</f>
        <v>2.98</v>
      </c>
      <c r="O47" s="56">
        <f>100*VLOOKUP($A47,'2017'!$L$3:$P$371,O$5,FALSE)</f>
        <v>7.3</v>
      </c>
      <c r="Q47" s="56">
        <f>VLOOKUP($A47,'2018'!$L$3:$P$371,Q$5,FALSE)</f>
        <v>41.33</v>
      </c>
      <c r="R47" s="56">
        <f>VLOOKUP($A47,'2018'!$L$3:$P$371,R$5,FALSE)</f>
        <v>3.165</v>
      </c>
      <c r="S47" s="56">
        <f>100*VLOOKUP($A47,'2018'!$L$3:$P$371,S$5,FALSE)</f>
        <v>7.66</v>
      </c>
      <c r="U47" s="56">
        <f>VLOOKUP($A47,'2019'!$L$3:$P$371,U$5,FALSE)</f>
        <v>41.79</v>
      </c>
      <c r="V47" s="56">
        <f>VLOOKUP($A47,'2019'!$L$3:$P$371,V$5,FALSE)</f>
        <v>3.36</v>
      </c>
      <c r="W47" s="56">
        <f>100*VLOOKUP($A47,'2019'!$L$3:$P$371,W$5,FALSE)</f>
        <v>8.0399999999999991</v>
      </c>
      <c r="Y47" s="56">
        <f>VLOOKUP($A47,'2020'!$C$3:$G$385,Y$5,FALSE)</f>
        <v>42.17</v>
      </c>
      <c r="Z47" s="56">
        <f>VLOOKUP($A47,'2020'!$C$3:$G$385,Z$5,FALSE)</f>
        <v>3.5190000000000001</v>
      </c>
      <c r="AA47" s="56">
        <f>100*VLOOKUP($A47,'2020'!$C$3:$G$385,AA$5,FALSE)</f>
        <v>8.34</v>
      </c>
      <c r="AC47" s="56">
        <f>VLOOKUP($A47,'2021'!$C$3:$G$385,AC$5,FALSE)</f>
        <v>42.4</v>
      </c>
      <c r="AD47" s="56">
        <f>VLOOKUP($A47,'2021'!$C$3:$G$385,AD$5,FALSE)</f>
        <v>3.6110000000000002</v>
      </c>
      <c r="AE47" s="56">
        <f>100*VLOOKUP($A47,'2021'!$C$3:$G$385,AE$5,FALSE)</f>
        <v>8.52</v>
      </c>
      <c r="AG47" s="56">
        <f>VLOOKUP($A47,'2022'!$C$3:$G$385,AG$5,FALSE)</f>
        <v>42.6</v>
      </c>
      <c r="AH47" s="56">
        <f>VLOOKUP($A47,'2022'!$C$3:$G$385,AH$5,FALSE)</f>
        <v>3.62</v>
      </c>
      <c r="AI47" s="56">
        <f>100*VLOOKUP($A47,'2022'!$C$3:$G$385,AI$5,FALSE)</f>
        <v>8.5</v>
      </c>
    </row>
    <row r="48" spans="1:35" x14ac:dyDescent="0.3">
      <c r="A48" t="s">
        <v>234</v>
      </c>
      <c r="B48" t="str">
        <f>VLOOKUP(A48,class!A$1:B$455,2,FALSE)</f>
        <v>Shire District</v>
      </c>
      <c r="C48" t="str">
        <f>IF(B48="Shire District",VLOOKUP(A48,counties!A$2:B$271,2,FALSE),"")</f>
        <v>Hertfordshire</v>
      </c>
      <c r="D48" t="str">
        <f>VLOOKUP($A48,classifications!$A$3:$C$340,3,FALSE)</f>
        <v>Predominantly Urban</v>
      </c>
      <c r="E48" s="56">
        <f>VLOOKUP($A48,'2015'!$L$3:$P$372,E$5,FALSE)</f>
        <v>39.89</v>
      </c>
      <c r="F48" s="56">
        <f>VLOOKUP($A48,'2015'!$L$3:$P$372,F$5,FALSE)</f>
        <v>4.4939999999999998</v>
      </c>
      <c r="G48" s="56">
        <f>100*VLOOKUP($A48,'2015'!$L$3:$P$372,G$5,FALSE)</f>
        <v>11.27</v>
      </c>
      <c r="I48" s="56">
        <f>VLOOKUP($A48,'2016'!$L$3:$P$371,I$5,FALSE)</f>
        <v>40.14</v>
      </c>
      <c r="J48" s="56">
        <f>VLOOKUP($A48,'2016'!$L$3:$P$371,J$5,FALSE)</f>
        <v>4.5110000000000001</v>
      </c>
      <c r="K48" s="56">
        <f>100*VLOOKUP($A48,'2016'!$L$3:$P$371,K$5,FALSE)</f>
        <v>11.24</v>
      </c>
      <c r="M48" s="56">
        <f>VLOOKUP($A48,'2017'!$L$3:$P$371,M$5,FALSE)</f>
        <v>40.25</v>
      </c>
      <c r="N48" s="56">
        <f>VLOOKUP($A48,'2017'!$L$3:$P$371,N$5,FALSE)</f>
        <v>4.343</v>
      </c>
      <c r="O48" s="56">
        <f>100*VLOOKUP($A48,'2017'!$L$3:$P$371,O$5,FALSE)</f>
        <v>10.79</v>
      </c>
      <c r="Q48" s="56">
        <f>VLOOKUP($A48,'2018'!$L$3:$P$371,Q$5,FALSE)</f>
        <v>40.46</v>
      </c>
      <c r="R48" s="56">
        <f>VLOOKUP($A48,'2018'!$L$3:$P$371,R$5,FALSE)</f>
        <v>4.3209999999999997</v>
      </c>
      <c r="S48" s="56">
        <f>100*VLOOKUP($A48,'2018'!$L$3:$P$371,S$5,FALSE)</f>
        <v>10.68</v>
      </c>
      <c r="U48" s="56">
        <f>VLOOKUP($A48,'2019'!$L$3:$P$371,U$5,FALSE)</f>
        <v>40.840000000000003</v>
      </c>
      <c r="V48" s="56">
        <f>VLOOKUP($A48,'2019'!$L$3:$P$371,V$5,FALSE)</f>
        <v>4.6130000000000004</v>
      </c>
      <c r="W48" s="56">
        <f>100*VLOOKUP($A48,'2019'!$L$3:$P$371,W$5,FALSE)</f>
        <v>11.3</v>
      </c>
      <c r="Y48" s="56">
        <f>VLOOKUP($A48,'2020'!$C$3:$G$385,Y$5,FALSE)</f>
        <v>40.950000000000003</v>
      </c>
      <c r="Z48" s="56">
        <f>VLOOKUP($A48,'2020'!$C$3:$G$385,Z$5,FALSE)</f>
        <v>4.5410000000000004</v>
      </c>
      <c r="AA48" s="56">
        <f>100*VLOOKUP($A48,'2020'!$C$3:$G$385,AA$5,FALSE)</f>
        <v>11.09</v>
      </c>
      <c r="AC48" s="56">
        <f>VLOOKUP($A48,'2021'!$C$3:$G$385,AC$5,FALSE)</f>
        <v>41.1</v>
      </c>
      <c r="AD48" s="56">
        <f>VLOOKUP($A48,'2021'!$C$3:$G$385,AD$5,FALSE)</f>
        <v>4.3949999999999996</v>
      </c>
      <c r="AE48" s="56">
        <f>100*VLOOKUP($A48,'2021'!$C$3:$G$385,AE$5,FALSE)</f>
        <v>10.69</v>
      </c>
      <c r="AG48" s="56">
        <f>VLOOKUP($A48,'2022'!$C$3:$G$385,AG$5,FALSE)</f>
        <v>41.38</v>
      </c>
      <c r="AH48" s="56">
        <f>VLOOKUP($A48,'2022'!$C$3:$G$385,AH$5,FALSE)</f>
        <v>4.2569999999999997</v>
      </c>
      <c r="AI48" s="56">
        <f>100*VLOOKUP($A48,'2022'!$C$3:$G$385,AI$5,FALSE)</f>
        <v>10.290000000000001</v>
      </c>
    </row>
    <row r="49" spans="1:35" x14ac:dyDescent="0.3">
      <c r="A49" t="s">
        <v>282</v>
      </c>
      <c r="B49" t="str">
        <f>VLOOKUP(A49,class!A$1:B$455,2,FALSE)</f>
        <v>Shire District</v>
      </c>
      <c r="C49" t="str">
        <f>IF(B49="Shire District",VLOOKUP(A49,counties!A$2:B$271,2,FALSE),"")</f>
        <v>Nottinghamshire</v>
      </c>
      <c r="D49" t="str">
        <f>VLOOKUP($A49,classifications!$A$3:$C$340,3,FALSE)</f>
        <v>Predominantly Urban</v>
      </c>
      <c r="E49" s="56">
        <f>VLOOKUP($A49,'2015'!$L$3:$P$372,E$5,FALSE)</f>
        <v>49.6</v>
      </c>
      <c r="F49" s="56">
        <f>VLOOKUP($A49,'2015'!$L$3:$P$372,F$5,FALSE)</f>
        <v>2.11</v>
      </c>
      <c r="G49" s="56">
        <f>100*VLOOKUP($A49,'2015'!$L$3:$P$372,G$5,FALSE)</f>
        <v>4.25</v>
      </c>
      <c r="I49" s="56">
        <f>VLOOKUP($A49,'2016'!$L$3:$P$371,I$5,FALSE)</f>
        <v>49.72</v>
      </c>
      <c r="J49" s="56">
        <f>VLOOKUP($A49,'2016'!$L$3:$P$371,J$5,FALSE)</f>
        <v>1.86</v>
      </c>
      <c r="K49" s="56">
        <f>100*VLOOKUP($A49,'2016'!$L$3:$P$371,K$5,FALSE)</f>
        <v>3.74</v>
      </c>
      <c r="M49" s="56">
        <f>VLOOKUP($A49,'2017'!$L$3:$P$371,M$5,FALSE)</f>
        <v>49.91</v>
      </c>
      <c r="N49" s="56">
        <f>VLOOKUP($A49,'2017'!$L$3:$P$371,N$5,FALSE)</f>
        <v>1.8680000000000001</v>
      </c>
      <c r="O49" s="56">
        <f>100*VLOOKUP($A49,'2017'!$L$3:$P$371,O$5,FALSE)</f>
        <v>3.74</v>
      </c>
      <c r="Q49" s="56">
        <f>VLOOKUP($A49,'2018'!$L$3:$P$371,Q$5,FALSE)</f>
        <v>50.12</v>
      </c>
      <c r="R49" s="56">
        <f>VLOOKUP($A49,'2018'!$L$3:$P$371,R$5,FALSE)</f>
        <v>1.7889999999999999</v>
      </c>
      <c r="S49" s="56">
        <f>100*VLOOKUP($A49,'2018'!$L$3:$P$371,S$5,FALSE)</f>
        <v>3.5700000000000003</v>
      </c>
      <c r="U49" s="56">
        <f>VLOOKUP($A49,'2019'!$L$3:$P$371,U$5,FALSE)</f>
        <v>50.39</v>
      </c>
      <c r="V49" s="56">
        <f>VLOOKUP($A49,'2019'!$L$3:$P$371,V$5,FALSE)</f>
        <v>1.958</v>
      </c>
      <c r="W49" s="56">
        <f>100*VLOOKUP($A49,'2019'!$L$3:$P$371,W$5,FALSE)</f>
        <v>3.8899999999999997</v>
      </c>
      <c r="Y49" s="56">
        <f>VLOOKUP($A49,'2020'!$C$3:$G$385,Y$5,FALSE)</f>
        <v>50.61</v>
      </c>
      <c r="Z49" s="56">
        <f>VLOOKUP($A49,'2020'!$C$3:$G$385,Z$5,FALSE)</f>
        <v>1.8260000000000001</v>
      </c>
      <c r="AA49" s="56">
        <f>100*VLOOKUP($A49,'2020'!$C$3:$G$385,AA$5,FALSE)</f>
        <v>3.61</v>
      </c>
      <c r="AC49" s="56">
        <f>VLOOKUP($A49,'2021'!$C$3:$G$385,AC$5,FALSE)</f>
        <v>50.79</v>
      </c>
      <c r="AD49" s="56">
        <f>VLOOKUP($A49,'2021'!$C$3:$G$385,AD$5,FALSE)</f>
        <v>1.7270000000000001</v>
      </c>
      <c r="AE49" s="56">
        <f>100*VLOOKUP($A49,'2021'!$C$3:$G$385,AE$5,FALSE)</f>
        <v>3.4000000000000004</v>
      </c>
      <c r="AG49" s="56">
        <f>VLOOKUP($A49,'2022'!$C$3:$G$385,AG$5,FALSE)</f>
        <v>51.16</v>
      </c>
      <c r="AH49" s="56">
        <f>VLOOKUP($A49,'2022'!$C$3:$G$385,AH$5,FALSE)</f>
        <v>1.8029999999999999</v>
      </c>
      <c r="AI49" s="56">
        <f>100*VLOOKUP($A49,'2022'!$C$3:$G$385,AI$5,FALSE)</f>
        <v>3.52</v>
      </c>
    </row>
    <row r="50" spans="1:35" x14ac:dyDescent="0.3">
      <c r="A50" t="s">
        <v>254</v>
      </c>
      <c r="B50" t="str">
        <f>VLOOKUP(A50,class!A$1:B$455,2,FALSE)</f>
        <v>Shire District</v>
      </c>
      <c r="C50" t="str">
        <f>IF(B50="Shire District",VLOOKUP(A50,counties!A$2:B$271,2,FALSE),"")</f>
        <v>Lancashire</v>
      </c>
      <c r="D50" t="str">
        <f>VLOOKUP($A50,classifications!$A$3:$C$340,3,FALSE)</f>
        <v>Predominantly Urban</v>
      </c>
      <c r="E50" s="56">
        <f>VLOOKUP($A50,'2015'!$L$3:$P$372,E$5,FALSE)</f>
        <v>40.6</v>
      </c>
      <c r="F50" s="56">
        <f>VLOOKUP($A50,'2015'!$L$3:$P$372,F$5,FALSE)</f>
        <v>1.248</v>
      </c>
      <c r="G50" s="56">
        <f>100*VLOOKUP($A50,'2015'!$L$3:$P$372,G$5,FALSE)</f>
        <v>3.0700000000000003</v>
      </c>
      <c r="I50" s="56">
        <f>VLOOKUP($A50,'2016'!$L$3:$P$371,I$5,FALSE)</f>
        <v>40.74</v>
      </c>
      <c r="J50" s="56">
        <f>VLOOKUP($A50,'2016'!$L$3:$P$371,J$5,FALSE)</f>
        <v>1.109</v>
      </c>
      <c r="K50" s="56">
        <f>100*VLOOKUP($A50,'2016'!$L$3:$P$371,K$5,FALSE)</f>
        <v>2.7199999999999998</v>
      </c>
      <c r="M50" s="56">
        <f>VLOOKUP($A50,'2017'!$L$3:$P$371,M$5,FALSE)</f>
        <v>40.97</v>
      </c>
      <c r="N50" s="56">
        <f>VLOOKUP($A50,'2017'!$L$3:$P$371,N$5,FALSE)</f>
        <v>1.0669999999999999</v>
      </c>
      <c r="O50" s="56">
        <f>100*VLOOKUP($A50,'2017'!$L$3:$P$371,O$5,FALSE)</f>
        <v>2.6</v>
      </c>
      <c r="Q50" s="56">
        <f>VLOOKUP($A50,'2018'!$L$3:$P$371,Q$5,FALSE)</f>
        <v>41.26</v>
      </c>
      <c r="R50" s="56">
        <f>VLOOKUP($A50,'2018'!$L$3:$P$371,R$5,FALSE)</f>
        <v>0.82299999999999995</v>
      </c>
      <c r="S50" s="56">
        <f>100*VLOOKUP($A50,'2018'!$L$3:$P$371,S$5,FALSE)</f>
        <v>1.9900000000000002</v>
      </c>
      <c r="U50" s="56">
        <f>VLOOKUP($A50,'2019'!$L$3:$P$371,U$5,FALSE)</f>
        <v>41.67</v>
      </c>
      <c r="V50" s="56">
        <f>VLOOKUP($A50,'2019'!$L$3:$P$371,V$5,FALSE)</f>
        <v>0.98299999999999998</v>
      </c>
      <c r="W50" s="56">
        <f>100*VLOOKUP($A50,'2019'!$L$3:$P$371,W$5,FALSE)</f>
        <v>2.36</v>
      </c>
      <c r="Y50" s="56">
        <f>VLOOKUP($A50,'2020'!$C$3:$G$385,Y$5,FALSE)</f>
        <v>41.85</v>
      </c>
      <c r="Z50" s="56">
        <f>VLOOKUP($A50,'2020'!$C$3:$G$385,Z$5,FALSE)</f>
        <v>1.0660000000000001</v>
      </c>
      <c r="AA50" s="56">
        <f>100*VLOOKUP($A50,'2020'!$C$3:$G$385,AA$5,FALSE)</f>
        <v>2.5499999999999998</v>
      </c>
      <c r="AC50" s="56">
        <f>VLOOKUP($A50,'2021'!$C$3:$G$385,AC$5,FALSE)</f>
        <v>42.03</v>
      </c>
      <c r="AD50" s="56">
        <f>VLOOKUP($A50,'2021'!$C$3:$G$385,AD$5,FALSE)</f>
        <v>0.97899999999999998</v>
      </c>
      <c r="AE50" s="56">
        <f>100*VLOOKUP($A50,'2021'!$C$3:$G$385,AE$5,FALSE)</f>
        <v>2.33</v>
      </c>
      <c r="AG50" s="56">
        <f>VLOOKUP($A50,'2022'!$C$3:$G$385,AG$5,FALSE)</f>
        <v>42.41</v>
      </c>
      <c r="AH50" s="56">
        <f>VLOOKUP($A50,'2022'!$C$3:$G$385,AH$5,FALSE)</f>
        <v>1.173</v>
      </c>
      <c r="AI50" s="56">
        <f>100*VLOOKUP($A50,'2022'!$C$3:$G$385,AI$5,FALSE)</f>
        <v>2.77</v>
      </c>
    </row>
    <row r="51" spans="1:35" x14ac:dyDescent="0.3">
      <c r="A51" t="s">
        <v>325</v>
      </c>
      <c r="B51" t="str">
        <f>VLOOKUP(A51,class!A$1:B$455,2,FALSE)</f>
        <v>Metropolitan District</v>
      </c>
      <c r="C51" t="str">
        <f>IF(B51="Shire District",VLOOKUP(A51,counties!A$2:B$271,2,FALSE),"")</f>
        <v/>
      </c>
      <c r="D51" t="str">
        <f>VLOOKUP($A51,classifications!$A$3:$C$340,3,FALSE)</f>
        <v>Predominantly Urban</v>
      </c>
      <c r="E51" s="56">
        <f>VLOOKUP($A51,'2015'!$L$3:$P$372,E$5,FALSE)</f>
        <v>82.35</v>
      </c>
      <c r="F51" s="56">
        <f>VLOOKUP($A51,'2015'!$L$3:$P$372,F$5,FALSE)</f>
        <v>3.8010000000000002</v>
      </c>
      <c r="G51" s="56">
        <f>100*VLOOKUP($A51,'2015'!$L$3:$P$372,G$5,FALSE)</f>
        <v>4.62</v>
      </c>
      <c r="I51" s="56">
        <f>VLOOKUP($A51,'2016'!$L$3:$P$371,I$5,FALSE)</f>
        <v>82.85</v>
      </c>
      <c r="J51" s="56">
        <f>VLOOKUP($A51,'2016'!$L$3:$P$371,J$5,FALSE)</f>
        <v>3.8490000000000002</v>
      </c>
      <c r="K51" s="56">
        <f>100*VLOOKUP($A51,'2016'!$L$3:$P$371,K$5,FALSE)</f>
        <v>4.6500000000000004</v>
      </c>
      <c r="M51" s="56">
        <f>VLOOKUP($A51,'2017'!$L$3:$P$371,M$5,FALSE)</f>
        <v>83.34</v>
      </c>
      <c r="N51" s="56">
        <f>VLOOKUP($A51,'2017'!$L$3:$P$371,N$5,FALSE)</f>
        <v>3.9990000000000001</v>
      </c>
      <c r="O51" s="56">
        <f>100*VLOOKUP($A51,'2017'!$L$3:$P$371,O$5,FALSE)</f>
        <v>4.8</v>
      </c>
      <c r="Q51" s="56">
        <f>VLOOKUP($A51,'2018'!$L$3:$P$371,Q$5,FALSE)</f>
        <v>83.51</v>
      </c>
      <c r="R51" s="56">
        <f>VLOOKUP($A51,'2018'!$L$3:$P$371,R$5,FALSE)</f>
        <v>3.9009999999999998</v>
      </c>
      <c r="S51" s="56">
        <f>100*VLOOKUP($A51,'2018'!$L$3:$P$371,S$5,FALSE)</f>
        <v>4.67</v>
      </c>
      <c r="U51" s="56">
        <f>VLOOKUP($A51,'2019'!$L$3:$P$371,U$5,FALSE)</f>
        <v>83.96</v>
      </c>
      <c r="V51" s="56">
        <f>VLOOKUP($A51,'2019'!$L$3:$P$371,V$5,FALSE)</f>
        <v>4.1230000000000002</v>
      </c>
      <c r="W51" s="56">
        <f>100*VLOOKUP($A51,'2019'!$L$3:$P$371,W$5,FALSE)</f>
        <v>4.91</v>
      </c>
      <c r="Y51" s="56">
        <f>VLOOKUP($A51,'2020'!$C$3:$G$385,Y$5,FALSE)</f>
        <v>84.19</v>
      </c>
      <c r="Z51" s="56">
        <f>VLOOKUP($A51,'2020'!$C$3:$G$385,Z$5,FALSE)</f>
        <v>4.1130000000000004</v>
      </c>
      <c r="AA51" s="56">
        <f>100*VLOOKUP($A51,'2020'!$C$3:$G$385,AA$5,FALSE)</f>
        <v>4.8899999999999997</v>
      </c>
      <c r="AC51" s="56">
        <f>VLOOKUP($A51,'2021'!$C$3:$G$385,AC$5,FALSE)</f>
        <v>84.25</v>
      </c>
      <c r="AD51" s="56">
        <f>VLOOKUP($A51,'2021'!$C$3:$G$385,AD$5,FALSE)</f>
        <v>3.9510000000000001</v>
      </c>
      <c r="AE51" s="56">
        <f>100*VLOOKUP($A51,'2021'!$C$3:$G$385,AE$5,FALSE)</f>
        <v>4.6899999999999995</v>
      </c>
      <c r="AG51" s="56">
        <f>VLOOKUP($A51,'2022'!$C$3:$G$385,AG$5,FALSE)</f>
        <v>84.55</v>
      </c>
      <c r="AH51" s="56">
        <f>VLOOKUP($A51,'2022'!$C$3:$G$385,AH$5,FALSE)</f>
        <v>4.0250000000000004</v>
      </c>
      <c r="AI51" s="56">
        <f>100*VLOOKUP($A51,'2022'!$C$3:$G$385,AI$5,FALSE)</f>
        <v>4.7600000000000007</v>
      </c>
    </row>
    <row r="52" spans="1:35" x14ac:dyDescent="0.3">
      <c r="A52" t="s">
        <v>356</v>
      </c>
      <c r="B52" t="str">
        <f>VLOOKUP(A52,class!A$1:B$455,2,FALSE)</f>
        <v>Metropolitan District</v>
      </c>
      <c r="C52" t="str">
        <f>IF(B52="Shire District",VLOOKUP(A52,counties!A$2:B$271,2,FALSE),"")</f>
        <v/>
      </c>
      <c r="D52" t="str">
        <f>VLOOKUP($A52,classifications!$A$3:$C$340,3,FALSE)</f>
        <v>Predominantly Urban</v>
      </c>
      <c r="E52" s="56">
        <f>VLOOKUP($A52,'2015'!$L$3:$P$372,E$5,FALSE)</f>
        <v>93.94</v>
      </c>
      <c r="F52" s="56">
        <f>VLOOKUP($A52,'2015'!$L$3:$P$372,F$5,FALSE)</f>
        <v>6.5940000000000003</v>
      </c>
      <c r="G52" s="56">
        <f>100*VLOOKUP($A52,'2015'!$L$3:$P$372,G$5,FALSE)</f>
        <v>7.02</v>
      </c>
      <c r="I52" s="56">
        <f>VLOOKUP($A52,'2016'!$L$3:$P$371,I$5,FALSE)</f>
        <v>94.22</v>
      </c>
      <c r="J52" s="56">
        <f>VLOOKUP($A52,'2016'!$L$3:$P$371,J$5,FALSE)</f>
        <v>6.4729999999999999</v>
      </c>
      <c r="K52" s="56">
        <f>100*VLOOKUP($A52,'2016'!$L$3:$P$371,K$5,FALSE)</f>
        <v>6.87</v>
      </c>
      <c r="M52" s="56">
        <f>VLOOKUP($A52,'2017'!$L$3:$P$371,M$5,FALSE)</f>
        <v>94.59</v>
      </c>
      <c r="N52" s="56">
        <f>VLOOKUP($A52,'2017'!$L$3:$P$371,N$5,FALSE)</f>
        <v>6.6120000000000001</v>
      </c>
      <c r="O52" s="56">
        <f>100*VLOOKUP($A52,'2017'!$L$3:$P$371,O$5,FALSE)</f>
        <v>6.99</v>
      </c>
      <c r="Q52" s="56">
        <f>VLOOKUP($A52,'2018'!$L$3:$P$371,Q$5,FALSE)</f>
        <v>94.87</v>
      </c>
      <c r="R52" s="56">
        <f>VLOOKUP($A52,'2018'!$L$3:$P$371,R$5,FALSE)</f>
        <v>6.5460000000000003</v>
      </c>
      <c r="S52" s="56">
        <f>100*VLOOKUP($A52,'2018'!$L$3:$P$371,S$5,FALSE)</f>
        <v>6.9</v>
      </c>
      <c r="U52" s="56">
        <f>VLOOKUP($A52,'2019'!$L$3:$P$371,U$5,FALSE)</f>
        <v>95.44</v>
      </c>
      <c r="V52" s="56">
        <f>VLOOKUP($A52,'2019'!$L$3:$P$371,V$5,FALSE)</f>
        <v>6.7690000000000001</v>
      </c>
      <c r="W52" s="56">
        <f>100*VLOOKUP($A52,'2019'!$L$3:$P$371,W$5,FALSE)</f>
        <v>7.0900000000000007</v>
      </c>
      <c r="Y52" s="56">
        <f>VLOOKUP($A52,'2020'!$C$3:$G$385,Y$5,FALSE)</f>
        <v>95.59</v>
      </c>
      <c r="Z52" s="56">
        <f>VLOOKUP($A52,'2020'!$C$3:$G$385,Z$5,FALSE)</f>
        <v>6.63</v>
      </c>
      <c r="AA52" s="56">
        <f>100*VLOOKUP($A52,'2020'!$C$3:$G$385,AA$5,FALSE)</f>
        <v>6.94</v>
      </c>
      <c r="AC52" s="56">
        <f>VLOOKUP($A52,'2021'!$C$3:$G$385,AC$5,FALSE)</f>
        <v>95.87</v>
      </c>
      <c r="AD52" s="56">
        <f>VLOOKUP($A52,'2021'!$C$3:$G$385,AD$5,FALSE)</f>
        <v>6.6180000000000003</v>
      </c>
      <c r="AE52" s="56">
        <f>100*VLOOKUP($A52,'2021'!$C$3:$G$385,AE$5,FALSE)</f>
        <v>6.9</v>
      </c>
      <c r="AG52" s="56">
        <f>VLOOKUP($A52,'2022'!$C$3:$G$385,AG$5,FALSE)</f>
        <v>96.35</v>
      </c>
      <c r="AH52" s="56">
        <f>VLOOKUP($A52,'2022'!$C$3:$G$385,AH$5,FALSE)</f>
        <v>6.8639999999999999</v>
      </c>
      <c r="AI52" s="56">
        <f>100*VLOOKUP($A52,'2022'!$C$3:$G$385,AI$5,FALSE)</f>
        <v>7.12</v>
      </c>
    </row>
    <row r="53" spans="1:35" x14ac:dyDescent="0.3">
      <c r="A53" t="s">
        <v>191</v>
      </c>
      <c r="B53" t="str">
        <f>VLOOKUP(A53,class!A$1:B$455,2,FALSE)</f>
        <v>Shire District</v>
      </c>
      <c r="C53" t="str">
        <f>IF(B53="Shire District",VLOOKUP(A53,counties!A$2:B$271,2,FALSE),"")</f>
        <v>Cambridgeshire</v>
      </c>
      <c r="D53" t="str">
        <f>VLOOKUP($A53,classifications!$A$3:$C$340,3,FALSE)</f>
        <v>Predominantly Urban</v>
      </c>
      <c r="E53" s="56">
        <f>VLOOKUP($A53,'2015'!$L$3:$P$372,E$5,FALSE)</f>
        <v>53.06</v>
      </c>
      <c r="F53" s="56">
        <f>VLOOKUP($A53,'2015'!$L$3:$P$372,F$5,FALSE)</f>
        <v>8.1720000000000006</v>
      </c>
      <c r="G53" s="56">
        <f>100*VLOOKUP($A53,'2015'!$L$3:$P$372,G$5,FALSE)</f>
        <v>15.4</v>
      </c>
      <c r="I53" s="56">
        <f>VLOOKUP($A53,'2016'!$L$3:$P$371,I$5,FALSE)</f>
        <v>53.86</v>
      </c>
      <c r="J53" s="56">
        <f>VLOOKUP($A53,'2016'!$L$3:$P$371,J$5,FALSE)</f>
        <v>7.67</v>
      </c>
      <c r="K53" s="56">
        <f>100*VLOOKUP($A53,'2016'!$L$3:$P$371,K$5,FALSE)</f>
        <v>14.24</v>
      </c>
      <c r="M53" s="56">
        <f>VLOOKUP($A53,'2017'!$L$3:$P$371,M$5,FALSE)</f>
        <v>55.8</v>
      </c>
      <c r="N53" s="56">
        <f>VLOOKUP($A53,'2017'!$L$3:$P$371,N$5,FALSE)</f>
        <v>9.31</v>
      </c>
      <c r="O53" s="56">
        <f>100*VLOOKUP($A53,'2017'!$L$3:$P$371,O$5,FALSE)</f>
        <v>16.68</v>
      </c>
      <c r="Q53" s="56">
        <f>VLOOKUP($A53,'2018'!$L$3:$P$371,Q$5,FALSE)</f>
        <v>56.91</v>
      </c>
      <c r="R53" s="56">
        <f>VLOOKUP($A53,'2018'!$L$3:$P$371,R$5,FALSE)</f>
        <v>9.9610000000000003</v>
      </c>
      <c r="S53" s="56">
        <f>100*VLOOKUP($A53,'2018'!$L$3:$P$371,S$5,FALSE)</f>
        <v>17.5</v>
      </c>
      <c r="U53" s="56">
        <f>VLOOKUP($A53,'2019'!$L$3:$P$371,U$5,FALSE)</f>
        <v>57.79</v>
      </c>
      <c r="V53" s="56">
        <f>VLOOKUP($A53,'2019'!$L$3:$P$371,V$5,FALSE)</f>
        <v>10.48</v>
      </c>
      <c r="W53" s="56">
        <f>100*VLOOKUP($A53,'2019'!$L$3:$P$371,W$5,FALSE)</f>
        <v>18.13</v>
      </c>
      <c r="Y53" s="56">
        <f>VLOOKUP($A53,'2020'!$C$3:$G$385,Y$5,FALSE)</f>
        <v>58.34</v>
      </c>
      <c r="Z53" s="56">
        <f>VLOOKUP($A53,'2020'!$C$3:$G$385,Z$5,FALSE)</f>
        <v>10.744999999999999</v>
      </c>
      <c r="AA53" s="56">
        <f>100*VLOOKUP($A53,'2020'!$C$3:$G$385,AA$5,FALSE)</f>
        <v>18.420000000000002</v>
      </c>
      <c r="AC53" s="56">
        <f>VLOOKUP($A53,'2021'!$C$3:$G$385,AC$5,FALSE)</f>
        <v>58.78</v>
      </c>
      <c r="AD53" s="56">
        <f>VLOOKUP($A53,'2021'!$C$3:$G$385,AD$5,FALSE)</f>
        <v>11.169</v>
      </c>
      <c r="AE53" s="56">
        <f>100*VLOOKUP($A53,'2021'!$C$3:$G$385,AE$5,FALSE)</f>
        <v>19</v>
      </c>
      <c r="AG53" s="56">
        <f>VLOOKUP($A53,'2022'!$C$3:$G$385,AG$5,FALSE)</f>
        <v>59.13</v>
      </c>
      <c r="AH53" s="56">
        <f>VLOOKUP($A53,'2022'!$C$3:$G$385,AH$5,FALSE)</f>
        <v>11.281000000000001</v>
      </c>
      <c r="AI53" s="56">
        <f>100*VLOOKUP($A53,'2022'!$C$3:$G$385,AI$5,FALSE)</f>
        <v>19.079999999999998</v>
      </c>
    </row>
    <row r="54" spans="1:35" x14ac:dyDescent="0.3">
      <c r="A54" t="s">
        <v>366</v>
      </c>
      <c r="B54" t="str">
        <f>VLOOKUP(A54,class!A$1:B$455,2,FALSE)</f>
        <v>London Borough</v>
      </c>
      <c r="C54" t="str">
        <f>IF(B54="Shire District",VLOOKUP(A54,counties!A$2:B$271,2,FALSE),"")</f>
        <v/>
      </c>
      <c r="D54" t="str">
        <f>VLOOKUP($A54,classifications!$A$3:$C$340,3,FALSE)</f>
        <v>Predominantly Urban</v>
      </c>
      <c r="E54" s="56">
        <f>VLOOKUP($A54,'2015'!$L$3:$P$372,E$5,FALSE)</f>
        <v>106.38</v>
      </c>
      <c r="F54" s="56">
        <f>VLOOKUP($A54,'2015'!$L$3:$P$372,F$5,FALSE)</f>
        <v>27.684999999999999</v>
      </c>
      <c r="G54" s="56">
        <f>100*VLOOKUP($A54,'2015'!$L$3:$P$372,G$5,FALSE)</f>
        <v>26.02</v>
      </c>
      <c r="I54" s="56">
        <f>VLOOKUP($A54,'2016'!$L$3:$P$371,I$5,FALSE)</f>
        <v>107.19</v>
      </c>
      <c r="J54" s="56">
        <f>VLOOKUP($A54,'2016'!$L$3:$P$371,J$5,FALSE)</f>
        <v>28.507999999999999</v>
      </c>
      <c r="K54" s="56">
        <f>100*VLOOKUP($A54,'2016'!$L$3:$P$371,K$5,FALSE)</f>
        <v>26.6</v>
      </c>
      <c r="M54" s="56">
        <f>VLOOKUP($A54,'2017'!$L$3:$P$371,M$5,FALSE)</f>
        <v>107.96</v>
      </c>
      <c r="N54" s="56">
        <f>VLOOKUP($A54,'2017'!$L$3:$P$371,N$5,FALSE)</f>
        <v>29.352</v>
      </c>
      <c r="O54" s="56">
        <f>100*VLOOKUP($A54,'2017'!$L$3:$P$371,O$5,FALSE)</f>
        <v>27.189999999999998</v>
      </c>
      <c r="Q54" s="56">
        <f>VLOOKUP($A54,'2018'!$L$3:$P$371,Q$5,FALSE)</f>
        <v>109.04</v>
      </c>
      <c r="R54" s="56">
        <f>VLOOKUP($A54,'2018'!$L$3:$P$371,R$5,FALSE)</f>
        <v>30.655000000000001</v>
      </c>
      <c r="S54" s="56">
        <f>100*VLOOKUP($A54,'2018'!$L$3:$P$371,S$5,FALSE)</f>
        <v>28.110000000000003</v>
      </c>
      <c r="U54" s="56">
        <f>VLOOKUP($A54,'2019'!$L$3:$P$371,U$5,FALSE)</f>
        <v>110.28</v>
      </c>
      <c r="V54" s="56">
        <f>VLOOKUP($A54,'2019'!$L$3:$P$371,V$5,FALSE)</f>
        <v>31.923999999999999</v>
      </c>
      <c r="W54" s="56">
        <f>100*VLOOKUP($A54,'2019'!$L$3:$P$371,W$5,FALSE)</f>
        <v>28.95</v>
      </c>
      <c r="Y54" s="56">
        <f>VLOOKUP($A54,'2020'!$C$3:$G$385,Y$5,FALSE)</f>
        <v>111.53</v>
      </c>
      <c r="Z54" s="56">
        <f>VLOOKUP($A54,'2020'!$C$3:$G$385,Z$5,FALSE)</f>
        <v>32.999000000000002</v>
      </c>
      <c r="AA54" s="56">
        <f>100*VLOOKUP($A54,'2020'!$C$3:$G$385,AA$5,FALSE)</f>
        <v>29.59</v>
      </c>
      <c r="AC54" s="56">
        <f>VLOOKUP($A54,'2021'!$C$3:$G$385,AC$5,FALSE)</f>
        <v>111.77</v>
      </c>
      <c r="AD54" s="56">
        <f>VLOOKUP($A54,'2021'!$C$3:$G$385,AD$5,FALSE)</f>
        <v>33.607999999999997</v>
      </c>
      <c r="AE54" s="56">
        <f>100*VLOOKUP($A54,'2021'!$C$3:$G$385,AE$5,FALSE)</f>
        <v>30.070000000000004</v>
      </c>
      <c r="AG54" s="56">
        <f>VLOOKUP($A54,'2022'!$C$3:$G$385,AG$5,FALSE)</f>
        <v>112.47</v>
      </c>
      <c r="AH54" s="56">
        <f>VLOOKUP($A54,'2022'!$C$3:$G$385,AH$5,FALSE)</f>
        <v>34.438000000000002</v>
      </c>
      <c r="AI54" s="56">
        <f>100*VLOOKUP($A54,'2022'!$C$3:$G$385,AI$5,FALSE)</f>
        <v>30.620000000000005</v>
      </c>
    </row>
    <row r="55" spans="1:35" x14ac:dyDescent="0.3">
      <c r="A55" t="s">
        <v>290</v>
      </c>
      <c r="B55" t="str">
        <f>VLOOKUP(A55,class!A$1:B$455,2,FALSE)</f>
        <v>Shire District</v>
      </c>
      <c r="C55" t="str">
        <f>IF(B55="Shire District",VLOOKUP(A55,counties!A$2:B$271,2,FALSE),"")</f>
        <v>Staffordshire</v>
      </c>
      <c r="D55" t="str">
        <f>VLOOKUP($A55,classifications!$A$3:$C$340,3,FALSE)</f>
        <v>Urban with Significant Rural</v>
      </c>
      <c r="E55" s="56">
        <f>VLOOKUP($A55,'2015'!$L$3:$P$372,E$5,FALSE)</f>
        <v>42.2</v>
      </c>
      <c r="F55" s="56">
        <f>VLOOKUP($A55,'2015'!$L$3:$P$372,F$5,FALSE)</f>
        <v>2.67</v>
      </c>
      <c r="G55" s="56">
        <f>100*VLOOKUP($A55,'2015'!$L$3:$P$372,G$5,FALSE)</f>
        <v>6.3299999999999992</v>
      </c>
      <c r="I55" s="56">
        <f>VLOOKUP($A55,'2016'!$L$3:$P$371,I$5,FALSE)</f>
        <v>42.33</v>
      </c>
      <c r="J55" s="56">
        <f>VLOOKUP($A55,'2016'!$L$3:$P$371,J$5,FALSE)</f>
        <v>1.9019999999999999</v>
      </c>
      <c r="K55" s="56">
        <f>100*VLOOKUP($A55,'2016'!$L$3:$P$371,K$5,FALSE)</f>
        <v>4.49</v>
      </c>
      <c r="M55" s="56">
        <f>VLOOKUP($A55,'2017'!$L$3:$P$371,M$5,FALSE)</f>
        <v>42.75</v>
      </c>
      <c r="N55" s="56">
        <f>VLOOKUP($A55,'2017'!$L$3:$P$371,N$5,FALSE)</f>
        <v>1.839</v>
      </c>
      <c r="O55" s="56">
        <f>100*VLOOKUP($A55,'2017'!$L$3:$P$371,O$5,FALSE)</f>
        <v>4.3</v>
      </c>
      <c r="Q55" s="56">
        <f>VLOOKUP($A55,'2018'!$L$3:$P$371,Q$5,FALSE)</f>
        <v>43.41</v>
      </c>
      <c r="R55" s="56">
        <f>VLOOKUP($A55,'2018'!$L$3:$P$371,R$5,FALSE)</f>
        <v>1.64</v>
      </c>
      <c r="S55" s="56">
        <f>100*VLOOKUP($A55,'2018'!$L$3:$P$371,S$5,FALSE)</f>
        <v>3.7800000000000002</v>
      </c>
      <c r="U55" s="56">
        <f>VLOOKUP($A55,'2019'!$L$3:$P$371,U$5,FALSE)</f>
        <v>43.85</v>
      </c>
      <c r="V55" s="56">
        <f>VLOOKUP($A55,'2019'!$L$3:$P$371,V$5,FALSE)</f>
        <v>1.464</v>
      </c>
      <c r="W55" s="56">
        <f>100*VLOOKUP($A55,'2019'!$L$3:$P$371,W$5,FALSE)</f>
        <v>3.34</v>
      </c>
      <c r="Y55" s="56">
        <f>VLOOKUP($A55,'2020'!$C$3:$G$385,Y$5,FALSE)</f>
        <v>44.3</v>
      </c>
      <c r="Z55" s="56">
        <f>VLOOKUP($A55,'2020'!$C$3:$G$385,Z$5,FALSE)</f>
        <v>1.429</v>
      </c>
      <c r="AA55" s="56">
        <f>100*VLOOKUP($A55,'2020'!$C$3:$G$385,AA$5,FALSE)</f>
        <v>3.2300000000000004</v>
      </c>
      <c r="AC55" s="56">
        <f>VLOOKUP($A55,'2021'!$C$3:$G$385,AC$5,FALSE)</f>
        <v>44.77</v>
      </c>
      <c r="AD55" s="56">
        <f>VLOOKUP($A55,'2021'!$C$3:$G$385,AD$5,FALSE)</f>
        <v>1.528</v>
      </c>
      <c r="AE55" s="56">
        <f>100*VLOOKUP($A55,'2021'!$C$3:$G$385,AE$5,FALSE)</f>
        <v>3.4099999999999997</v>
      </c>
      <c r="AG55" s="56">
        <f>VLOOKUP($A55,'2022'!$C$3:$G$385,AG$5,FALSE)</f>
        <v>45.3</v>
      </c>
      <c r="AH55" s="56">
        <f>VLOOKUP($A55,'2022'!$C$3:$G$385,AH$5,FALSE)</f>
        <v>1.921</v>
      </c>
      <c r="AI55" s="56">
        <f>100*VLOOKUP($A55,'2022'!$C$3:$G$385,AI$5,FALSE)</f>
        <v>4.24</v>
      </c>
    </row>
    <row r="56" spans="1:35" x14ac:dyDescent="0.3">
      <c r="A56" t="s">
        <v>243</v>
      </c>
      <c r="B56" t="str">
        <f>VLOOKUP(A56,class!A$1:B$455,2,FALSE)</f>
        <v>Shire District</v>
      </c>
      <c r="C56" t="str">
        <f>IF(B56="Shire District",VLOOKUP(A56,counties!A$2:B$271,2,FALSE),"")</f>
        <v>Kent</v>
      </c>
      <c r="D56" t="str">
        <f>VLOOKUP($A56,classifications!$A$3:$C$340,3,FALSE)</f>
        <v>Predominantly Urban</v>
      </c>
      <c r="E56" s="56">
        <f>VLOOKUP($A56,'2015'!$L$3:$P$372,E$5,FALSE)</f>
        <v>66.03</v>
      </c>
      <c r="F56" s="56">
        <f>VLOOKUP($A56,'2015'!$L$3:$P$372,F$5,FALSE)</f>
        <v>8.1790000000000003</v>
      </c>
      <c r="G56" s="56">
        <f>100*VLOOKUP($A56,'2015'!$L$3:$P$372,G$5,FALSE)</f>
        <v>12.389999999999999</v>
      </c>
      <c r="I56" s="56">
        <f>VLOOKUP($A56,'2016'!$L$3:$P$371,I$5,FALSE)</f>
        <v>66.34</v>
      </c>
      <c r="J56" s="56">
        <f>VLOOKUP($A56,'2016'!$L$3:$P$371,J$5,FALSE)</f>
        <v>8.0060000000000002</v>
      </c>
      <c r="K56" s="56">
        <f>100*VLOOKUP($A56,'2016'!$L$3:$P$371,K$5,FALSE)</f>
        <v>12.07</v>
      </c>
      <c r="M56" s="56">
        <f>VLOOKUP($A56,'2017'!$L$3:$P$371,M$5,FALSE)</f>
        <v>66.62</v>
      </c>
      <c r="N56" s="56">
        <f>VLOOKUP($A56,'2017'!$L$3:$P$371,N$5,FALSE)</f>
        <v>7.8979999999999997</v>
      </c>
      <c r="O56" s="56">
        <f>100*VLOOKUP($A56,'2017'!$L$3:$P$371,O$5,FALSE)</f>
        <v>11.86</v>
      </c>
      <c r="Q56" s="56">
        <f>VLOOKUP($A56,'2018'!$L$3:$P$371,Q$5,FALSE)</f>
        <v>67.349999999999994</v>
      </c>
      <c r="R56" s="56">
        <f>VLOOKUP($A56,'2018'!$L$3:$P$371,R$5,FALSE)</f>
        <v>7.9779999999999998</v>
      </c>
      <c r="S56" s="56">
        <f>100*VLOOKUP($A56,'2018'!$L$3:$P$371,S$5,FALSE)</f>
        <v>11.85</v>
      </c>
      <c r="U56" s="56">
        <f>VLOOKUP($A56,'2019'!$L$3:$P$371,U$5,FALSE)</f>
        <v>68.33</v>
      </c>
      <c r="V56" s="56">
        <f>VLOOKUP($A56,'2019'!$L$3:$P$371,V$5,FALSE)</f>
        <v>8.5060000000000002</v>
      </c>
      <c r="W56" s="56">
        <f>100*VLOOKUP($A56,'2019'!$L$3:$P$371,W$5,FALSE)</f>
        <v>12.45</v>
      </c>
      <c r="Y56" s="56">
        <f>VLOOKUP($A56,'2020'!$C$3:$G$385,Y$5,FALSE)</f>
        <v>68.790000000000006</v>
      </c>
      <c r="Z56" s="56">
        <f>VLOOKUP($A56,'2020'!$C$3:$G$385,Z$5,FALSE)</f>
        <v>8.8160000000000007</v>
      </c>
      <c r="AA56" s="56">
        <f>100*VLOOKUP($A56,'2020'!$C$3:$G$385,AA$5,FALSE)</f>
        <v>12.82</v>
      </c>
      <c r="AC56" s="56">
        <f>VLOOKUP($A56,'2021'!$C$3:$G$385,AC$5,FALSE)</f>
        <v>69.16</v>
      </c>
      <c r="AD56" s="56">
        <f>VLOOKUP($A56,'2021'!$C$3:$G$385,AD$5,FALSE)</f>
        <v>8.577</v>
      </c>
      <c r="AE56" s="56">
        <f>100*VLOOKUP($A56,'2021'!$C$3:$G$385,AE$5,FALSE)</f>
        <v>12.4</v>
      </c>
      <c r="AG56" s="56">
        <f>VLOOKUP($A56,'2022'!$C$3:$G$385,AG$5,FALSE)</f>
        <v>69.64</v>
      </c>
      <c r="AH56" s="56">
        <f>VLOOKUP($A56,'2022'!$C$3:$G$385,AH$5,FALSE)</f>
        <v>8.5</v>
      </c>
      <c r="AI56" s="56">
        <f>100*VLOOKUP($A56,'2022'!$C$3:$G$385,AI$5,FALSE)</f>
        <v>12.21</v>
      </c>
    </row>
    <row r="57" spans="1:35" x14ac:dyDescent="0.3">
      <c r="A57" t="s">
        <v>1293</v>
      </c>
      <c r="B57" t="str">
        <f>VLOOKUP(A57,class!A$1:B$455,2,FALSE)</f>
        <v>Unitary Authority</v>
      </c>
      <c r="C57" t="str">
        <f>IF(B57="Shire District",VLOOKUP(A57,counties!A$2:B$271,2,FALSE),"")</f>
        <v/>
      </c>
      <c r="D57" t="str">
        <f>VLOOKUP($A57,classifications!$A$3:$C$340,3,FALSE)</f>
        <v>Predominantly Rural</v>
      </c>
      <c r="E57" s="56">
        <f>VLOOKUP($A57,'2015'!$L$3:$P$372,E$5,FALSE)</f>
        <v>111.84</v>
      </c>
      <c r="F57" s="56">
        <f>VLOOKUP($A57,'2015'!$L$3:$P$372,F$5,FALSE)</f>
        <v>29.251000000000001</v>
      </c>
      <c r="G57" s="56">
        <f>100*VLOOKUP($A57,'2015'!$L$3:$P$372,G$5,FALSE)</f>
        <v>26.150000000000002</v>
      </c>
      <c r="I57" s="56">
        <f>VLOOKUP($A57,'2016'!$L$3:$P$371,I$5,FALSE)</f>
        <v>112.47</v>
      </c>
      <c r="J57" s="56">
        <f>VLOOKUP($A57,'2016'!$L$3:$P$371,J$5,FALSE)</f>
        <v>29.003</v>
      </c>
      <c r="K57" s="56">
        <f>100*VLOOKUP($A57,'2016'!$L$3:$P$371,K$5,FALSE)</f>
        <v>25.790000000000003</v>
      </c>
      <c r="M57" s="56">
        <f>VLOOKUP($A57,'2017'!$L$3:$P$371,M$5,FALSE)</f>
        <v>112.92</v>
      </c>
      <c r="N57" s="56">
        <f>VLOOKUP($A57,'2017'!$L$3:$P$371,N$5,FALSE)</f>
        <v>28.847999999999999</v>
      </c>
      <c r="O57" s="56">
        <f>100*VLOOKUP($A57,'2017'!$L$3:$P$371,O$5,FALSE)</f>
        <v>25.55</v>
      </c>
      <c r="Q57" s="56">
        <f>VLOOKUP($A57,'2018'!$L$3:$P$371,Q$5,FALSE)</f>
        <v>113.16</v>
      </c>
      <c r="R57" s="56">
        <f>VLOOKUP($A57,'2018'!$L$3:$P$371,R$5,FALSE)</f>
        <v>28.492000000000001</v>
      </c>
      <c r="S57" s="56">
        <f>100*VLOOKUP($A57,'2018'!$L$3:$P$371,S$5,FALSE)</f>
        <v>25.180000000000003</v>
      </c>
      <c r="U57" s="56">
        <f>VLOOKUP($A57,'2019'!$L$3:$P$371,U$5,FALSE)</f>
        <v>113.9</v>
      </c>
      <c r="V57" s="56">
        <f>VLOOKUP($A57,'2019'!$L$3:$P$371,V$5,FALSE)</f>
        <v>28.567</v>
      </c>
      <c r="W57" s="56">
        <f>100*VLOOKUP($A57,'2019'!$L$3:$P$371,W$5,FALSE)</f>
        <v>25.080000000000002</v>
      </c>
      <c r="Y57" s="56">
        <f>VLOOKUP($A57,'2020'!$C$3:$G$385,Y$5,FALSE)</f>
        <v>114.45</v>
      </c>
      <c r="Z57" s="56">
        <f>VLOOKUP($A57,'2020'!$C$3:$G$385,Z$5,FALSE)</f>
        <v>28.623000000000001</v>
      </c>
      <c r="AA57" s="56">
        <f>100*VLOOKUP($A57,'2020'!$C$3:$G$385,AA$5,FALSE)</f>
        <v>25.009999999999998</v>
      </c>
      <c r="AC57" s="56">
        <f>VLOOKUP($A57,'2021'!$C$3:$G$385,AC$5,FALSE)</f>
        <v>114.9</v>
      </c>
      <c r="AD57" s="56">
        <f>VLOOKUP($A57,'2021'!$C$3:$G$385,AD$5,FALSE)</f>
        <v>28.356000000000002</v>
      </c>
      <c r="AE57" s="56">
        <f>100*VLOOKUP($A57,'2021'!$C$3:$G$385,AE$5,FALSE)</f>
        <v>24.68</v>
      </c>
      <c r="AG57" s="56">
        <f>VLOOKUP($A57,'2022'!$C$3:$G$385,AG$5,FALSE)</f>
        <v>115.3</v>
      </c>
      <c r="AH57" s="56">
        <f>VLOOKUP($A57,'2022'!$C$3:$G$385,AH$5,FALSE)</f>
        <v>27.806999999999999</v>
      </c>
      <c r="AI57" s="56">
        <f>100*VLOOKUP($A57,'2022'!$C$3:$G$385,AI$5,FALSE)</f>
        <v>24.12</v>
      </c>
    </row>
    <row r="58" spans="1:35" x14ac:dyDescent="0.3">
      <c r="A58" t="s">
        <v>214</v>
      </c>
      <c r="B58" t="str">
        <f>VLOOKUP(A58,class!A$1:B$455,2,FALSE)</f>
        <v>Shire District</v>
      </c>
      <c r="C58" t="str">
        <f>IF(B58="Shire District",VLOOKUP(A58,counties!A$2:B$271,2,FALSE),"")</f>
        <v>Essex</v>
      </c>
      <c r="D58" t="str">
        <f>VLOOKUP($A58,classifications!$A$3:$C$340,3,FALSE)</f>
        <v>Predominantly Urban</v>
      </c>
      <c r="E58" s="56">
        <f>VLOOKUP($A58,'2015'!$L$3:$P$372,E$5,FALSE)</f>
        <v>37.950000000000003</v>
      </c>
      <c r="F58" s="56">
        <f>VLOOKUP($A58,'2015'!$L$3:$P$372,F$5,FALSE)</f>
        <v>3.0760000000000001</v>
      </c>
      <c r="G58" s="56">
        <f>100*VLOOKUP($A58,'2015'!$L$3:$P$372,G$5,FALSE)</f>
        <v>8.1100000000000012</v>
      </c>
      <c r="I58" s="56">
        <f>VLOOKUP($A58,'2016'!$L$3:$P$371,I$5,FALSE)</f>
        <v>38.200000000000003</v>
      </c>
      <c r="J58" s="56">
        <f>VLOOKUP($A58,'2016'!$L$3:$P$371,J$5,FALSE)</f>
        <v>3.093</v>
      </c>
      <c r="K58" s="56">
        <f>100*VLOOKUP($A58,'2016'!$L$3:$P$371,K$5,FALSE)</f>
        <v>8.1</v>
      </c>
      <c r="M58" s="56">
        <f>VLOOKUP($A58,'2017'!$L$3:$P$371,M$5,FALSE)</f>
        <v>38.43</v>
      </c>
      <c r="N58" s="56">
        <f>VLOOKUP($A58,'2017'!$L$3:$P$371,N$5,FALSE)</f>
        <v>3.2480000000000002</v>
      </c>
      <c r="O58" s="56">
        <f>100*VLOOKUP($A58,'2017'!$L$3:$P$371,O$5,FALSE)</f>
        <v>8.4500000000000011</v>
      </c>
      <c r="Q58" s="56">
        <f>VLOOKUP($A58,'2018'!$L$3:$P$371,Q$5,FALSE)</f>
        <v>38.65</v>
      </c>
      <c r="R58" s="56">
        <f>VLOOKUP($A58,'2018'!$L$3:$P$371,R$5,FALSE)</f>
        <v>3.302</v>
      </c>
      <c r="S58" s="56">
        <f>100*VLOOKUP($A58,'2018'!$L$3:$P$371,S$5,FALSE)</f>
        <v>8.5400000000000009</v>
      </c>
      <c r="U58" s="56">
        <f>VLOOKUP($A58,'2019'!$L$3:$P$371,U$5,FALSE)</f>
        <v>38.770000000000003</v>
      </c>
      <c r="V58" s="56">
        <f>VLOOKUP($A58,'2019'!$L$3:$P$371,V$5,FALSE)</f>
        <v>3.2759999999999998</v>
      </c>
      <c r="W58" s="56">
        <f>100*VLOOKUP($A58,'2019'!$L$3:$P$371,W$5,FALSE)</f>
        <v>8.4500000000000011</v>
      </c>
      <c r="Y58" s="56">
        <f>VLOOKUP($A58,'2020'!$C$3:$G$385,Y$5,FALSE)</f>
        <v>38.86</v>
      </c>
      <c r="Z58" s="56">
        <f>VLOOKUP($A58,'2020'!$C$3:$G$385,Z$5,FALSE)</f>
        <v>3.1720000000000002</v>
      </c>
      <c r="AA58" s="56">
        <f>100*VLOOKUP($A58,'2020'!$C$3:$G$385,AA$5,FALSE)</f>
        <v>8.16</v>
      </c>
      <c r="AC58" s="56">
        <f>VLOOKUP($A58,'2021'!$C$3:$G$385,AC$5,FALSE)</f>
        <v>39.020000000000003</v>
      </c>
      <c r="AD58" s="56">
        <f>VLOOKUP($A58,'2021'!$C$3:$G$385,AD$5,FALSE)</f>
        <v>3.1920000000000002</v>
      </c>
      <c r="AE58" s="56">
        <f>100*VLOOKUP($A58,'2021'!$C$3:$G$385,AE$5,FALSE)</f>
        <v>8.18</v>
      </c>
      <c r="AG58" s="56">
        <f>VLOOKUP($A58,'2022'!$C$3:$G$385,AG$5,FALSE)</f>
        <v>39.21</v>
      </c>
      <c r="AH58" s="56">
        <f>VLOOKUP($A58,'2022'!$C$3:$G$385,AH$5,FALSE)</f>
        <v>3.3079999999999998</v>
      </c>
      <c r="AI58" s="56">
        <f>100*VLOOKUP($A58,'2022'!$C$3:$G$385,AI$5,FALSE)</f>
        <v>8.44</v>
      </c>
    </row>
    <row r="59" spans="1:35" x14ac:dyDescent="0.3">
      <c r="A59" t="s">
        <v>186</v>
      </c>
      <c r="B59" t="str">
        <f>VLOOKUP(A59,class!A$1:B$455,2,FALSE)</f>
        <v>Unitary Authority</v>
      </c>
      <c r="C59" t="str">
        <f>IF(B59="Shire District",VLOOKUP(A59,counties!A$2:B$271,2,FALSE),"")</f>
        <v/>
      </c>
      <c r="D59" t="str">
        <f>VLOOKUP($A59,classifications!$A$3:$C$340,3,FALSE)</f>
        <v>Predominantly Rural</v>
      </c>
      <c r="E59" s="56">
        <f>VLOOKUP($A59,'2015'!$L$3:$P$372,E$5,FALSE)</f>
        <v>113.42</v>
      </c>
      <c r="F59" s="56">
        <f>VLOOKUP($A59,'2015'!$L$3:$P$372,F$5,FALSE)</f>
        <v>13.835000000000001</v>
      </c>
      <c r="G59" s="56">
        <f>100*VLOOKUP($A59,'2015'!$L$3:$P$372,G$5,FALSE)</f>
        <v>12.2</v>
      </c>
      <c r="I59" s="56">
        <f>VLOOKUP($A59,'2016'!$L$3:$P$371,I$5,FALSE)</f>
        <v>115.03</v>
      </c>
      <c r="J59" s="56">
        <f>VLOOKUP($A59,'2016'!$L$3:$P$371,J$5,FALSE)</f>
        <v>12.49</v>
      </c>
      <c r="K59" s="56">
        <f>100*VLOOKUP($A59,'2016'!$L$3:$P$371,K$5,FALSE)</f>
        <v>10.86</v>
      </c>
      <c r="M59" s="56">
        <f>VLOOKUP($A59,'2017'!$L$3:$P$371,M$5,FALSE)</f>
        <v>116.8</v>
      </c>
      <c r="N59" s="56">
        <f>VLOOKUP($A59,'2017'!$L$3:$P$371,N$5,FALSE)</f>
        <v>12.093</v>
      </c>
      <c r="O59" s="56">
        <f>100*VLOOKUP($A59,'2017'!$L$3:$P$371,O$5,FALSE)</f>
        <v>10.35</v>
      </c>
      <c r="Q59" s="56">
        <f>VLOOKUP($A59,'2018'!$L$3:$P$371,Q$5,FALSE)</f>
        <v>118.31</v>
      </c>
      <c r="R59" s="56">
        <f>VLOOKUP($A59,'2018'!$L$3:$P$371,R$5,FALSE)</f>
        <v>10.061</v>
      </c>
      <c r="S59" s="56">
        <f>100*VLOOKUP($A59,'2018'!$L$3:$P$371,S$5,FALSE)</f>
        <v>8.5</v>
      </c>
      <c r="U59" s="56">
        <f>VLOOKUP($A59,'2019'!$L$3:$P$371,U$5,FALSE)</f>
        <v>120.84</v>
      </c>
      <c r="V59" s="56">
        <f>VLOOKUP($A59,'2019'!$L$3:$P$371,V$5,FALSE)</f>
        <v>10.962999999999999</v>
      </c>
      <c r="W59" s="56">
        <f>100*VLOOKUP($A59,'2019'!$L$3:$P$371,W$5,FALSE)</f>
        <v>9.07</v>
      </c>
      <c r="Y59" s="56">
        <f>VLOOKUP($A59,'2020'!$C$3:$G$385,Y$5,FALSE)</f>
        <v>122.8</v>
      </c>
      <c r="Z59" s="56">
        <f>VLOOKUP($A59,'2020'!$C$3:$G$385,Z$5,FALSE)</f>
        <v>11.231999999999999</v>
      </c>
      <c r="AA59" s="56">
        <f>100*VLOOKUP($A59,'2020'!$C$3:$G$385,AA$5,FALSE)</f>
        <v>9.15</v>
      </c>
      <c r="AC59" s="56">
        <f>VLOOKUP($A59,'2021'!$C$3:$G$385,AC$5,FALSE)</f>
        <v>125.27</v>
      </c>
      <c r="AD59" s="56">
        <f>VLOOKUP($A59,'2021'!$C$3:$G$385,AD$5,FALSE)</f>
        <v>11.477</v>
      </c>
      <c r="AE59" s="56">
        <f>100*VLOOKUP($A59,'2021'!$C$3:$G$385,AE$5,FALSE)</f>
        <v>9.16</v>
      </c>
      <c r="AG59" s="56">
        <f>VLOOKUP($A59,'2022'!$C$3:$G$385,AG$5,FALSE)</f>
        <v>128.08000000000001</v>
      </c>
      <c r="AH59" s="56">
        <f>VLOOKUP($A59,'2022'!$C$3:$G$385,AH$5,FALSE)</f>
        <v>12.13</v>
      </c>
      <c r="AI59" s="56">
        <f>100*VLOOKUP($A59,'2022'!$C$3:$G$385,AI$5,FALSE)</f>
        <v>9.4700000000000006</v>
      </c>
    </row>
    <row r="60" spans="1:35" x14ac:dyDescent="0.3">
      <c r="A60" t="s">
        <v>266</v>
      </c>
      <c r="B60" t="str">
        <f>VLOOKUP(A60,class!A$1:B$455,2,FALSE)</f>
        <v>Shire District</v>
      </c>
      <c r="C60" t="str">
        <f>IF(B60="Shire District",VLOOKUP(A60,counties!A$2:B$271,2,FALSE),"")</f>
        <v>Leicestershire</v>
      </c>
      <c r="D60" t="str">
        <f>VLOOKUP($A60,classifications!$A$3:$C$340,3,FALSE)</f>
        <v>Predominantly Urban</v>
      </c>
      <c r="E60" s="56">
        <f>VLOOKUP($A60,'2015'!$L$3:$P$372,E$5,FALSE)</f>
        <v>71.37</v>
      </c>
      <c r="F60" s="56">
        <f>VLOOKUP($A60,'2015'!$L$3:$P$372,F$5,FALSE)</f>
        <v>3.3119999999999998</v>
      </c>
      <c r="G60" s="56">
        <f>100*VLOOKUP($A60,'2015'!$L$3:$P$372,G$5,FALSE)</f>
        <v>4.6399999999999997</v>
      </c>
      <c r="I60" s="56">
        <f>VLOOKUP($A60,'2016'!$L$3:$P$371,I$5,FALSE)</f>
        <v>72.05</v>
      </c>
      <c r="J60" s="56">
        <f>VLOOKUP($A60,'2016'!$L$3:$P$371,J$5,FALSE)</f>
        <v>2.2679999999999998</v>
      </c>
      <c r="K60" s="56">
        <f>100*VLOOKUP($A60,'2016'!$L$3:$P$371,K$5,FALSE)</f>
        <v>3.15</v>
      </c>
      <c r="M60" s="56">
        <f>VLOOKUP($A60,'2017'!$L$3:$P$371,M$5,FALSE)</f>
        <v>73.040000000000006</v>
      </c>
      <c r="N60" s="56">
        <f>VLOOKUP($A60,'2017'!$L$3:$P$371,N$5,FALSE)</f>
        <v>2.161</v>
      </c>
      <c r="O60" s="56">
        <f>100*VLOOKUP($A60,'2017'!$L$3:$P$371,O$5,FALSE)</f>
        <v>2.96</v>
      </c>
      <c r="Q60" s="56">
        <f>VLOOKUP($A60,'2018'!$L$3:$P$371,Q$5,FALSE)</f>
        <v>74.06</v>
      </c>
      <c r="R60" s="56">
        <f>VLOOKUP($A60,'2018'!$L$3:$P$371,R$5,FALSE)</f>
        <v>1.639</v>
      </c>
      <c r="S60" s="56">
        <f>100*VLOOKUP($A60,'2018'!$L$3:$P$371,S$5,FALSE)</f>
        <v>2.21</v>
      </c>
      <c r="U60" s="56">
        <f>VLOOKUP($A60,'2019'!$L$3:$P$371,U$5,FALSE)</f>
        <v>75.17</v>
      </c>
      <c r="V60" s="56">
        <f>VLOOKUP($A60,'2019'!$L$3:$P$371,V$5,FALSE)</f>
        <v>2.1070000000000002</v>
      </c>
      <c r="W60" s="56">
        <f>100*VLOOKUP($A60,'2019'!$L$3:$P$371,W$5,FALSE)</f>
        <v>2.8000000000000003</v>
      </c>
      <c r="Y60" s="56">
        <f>VLOOKUP($A60,'2020'!$C$3:$G$385,Y$5,FALSE)</f>
        <v>76.27</v>
      </c>
      <c r="Z60" s="56">
        <f>VLOOKUP($A60,'2020'!$C$3:$G$385,Z$5,FALSE)</f>
        <v>2.99</v>
      </c>
      <c r="AA60" s="56">
        <f>100*VLOOKUP($A60,'2020'!$C$3:$G$385,AA$5,FALSE)</f>
        <v>3.92</v>
      </c>
      <c r="AC60" s="56">
        <f>VLOOKUP($A60,'2021'!$C$3:$G$385,AC$5,FALSE)</f>
        <v>77</v>
      </c>
      <c r="AD60" s="56">
        <f>VLOOKUP($A60,'2021'!$C$3:$G$385,AD$5,FALSE)</f>
        <v>3.1789999999999998</v>
      </c>
      <c r="AE60" s="56">
        <f>100*VLOOKUP($A60,'2021'!$C$3:$G$385,AE$5,FALSE)</f>
        <v>4.1300000000000008</v>
      </c>
      <c r="AG60" s="56">
        <f>VLOOKUP($A60,'2022'!$C$3:$G$385,AG$5,FALSE)</f>
        <v>77.489999999999995</v>
      </c>
      <c r="AH60" s="56">
        <f>VLOOKUP($A60,'2022'!$C$3:$G$385,AH$5,FALSE)</f>
        <v>2.948</v>
      </c>
      <c r="AI60" s="56">
        <f>100*VLOOKUP($A60,'2022'!$C$3:$G$385,AI$5,FALSE)</f>
        <v>3.8</v>
      </c>
    </row>
    <row r="61" spans="1:35" x14ac:dyDescent="0.3">
      <c r="A61" t="s">
        <v>215</v>
      </c>
      <c r="B61" t="str">
        <f>VLOOKUP(A61,class!A$1:B$455,2,FALSE)</f>
        <v>Shire District</v>
      </c>
      <c r="C61" t="str">
        <f>IF(B61="Shire District",VLOOKUP(A61,counties!A$2:B$271,2,FALSE),"")</f>
        <v>Essex</v>
      </c>
      <c r="D61" t="str">
        <f>VLOOKUP($A61,classifications!$A$3:$C$340,3,FALSE)</f>
        <v>Predominantly Urban</v>
      </c>
      <c r="E61" s="56">
        <f>VLOOKUP($A61,'2015'!$L$3:$P$372,E$5,FALSE)</f>
        <v>72.31</v>
      </c>
      <c r="F61" s="56">
        <f>VLOOKUP($A61,'2015'!$L$3:$P$372,F$5,FALSE)</f>
        <v>13.234</v>
      </c>
      <c r="G61" s="56">
        <f>100*VLOOKUP($A61,'2015'!$L$3:$P$372,G$5,FALSE)</f>
        <v>18.3</v>
      </c>
      <c r="I61" s="56">
        <f>VLOOKUP($A61,'2016'!$L$3:$P$371,I$5,FALSE)</f>
        <v>73.02</v>
      </c>
      <c r="J61" s="56">
        <f>VLOOKUP($A61,'2016'!$L$3:$P$371,J$5,FALSE)</f>
        <v>12.449</v>
      </c>
      <c r="K61" s="56">
        <f>100*VLOOKUP($A61,'2016'!$L$3:$P$371,K$5,FALSE)</f>
        <v>17.05</v>
      </c>
      <c r="M61" s="56">
        <f>VLOOKUP($A61,'2017'!$L$3:$P$371,M$5,FALSE)</f>
        <v>74.319999999999993</v>
      </c>
      <c r="N61" s="56">
        <f>VLOOKUP($A61,'2017'!$L$3:$P$371,N$5,FALSE)</f>
        <v>12.981</v>
      </c>
      <c r="O61" s="56">
        <f>100*VLOOKUP($A61,'2017'!$L$3:$P$371,O$5,FALSE)</f>
        <v>17.47</v>
      </c>
      <c r="Q61" s="56">
        <f>VLOOKUP($A61,'2018'!$L$3:$P$371,Q$5,FALSE)</f>
        <v>75.14</v>
      </c>
      <c r="R61" s="56">
        <f>VLOOKUP($A61,'2018'!$L$3:$P$371,R$5,FALSE)</f>
        <v>12.87</v>
      </c>
      <c r="S61" s="56">
        <f>100*VLOOKUP($A61,'2018'!$L$3:$P$371,S$5,FALSE)</f>
        <v>17.130000000000003</v>
      </c>
      <c r="U61" s="56">
        <f>VLOOKUP($A61,'2019'!$L$3:$P$371,U$5,FALSE)</f>
        <v>75.930000000000007</v>
      </c>
      <c r="V61" s="56">
        <f>VLOOKUP($A61,'2019'!$L$3:$P$371,V$5,FALSE)</f>
        <v>12.864000000000001</v>
      </c>
      <c r="W61" s="56">
        <f>100*VLOOKUP($A61,'2019'!$L$3:$P$371,W$5,FALSE)</f>
        <v>16.939999999999998</v>
      </c>
      <c r="Y61" s="56">
        <f>VLOOKUP($A61,'2020'!$C$3:$G$385,Y$5,FALSE)</f>
        <v>77.23</v>
      </c>
      <c r="Z61" s="56">
        <f>VLOOKUP($A61,'2020'!$C$3:$G$385,Z$5,FALSE)</f>
        <v>13.522</v>
      </c>
      <c r="AA61" s="56">
        <f>100*VLOOKUP($A61,'2020'!$C$3:$G$385,AA$5,FALSE)</f>
        <v>17.510000000000002</v>
      </c>
      <c r="AC61" s="56">
        <f>VLOOKUP($A61,'2021'!$C$3:$G$385,AC$5,FALSE)</f>
        <v>78.209999999999994</v>
      </c>
      <c r="AD61" s="56">
        <f>VLOOKUP($A61,'2021'!$C$3:$G$385,AD$5,FALSE)</f>
        <v>13.68</v>
      </c>
      <c r="AE61" s="56">
        <f>100*VLOOKUP($A61,'2021'!$C$3:$G$385,AE$5,FALSE)</f>
        <v>17.489999999999998</v>
      </c>
      <c r="AG61" s="56">
        <f>VLOOKUP($A61,'2022'!$C$3:$G$385,AG$5,FALSE)</f>
        <v>78.91</v>
      </c>
      <c r="AH61" s="56">
        <f>VLOOKUP($A61,'2022'!$C$3:$G$385,AH$5,FALSE)</f>
        <v>13.898</v>
      </c>
      <c r="AI61" s="56">
        <f>100*VLOOKUP($A61,'2022'!$C$3:$G$385,AI$5,FALSE)</f>
        <v>17.61</v>
      </c>
    </row>
    <row r="62" spans="1:35" x14ac:dyDescent="0.3">
      <c r="A62" t="s">
        <v>222</v>
      </c>
      <c r="B62" t="str">
        <f>VLOOKUP(A62,class!A$1:B$455,2,FALSE)</f>
        <v>Shire District</v>
      </c>
      <c r="C62" t="str">
        <f>IF(B62="Shire District",VLOOKUP(A62,counties!A$2:B$271,2,FALSE),"")</f>
        <v>Gloucestershire</v>
      </c>
      <c r="D62" t="str">
        <f>VLOOKUP($A62,classifications!$A$3:$C$340,3,FALSE)</f>
        <v>Predominantly Urban</v>
      </c>
      <c r="E62" s="56">
        <f>VLOOKUP($A62,'2015'!$L$3:$P$372,E$5,FALSE)</f>
        <v>54.31</v>
      </c>
      <c r="F62" s="56">
        <f>VLOOKUP($A62,'2015'!$L$3:$P$372,F$5,FALSE)</f>
        <v>5.3170000000000002</v>
      </c>
      <c r="G62" s="56">
        <f>100*VLOOKUP($A62,'2015'!$L$3:$P$372,G$5,FALSE)</f>
        <v>9.7900000000000009</v>
      </c>
      <c r="I62" s="56">
        <f>VLOOKUP($A62,'2016'!$L$3:$P$371,I$5,FALSE)</f>
        <v>54.67</v>
      </c>
      <c r="J62" s="56">
        <f>VLOOKUP($A62,'2016'!$L$3:$P$371,J$5,FALSE)</f>
        <v>5.0250000000000004</v>
      </c>
      <c r="K62" s="56">
        <f>100*VLOOKUP($A62,'2016'!$L$3:$P$371,K$5,FALSE)</f>
        <v>9.19</v>
      </c>
      <c r="M62" s="56">
        <f>VLOOKUP($A62,'2017'!$L$3:$P$371,M$5,FALSE)</f>
        <v>55.16</v>
      </c>
      <c r="N62" s="56">
        <f>VLOOKUP($A62,'2017'!$L$3:$P$371,N$5,FALSE)</f>
        <v>5.1520000000000001</v>
      </c>
      <c r="O62" s="56">
        <f>100*VLOOKUP($A62,'2017'!$L$3:$P$371,O$5,FALSE)</f>
        <v>9.34</v>
      </c>
      <c r="Q62" s="56">
        <f>VLOOKUP($A62,'2018'!$L$3:$P$371,Q$5,FALSE)</f>
        <v>55.64</v>
      </c>
      <c r="R62" s="56">
        <f>VLOOKUP($A62,'2018'!$L$3:$P$371,R$5,FALSE)</f>
        <v>5.1849999999999996</v>
      </c>
      <c r="S62" s="56">
        <f>100*VLOOKUP($A62,'2018'!$L$3:$P$371,S$5,FALSE)</f>
        <v>9.32</v>
      </c>
      <c r="U62" s="56">
        <f>VLOOKUP($A62,'2019'!$L$3:$P$371,U$5,FALSE)</f>
        <v>56.15</v>
      </c>
      <c r="V62" s="56">
        <f>VLOOKUP($A62,'2019'!$L$3:$P$371,V$5,FALSE)</f>
        <v>5.524</v>
      </c>
      <c r="W62" s="56">
        <f>100*VLOOKUP($A62,'2019'!$L$3:$P$371,W$5,FALSE)</f>
        <v>9.84</v>
      </c>
      <c r="Y62" s="56">
        <f>VLOOKUP($A62,'2020'!$C$3:$G$385,Y$5,FALSE)</f>
        <v>56.6</v>
      </c>
      <c r="Z62" s="56">
        <f>VLOOKUP($A62,'2020'!$C$3:$G$385,Z$5,FALSE)</f>
        <v>5.66</v>
      </c>
      <c r="AA62" s="56">
        <f>100*VLOOKUP($A62,'2020'!$C$3:$G$385,AA$5,FALSE)</f>
        <v>10</v>
      </c>
      <c r="AC62" s="56">
        <f>VLOOKUP($A62,'2021'!$C$3:$G$385,AC$5,FALSE)</f>
        <v>56.67</v>
      </c>
      <c r="AD62" s="56">
        <f>VLOOKUP($A62,'2021'!$C$3:$G$385,AD$5,FALSE)</f>
        <v>5.6859999999999999</v>
      </c>
      <c r="AE62" s="56">
        <f>100*VLOOKUP($A62,'2021'!$C$3:$G$385,AE$5,FALSE)</f>
        <v>10.029999999999999</v>
      </c>
      <c r="AG62" s="56">
        <f>VLOOKUP($A62,'2022'!$C$3:$G$385,AG$5,FALSE)</f>
        <v>56.97</v>
      </c>
      <c r="AH62" s="56">
        <f>VLOOKUP($A62,'2022'!$C$3:$G$385,AH$5,FALSE)</f>
        <v>5.7770000000000001</v>
      </c>
      <c r="AI62" s="56">
        <f>100*VLOOKUP($A62,'2022'!$C$3:$G$385,AI$5,FALSE)</f>
        <v>10.14</v>
      </c>
    </row>
    <row r="63" spans="1:35" x14ac:dyDescent="0.3">
      <c r="A63" t="s">
        <v>286</v>
      </c>
      <c r="B63" t="str">
        <f>VLOOKUP(A63,class!A$1:B$455,2,FALSE)</f>
        <v>Shire District</v>
      </c>
      <c r="C63" t="str">
        <f>IF(B63="Shire District",VLOOKUP(A63,counties!A$2:B$271,2,FALSE),"")</f>
        <v>Oxfordshire</v>
      </c>
      <c r="D63" t="str">
        <f>VLOOKUP($A63,classifications!$A$3:$C$340,3,FALSE)</f>
        <v>Urban with Significant Rural</v>
      </c>
      <c r="E63" s="56">
        <f>VLOOKUP($A63,'2015'!$L$3:$P$372,E$5,FALSE)</f>
        <v>60.72</v>
      </c>
      <c r="F63" s="56">
        <f>VLOOKUP($A63,'2015'!$L$3:$P$372,F$5,FALSE)</f>
        <v>15.404</v>
      </c>
      <c r="G63" s="56">
        <f>100*VLOOKUP($A63,'2015'!$L$3:$P$372,G$5,FALSE)</f>
        <v>25.369999999999997</v>
      </c>
      <c r="I63" s="56">
        <f>VLOOKUP($A63,'2016'!$L$3:$P$371,I$5,FALSE)</f>
        <v>61.71</v>
      </c>
      <c r="J63" s="56">
        <f>VLOOKUP($A63,'2016'!$L$3:$P$371,J$5,FALSE)</f>
        <v>14.263</v>
      </c>
      <c r="K63" s="56">
        <f>100*VLOOKUP($A63,'2016'!$L$3:$P$371,K$5,FALSE)</f>
        <v>23.11</v>
      </c>
      <c r="M63" s="56">
        <f>VLOOKUP($A63,'2017'!$L$3:$P$371,M$5,FALSE)</f>
        <v>63</v>
      </c>
      <c r="N63" s="56">
        <f>VLOOKUP($A63,'2017'!$L$3:$P$371,N$5,FALSE)</f>
        <v>14.164999999999999</v>
      </c>
      <c r="O63" s="56">
        <f>100*VLOOKUP($A63,'2017'!$L$3:$P$371,O$5,FALSE)</f>
        <v>22.48</v>
      </c>
      <c r="Q63" s="56">
        <f>VLOOKUP($A63,'2018'!$L$3:$P$371,Q$5,FALSE)</f>
        <v>64.099999999999994</v>
      </c>
      <c r="R63" s="56">
        <f>VLOOKUP($A63,'2018'!$L$3:$P$371,R$5,FALSE)</f>
        <v>13.215</v>
      </c>
      <c r="S63" s="56">
        <f>100*VLOOKUP($A63,'2018'!$L$3:$P$371,S$5,FALSE)</f>
        <v>20.62</v>
      </c>
      <c r="U63" s="56">
        <f>VLOOKUP($A63,'2019'!$L$3:$P$371,U$5,FALSE)</f>
        <v>65.459999999999994</v>
      </c>
      <c r="V63" s="56">
        <f>VLOOKUP($A63,'2019'!$L$3:$P$371,V$5,FALSE)</f>
        <v>13.632999999999999</v>
      </c>
      <c r="W63" s="56">
        <f>100*VLOOKUP($A63,'2019'!$L$3:$P$371,W$5,FALSE)</f>
        <v>20.830000000000002</v>
      </c>
      <c r="Y63" s="56">
        <f>VLOOKUP($A63,'2020'!$C$3:$G$385,Y$5,FALSE)</f>
        <v>67.150000000000006</v>
      </c>
      <c r="Z63" s="56">
        <f>VLOOKUP($A63,'2020'!$C$3:$G$385,Z$5,FALSE)</f>
        <v>15.016</v>
      </c>
      <c r="AA63" s="56">
        <f>100*VLOOKUP($A63,'2020'!$C$3:$G$385,AA$5,FALSE)</f>
        <v>22.36</v>
      </c>
      <c r="AC63" s="56">
        <f>VLOOKUP($A63,'2021'!$C$3:$G$385,AC$5,FALSE)</f>
        <v>68.349999999999994</v>
      </c>
      <c r="AD63" s="56">
        <f>VLOOKUP($A63,'2021'!$C$3:$G$385,AD$5,FALSE)</f>
        <v>15.244</v>
      </c>
      <c r="AE63" s="56">
        <f>100*VLOOKUP($A63,'2021'!$C$3:$G$385,AE$5,FALSE)</f>
        <v>22.3</v>
      </c>
      <c r="AG63" s="56">
        <f>VLOOKUP($A63,'2022'!$C$3:$G$385,AG$5,FALSE)</f>
        <v>69.72</v>
      </c>
      <c r="AH63" s="56">
        <f>VLOOKUP($A63,'2022'!$C$3:$G$385,AH$5,FALSE)</f>
        <v>15.760999999999999</v>
      </c>
      <c r="AI63" s="56">
        <f>100*VLOOKUP($A63,'2022'!$C$3:$G$385,AI$5,FALSE)</f>
        <v>22.61</v>
      </c>
    </row>
    <row r="64" spans="1:35" x14ac:dyDescent="0.3">
      <c r="A64" t="s">
        <v>29</v>
      </c>
      <c r="B64" t="str">
        <f>VLOOKUP(A64,class!A$1:B$455,2,FALSE)</f>
        <v>Unitary Authority</v>
      </c>
      <c r="C64" t="str">
        <f>IF(B64="Shire District",VLOOKUP(A64,counties!A$2:B$271,2,FALSE),"")</f>
        <v/>
      </c>
      <c r="D64" t="str">
        <f>VLOOKUP($A64,classifications!$A$3:$C$340,3,FALSE)</f>
        <v>Urban with Significant Rural</v>
      </c>
      <c r="E64" s="56">
        <f>VLOOKUP($A64,'2015'!$L$3:$P$372,E$5,FALSE)</f>
        <v>168.37</v>
      </c>
      <c r="F64" s="56">
        <f>VLOOKUP($A64,'2015'!$L$3:$P$372,F$5,FALSE)</f>
        <v>21.963000000000001</v>
      </c>
      <c r="G64" s="56">
        <f>100*VLOOKUP($A64,'2015'!$L$3:$P$372,G$5,FALSE)</f>
        <v>13.04</v>
      </c>
      <c r="I64" s="56">
        <f>VLOOKUP($A64,'2016'!$L$3:$P$371,I$5,FALSE)</f>
        <v>170.08</v>
      </c>
      <c r="J64" s="56">
        <f>VLOOKUP($A64,'2016'!$L$3:$P$371,J$5,FALSE)</f>
        <v>20.561</v>
      </c>
      <c r="K64" s="56">
        <f>100*VLOOKUP($A64,'2016'!$L$3:$P$371,K$5,FALSE)</f>
        <v>12.09</v>
      </c>
      <c r="M64" s="56">
        <f>VLOOKUP($A64,'2017'!$L$3:$P$371,M$5,FALSE)</f>
        <v>171.96</v>
      </c>
      <c r="N64" s="56">
        <f>VLOOKUP($A64,'2017'!$L$3:$P$371,N$5,FALSE)</f>
        <v>20.067</v>
      </c>
      <c r="O64" s="56">
        <f>100*VLOOKUP($A64,'2017'!$L$3:$P$371,O$5,FALSE)</f>
        <v>11.67</v>
      </c>
      <c r="Q64" s="56">
        <f>VLOOKUP($A64,'2018'!$L$3:$P$371,Q$5,FALSE)</f>
        <v>174.07</v>
      </c>
      <c r="R64" s="56">
        <f>VLOOKUP($A64,'2018'!$L$3:$P$371,R$5,FALSE)</f>
        <v>18.16</v>
      </c>
      <c r="S64" s="56">
        <f>100*VLOOKUP($A64,'2018'!$L$3:$P$371,S$5,FALSE)</f>
        <v>10.43</v>
      </c>
      <c r="U64" s="56">
        <f>VLOOKUP($A64,'2019'!$L$3:$P$371,U$5,FALSE)</f>
        <v>176.67</v>
      </c>
      <c r="V64" s="56">
        <f>VLOOKUP($A64,'2019'!$L$3:$P$371,V$5,FALSE)</f>
        <v>18.425999999999998</v>
      </c>
      <c r="W64" s="56">
        <f>100*VLOOKUP($A64,'2019'!$L$3:$P$371,W$5,FALSE)</f>
        <v>10.43</v>
      </c>
      <c r="Y64" s="56">
        <f>VLOOKUP($A64,'2020'!$C$3:$G$385,Y$5,FALSE)</f>
        <v>179.67</v>
      </c>
      <c r="Z64" s="56">
        <f>VLOOKUP($A64,'2020'!$C$3:$G$385,Z$5,FALSE)</f>
        <v>19.888000000000002</v>
      </c>
      <c r="AA64" s="56">
        <f>100*VLOOKUP($A64,'2020'!$C$3:$G$385,AA$5,FALSE)</f>
        <v>11.07</v>
      </c>
      <c r="AC64" s="56">
        <f>VLOOKUP($A64,'2021'!$C$3:$G$385,AC$5,FALSE)</f>
        <v>181.81</v>
      </c>
      <c r="AD64" s="56">
        <f>VLOOKUP($A64,'2021'!$C$3:$G$385,AD$5,FALSE)</f>
        <v>19.805</v>
      </c>
      <c r="AE64" s="56">
        <f>100*VLOOKUP($A64,'2021'!$C$3:$G$385,AE$5,FALSE)</f>
        <v>10.89</v>
      </c>
      <c r="AG64" s="56">
        <f>VLOOKUP($A64,'2022'!$C$3:$G$385,AG$5,FALSE)</f>
        <v>184.42</v>
      </c>
      <c r="AH64" s="56">
        <f>VLOOKUP($A64,'2022'!$C$3:$G$385,AH$5,FALSE)</f>
        <v>20.335999999999999</v>
      </c>
      <c r="AI64" s="56">
        <f>100*VLOOKUP($A64,'2022'!$C$3:$G$385,AI$5,FALSE)</f>
        <v>11.03</v>
      </c>
    </row>
    <row r="65" spans="1:35" x14ac:dyDescent="0.3">
      <c r="A65" t="s">
        <v>182</v>
      </c>
      <c r="B65" t="str">
        <f>VLOOKUP(A65,class!A$1:B$455,2,FALSE)</f>
        <v>Unitary Authority</v>
      </c>
      <c r="C65" t="str">
        <f>IF(B65="Shire District",VLOOKUP(A65,counties!A$2:B$271,2,FALSE),"")</f>
        <v/>
      </c>
      <c r="D65" t="str">
        <f>VLOOKUP($A65,classifications!$A$3:$C$340,3,FALSE)</f>
        <v>Urban with Significant Rural</v>
      </c>
      <c r="E65" s="56">
        <f>VLOOKUP($A65,'2015'!$L$3:$P$372,E$5,FALSE)</f>
        <v>150.79</v>
      </c>
      <c r="F65" s="56">
        <f>VLOOKUP($A65,'2015'!$L$3:$P$372,F$5,FALSE)</f>
        <v>16.658000000000001</v>
      </c>
      <c r="G65" s="56">
        <f>100*VLOOKUP($A65,'2015'!$L$3:$P$372,G$5,FALSE)</f>
        <v>11.05</v>
      </c>
      <c r="I65" s="56">
        <f>VLOOKUP($A65,'2016'!$L$3:$P$371,I$5,FALSE)</f>
        <v>152.66999999999999</v>
      </c>
      <c r="J65" s="56">
        <f>VLOOKUP($A65,'2016'!$L$3:$P$371,J$5,FALSE)</f>
        <v>15.46</v>
      </c>
      <c r="K65" s="56">
        <f>100*VLOOKUP($A65,'2016'!$L$3:$P$371,K$5,FALSE)</f>
        <v>10.130000000000001</v>
      </c>
      <c r="M65" s="56">
        <f>VLOOKUP($A65,'2017'!$L$3:$P$371,M$5,FALSE)</f>
        <v>154.63</v>
      </c>
      <c r="N65" s="56">
        <f>VLOOKUP($A65,'2017'!$L$3:$P$371,N$5,FALSE)</f>
        <v>15.465999999999999</v>
      </c>
      <c r="O65" s="56">
        <f>100*VLOOKUP($A65,'2017'!$L$3:$P$371,O$5,FALSE)</f>
        <v>10</v>
      </c>
      <c r="Q65" s="56">
        <f>VLOOKUP($A65,'2018'!$L$3:$P$371,Q$5,FALSE)</f>
        <v>156.68</v>
      </c>
      <c r="R65" s="56">
        <f>VLOOKUP($A65,'2018'!$L$3:$P$371,R$5,FALSE)</f>
        <v>15.337999999999999</v>
      </c>
      <c r="S65" s="56">
        <f>100*VLOOKUP($A65,'2018'!$L$3:$P$371,S$5,FALSE)</f>
        <v>9.7900000000000009</v>
      </c>
      <c r="U65" s="56">
        <f>VLOOKUP($A65,'2019'!$L$3:$P$371,U$5,FALSE)</f>
        <v>158.85</v>
      </c>
      <c r="V65" s="56">
        <f>VLOOKUP($A65,'2019'!$L$3:$P$371,V$5,FALSE)</f>
        <v>16.268000000000001</v>
      </c>
      <c r="W65" s="56">
        <f>100*VLOOKUP($A65,'2019'!$L$3:$P$371,W$5,FALSE)</f>
        <v>10.24</v>
      </c>
      <c r="Y65" s="56">
        <f>VLOOKUP($A65,'2020'!$C$3:$G$385,Y$5,FALSE)</f>
        <v>160.34</v>
      </c>
      <c r="Z65" s="56">
        <f>VLOOKUP($A65,'2020'!$C$3:$G$385,Z$5,FALSE)</f>
        <v>16.84</v>
      </c>
      <c r="AA65" s="56">
        <f>100*VLOOKUP($A65,'2020'!$C$3:$G$385,AA$5,FALSE)</f>
        <v>10.5</v>
      </c>
      <c r="AC65" s="56">
        <f>VLOOKUP($A65,'2021'!$C$3:$G$385,AC$5,FALSE)</f>
        <v>161.43</v>
      </c>
      <c r="AD65" s="56">
        <f>VLOOKUP($A65,'2021'!$C$3:$G$385,AD$5,FALSE)</f>
        <v>16.556999999999999</v>
      </c>
      <c r="AE65" s="56">
        <f>100*VLOOKUP($A65,'2021'!$C$3:$G$385,AE$5,FALSE)</f>
        <v>10.26</v>
      </c>
      <c r="AG65" s="56">
        <f>VLOOKUP($A65,'2022'!$C$3:$G$385,AG$5,FALSE)</f>
        <v>162.86000000000001</v>
      </c>
      <c r="AH65" s="56">
        <f>VLOOKUP($A65,'2022'!$C$3:$G$385,AH$5,FALSE)</f>
        <v>16.707999999999998</v>
      </c>
      <c r="AI65" s="56">
        <f>100*VLOOKUP($A65,'2022'!$C$3:$G$385,AI$5,FALSE)</f>
        <v>10.26</v>
      </c>
    </row>
    <row r="66" spans="1:35" x14ac:dyDescent="0.3">
      <c r="A66" t="s">
        <v>198</v>
      </c>
      <c r="B66" t="str">
        <f>VLOOKUP(A66,class!A$1:B$455,2,FALSE)</f>
        <v>Shire District</v>
      </c>
      <c r="C66" t="str">
        <f>IF(B66="Shire District",VLOOKUP(A66,counties!A$2:B$271,2,FALSE),"")</f>
        <v>Derbyshire</v>
      </c>
      <c r="D66" t="str">
        <f>VLOOKUP($A66,classifications!$A$3:$C$340,3,FALSE)</f>
        <v>Predominantly Urban</v>
      </c>
      <c r="E66" s="56">
        <f>VLOOKUP($A66,'2015'!$L$3:$P$372,E$5,FALSE)</f>
        <v>48.98</v>
      </c>
      <c r="F66" s="56">
        <f>VLOOKUP($A66,'2015'!$L$3:$P$372,F$5,FALSE)</f>
        <v>1.982</v>
      </c>
      <c r="G66" s="56">
        <f>100*VLOOKUP($A66,'2015'!$L$3:$P$372,G$5,FALSE)</f>
        <v>4.05</v>
      </c>
      <c r="I66" s="56">
        <f>VLOOKUP($A66,'2016'!$L$3:$P$371,I$5,FALSE)</f>
        <v>49.13</v>
      </c>
      <c r="J66" s="56">
        <f>VLOOKUP($A66,'2016'!$L$3:$P$371,J$5,FALSE)</f>
        <v>1.976</v>
      </c>
      <c r="K66" s="56">
        <f>100*VLOOKUP($A66,'2016'!$L$3:$P$371,K$5,FALSE)</f>
        <v>4.0199999999999996</v>
      </c>
      <c r="M66" s="56">
        <f>VLOOKUP($A66,'2017'!$L$3:$P$371,M$5,FALSE)</f>
        <v>49.22</v>
      </c>
      <c r="N66" s="56">
        <f>VLOOKUP($A66,'2017'!$L$3:$P$371,N$5,FALSE)</f>
        <v>1.8720000000000001</v>
      </c>
      <c r="O66" s="56">
        <f>100*VLOOKUP($A66,'2017'!$L$3:$P$371,O$5,FALSE)</f>
        <v>3.8</v>
      </c>
      <c r="Q66" s="56">
        <f>VLOOKUP($A66,'2018'!$L$3:$P$371,Q$5,FALSE)</f>
        <v>49.34</v>
      </c>
      <c r="R66" s="56">
        <f>VLOOKUP($A66,'2018'!$L$3:$P$371,R$5,FALSE)</f>
        <v>1.5649999999999999</v>
      </c>
      <c r="S66" s="56">
        <f>100*VLOOKUP($A66,'2018'!$L$3:$P$371,S$5,FALSE)</f>
        <v>3.17</v>
      </c>
      <c r="U66" s="56">
        <f>VLOOKUP($A66,'2019'!$L$3:$P$371,U$5,FALSE)</f>
        <v>49.44</v>
      </c>
      <c r="V66" s="56">
        <f>VLOOKUP($A66,'2019'!$L$3:$P$371,V$5,FALSE)</f>
        <v>1.4219999999999999</v>
      </c>
      <c r="W66" s="56">
        <f>100*VLOOKUP($A66,'2019'!$L$3:$P$371,W$5,FALSE)</f>
        <v>2.88</v>
      </c>
      <c r="Y66" s="56">
        <f>VLOOKUP($A66,'2020'!$C$3:$G$385,Y$5,FALSE)</f>
        <v>49.71</v>
      </c>
      <c r="Z66" s="56">
        <f>VLOOKUP($A66,'2020'!$C$3:$G$385,Z$5,FALSE)</f>
        <v>1.401</v>
      </c>
      <c r="AA66" s="56">
        <f>100*VLOOKUP($A66,'2020'!$C$3:$G$385,AA$5,FALSE)</f>
        <v>2.82</v>
      </c>
      <c r="AC66" s="56">
        <f>VLOOKUP($A66,'2021'!$C$3:$G$385,AC$5,FALSE)</f>
        <v>49.98</v>
      </c>
      <c r="AD66" s="56">
        <f>VLOOKUP($A66,'2021'!$C$3:$G$385,AD$5,FALSE)</f>
        <v>1.2869999999999999</v>
      </c>
      <c r="AE66" s="56">
        <f>100*VLOOKUP($A66,'2021'!$C$3:$G$385,AE$5,FALSE)</f>
        <v>2.58</v>
      </c>
      <c r="AG66" s="56">
        <f>VLOOKUP($A66,'2022'!$C$3:$G$385,AG$5,FALSE)</f>
        <v>50.37</v>
      </c>
      <c r="AH66" s="56">
        <f>VLOOKUP($A66,'2022'!$C$3:$G$385,AH$5,FALSE)</f>
        <v>1.387</v>
      </c>
      <c r="AI66" s="56">
        <f>100*VLOOKUP($A66,'2022'!$C$3:$G$385,AI$5,FALSE)</f>
        <v>2.75</v>
      </c>
    </row>
    <row r="67" spans="1:35" x14ac:dyDescent="0.3">
      <c r="A67" t="s">
        <v>30</v>
      </c>
      <c r="B67" t="str">
        <f>VLOOKUP(A67,class!A$1:B$455,2,FALSE)</f>
        <v>Shire District</v>
      </c>
      <c r="C67" t="str">
        <f>IF(B67="Shire District",VLOOKUP(A67,counties!A$2:B$271,2,FALSE),"")</f>
        <v>West Sussex</v>
      </c>
      <c r="D67" t="str">
        <f>VLOOKUP($A67,classifications!$A$3:$C$340,3,FALSE)</f>
        <v>Predominantly Rural</v>
      </c>
      <c r="E67" s="56">
        <f>VLOOKUP($A67,'2015'!$L$3:$P$372,E$5,FALSE)</f>
        <v>55.44</v>
      </c>
      <c r="F67" s="56">
        <f>VLOOKUP($A67,'2015'!$L$3:$P$372,F$5,FALSE)</f>
        <v>17.587</v>
      </c>
      <c r="G67" s="56">
        <f>100*VLOOKUP($A67,'2015'!$L$3:$P$372,G$5,FALSE)</f>
        <v>31.72</v>
      </c>
      <c r="I67" s="56">
        <f>VLOOKUP($A67,'2016'!$L$3:$P$371,I$5,FALSE)</f>
        <v>56.18</v>
      </c>
      <c r="J67" s="56">
        <f>VLOOKUP($A67,'2016'!$L$3:$P$371,J$5,FALSE)</f>
        <v>17.361000000000001</v>
      </c>
      <c r="K67" s="56">
        <f>100*VLOOKUP($A67,'2016'!$L$3:$P$371,K$5,FALSE)</f>
        <v>30.9</v>
      </c>
      <c r="M67" s="56">
        <f>VLOOKUP($A67,'2017'!$L$3:$P$371,M$5,FALSE)</f>
        <v>56.67</v>
      </c>
      <c r="N67" s="56">
        <f>VLOOKUP($A67,'2017'!$L$3:$P$371,N$5,FALSE)</f>
        <v>17.329000000000001</v>
      </c>
      <c r="O67" s="56">
        <f>100*VLOOKUP($A67,'2017'!$L$3:$P$371,O$5,FALSE)</f>
        <v>30.580000000000002</v>
      </c>
      <c r="Q67" s="56">
        <f>VLOOKUP($A67,'2018'!$L$3:$P$371,Q$5,FALSE)</f>
        <v>57.26</v>
      </c>
      <c r="R67" s="56">
        <f>VLOOKUP($A67,'2018'!$L$3:$P$371,R$5,FALSE)</f>
        <v>17.248999999999999</v>
      </c>
      <c r="S67" s="56">
        <f>100*VLOOKUP($A67,'2018'!$L$3:$P$371,S$5,FALSE)</f>
        <v>30.12</v>
      </c>
      <c r="U67" s="56">
        <f>VLOOKUP($A67,'2019'!$L$3:$P$371,U$5,FALSE)</f>
        <v>57.66</v>
      </c>
      <c r="V67" s="56">
        <f>VLOOKUP($A67,'2019'!$L$3:$P$371,V$5,FALSE)</f>
        <v>17.167000000000002</v>
      </c>
      <c r="W67" s="56">
        <f>100*VLOOKUP($A67,'2019'!$L$3:$P$371,W$5,FALSE)</f>
        <v>29.770000000000003</v>
      </c>
      <c r="Y67" s="56">
        <f>VLOOKUP($A67,'2020'!$C$3:$G$385,Y$5,FALSE)</f>
        <v>58.23</v>
      </c>
      <c r="Z67" s="56">
        <f>VLOOKUP($A67,'2020'!$C$3:$G$385,Z$5,FALSE)</f>
        <v>17.291</v>
      </c>
      <c r="AA67" s="56">
        <f>100*VLOOKUP($A67,'2020'!$C$3:$G$385,AA$5,FALSE)</f>
        <v>29.69</v>
      </c>
      <c r="AC67" s="56">
        <f>VLOOKUP($A67,'2021'!$C$3:$G$385,AC$5,FALSE)</f>
        <v>58.71</v>
      </c>
      <c r="AD67" s="56">
        <f>VLOOKUP($A67,'2021'!$C$3:$G$385,AD$5,FALSE)</f>
        <v>16.975999999999999</v>
      </c>
      <c r="AE67" s="56">
        <f>100*VLOOKUP($A67,'2021'!$C$3:$G$385,AE$5,FALSE)</f>
        <v>28.92</v>
      </c>
      <c r="AG67" s="56">
        <f>VLOOKUP($A67,'2022'!$C$3:$G$385,AG$5,FALSE)</f>
        <v>59.45</v>
      </c>
      <c r="AH67" s="56">
        <f>VLOOKUP($A67,'2022'!$C$3:$G$385,AH$5,FALSE)</f>
        <v>16.956</v>
      </c>
      <c r="AI67" s="56">
        <f>100*VLOOKUP($A67,'2022'!$C$3:$G$385,AI$5,FALSE)</f>
        <v>28.52</v>
      </c>
    </row>
    <row r="68" spans="1:35" x14ac:dyDescent="0.3">
      <c r="A68" t="s">
        <v>255</v>
      </c>
      <c r="B68" t="str">
        <f>VLOOKUP(A68,class!A$1:B$455,2,FALSE)</f>
        <v>Shire District</v>
      </c>
      <c r="C68" t="str">
        <f>IF(B68="Shire District",VLOOKUP(A68,counties!A$2:B$271,2,FALSE),"")</f>
        <v>Lancashire</v>
      </c>
      <c r="D68" t="str">
        <f>VLOOKUP($A68,classifications!$A$3:$C$340,3,FALSE)</f>
        <v>Urban with Significant Rural</v>
      </c>
      <c r="E68" s="56">
        <f>VLOOKUP($A68,'2015'!$L$3:$P$372,E$5,FALSE)</f>
        <v>48.63</v>
      </c>
      <c r="F68" s="56">
        <f>VLOOKUP($A68,'2015'!$L$3:$P$372,F$5,FALSE)</f>
        <v>2.7730000000000001</v>
      </c>
      <c r="G68" s="56">
        <f>100*VLOOKUP($A68,'2015'!$L$3:$P$372,G$5,FALSE)</f>
        <v>5.7</v>
      </c>
      <c r="I68" s="56">
        <f>VLOOKUP($A68,'2016'!$L$3:$P$371,I$5,FALSE)</f>
        <v>49.36</v>
      </c>
      <c r="J68" s="56">
        <f>VLOOKUP($A68,'2016'!$L$3:$P$371,J$5,FALSE)</f>
        <v>2.4</v>
      </c>
      <c r="K68" s="56">
        <f>100*VLOOKUP($A68,'2016'!$L$3:$P$371,K$5,FALSE)</f>
        <v>4.8599999999999994</v>
      </c>
      <c r="M68" s="56">
        <f>VLOOKUP($A68,'2017'!$L$3:$P$371,M$5,FALSE)</f>
        <v>50.01</v>
      </c>
      <c r="N68" s="56">
        <f>VLOOKUP($A68,'2017'!$L$3:$P$371,N$5,FALSE)</f>
        <v>2.4620000000000002</v>
      </c>
      <c r="O68" s="56">
        <f>100*VLOOKUP($A68,'2017'!$L$3:$P$371,O$5,FALSE)</f>
        <v>4.92</v>
      </c>
      <c r="Q68" s="56">
        <f>VLOOKUP($A68,'2018'!$L$3:$P$371,Q$5,FALSE)</f>
        <v>50.59</v>
      </c>
      <c r="R68" s="56">
        <f>VLOOKUP($A68,'2018'!$L$3:$P$371,R$5,FALSE)</f>
        <v>2.2909999999999999</v>
      </c>
      <c r="S68" s="56">
        <f>100*VLOOKUP($A68,'2018'!$L$3:$P$371,S$5,FALSE)</f>
        <v>4.53</v>
      </c>
      <c r="U68" s="56">
        <f>VLOOKUP($A68,'2019'!$L$3:$P$371,U$5,FALSE)</f>
        <v>51.13</v>
      </c>
      <c r="V68" s="56">
        <f>VLOOKUP($A68,'2019'!$L$3:$P$371,V$5,FALSE)</f>
        <v>2.444</v>
      </c>
      <c r="W68" s="56">
        <f>100*VLOOKUP($A68,'2019'!$L$3:$P$371,W$5,FALSE)</f>
        <v>4.78</v>
      </c>
      <c r="Y68" s="56">
        <f>VLOOKUP($A68,'2020'!$C$3:$G$385,Y$5,FALSE)</f>
        <v>51.74</v>
      </c>
      <c r="Z68" s="56">
        <f>VLOOKUP($A68,'2020'!$C$3:$G$385,Z$5,FALSE)</f>
        <v>2.7530000000000001</v>
      </c>
      <c r="AA68" s="56">
        <f>100*VLOOKUP($A68,'2020'!$C$3:$G$385,AA$5,FALSE)</f>
        <v>5.3199999999999994</v>
      </c>
      <c r="AC68" s="56">
        <f>VLOOKUP($A68,'2021'!$C$3:$G$385,AC$5,FALSE)</f>
        <v>52.15</v>
      </c>
      <c r="AD68" s="56">
        <f>VLOOKUP($A68,'2021'!$C$3:$G$385,AD$5,FALSE)</f>
        <v>2.9660000000000002</v>
      </c>
      <c r="AE68" s="56">
        <f>100*VLOOKUP($A68,'2021'!$C$3:$G$385,AE$5,FALSE)</f>
        <v>5.6899999999999995</v>
      </c>
      <c r="AG68" s="56">
        <f>VLOOKUP($A68,'2022'!$C$3:$G$385,AG$5,FALSE)</f>
        <v>52.44</v>
      </c>
      <c r="AH68" s="56">
        <f>VLOOKUP($A68,'2022'!$C$3:$G$385,AH$5,FALSE)</f>
        <v>2.9830000000000001</v>
      </c>
      <c r="AI68" s="56">
        <f>100*VLOOKUP($A68,'2022'!$C$3:$G$385,AI$5,FALSE)</f>
        <v>5.6899999999999995</v>
      </c>
    </row>
    <row r="69" spans="1:35" x14ac:dyDescent="0.3">
      <c r="A69" t="s">
        <v>360</v>
      </c>
      <c r="B69" t="str">
        <f>VLOOKUP(A69,class!A$1:B$455,2,FALSE)</f>
        <v>London Borough</v>
      </c>
      <c r="C69" t="str">
        <f>IF(B69="Shire District",VLOOKUP(A69,counties!A$2:B$271,2,FALSE),"")</f>
        <v/>
      </c>
      <c r="D69" t="str">
        <f>VLOOKUP($A69,classifications!$A$3:$C$340,3,FALSE)</f>
        <v>Predominantly Urban</v>
      </c>
      <c r="E69" s="56">
        <f>VLOOKUP($A69,'2015'!$L$3:$P$372,E$5,FALSE)</f>
        <v>6.79</v>
      </c>
      <c r="F69" s="56">
        <f>VLOOKUP($A69,'2015'!$L$3:$P$372,F$5,FALSE)</f>
        <v>4.4240000000000004</v>
      </c>
      <c r="G69" s="56">
        <f>100*VLOOKUP($A69,'2015'!$L$3:$P$372,G$5,FALSE)</f>
        <v>65.149999999999991</v>
      </c>
      <c r="I69" s="56">
        <f>VLOOKUP($A69,'2016'!$L$3:$P$371,I$5,FALSE)</f>
        <v>6.85</v>
      </c>
      <c r="J69" s="56">
        <f>VLOOKUP($A69,'2016'!$L$3:$P$371,J$5,FALSE)</f>
        <v>4.46</v>
      </c>
      <c r="K69" s="56">
        <f>100*VLOOKUP($A69,'2016'!$L$3:$P$371,K$5,FALSE)</f>
        <v>65.11</v>
      </c>
      <c r="M69" s="56">
        <f>VLOOKUP($A69,'2017'!$L$3:$P$371,M$5,FALSE)</f>
        <v>6.87</v>
      </c>
      <c r="N69" s="56">
        <f>VLOOKUP($A69,'2017'!$L$3:$P$371,N$5,FALSE)</f>
        <v>4.5540000000000003</v>
      </c>
      <c r="O69" s="56">
        <f>100*VLOOKUP($A69,'2017'!$L$3:$P$371,O$5,FALSE)</f>
        <v>66.290000000000006</v>
      </c>
      <c r="Q69" s="56">
        <f>VLOOKUP($A69,'2018'!$L$3:$P$371,Q$5,FALSE)</f>
        <v>7.07</v>
      </c>
      <c r="R69" s="56">
        <f>VLOOKUP($A69,'2018'!$L$3:$P$371,R$5,FALSE)</f>
        <v>4.7880000000000003</v>
      </c>
      <c r="S69" s="56">
        <f>100*VLOOKUP($A69,'2018'!$L$3:$P$371,S$5,FALSE)</f>
        <v>67.72</v>
      </c>
      <c r="U69" s="56">
        <f>VLOOKUP($A69,'2019'!$L$3:$P$371,U$5,FALSE)</f>
        <v>7.41</v>
      </c>
      <c r="V69" s="56">
        <f>VLOOKUP($A69,'2019'!$L$3:$P$371,V$5,FALSE)</f>
        <v>5.0670000000000002</v>
      </c>
      <c r="W69" s="56">
        <f>100*VLOOKUP($A69,'2019'!$L$3:$P$371,W$5,FALSE)</f>
        <v>68.38</v>
      </c>
      <c r="Y69" s="56">
        <f>VLOOKUP($A69,'2020'!$C$3:$G$385,Y$5,FALSE)</f>
        <v>7.46</v>
      </c>
      <c r="Z69" s="56">
        <f>VLOOKUP($A69,'2020'!$C$3:$G$385,Z$5,FALSE)</f>
        <v>5.03</v>
      </c>
      <c r="AA69" s="56">
        <f>100*VLOOKUP($A69,'2020'!$C$3:$G$385,AA$5,FALSE)</f>
        <v>67.430000000000007</v>
      </c>
      <c r="AC69" s="56">
        <f>VLOOKUP($A69,'2021'!$C$3:$G$385,AC$5,FALSE)</f>
        <v>7.54</v>
      </c>
      <c r="AD69" s="56">
        <f>VLOOKUP($A69,'2021'!$C$3:$G$385,AD$5,FALSE)</f>
        <v>5.2370000000000001</v>
      </c>
      <c r="AE69" s="56">
        <f>100*VLOOKUP($A69,'2021'!$C$3:$G$385,AE$5,FALSE)</f>
        <v>69.459999999999994</v>
      </c>
      <c r="AG69" s="56">
        <f>VLOOKUP($A69,'2022'!$C$3:$G$385,AG$5,FALSE)</f>
        <v>7.71</v>
      </c>
      <c r="AH69" s="56">
        <f>VLOOKUP($A69,'2022'!$C$3:$G$385,AH$5,FALSE)</f>
        <v>5.42</v>
      </c>
      <c r="AI69" s="56">
        <f>100*VLOOKUP($A69,'2022'!$C$3:$G$385,AI$5,FALSE)</f>
        <v>70.3</v>
      </c>
    </row>
    <row r="70" spans="1:35" x14ac:dyDescent="0.3">
      <c r="A70" t="s">
        <v>216</v>
      </c>
      <c r="B70" t="str">
        <f>VLOOKUP(A70,class!A$1:B$455,2,FALSE)</f>
        <v>Shire District</v>
      </c>
      <c r="C70" t="str">
        <f>IF(B70="Shire District",VLOOKUP(A70,counties!A$2:B$271,2,FALSE),"")</f>
        <v>Essex</v>
      </c>
      <c r="D70" t="str">
        <f>VLOOKUP($A70,classifications!$A$3:$C$340,3,FALSE)</f>
        <v>Urban with Significant Rural</v>
      </c>
      <c r="E70" s="56">
        <f>VLOOKUP($A70,'2015'!$L$3:$P$372,E$5,FALSE)</f>
        <v>78.38</v>
      </c>
      <c r="F70" s="56">
        <f>VLOOKUP($A70,'2015'!$L$3:$P$372,F$5,FALSE)</f>
        <v>16.096</v>
      </c>
      <c r="G70" s="56">
        <f>100*VLOOKUP($A70,'2015'!$L$3:$P$372,G$5,FALSE)</f>
        <v>20.54</v>
      </c>
      <c r="I70" s="56">
        <f>VLOOKUP($A70,'2016'!$L$3:$P$371,I$5,FALSE)</f>
        <v>79.209999999999994</v>
      </c>
      <c r="J70" s="56">
        <f>VLOOKUP($A70,'2016'!$L$3:$P$371,J$5,FALSE)</f>
        <v>15.593999999999999</v>
      </c>
      <c r="K70" s="56">
        <f>100*VLOOKUP($A70,'2016'!$L$3:$P$371,K$5,FALSE)</f>
        <v>19.689999999999998</v>
      </c>
      <c r="M70" s="56">
        <f>VLOOKUP($A70,'2017'!$L$3:$P$371,M$5,FALSE)</f>
        <v>80.040000000000006</v>
      </c>
      <c r="N70" s="56">
        <f>VLOOKUP($A70,'2017'!$L$3:$P$371,N$5,FALSE)</f>
        <v>15.225</v>
      </c>
      <c r="O70" s="56">
        <f>100*VLOOKUP($A70,'2017'!$L$3:$P$371,O$5,FALSE)</f>
        <v>19.02</v>
      </c>
      <c r="Q70" s="56">
        <f>VLOOKUP($A70,'2018'!$L$3:$P$371,Q$5,FALSE)</f>
        <v>81.11</v>
      </c>
      <c r="R70" s="56">
        <f>VLOOKUP($A70,'2018'!$L$3:$P$371,R$5,FALSE)</f>
        <v>15.076000000000001</v>
      </c>
      <c r="S70" s="56">
        <f>100*VLOOKUP($A70,'2018'!$L$3:$P$371,S$5,FALSE)</f>
        <v>18.59</v>
      </c>
      <c r="U70" s="56">
        <f>VLOOKUP($A70,'2019'!$L$3:$P$371,U$5,FALSE)</f>
        <v>82.06</v>
      </c>
      <c r="V70" s="56">
        <f>VLOOKUP($A70,'2019'!$L$3:$P$371,V$5,FALSE)</f>
        <v>15.503</v>
      </c>
      <c r="W70" s="56">
        <f>100*VLOOKUP($A70,'2019'!$L$3:$P$371,W$5,FALSE)</f>
        <v>18.89</v>
      </c>
      <c r="Y70" s="56">
        <f>VLOOKUP($A70,'2020'!$C$3:$G$385,Y$5,FALSE)</f>
        <v>83.43</v>
      </c>
      <c r="Z70" s="56">
        <f>VLOOKUP($A70,'2020'!$C$3:$G$385,Z$5,FALSE)</f>
        <v>16.420000000000002</v>
      </c>
      <c r="AA70" s="56">
        <f>100*VLOOKUP($A70,'2020'!$C$3:$G$385,AA$5,FALSE)</f>
        <v>19.68</v>
      </c>
      <c r="AC70" s="56">
        <f>VLOOKUP($A70,'2021'!$C$3:$G$385,AC$5,FALSE)</f>
        <v>84.04</v>
      </c>
      <c r="AD70" s="56">
        <f>VLOOKUP($A70,'2021'!$C$3:$G$385,AD$5,FALSE)</f>
        <v>16.428999999999998</v>
      </c>
      <c r="AE70" s="56">
        <f>100*VLOOKUP($A70,'2021'!$C$3:$G$385,AE$5,FALSE)</f>
        <v>19.55</v>
      </c>
      <c r="AG70" s="56">
        <f>VLOOKUP($A70,'2022'!$C$3:$G$385,AG$5,FALSE)</f>
        <v>84.6</v>
      </c>
      <c r="AH70" s="56">
        <f>VLOOKUP($A70,'2022'!$C$3:$G$385,AH$5,FALSE)</f>
        <v>16.376000000000001</v>
      </c>
      <c r="AI70" s="56">
        <f>100*VLOOKUP($A70,'2022'!$C$3:$G$385,AI$5,FALSE)</f>
        <v>19.36</v>
      </c>
    </row>
    <row r="71" spans="1:35" x14ac:dyDescent="0.3">
      <c r="A71" t="s">
        <v>32</v>
      </c>
      <c r="B71" t="str">
        <f>VLOOKUP(A71,class!A$1:B$455,2,FALSE)</f>
        <v>Unitary Authority</v>
      </c>
      <c r="C71" t="str">
        <f>IF(B71="Shire District",VLOOKUP(A71,counties!A$2:B$271,2,FALSE),"")</f>
        <v/>
      </c>
      <c r="D71" t="str">
        <f>VLOOKUP($A71,classifications!$A$3:$C$340,3,FALSE)</f>
        <v>Predominantly Rural</v>
      </c>
      <c r="E71" s="56">
        <f>VLOOKUP($A71,'2015'!$L$3:$P$372,E$5,FALSE)</f>
        <v>262.38</v>
      </c>
      <c r="F71" s="56">
        <f>VLOOKUP($A71,'2015'!$L$3:$P$372,F$5,FALSE)</f>
        <v>128.40100000000001</v>
      </c>
      <c r="G71" s="56">
        <f>100*VLOOKUP($A71,'2015'!$L$3:$P$372,G$5,FALSE)</f>
        <v>48.94</v>
      </c>
      <c r="I71" s="56">
        <f>VLOOKUP($A71,'2016'!$L$3:$P$371,I$5,FALSE)</f>
        <v>265.17</v>
      </c>
      <c r="J71" s="56">
        <f>VLOOKUP($A71,'2016'!$L$3:$P$371,J$5,FALSE)</f>
        <v>127.809</v>
      </c>
      <c r="K71" s="56">
        <f>100*VLOOKUP($A71,'2016'!$L$3:$P$371,K$5,FALSE)</f>
        <v>48.199999999999996</v>
      </c>
      <c r="M71" s="56">
        <f>VLOOKUP($A71,'2017'!$L$3:$P$371,M$5,FALSE)</f>
        <v>267.73</v>
      </c>
      <c r="N71" s="56">
        <f>VLOOKUP($A71,'2017'!$L$3:$P$371,N$5,FALSE)</f>
        <v>127.956</v>
      </c>
      <c r="O71" s="56">
        <f>100*VLOOKUP($A71,'2017'!$L$3:$P$371,O$5,FALSE)</f>
        <v>47.79</v>
      </c>
      <c r="Q71" s="56">
        <f>VLOOKUP($A71,'2018'!$L$3:$P$371,Q$5,FALSE)</f>
        <v>270.08999999999997</v>
      </c>
      <c r="R71" s="56">
        <f>VLOOKUP($A71,'2018'!$L$3:$P$371,R$5,FALSE)</f>
        <v>127.90900000000001</v>
      </c>
      <c r="S71" s="56">
        <f>100*VLOOKUP($A71,'2018'!$L$3:$P$371,S$5,FALSE)</f>
        <v>47.36</v>
      </c>
      <c r="U71" s="56">
        <f>VLOOKUP($A71,'2019'!$L$3:$P$371,U$5,FALSE)</f>
        <v>272.18</v>
      </c>
      <c r="V71" s="56">
        <f>VLOOKUP($A71,'2019'!$L$3:$P$371,V$5,FALSE)</f>
        <v>127.913</v>
      </c>
      <c r="W71" s="56">
        <f>100*VLOOKUP($A71,'2019'!$L$3:$P$371,W$5,FALSE)</f>
        <v>47</v>
      </c>
      <c r="Y71" s="56">
        <f>VLOOKUP($A71,'2020'!$C$3:$G$385,Y$5,FALSE)</f>
        <v>274.97000000000003</v>
      </c>
      <c r="Z71" s="56">
        <f>VLOOKUP($A71,'2020'!$C$3:$G$385,Z$5,FALSE)</f>
        <v>128.76</v>
      </c>
      <c r="AA71" s="56">
        <f>100*VLOOKUP($A71,'2020'!$C$3:$G$385,AA$5,FALSE)</f>
        <v>46.83</v>
      </c>
      <c r="AC71" s="56">
        <f>VLOOKUP($A71,'2021'!$C$3:$G$385,AC$5,FALSE)</f>
        <v>276.52999999999997</v>
      </c>
      <c r="AD71" s="56">
        <f>VLOOKUP($A71,'2021'!$C$3:$G$385,AD$5,FALSE)</f>
        <v>128.768</v>
      </c>
      <c r="AE71" s="56">
        <f>100*VLOOKUP($A71,'2021'!$C$3:$G$385,AE$5,FALSE)</f>
        <v>46.57</v>
      </c>
      <c r="AG71" s="56">
        <f>VLOOKUP($A71,'2022'!$C$3:$G$385,AG$5,FALSE)</f>
        <v>278.47000000000003</v>
      </c>
      <c r="AH71" s="56">
        <f>VLOOKUP($A71,'2022'!$C$3:$G$385,AH$5,FALSE)</f>
        <v>129.30500000000001</v>
      </c>
      <c r="AI71" s="56">
        <f>100*VLOOKUP($A71,'2022'!$C$3:$G$385,AI$5,FALSE)</f>
        <v>46.43</v>
      </c>
    </row>
    <row r="72" spans="1:35" x14ac:dyDescent="0.3">
      <c r="A72" t="s">
        <v>33</v>
      </c>
      <c r="B72" t="str">
        <f>VLOOKUP(A72,class!A$1:B$455,2,FALSE)</f>
        <v>Shire District</v>
      </c>
      <c r="C72" t="str">
        <f>IF(B72="Shire District",VLOOKUP(A72,counties!A$2:B$271,2,FALSE),"")</f>
        <v>Gloucestershire</v>
      </c>
      <c r="D72" t="str">
        <f>VLOOKUP($A72,classifications!$A$3:$C$340,3,FALSE)</f>
        <v>Predominantly Rural</v>
      </c>
      <c r="E72" s="56">
        <f>VLOOKUP($A72,'2015'!$L$3:$P$372,E$5,FALSE)</f>
        <v>41.13</v>
      </c>
      <c r="F72" s="56">
        <f>VLOOKUP($A72,'2015'!$L$3:$P$372,F$5,FALSE)</f>
        <v>16.338999999999999</v>
      </c>
      <c r="G72" s="56">
        <f>100*VLOOKUP($A72,'2015'!$L$3:$P$372,G$5,FALSE)</f>
        <v>39.729999999999997</v>
      </c>
      <c r="I72" s="56">
        <f>VLOOKUP($A72,'2016'!$L$3:$P$371,I$5,FALSE)</f>
        <v>41.62</v>
      </c>
      <c r="J72" s="56">
        <f>VLOOKUP($A72,'2016'!$L$3:$P$371,J$5,FALSE)</f>
        <v>15.4</v>
      </c>
      <c r="K72" s="56">
        <f>100*VLOOKUP($A72,'2016'!$L$3:$P$371,K$5,FALSE)</f>
        <v>37</v>
      </c>
      <c r="M72" s="56">
        <f>VLOOKUP($A72,'2017'!$L$3:$P$371,M$5,FALSE)</f>
        <v>42.49</v>
      </c>
      <c r="N72" s="56">
        <f>VLOOKUP($A72,'2017'!$L$3:$P$371,N$5,FALSE)</f>
        <v>15.551</v>
      </c>
      <c r="O72" s="56">
        <f>100*VLOOKUP($A72,'2017'!$L$3:$P$371,O$5,FALSE)</f>
        <v>36.6</v>
      </c>
      <c r="Q72" s="56">
        <f>VLOOKUP($A72,'2018'!$L$3:$P$371,Q$5,FALSE)</f>
        <v>43.46</v>
      </c>
      <c r="R72" s="56">
        <f>VLOOKUP($A72,'2018'!$L$3:$P$371,R$5,FALSE)</f>
        <v>15.754</v>
      </c>
      <c r="S72" s="56">
        <f>100*VLOOKUP($A72,'2018'!$L$3:$P$371,S$5,FALSE)</f>
        <v>36.25</v>
      </c>
      <c r="U72" s="56">
        <f>VLOOKUP($A72,'2019'!$L$3:$P$371,U$5,FALSE)</f>
        <v>44.08</v>
      </c>
      <c r="V72" s="56">
        <f>VLOOKUP($A72,'2019'!$L$3:$P$371,V$5,FALSE)</f>
        <v>16.032</v>
      </c>
      <c r="W72" s="56">
        <f>100*VLOOKUP($A72,'2019'!$L$3:$P$371,W$5,FALSE)</f>
        <v>36.370000000000005</v>
      </c>
      <c r="Y72" s="56">
        <f>VLOOKUP($A72,'2020'!$C$3:$G$385,Y$5,FALSE)</f>
        <v>44.53</v>
      </c>
      <c r="Z72" s="56">
        <f>VLOOKUP($A72,'2020'!$C$3:$G$385,Z$5,FALSE)</f>
        <v>16.282</v>
      </c>
      <c r="AA72" s="56">
        <f>100*VLOOKUP($A72,'2020'!$C$3:$G$385,AA$5,FALSE)</f>
        <v>36.559999999999995</v>
      </c>
      <c r="AC72" s="56">
        <f>VLOOKUP($A72,'2021'!$C$3:$G$385,AC$5,FALSE)</f>
        <v>44.76</v>
      </c>
      <c r="AD72" s="56">
        <f>VLOOKUP($A72,'2021'!$C$3:$G$385,AD$5,FALSE)</f>
        <v>16.308</v>
      </c>
      <c r="AE72" s="56">
        <f>100*VLOOKUP($A72,'2021'!$C$3:$G$385,AE$5,FALSE)</f>
        <v>36.43</v>
      </c>
      <c r="AG72" s="56">
        <f>VLOOKUP($A72,'2022'!$C$3:$G$385,AG$5,FALSE)</f>
        <v>44.99</v>
      </c>
      <c r="AH72" s="56">
        <f>VLOOKUP($A72,'2022'!$C$3:$G$385,AH$5,FALSE)</f>
        <v>16.408000000000001</v>
      </c>
      <c r="AI72" s="56">
        <f>100*VLOOKUP($A72,'2022'!$C$3:$G$385,AI$5,FALSE)</f>
        <v>36.47</v>
      </c>
    </row>
    <row r="73" spans="1:35" x14ac:dyDescent="0.3">
      <c r="A73" t="s">
        <v>1289</v>
      </c>
      <c r="B73" t="str">
        <f>VLOOKUP(A73,class!A$1:B$455,2,FALSE)</f>
        <v>Unitary Authority</v>
      </c>
      <c r="C73" t="str">
        <f>IF(B73="Shire District",VLOOKUP(A73,counties!A$2:B$271,2,FALSE),"")</f>
        <v/>
      </c>
      <c r="D73" t="str">
        <f>VLOOKUP($A73,classifications!$A$3:$C$340,3,FALSE)</f>
        <v>Predominantly Rural</v>
      </c>
      <c r="E73" s="56">
        <f>VLOOKUP($A73,'2015'!$L$3:$P$372,E$5,FALSE)</f>
        <v>239.21</v>
      </c>
      <c r="F73" s="56">
        <f>VLOOKUP($A73,'2015'!$L$3:$P$372,F$5,FALSE)</f>
        <v>17.779</v>
      </c>
      <c r="G73" s="56">
        <f>100*VLOOKUP($A73,'2015'!$L$3:$P$372,G$5,FALSE)</f>
        <v>7.4300000000000006</v>
      </c>
      <c r="I73" s="56">
        <f>VLOOKUP($A73,'2016'!$L$3:$P$371,I$5,FALSE)</f>
        <v>240.62</v>
      </c>
      <c r="J73" s="56">
        <f>VLOOKUP($A73,'2016'!$L$3:$P$371,J$5,FALSE)</f>
        <v>16.2</v>
      </c>
      <c r="K73" s="56">
        <f>100*VLOOKUP($A73,'2016'!$L$3:$P$371,K$5,FALSE)</f>
        <v>6.7299999999999995</v>
      </c>
      <c r="M73" s="56">
        <f>VLOOKUP($A73,'2017'!$L$3:$P$371,M$5,FALSE)</f>
        <v>242.11</v>
      </c>
      <c r="N73" s="56">
        <f>VLOOKUP($A73,'2017'!$L$3:$P$371,N$5,FALSE)</f>
        <v>15.747999999999999</v>
      </c>
      <c r="O73" s="56">
        <f>100*VLOOKUP($A73,'2017'!$L$3:$P$371,O$5,FALSE)</f>
        <v>6.5</v>
      </c>
      <c r="Q73" s="56">
        <f>VLOOKUP($A73,'2018'!$L$3:$P$371,Q$5,FALSE)</f>
        <v>244.12</v>
      </c>
      <c r="R73" s="56">
        <f>VLOOKUP($A73,'2018'!$L$3:$P$371,R$5,FALSE)</f>
        <v>15.374000000000001</v>
      </c>
      <c r="S73" s="56">
        <f>100*VLOOKUP($A73,'2018'!$L$3:$P$371,S$5,FALSE)</f>
        <v>6.3</v>
      </c>
      <c r="U73" s="56">
        <f>VLOOKUP($A73,'2019'!$L$3:$P$371,U$5,FALSE)</f>
        <v>246.44</v>
      </c>
      <c r="V73" s="56">
        <f>VLOOKUP($A73,'2019'!$L$3:$P$371,V$5,FALSE)</f>
        <v>16.033000000000001</v>
      </c>
      <c r="W73" s="56">
        <f>100*VLOOKUP($A73,'2019'!$L$3:$P$371,W$5,FALSE)</f>
        <v>6.5100000000000007</v>
      </c>
      <c r="Y73" s="56">
        <f>VLOOKUP($A73,'2020'!$C$3:$G$385,Y$5,FALSE)</f>
        <v>248.5</v>
      </c>
      <c r="Z73" s="56">
        <f>VLOOKUP($A73,'2020'!$C$3:$G$385,Z$5,FALSE)</f>
        <v>16.251999999999999</v>
      </c>
      <c r="AA73" s="56">
        <f>100*VLOOKUP($A73,'2020'!$C$3:$G$385,AA$5,FALSE)</f>
        <v>6.54</v>
      </c>
      <c r="AC73" s="56">
        <f>VLOOKUP($A73,'2021'!$C$3:$G$385,AC$5,FALSE)</f>
        <v>249.51</v>
      </c>
      <c r="AD73" s="56">
        <f>VLOOKUP($A73,'2021'!$C$3:$G$385,AD$5,FALSE)</f>
        <v>15.657</v>
      </c>
      <c r="AE73" s="56">
        <f>100*VLOOKUP($A73,'2021'!$C$3:$G$385,AE$5,FALSE)</f>
        <v>6.2799999999999994</v>
      </c>
      <c r="AG73" s="56">
        <f>VLOOKUP($A73,'2022'!$C$3:$G$385,AG$5,FALSE)</f>
        <v>251.1</v>
      </c>
      <c r="AH73" s="56">
        <f>VLOOKUP($A73,'2022'!$C$3:$G$385,AH$5,FALSE)</f>
        <v>15.815</v>
      </c>
      <c r="AI73" s="56">
        <f>100*VLOOKUP($A73,'2022'!$C$3:$G$385,AI$5,FALSE)</f>
        <v>6.3</v>
      </c>
    </row>
    <row r="74" spans="1:35" x14ac:dyDescent="0.3">
      <c r="A74" t="s">
        <v>349</v>
      </c>
      <c r="B74" t="str">
        <f>VLOOKUP(A74,class!A$1:B$455,2,FALSE)</f>
        <v>Metropolitan District</v>
      </c>
      <c r="C74" t="str">
        <f>IF(B74="Shire District",VLOOKUP(A74,counties!A$2:B$271,2,FALSE),"")</f>
        <v/>
      </c>
      <c r="D74" t="str">
        <f>VLOOKUP($A74,classifications!$A$3:$C$340,3,FALSE)</f>
        <v>Predominantly Urban</v>
      </c>
      <c r="E74" s="56">
        <f>VLOOKUP($A74,'2015'!$L$3:$P$372,E$5,FALSE)</f>
        <v>138.02000000000001</v>
      </c>
      <c r="F74" s="56">
        <f>VLOOKUP($A74,'2015'!$L$3:$P$372,F$5,FALSE)</f>
        <v>10.153</v>
      </c>
      <c r="G74" s="56">
        <f>100*VLOOKUP($A74,'2015'!$L$3:$P$372,G$5,FALSE)</f>
        <v>7.3599999999999994</v>
      </c>
      <c r="I74" s="56">
        <f>VLOOKUP($A74,'2016'!$L$3:$P$371,I$5,FALSE)</f>
        <v>139.04</v>
      </c>
      <c r="J74" s="56">
        <f>VLOOKUP($A74,'2016'!$L$3:$P$371,J$5,FALSE)</f>
        <v>9.7810000000000006</v>
      </c>
      <c r="K74" s="56">
        <f>100*VLOOKUP($A74,'2016'!$L$3:$P$371,K$5,FALSE)</f>
        <v>7.03</v>
      </c>
      <c r="M74" s="56">
        <f>VLOOKUP($A74,'2017'!$L$3:$P$371,M$5,FALSE)</f>
        <v>140.33000000000001</v>
      </c>
      <c r="N74" s="56">
        <f>VLOOKUP($A74,'2017'!$L$3:$P$371,N$5,FALSE)</f>
        <v>10.294</v>
      </c>
      <c r="O74" s="56">
        <f>100*VLOOKUP($A74,'2017'!$L$3:$P$371,O$5,FALSE)</f>
        <v>7.3400000000000007</v>
      </c>
      <c r="Q74" s="56">
        <f>VLOOKUP($A74,'2018'!$L$3:$P$371,Q$5,FALSE)</f>
        <v>141.80000000000001</v>
      </c>
      <c r="R74" s="56">
        <f>VLOOKUP($A74,'2018'!$L$3:$P$371,R$5,FALSE)</f>
        <v>10.884</v>
      </c>
      <c r="S74" s="56">
        <f>100*VLOOKUP($A74,'2018'!$L$3:$P$371,S$5,FALSE)</f>
        <v>7.68</v>
      </c>
      <c r="U74" s="56">
        <f>VLOOKUP($A74,'2019'!$L$3:$P$371,U$5,FALSE)</f>
        <v>142.77000000000001</v>
      </c>
      <c r="V74" s="56">
        <f>VLOOKUP($A74,'2019'!$L$3:$P$371,V$5,FALSE)</f>
        <v>11.067</v>
      </c>
      <c r="W74" s="56">
        <f>100*VLOOKUP($A74,'2019'!$L$3:$P$371,W$5,FALSE)</f>
        <v>7.75</v>
      </c>
      <c r="Y74" s="56">
        <f>VLOOKUP($A74,'2020'!$C$3:$G$385,Y$5,FALSE)</f>
        <v>146.5</v>
      </c>
      <c r="Z74" s="56">
        <f>VLOOKUP($A74,'2020'!$C$3:$G$385,Z$5,FALSE)</f>
        <v>14.195</v>
      </c>
      <c r="AA74" s="56">
        <f>100*VLOOKUP($A74,'2020'!$C$3:$G$385,AA$5,FALSE)</f>
        <v>9.69</v>
      </c>
      <c r="AC74" s="56">
        <f>VLOOKUP($A74,'2021'!$C$3:$G$385,AC$5,FALSE)</f>
        <v>147.93</v>
      </c>
      <c r="AD74" s="56">
        <f>VLOOKUP($A74,'2021'!$C$3:$G$385,AD$5,FALSE)</f>
        <v>15.053000000000001</v>
      </c>
      <c r="AE74" s="56">
        <f>100*VLOOKUP($A74,'2021'!$C$3:$G$385,AE$5,FALSE)</f>
        <v>10.18</v>
      </c>
      <c r="AG74" s="56">
        <f>VLOOKUP($A74,'2022'!$C$3:$G$385,AG$5,FALSE)</f>
        <v>148.78</v>
      </c>
      <c r="AH74" s="56">
        <f>VLOOKUP($A74,'2022'!$C$3:$G$385,AH$5,FALSE)</f>
        <v>15.430999999999999</v>
      </c>
      <c r="AI74" s="56">
        <f>100*VLOOKUP($A74,'2022'!$C$3:$G$385,AI$5,FALSE)</f>
        <v>10.37</v>
      </c>
    </row>
    <row r="75" spans="1:35" x14ac:dyDescent="0.3">
      <c r="A75" t="s">
        <v>317</v>
      </c>
      <c r="B75" t="str">
        <f>VLOOKUP(A75,class!A$1:B$455,2,FALSE)</f>
        <v>Shire District</v>
      </c>
      <c r="C75" t="str">
        <f>IF(B75="Shire District",VLOOKUP(A75,counties!A$2:B$271,2,FALSE),"")</f>
        <v>West Sussex</v>
      </c>
      <c r="D75" t="str">
        <f>VLOOKUP($A75,classifications!$A$3:$C$340,3,FALSE)</f>
        <v>Predominantly Urban</v>
      </c>
      <c r="E75" s="56">
        <f>VLOOKUP($A75,'2015'!$L$3:$P$372,E$5,FALSE)</f>
        <v>43.39</v>
      </c>
      <c r="F75" s="56">
        <f>VLOOKUP($A75,'2015'!$L$3:$P$372,F$5,FALSE)</f>
        <v>2.4740000000000002</v>
      </c>
      <c r="G75" s="56">
        <f>100*VLOOKUP($A75,'2015'!$L$3:$P$372,G$5,FALSE)</f>
        <v>5.7</v>
      </c>
      <c r="I75" s="56">
        <f>VLOOKUP($A75,'2016'!$L$3:$P$371,I$5,FALSE)</f>
        <v>43.84</v>
      </c>
      <c r="J75" s="56">
        <f>VLOOKUP($A75,'2016'!$L$3:$P$371,J$5,FALSE)</f>
        <v>2.2959999999999998</v>
      </c>
      <c r="K75" s="56">
        <f>100*VLOOKUP($A75,'2016'!$L$3:$P$371,K$5,FALSE)</f>
        <v>5.24</v>
      </c>
      <c r="M75" s="56">
        <f>VLOOKUP($A75,'2017'!$L$3:$P$371,M$5,FALSE)</f>
        <v>44.45</v>
      </c>
      <c r="N75" s="56">
        <f>VLOOKUP($A75,'2017'!$L$3:$P$371,N$5,FALSE)</f>
        <v>2.5739999999999998</v>
      </c>
      <c r="O75" s="56">
        <f>100*VLOOKUP($A75,'2017'!$L$3:$P$371,O$5,FALSE)</f>
        <v>5.79</v>
      </c>
      <c r="Q75" s="56">
        <f>VLOOKUP($A75,'2018'!$L$3:$P$371,Q$5,FALSE)</f>
        <v>44.84</v>
      </c>
      <c r="R75" s="56">
        <f>VLOOKUP($A75,'2018'!$L$3:$P$371,R$5,FALSE)</f>
        <v>2.6280000000000001</v>
      </c>
      <c r="S75" s="56">
        <f>100*VLOOKUP($A75,'2018'!$L$3:$P$371,S$5,FALSE)</f>
        <v>5.86</v>
      </c>
      <c r="U75" s="56">
        <f>VLOOKUP($A75,'2019'!$L$3:$P$371,U$5,FALSE)</f>
        <v>45.37</v>
      </c>
      <c r="V75" s="56">
        <f>VLOOKUP($A75,'2019'!$L$3:$P$371,V$5,FALSE)</f>
        <v>2.9380000000000002</v>
      </c>
      <c r="W75" s="56">
        <f>100*VLOOKUP($A75,'2019'!$L$3:$P$371,W$5,FALSE)</f>
        <v>6.4799999999999995</v>
      </c>
      <c r="Y75" s="56">
        <f>VLOOKUP($A75,'2020'!$C$3:$G$385,Y$5,FALSE)</f>
        <v>45.94</v>
      </c>
      <c r="Z75" s="56">
        <f>VLOOKUP($A75,'2020'!$C$3:$G$385,Z$5,FALSE)</f>
        <v>3.1869999999999998</v>
      </c>
      <c r="AA75" s="56">
        <f>100*VLOOKUP($A75,'2020'!$C$3:$G$385,AA$5,FALSE)</f>
        <v>6.94</v>
      </c>
      <c r="AC75" s="56">
        <f>VLOOKUP($A75,'2021'!$C$3:$G$385,AC$5,FALSE)</f>
        <v>46.44</v>
      </c>
      <c r="AD75" s="56">
        <f>VLOOKUP($A75,'2021'!$C$3:$G$385,AD$5,FALSE)</f>
        <v>3.524</v>
      </c>
      <c r="AE75" s="56">
        <f>100*VLOOKUP($A75,'2021'!$C$3:$G$385,AE$5,FALSE)</f>
        <v>7.59</v>
      </c>
      <c r="AG75" s="56">
        <f>VLOOKUP($A75,'2022'!$C$3:$G$385,AG$5,FALSE)</f>
        <v>46.85</v>
      </c>
      <c r="AH75" s="56">
        <f>VLOOKUP($A75,'2022'!$C$3:$G$385,AH$5,FALSE)</f>
        <v>3.74</v>
      </c>
      <c r="AI75" s="56">
        <f>100*VLOOKUP($A75,'2022'!$C$3:$G$385,AI$5,FALSE)</f>
        <v>7.9799999999999995</v>
      </c>
    </row>
    <row r="76" spans="1:35" x14ac:dyDescent="0.3">
      <c r="A76" t="s">
        <v>367</v>
      </c>
      <c r="B76" t="str">
        <f>VLOOKUP(A76,class!A$1:B$455,2,FALSE)</f>
        <v>London Borough</v>
      </c>
      <c r="C76" t="str">
        <f>IF(B76="Shire District",VLOOKUP(A76,counties!A$2:B$271,2,FALSE),"")</f>
        <v/>
      </c>
      <c r="D76" t="str">
        <f>VLOOKUP($A76,classifications!$A$3:$C$340,3,FALSE)</f>
        <v>Predominantly Urban</v>
      </c>
      <c r="E76" s="56">
        <f>VLOOKUP($A76,'2015'!$L$3:$P$372,E$5,FALSE)</f>
        <v>150.66</v>
      </c>
      <c r="F76" s="56">
        <f>VLOOKUP($A76,'2015'!$L$3:$P$372,F$5,FALSE)</f>
        <v>12.07</v>
      </c>
      <c r="G76" s="56">
        <f>100*VLOOKUP($A76,'2015'!$L$3:$P$372,G$5,FALSE)</f>
        <v>8.01</v>
      </c>
      <c r="I76" s="56">
        <f>VLOOKUP($A76,'2016'!$L$3:$P$371,I$5,FALSE)</f>
        <v>152.88999999999999</v>
      </c>
      <c r="J76" s="56">
        <f>VLOOKUP($A76,'2016'!$L$3:$P$371,J$5,FALSE)</f>
        <v>13.563000000000001</v>
      </c>
      <c r="K76" s="56">
        <f>100*VLOOKUP($A76,'2016'!$L$3:$P$371,K$5,FALSE)</f>
        <v>8.870000000000001</v>
      </c>
      <c r="M76" s="56">
        <f>VLOOKUP($A76,'2017'!$L$3:$P$371,M$5,FALSE)</f>
        <v>154.34</v>
      </c>
      <c r="N76" s="56">
        <f>VLOOKUP($A76,'2017'!$L$3:$P$371,N$5,FALSE)</f>
        <v>14.125999999999999</v>
      </c>
      <c r="O76" s="56">
        <f>100*VLOOKUP($A76,'2017'!$L$3:$P$371,O$5,FALSE)</f>
        <v>9.15</v>
      </c>
      <c r="Q76" s="56">
        <f>VLOOKUP($A76,'2018'!$L$3:$P$371,Q$5,FALSE)</f>
        <v>156.18</v>
      </c>
      <c r="R76" s="56">
        <f>VLOOKUP($A76,'2018'!$L$3:$P$371,R$5,FALSE)</f>
        <v>15.099</v>
      </c>
      <c r="S76" s="56">
        <f>100*VLOOKUP($A76,'2018'!$L$3:$P$371,S$5,FALSE)</f>
        <v>9.67</v>
      </c>
      <c r="U76" s="56">
        <f>VLOOKUP($A76,'2019'!$L$3:$P$371,U$5,FALSE)</f>
        <v>158.22999999999999</v>
      </c>
      <c r="V76" s="56">
        <f>VLOOKUP($A76,'2019'!$L$3:$P$371,V$5,FALSE)</f>
        <v>16.016999999999999</v>
      </c>
      <c r="W76" s="56">
        <f>100*VLOOKUP($A76,'2019'!$L$3:$P$371,W$5,FALSE)</f>
        <v>10.119999999999999</v>
      </c>
      <c r="Y76" s="56">
        <f>VLOOKUP($A76,'2020'!$C$3:$G$385,Y$5,FALSE)</f>
        <v>160.04</v>
      </c>
      <c r="Z76" s="56">
        <f>VLOOKUP($A76,'2020'!$C$3:$G$385,Z$5,FALSE)</f>
        <v>16.939</v>
      </c>
      <c r="AA76" s="56">
        <f>100*VLOOKUP($A76,'2020'!$C$3:$G$385,AA$5,FALSE)</f>
        <v>10.58</v>
      </c>
      <c r="AC76" s="56">
        <f>VLOOKUP($A76,'2021'!$C$3:$G$385,AC$5,FALSE)</f>
        <v>162.19</v>
      </c>
      <c r="AD76" s="56">
        <f>VLOOKUP($A76,'2021'!$C$3:$G$385,AD$5,FALSE)</f>
        <v>18.43</v>
      </c>
      <c r="AE76" s="56">
        <f>100*VLOOKUP($A76,'2021'!$C$3:$G$385,AE$5,FALSE)</f>
        <v>11.360000000000001</v>
      </c>
      <c r="AG76" s="56">
        <f>VLOOKUP($A76,'2022'!$C$3:$G$385,AG$5,FALSE)</f>
        <v>163.54</v>
      </c>
      <c r="AH76" s="56">
        <f>VLOOKUP($A76,'2022'!$C$3:$G$385,AH$5,FALSE)</f>
        <v>19.370999999999999</v>
      </c>
      <c r="AI76" s="56">
        <f>100*VLOOKUP($A76,'2022'!$C$3:$G$385,AI$5,FALSE)</f>
        <v>11.84</v>
      </c>
    </row>
    <row r="77" spans="1:35" x14ac:dyDescent="0.3">
      <c r="A77" t="s">
        <v>235</v>
      </c>
      <c r="B77" t="str">
        <f>VLOOKUP(A77,class!A$1:B$455,2,FALSE)</f>
        <v>Shire District</v>
      </c>
      <c r="C77" t="str">
        <f>IF(B77="Shire District",VLOOKUP(A77,counties!A$2:B$271,2,FALSE),"")</f>
        <v>Hertfordshire</v>
      </c>
      <c r="D77" t="str">
        <f>VLOOKUP($A77,classifications!$A$3:$C$340,3,FALSE)</f>
        <v>Urban with Significant Rural</v>
      </c>
      <c r="E77" s="56">
        <f>VLOOKUP($A77,'2015'!$L$3:$P$372,E$5,FALSE)</f>
        <v>62.19</v>
      </c>
      <c r="F77" s="56">
        <f>VLOOKUP($A77,'2015'!$L$3:$P$372,F$5,FALSE)</f>
        <v>5.8570000000000002</v>
      </c>
      <c r="G77" s="56">
        <f>100*VLOOKUP($A77,'2015'!$L$3:$P$372,G$5,FALSE)</f>
        <v>9.42</v>
      </c>
      <c r="I77" s="56">
        <f>VLOOKUP($A77,'2016'!$L$3:$P$371,I$5,FALSE)</f>
        <v>62.88</v>
      </c>
      <c r="J77" s="56">
        <f>VLOOKUP($A77,'2016'!$L$3:$P$371,J$5,FALSE)</f>
        <v>5.5940000000000003</v>
      </c>
      <c r="K77" s="56">
        <f>100*VLOOKUP($A77,'2016'!$L$3:$P$371,K$5,FALSE)</f>
        <v>8.9</v>
      </c>
      <c r="M77" s="56">
        <f>VLOOKUP($A77,'2017'!$L$3:$P$371,M$5,FALSE)</f>
        <v>63.4</v>
      </c>
      <c r="N77" s="56">
        <f>VLOOKUP($A77,'2017'!$L$3:$P$371,N$5,FALSE)</f>
        <v>5.7910000000000004</v>
      </c>
      <c r="O77" s="56">
        <f>100*VLOOKUP($A77,'2017'!$L$3:$P$371,O$5,FALSE)</f>
        <v>9.1300000000000008</v>
      </c>
      <c r="Q77" s="56">
        <f>VLOOKUP($A77,'2018'!$L$3:$P$371,Q$5,FALSE)</f>
        <v>64.05</v>
      </c>
      <c r="R77" s="56">
        <f>VLOOKUP($A77,'2018'!$L$3:$P$371,R$5,FALSE)</f>
        <v>5.7560000000000002</v>
      </c>
      <c r="S77" s="56">
        <f>100*VLOOKUP($A77,'2018'!$L$3:$P$371,S$5,FALSE)</f>
        <v>8.99</v>
      </c>
      <c r="U77" s="56">
        <f>VLOOKUP($A77,'2019'!$L$3:$P$371,U$5,FALSE)</f>
        <v>64.569999999999993</v>
      </c>
      <c r="V77" s="56">
        <f>VLOOKUP($A77,'2019'!$L$3:$P$371,V$5,FALSE)</f>
        <v>5.9349999999999996</v>
      </c>
      <c r="W77" s="56">
        <f>100*VLOOKUP($A77,'2019'!$L$3:$P$371,W$5,FALSE)</f>
        <v>9.19</v>
      </c>
      <c r="Y77" s="56">
        <f>VLOOKUP($A77,'2020'!$C$3:$G$385,Y$5,FALSE)</f>
        <v>65.040000000000006</v>
      </c>
      <c r="Z77" s="56">
        <f>VLOOKUP($A77,'2020'!$C$3:$G$385,Z$5,FALSE)</f>
        <v>6.008</v>
      </c>
      <c r="AA77" s="56">
        <f>100*VLOOKUP($A77,'2020'!$C$3:$G$385,AA$5,FALSE)</f>
        <v>9.24</v>
      </c>
      <c r="AC77" s="56">
        <f>VLOOKUP($A77,'2021'!$C$3:$G$385,AC$5,FALSE)</f>
        <v>65.63</v>
      </c>
      <c r="AD77" s="56">
        <f>VLOOKUP($A77,'2021'!$C$3:$G$385,AD$5,FALSE)</f>
        <v>6.24</v>
      </c>
      <c r="AE77" s="56">
        <f>100*VLOOKUP($A77,'2021'!$C$3:$G$385,AE$5,FALSE)</f>
        <v>9.51</v>
      </c>
      <c r="AG77" s="56">
        <f>VLOOKUP($A77,'2022'!$C$3:$G$385,AG$5,FALSE)</f>
        <v>66.489999999999995</v>
      </c>
      <c r="AH77" s="56">
        <f>VLOOKUP($A77,'2022'!$C$3:$G$385,AH$5,FALSE)</f>
        <v>6.8540000000000001</v>
      </c>
      <c r="AI77" s="56">
        <f>100*VLOOKUP($A77,'2022'!$C$3:$G$385,AI$5,FALSE)</f>
        <v>10.31</v>
      </c>
    </row>
    <row r="78" spans="1:35" x14ac:dyDescent="0.3">
      <c r="A78" t="s">
        <v>130</v>
      </c>
      <c r="B78" t="str">
        <f>VLOOKUP(A78,class!A$1:B$455,2,FALSE)</f>
        <v>Unitary Authority</v>
      </c>
      <c r="C78" t="str">
        <f>IF(B78="Shire District",VLOOKUP(A78,counties!A$2:B$271,2,FALSE),"")</f>
        <v/>
      </c>
      <c r="D78" t="str">
        <f>VLOOKUP($A78,classifications!$A$3:$C$340,3,FALSE)</f>
        <v>Predominantly Urban</v>
      </c>
      <c r="E78" s="56">
        <f>VLOOKUP($A78,'2015'!$L$3:$P$372,E$5,FALSE)</f>
        <v>49.29</v>
      </c>
      <c r="F78" s="56">
        <f>VLOOKUP($A78,'2015'!$L$3:$P$372,F$5,FALSE)</f>
        <v>3.306</v>
      </c>
      <c r="G78" s="56">
        <f>100*VLOOKUP($A78,'2015'!$L$3:$P$372,G$5,FALSE)</f>
        <v>6.7100000000000009</v>
      </c>
      <c r="I78" s="56">
        <f>VLOOKUP($A78,'2016'!$L$3:$P$371,I$5,FALSE)</f>
        <v>49.78</v>
      </c>
      <c r="J78" s="56">
        <f>VLOOKUP($A78,'2016'!$L$3:$P$371,J$5,FALSE)</f>
        <v>3.27</v>
      </c>
      <c r="K78" s="56">
        <f>100*VLOOKUP($A78,'2016'!$L$3:$P$371,K$5,FALSE)</f>
        <v>6.5699999999999994</v>
      </c>
      <c r="M78" s="56">
        <f>VLOOKUP($A78,'2017'!$L$3:$P$371,M$5,FALSE)</f>
        <v>49.96</v>
      </c>
      <c r="N78" s="56">
        <f>VLOOKUP($A78,'2017'!$L$3:$P$371,N$5,FALSE)</f>
        <v>2.8959999999999999</v>
      </c>
      <c r="O78" s="56">
        <f>100*VLOOKUP($A78,'2017'!$L$3:$P$371,O$5,FALSE)</f>
        <v>5.8000000000000007</v>
      </c>
      <c r="Q78" s="56">
        <f>VLOOKUP($A78,'2018'!$L$3:$P$371,Q$5,FALSE)</f>
        <v>50.35</v>
      </c>
      <c r="R78" s="56">
        <f>VLOOKUP($A78,'2018'!$L$3:$P$371,R$5,FALSE)</f>
        <v>2.7509999999999999</v>
      </c>
      <c r="S78" s="56">
        <f>100*VLOOKUP($A78,'2018'!$L$3:$P$371,S$5,FALSE)</f>
        <v>5.46</v>
      </c>
      <c r="U78" s="56">
        <f>VLOOKUP($A78,'2019'!$L$3:$P$371,U$5,FALSE)</f>
        <v>50.93</v>
      </c>
      <c r="V78" s="56">
        <f>VLOOKUP($A78,'2019'!$L$3:$P$371,V$5,FALSE)</f>
        <v>2.883</v>
      </c>
      <c r="W78" s="56">
        <f>100*VLOOKUP($A78,'2019'!$L$3:$P$371,W$5,FALSE)</f>
        <v>5.66</v>
      </c>
      <c r="Y78" s="56">
        <f>VLOOKUP($A78,'2020'!$C$3:$G$385,Y$5,FALSE)</f>
        <v>51.36</v>
      </c>
      <c r="Z78" s="56">
        <f>VLOOKUP($A78,'2020'!$C$3:$G$385,Z$5,FALSE)</f>
        <v>2.7349999999999999</v>
      </c>
      <c r="AA78" s="56">
        <f>100*VLOOKUP($A78,'2020'!$C$3:$G$385,AA$5,FALSE)</f>
        <v>5.33</v>
      </c>
      <c r="AC78" s="56">
        <f>VLOOKUP($A78,'2021'!$C$3:$G$385,AC$5,FALSE)</f>
        <v>52</v>
      </c>
      <c r="AD78" s="56">
        <f>VLOOKUP($A78,'2021'!$C$3:$G$385,AD$5,FALSE)</f>
        <v>2.9430000000000001</v>
      </c>
      <c r="AE78" s="56">
        <f>100*VLOOKUP($A78,'2021'!$C$3:$G$385,AE$5,FALSE)</f>
        <v>5.66</v>
      </c>
      <c r="AG78" s="56">
        <f>VLOOKUP($A78,'2022'!$C$3:$G$385,AG$5,FALSE)</f>
        <v>52.61</v>
      </c>
      <c r="AH78" s="56">
        <f>VLOOKUP($A78,'2022'!$C$3:$G$385,AH$5,FALSE)</f>
        <v>3.1520000000000001</v>
      </c>
      <c r="AI78" s="56">
        <f>100*VLOOKUP($A78,'2022'!$C$3:$G$385,AI$5,FALSE)</f>
        <v>5.99</v>
      </c>
    </row>
    <row r="79" spans="1:35" x14ac:dyDescent="0.3">
      <c r="A79" t="s">
        <v>244</v>
      </c>
      <c r="B79" t="str">
        <f>VLOOKUP(A79,class!A$1:B$455,2,FALSE)</f>
        <v>Shire District</v>
      </c>
      <c r="C79" t="str">
        <f>IF(B79="Shire District",VLOOKUP(A79,counties!A$2:B$271,2,FALSE),"")</f>
        <v>Kent</v>
      </c>
      <c r="D79" t="str">
        <f>VLOOKUP($A79,classifications!$A$3:$C$340,3,FALSE)</f>
        <v>Predominantly Urban</v>
      </c>
      <c r="E79" s="56">
        <f>VLOOKUP($A79,'2015'!$L$3:$P$372,E$5,FALSE)</f>
        <v>42.42</v>
      </c>
      <c r="F79" s="56">
        <f>VLOOKUP($A79,'2015'!$L$3:$P$372,F$5,FALSE)</f>
        <v>3.5840000000000001</v>
      </c>
      <c r="G79" s="56">
        <f>100*VLOOKUP($A79,'2015'!$L$3:$P$372,G$5,FALSE)</f>
        <v>8.4500000000000011</v>
      </c>
      <c r="I79" s="56">
        <f>VLOOKUP($A79,'2016'!$L$3:$P$371,I$5,FALSE)</f>
        <v>43.08</v>
      </c>
      <c r="J79" s="56">
        <f>VLOOKUP($A79,'2016'!$L$3:$P$371,J$5,FALSE)</f>
        <v>2.2559999999999998</v>
      </c>
      <c r="K79" s="56">
        <f>100*VLOOKUP($A79,'2016'!$L$3:$P$371,K$5,FALSE)</f>
        <v>5.24</v>
      </c>
      <c r="M79" s="56">
        <f>VLOOKUP($A79,'2017'!$L$3:$P$371,M$5,FALSE)</f>
        <v>44.2</v>
      </c>
      <c r="N79" s="56">
        <f>VLOOKUP($A79,'2017'!$L$3:$P$371,N$5,FALSE)</f>
        <v>2.1949999999999998</v>
      </c>
      <c r="O79" s="56">
        <f>100*VLOOKUP($A79,'2017'!$L$3:$P$371,O$5,FALSE)</f>
        <v>4.97</v>
      </c>
      <c r="Q79" s="56">
        <f>VLOOKUP($A79,'2018'!$L$3:$P$371,Q$5,FALSE)</f>
        <v>45.39</v>
      </c>
      <c r="R79" s="56">
        <f>VLOOKUP($A79,'2018'!$L$3:$P$371,R$5,FALSE)</f>
        <v>2.0139999999999998</v>
      </c>
      <c r="S79" s="56">
        <f>100*VLOOKUP($A79,'2018'!$L$3:$P$371,S$5,FALSE)</f>
        <v>4.4400000000000004</v>
      </c>
      <c r="U79" s="56">
        <f>VLOOKUP($A79,'2019'!$L$3:$P$371,U$5,FALSE)</f>
        <v>46.51</v>
      </c>
      <c r="V79" s="56">
        <f>VLOOKUP($A79,'2019'!$L$3:$P$371,V$5,FALSE)</f>
        <v>2.8159999999999998</v>
      </c>
      <c r="W79" s="56">
        <f>100*VLOOKUP($A79,'2019'!$L$3:$P$371,W$5,FALSE)</f>
        <v>6.05</v>
      </c>
      <c r="Y79" s="56">
        <f>VLOOKUP($A79,'2020'!$C$3:$G$385,Y$5,FALSE)</f>
        <v>47.23</v>
      </c>
      <c r="Z79" s="56">
        <f>VLOOKUP($A79,'2020'!$C$3:$G$385,Z$5,FALSE)</f>
        <v>3.2949999999999999</v>
      </c>
      <c r="AA79" s="56">
        <f>100*VLOOKUP($A79,'2020'!$C$3:$G$385,AA$5,FALSE)</f>
        <v>6.98</v>
      </c>
      <c r="AC79" s="56">
        <f>VLOOKUP($A79,'2021'!$C$3:$G$385,AC$5,FALSE)</f>
        <v>47.86</v>
      </c>
      <c r="AD79" s="56">
        <f>VLOOKUP($A79,'2021'!$C$3:$G$385,AD$5,FALSE)</f>
        <v>3.4220000000000002</v>
      </c>
      <c r="AE79" s="56">
        <f>100*VLOOKUP($A79,'2021'!$C$3:$G$385,AE$5,FALSE)</f>
        <v>7.1499999999999995</v>
      </c>
      <c r="AG79" s="56">
        <f>VLOOKUP($A79,'2022'!$C$3:$G$385,AG$5,FALSE)</f>
        <v>48.35</v>
      </c>
      <c r="AH79" s="56">
        <f>VLOOKUP($A79,'2022'!$C$3:$G$385,AH$5,FALSE)</f>
        <v>3.2229999999999999</v>
      </c>
      <c r="AI79" s="56">
        <f>100*VLOOKUP($A79,'2022'!$C$3:$G$385,AI$5,FALSE)</f>
        <v>6.67</v>
      </c>
    </row>
    <row r="80" spans="1:35" x14ac:dyDescent="0.3">
      <c r="A80" t="s">
        <v>144</v>
      </c>
      <c r="B80" t="str">
        <f>VLOOKUP(A80,class!A$1:B$455,2,FALSE)</f>
        <v>Unitary Authority</v>
      </c>
      <c r="C80" t="str">
        <f>IF(B80="Shire District",VLOOKUP(A80,counties!A$2:B$271,2,FALSE),"")</f>
        <v/>
      </c>
      <c r="D80" t="str">
        <f>VLOOKUP($A80,classifications!$A$3:$C$340,3,FALSE)</f>
        <v>Predominantly Urban</v>
      </c>
      <c r="E80" s="56">
        <f>VLOOKUP($A80,'2015'!$L$3:$P$372,E$5,FALSE)</f>
        <v>108.13</v>
      </c>
      <c r="F80" s="56">
        <f>VLOOKUP($A80,'2015'!$L$3:$P$372,F$5,FALSE)</f>
        <v>5.4249999999999998</v>
      </c>
      <c r="G80" s="56">
        <f>100*VLOOKUP($A80,'2015'!$L$3:$P$372,G$5,FALSE)</f>
        <v>5.0200000000000005</v>
      </c>
      <c r="I80" s="56">
        <f>VLOOKUP($A80,'2016'!$L$3:$P$371,I$5,FALSE)</f>
        <v>108.57</v>
      </c>
      <c r="J80" s="56">
        <f>VLOOKUP($A80,'2016'!$L$3:$P$371,J$5,FALSE)</f>
        <v>5.0839999999999996</v>
      </c>
      <c r="K80" s="56">
        <f>100*VLOOKUP($A80,'2016'!$L$3:$P$371,K$5,FALSE)</f>
        <v>4.68</v>
      </c>
      <c r="M80" s="56">
        <f>VLOOKUP($A80,'2017'!$L$3:$P$371,M$5,FALSE)</f>
        <v>109.31</v>
      </c>
      <c r="N80" s="56">
        <f>VLOOKUP($A80,'2017'!$L$3:$P$371,N$5,FALSE)</f>
        <v>5.4589999999999996</v>
      </c>
      <c r="O80" s="56">
        <f>100*VLOOKUP($A80,'2017'!$L$3:$P$371,O$5,FALSE)</f>
        <v>4.99</v>
      </c>
      <c r="Q80" s="56">
        <f>VLOOKUP($A80,'2018'!$L$3:$P$371,Q$5,FALSE)</f>
        <v>110.06</v>
      </c>
      <c r="R80" s="56">
        <f>VLOOKUP($A80,'2018'!$L$3:$P$371,R$5,FALSE)</f>
        <v>4.899</v>
      </c>
      <c r="S80" s="56">
        <f>100*VLOOKUP($A80,'2018'!$L$3:$P$371,S$5,FALSE)</f>
        <v>4.45</v>
      </c>
      <c r="U80" s="56">
        <f>VLOOKUP($A80,'2019'!$L$3:$P$371,U$5,FALSE)</f>
        <v>110.52</v>
      </c>
      <c r="V80" s="56">
        <f>VLOOKUP($A80,'2019'!$L$3:$P$371,V$5,FALSE)</f>
        <v>4.9710000000000001</v>
      </c>
      <c r="W80" s="56">
        <f>100*VLOOKUP($A80,'2019'!$L$3:$P$371,W$5,FALSE)</f>
        <v>4.5</v>
      </c>
      <c r="Y80" s="56">
        <f>VLOOKUP($A80,'2020'!$C$3:$G$385,Y$5,FALSE)</f>
        <v>111.02</v>
      </c>
      <c r="Z80" s="56">
        <f>VLOOKUP($A80,'2020'!$C$3:$G$385,Z$5,FALSE)</f>
        <v>5.2370000000000001</v>
      </c>
      <c r="AA80" s="56">
        <f>100*VLOOKUP($A80,'2020'!$C$3:$G$385,AA$5,FALSE)</f>
        <v>4.72</v>
      </c>
      <c r="AC80" s="56">
        <f>VLOOKUP($A80,'2021'!$C$3:$G$385,AC$5,FALSE)</f>
        <v>111.75</v>
      </c>
      <c r="AD80" s="56">
        <f>VLOOKUP($A80,'2021'!$C$3:$G$385,AD$5,FALSE)</f>
        <v>5.5940000000000003</v>
      </c>
      <c r="AE80" s="56">
        <f>100*VLOOKUP($A80,'2021'!$C$3:$G$385,AE$5,FALSE)</f>
        <v>5.01</v>
      </c>
      <c r="AG80" s="56">
        <f>VLOOKUP($A80,'2022'!$C$3:$G$385,AG$5,FALSE)</f>
        <v>112.48</v>
      </c>
      <c r="AH80" s="56">
        <f>VLOOKUP($A80,'2022'!$C$3:$G$385,AH$5,FALSE)</f>
        <v>5.8490000000000002</v>
      </c>
      <c r="AI80" s="56">
        <f>100*VLOOKUP($A80,'2022'!$C$3:$G$385,AI$5,FALSE)</f>
        <v>5.2</v>
      </c>
    </row>
    <row r="81" spans="1:35" x14ac:dyDescent="0.3">
      <c r="A81" t="s">
        <v>36</v>
      </c>
      <c r="B81" t="str">
        <f>VLOOKUP(A81,class!A$1:B$455,2,FALSE)</f>
        <v>Shire District</v>
      </c>
      <c r="C81" t="str">
        <f>IF(B81="Shire District",VLOOKUP(A81,counties!A$2:B$271,2,FALSE),"")</f>
        <v>Derbyshire</v>
      </c>
      <c r="D81" t="str">
        <f>VLOOKUP($A81,classifications!$A$3:$C$340,3,FALSE)</f>
        <v>Predominantly Rural</v>
      </c>
      <c r="E81" s="56">
        <f>VLOOKUP($A81,'2015'!$L$3:$P$372,E$5,FALSE)</f>
        <v>33.39</v>
      </c>
      <c r="F81" s="56">
        <f>VLOOKUP($A81,'2015'!$L$3:$P$372,F$5,FALSE)</f>
        <v>7.62</v>
      </c>
      <c r="G81" s="56">
        <f>100*VLOOKUP($A81,'2015'!$L$3:$P$372,G$5,FALSE)</f>
        <v>22.82</v>
      </c>
      <c r="I81" s="56">
        <f>VLOOKUP($A81,'2016'!$L$3:$P$371,I$5,FALSE)</f>
        <v>33.58</v>
      </c>
      <c r="J81" s="56">
        <f>VLOOKUP($A81,'2016'!$L$3:$P$371,J$5,FALSE)</f>
        <v>7.4630000000000001</v>
      </c>
      <c r="K81" s="56">
        <f>100*VLOOKUP($A81,'2016'!$L$3:$P$371,K$5,FALSE)</f>
        <v>22.220000000000002</v>
      </c>
      <c r="M81" s="56">
        <f>VLOOKUP($A81,'2017'!$L$3:$P$371,M$5,FALSE)</f>
        <v>33.72</v>
      </c>
      <c r="N81" s="56">
        <f>VLOOKUP($A81,'2017'!$L$3:$P$371,N$5,FALSE)</f>
        <v>7.3319999999999999</v>
      </c>
      <c r="O81" s="56">
        <f>100*VLOOKUP($A81,'2017'!$L$3:$P$371,O$5,FALSE)</f>
        <v>21.740000000000002</v>
      </c>
      <c r="Q81" s="56">
        <f>VLOOKUP($A81,'2018'!$L$3:$P$371,Q$5,FALSE)</f>
        <v>33.869999999999997</v>
      </c>
      <c r="R81" s="56">
        <f>VLOOKUP($A81,'2018'!$L$3:$P$371,R$5,FALSE)</f>
        <v>7.0940000000000003</v>
      </c>
      <c r="S81" s="56">
        <f>100*VLOOKUP($A81,'2018'!$L$3:$P$371,S$5,FALSE)</f>
        <v>20.94</v>
      </c>
      <c r="U81" s="56">
        <f>VLOOKUP($A81,'2019'!$L$3:$P$371,U$5,FALSE)</f>
        <v>34.14</v>
      </c>
      <c r="V81" s="56">
        <f>VLOOKUP($A81,'2019'!$L$3:$P$371,V$5,FALSE)</f>
        <v>7.0529999999999999</v>
      </c>
      <c r="W81" s="56">
        <f>100*VLOOKUP($A81,'2019'!$L$3:$P$371,W$5,FALSE)</f>
        <v>20.66</v>
      </c>
      <c r="Y81" s="56">
        <f>VLOOKUP($A81,'2020'!$C$3:$G$385,Y$5,FALSE)</f>
        <v>34.39</v>
      </c>
      <c r="Z81" s="56">
        <f>VLOOKUP($A81,'2020'!$C$3:$G$385,Z$5,FALSE)</f>
        <v>7.1859999999999999</v>
      </c>
      <c r="AA81" s="56">
        <f>100*VLOOKUP($A81,'2020'!$C$3:$G$385,AA$5,FALSE)</f>
        <v>20.9</v>
      </c>
      <c r="AC81" s="56">
        <f>VLOOKUP($A81,'2021'!$C$3:$G$385,AC$5,FALSE)</f>
        <v>34.700000000000003</v>
      </c>
      <c r="AD81" s="56">
        <f>VLOOKUP($A81,'2021'!$C$3:$G$385,AD$5,FALSE)</f>
        <v>7.32</v>
      </c>
      <c r="AE81" s="56">
        <f>100*VLOOKUP($A81,'2021'!$C$3:$G$385,AE$5,FALSE)</f>
        <v>21.099999999999998</v>
      </c>
      <c r="AG81" s="56">
        <f>VLOOKUP($A81,'2022'!$C$3:$G$385,AG$5,FALSE)</f>
        <v>34.97</v>
      </c>
      <c r="AH81" s="56">
        <f>VLOOKUP($A81,'2022'!$C$3:$G$385,AH$5,FALSE)</f>
        <v>7.4180000000000001</v>
      </c>
      <c r="AI81" s="56">
        <f>100*VLOOKUP($A81,'2022'!$C$3:$G$385,AI$5,FALSE)</f>
        <v>21.21</v>
      </c>
    </row>
    <row r="82" spans="1:35" x14ac:dyDescent="0.3">
      <c r="A82" t="s">
        <v>340</v>
      </c>
      <c r="B82" t="str">
        <f>VLOOKUP(A82,class!A$1:B$455,2,FALSE)</f>
        <v>Metropolitan District</v>
      </c>
      <c r="C82" t="str">
        <f>IF(B82="Shire District",VLOOKUP(A82,counties!A$2:B$271,2,FALSE),"")</f>
        <v/>
      </c>
      <c r="D82" t="str">
        <f>VLOOKUP($A82,classifications!$A$3:$C$340,3,FALSE)</f>
        <v>Predominantly Urban</v>
      </c>
      <c r="E82" s="56">
        <f>VLOOKUP($A82,'2015'!$L$3:$P$372,E$5,FALSE)</f>
        <v>133.13</v>
      </c>
      <c r="F82" s="56">
        <f>VLOOKUP($A82,'2015'!$L$3:$P$372,F$5,FALSE)</f>
        <v>6.1139999999999999</v>
      </c>
      <c r="G82" s="56">
        <f>100*VLOOKUP($A82,'2015'!$L$3:$P$372,G$5,FALSE)</f>
        <v>4.5900000000000007</v>
      </c>
      <c r="I82" s="56">
        <f>VLOOKUP($A82,'2016'!$L$3:$P$371,I$5,FALSE)</f>
        <v>134.30000000000001</v>
      </c>
      <c r="J82" s="56">
        <f>VLOOKUP($A82,'2016'!$L$3:$P$371,J$5,FALSE)</f>
        <v>5.633</v>
      </c>
      <c r="K82" s="56">
        <f>100*VLOOKUP($A82,'2016'!$L$3:$P$371,K$5,FALSE)</f>
        <v>4.1900000000000004</v>
      </c>
      <c r="M82" s="56">
        <f>VLOOKUP($A82,'2017'!$L$3:$P$371,M$5,FALSE)</f>
        <v>135.32</v>
      </c>
      <c r="N82" s="56">
        <f>VLOOKUP($A82,'2017'!$L$3:$P$371,N$5,FALSE)</f>
        <v>5.4740000000000002</v>
      </c>
      <c r="O82" s="56">
        <f>100*VLOOKUP($A82,'2017'!$L$3:$P$371,O$5,FALSE)</f>
        <v>4.05</v>
      </c>
      <c r="Q82" s="56">
        <f>VLOOKUP($A82,'2018'!$L$3:$P$371,Q$5,FALSE)</f>
        <v>136.52000000000001</v>
      </c>
      <c r="R82" s="56">
        <f>VLOOKUP($A82,'2018'!$L$3:$P$371,R$5,FALSE)</f>
        <v>5.2649999999999997</v>
      </c>
      <c r="S82" s="56">
        <f>100*VLOOKUP($A82,'2018'!$L$3:$P$371,S$5,FALSE)</f>
        <v>3.8600000000000003</v>
      </c>
      <c r="U82" s="56">
        <f>VLOOKUP($A82,'2019'!$L$3:$P$371,U$5,FALSE)</f>
        <v>137.86000000000001</v>
      </c>
      <c r="V82" s="56">
        <f>VLOOKUP($A82,'2019'!$L$3:$P$371,V$5,FALSE)</f>
        <v>5.766</v>
      </c>
      <c r="W82" s="56">
        <f>100*VLOOKUP($A82,'2019'!$L$3:$P$371,W$5,FALSE)</f>
        <v>4.18</v>
      </c>
      <c r="Y82" s="56">
        <f>VLOOKUP($A82,'2020'!$C$3:$G$385,Y$5,FALSE)</f>
        <v>139.11000000000001</v>
      </c>
      <c r="Z82" s="56">
        <f>VLOOKUP($A82,'2020'!$C$3:$G$385,Z$5,FALSE)</f>
        <v>6.1029999999999998</v>
      </c>
      <c r="AA82" s="56">
        <f>100*VLOOKUP($A82,'2020'!$C$3:$G$385,AA$5,FALSE)</f>
        <v>4.3900000000000006</v>
      </c>
      <c r="AC82" s="56">
        <f>VLOOKUP($A82,'2021'!$C$3:$G$385,AC$5,FALSE)</f>
        <v>139.97</v>
      </c>
      <c r="AD82" s="56">
        <f>VLOOKUP($A82,'2021'!$C$3:$G$385,AD$5,FALSE)</f>
        <v>5.62</v>
      </c>
      <c r="AE82" s="56">
        <f>100*VLOOKUP($A82,'2021'!$C$3:$G$385,AE$5,FALSE)</f>
        <v>4.0199999999999996</v>
      </c>
      <c r="AG82" s="56">
        <f>VLOOKUP($A82,'2022'!$C$3:$G$385,AG$5,FALSE)</f>
        <v>141.01</v>
      </c>
      <c r="AH82" s="56">
        <f>VLOOKUP($A82,'2022'!$C$3:$G$385,AH$5,FALSE)</f>
        <v>5.2750000000000004</v>
      </c>
      <c r="AI82" s="56">
        <f>100*VLOOKUP($A82,'2022'!$C$3:$G$385,AI$5,FALSE)</f>
        <v>3.74</v>
      </c>
    </row>
    <row r="83" spans="1:35" x14ac:dyDescent="0.3">
      <c r="A83" t="s">
        <v>131</v>
      </c>
      <c r="B83" t="str">
        <f>VLOOKUP(A83,class!A$1:B$455,2,FALSE)</f>
        <v>Shire County</v>
      </c>
      <c r="C83" t="str">
        <f>IF(B83="Shire District",VLOOKUP(A83,counties!A$2:B$271,2,FALSE),"")</f>
        <v/>
      </c>
      <c r="D83" t="str">
        <f>VLOOKUP($A83,classifications!$A$3:$C$340,3,FALSE)</f>
        <v>Predominantly Rural</v>
      </c>
      <c r="E83" s="56">
        <f>VLOOKUP($A83,'2015'!$L$3:$P$372,E$5,FALSE)</f>
        <v>174.1</v>
      </c>
      <c r="F83" s="56">
        <f>VLOOKUP($A83,'2015'!$L$3:$P$372,F$5,FALSE)</f>
        <v>43.091999999999999</v>
      </c>
      <c r="G83" s="56">
        <f>100*VLOOKUP($A83,'2015'!$L$3:$P$372,G$5,FALSE)</f>
        <v>24.75</v>
      </c>
      <c r="I83" s="56">
        <f>VLOOKUP($A83,'2016'!$L$3:$P$371,I$5,FALSE)</f>
        <v>175.06</v>
      </c>
      <c r="J83" s="56">
        <f>VLOOKUP($A83,'2016'!$L$3:$P$371,J$5,FALSE)</f>
        <v>41.841999999999999</v>
      </c>
      <c r="K83" s="56">
        <f>100*VLOOKUP($A83,'2016'!$L$3:$P$371,K$5,FALSE)</f>
        <v>23.9</v>
      </c>
      <c r="M83" s="56">
        <f>VLOOKUP($A83,'2017'!$L$3:$P$371,M$5,FALSE)</f>
        <v>176.45</v>
      </c>
      <c r="N83" s="56">
        <f>VLOOKUP($A83,'2017'!$L$3:$P$371,N$5,FALSE)</f>
        <v>41.991999999999997</v>
      </c>
      <c r="O83" s="56">
        <f>100*VLOOKUP($A83,'2017'!$L$3:$P$371,O$5,FALSE)</f>
        <v>23.799999999999997</v>
      </c>
      <c r="Q83" s="56">
        <f>VLOOKUP($A83,'2018'!$L$3:$P$371,Q$5,FALSE)</f>
        <v>177.44</v>
      </c>
      <c r="R83" s="56">
        <f>VLOOKUP($A83,'2018'!$L$3:$P$371,R$5,FALSE)</f>
        <v>41.691000000000003</v>
      </c>
      <c r="S83" s="56">
        <f>100*VLOOKUP($A83,'2018'!$L$3:$P$371,S$5,FALSE)</f>
        <v>23.5</v>
      </c>
      <c r="U83" s="56">
        <f>VLOOKUP($A83,'2019'!$L$3:$P$371,U$5,FALSE)</f>
        <v>178.68</v>
      </c>
      <c r="V83" s="56">
        <f>VLOOKUP($A83,'2019'!$L$3:$P$371,V$5,FALSE)</f>
        <v>41.337000000000003</v>
      </c>
      <c r="W83" s="56">
        <f>100*VLOOKUP($A83,'2019'!$L$3:$P$371,W$5,FALSE)</f>
        <v>23.13</v>
      </c>
      <c r="Y83" s="56">
        <f>VLOOKUP($A83,'2020'!$C$3:$G$385,Y$5,FALSE)</f>
        <v>179.95</v>
      </c>
      <c r="Z83" s="56">
        <f>VLOOKUP($A83,'2020'!$C$3:$G$385,Z$5,FALSE)</f>
        <v>41.478999999999999</v>
      </c>
      <c r="AA83" s="56">
        <f>100*VLOOKUP($A83,'2020'!$C$3:$G$385,AA$5,FALSE)</f>
        <v>23.05</v>
      </c>
      <c r="AC83" s="56">
        <f>VLOOKUP($A83,'2021'!$C$3:$G$385,AC$5,FALSE)</f>
        <v>181.08</v>
      </c>
      <c r="AD83" s="56">
        <f>VLOOKUP($A83,'2021'!$C$3:$G$385,AD$5,FALSE)</f>
        <v>41.142000000000003</v>
      </c>
      <c r="AE83" s="56">
        <f>100*VLOOKUP($A83,'2021'!$C$3:$G$385,AE$5,FALSE)</f>
        <v>22.720000000000002</v>
      </c>
      <c r="AG83" s="56">
        <f>VLOOKUP($A83,'2022'!$C$3:$G$385,AG$5,FALSE)</f>
        <v>182.25</v>
      </c>
      <c r="AH83" s="56">
        <f>VLOOKUP($A83,'2022'!$C$3:$G$385,AH$5,FALSE)</f>
        <v>40.966000000000001</v>
      </c>
      <c r="AI83" s="56">
        <f>100*VLOOKUP($A83,'2022'!$C$3:$G$385,AI$5,FALSE)</f>
        <v>22.48</v>
      </c>
    </row>
    <row r="84" spans="1:35" x14ac:dyDescent="0.3">
      <c r="A84" t="s">
        <v>245</v>
      </c>
      <c r="B84" t="str">
        <f>VLOOKUP(A84,class!A$1:B$455,2,FALSE)</f>
        <v>Shire District</v>
      </c>
      <c r="C84" t="str">
        <f>IF(B84="Shire District",VLOOKUP(A84,counties!A$2:B$271,2,FALSE),"")</f>
        <v>Kent</v>
      </c>
      <c r="D84" t="str">
        <f>VLOOKUP($A84,classifications!$A$3:$C$340,3,FALSE)</f>
        <v>Urban with Significant Rural</v>
      </c>
      <c r="E84" s="56">
        <f>VLOOKUP($A84,'2015'!$L$3:$P$372,E$5,FALSE)</f>
        <v>50.96</v>
      </c>
      <c r="F84" s="56">
        <f>VLOOKUP($A84,'2015'!$L$3:$P$372,F$5,FALSE)</f>
        <v>6.0410000000000004</v>
      </c>
      <c r="G84" s="56">
        <f>100*VLOOKUP($A84,'2015'!$L$3:$P$372,G$5,FALSE)</f>
        <v>11.85</v>
      </c>
      <c r="I84" s="56">
        <f>VLOOKUP($A84,'2016'!$L$3:$P$371,I$5,FALSE)</f>
        <v>51.53</v>
      </c>
      <c r="J84" s="56">
        <f>VLOOKUP($A84,'2016'!$L$3:$P$371,J$5,FALSE)</f>
        <v>5.7380000000000004</v>
      </c>
      <c r="K84" s="56">
        <f>100*VLOOKUP($A84,'2016'!$L$3:$P$371,K$5,FALSE)</f>
        <v>11.14</v>
      </c>
      <c r="M84" s="56">
        <f>VLOOKUP($A84,'2017'!$L$3:$P$371,M$5,FALSE)</f>
        <v>52.04</v>
      </c>
      <c r="N84" s="56">
        <f>VLOOKUP($A84,'2017'!$L$3:$P$371,N$5,FALSE)</f>
        <v>5.7380000000000004</v>
      </c>
      <c r="O84" s="56">
        <f>100*VLOOKUP($A84,'2017'!$L$3:$P$371,O$5,FALSE)</f>
        <v>11.03</v>
      </c>
      <c r="Q84" s="56">
        <f>VLOOKUP($A84,'2018'!$L$3:$P$371,Q$5,FALSE)</f>
        <v>52.53</v>
      </c>
      <c r="R84" s="56">
        <f>VLOOKUP($A84,'2018'!$L$3:$P$371,R$5,FALSE)</f>
        <v>5.8719999999999999</v>
      </c>
      <c r="S84" s="56">
        <f>100*VLOOKUP($A84,'2018'!$L$3:$P$371,S$5,FALSE)</f>
        <v>11.18</v>
      </c>
      <c r="U84" s="56">
        <f>VLOOKUP($A84,'2019'!$L$3:$P$371,U$5,FALSE)</f>
        <v>53.05</v>
      </c>
      <c r="V84" s="56">
        <f>VLOOKUP($A84,'2019'!$L$3:$P$371,V$5,FALSE)</f>
        <v>5.9619999999999997</v>
      </c>
      <c r="W84" s="56">
        <f>100*VLOOKUP($A84,'2019'!$L$3:$P$371,W$5,FALSE)</f>
        <v>11.24</v>
      </c>
      <c r="Y84" s="56">
        <f>VLOOKUP($A84,'2020'!$C$3:$G$385,Y$5,FALSE)</f>
        <v>53.44</v>
      </c>
      <c r="Z84" s="56">
        <f>VLOOKUP($A84,'2020'!$C$3:$G$385,Z$5,FALSE)</f>
        <v>5.8440000000000003</v>
      </c>
      <c r="AA84" s="56">
        <f>100*VLOOKUP($A84,'2020'!$C$3:$G$385,AA$5,FALSE)</f>
        <v>10.94</v>
      </c>
      <c r="AC84" s="56">
        <f>VLOOKUP($A84,'2021'!$C$3:$G$385,AC$5,FALSE)</f>
        <v>53.8</v>
      </c>
      <c r="AD84" s="56">
        <f>VLOOKUP($A84,'2021'!$C$3:$G$385,AD$5,FALSE)</f>
        <v>5.6749999999999998</v>
      </c>
      <c r="AE84" s="56">
        <f>100*VLOOKUP($A84,'2021'!$C$3:$G$385,AE$5,FALSE)</f>
        <v>10.549999999999999</v>
      </c>
      <c r="AG84" s="56">
        <f>VLOOKUP($A84,'2022'!$C$3:$G$385,AG$5,FALSE)</f>
        <v>54.36</v>
      </c>
      <c r="AH84" s="56">
        <f>VLOOKUP($A84,'2022'!$C$3:$G$385,AH$5,FALSE)</f>
        <v>5.9160000000000004</v>
      </c>
      <c r="AI84" s="56">
        <f>100*VLOOKUP($A84,'2022'!$C$3:$G$385,AI$5,FALSE)</f>
        <v>10.879999999999999</v>
      </c>
    </row>
    <row r="85" spans="1:35" x14ac:dyDescent="0.3">
      <c r="A85" t="s">
        <v>350</v>
      </c>
      <c r="B85" t="str">
        <f>VLOOKUP(A85,class!A$1:B$455,2,FALSE)</f>
        <v>Metropolitan District</v>
      </c>
      <c r="C85" t="str">
        <f>IF(B85="Shire District",VLOOKUP(A85,counties!A$2:B$271,2,FALSE),"")</f>
        <v/>
      </c>
      <c r="D85" t="str">
        <f>VLOOKUP($A85,classifications!$A$3:$C$340,3,FALSE)</f>
        <v>Predominantly Urban</v>
      </c>
      <c r="E85" s="56">
        <f>VLOOKUP($A85,'2015'!$L$3:$P$372,E$5,FALSE)</f>
        <v>136</v>
      </c>
      <c r="F85" s="56">
        <f>VLOOKUP($A85,'2015'!$L$3:$P$372,F$5,FALSE)</f>
        <v>5.734</v>
      </c>
      <c r="G85" s="56">
        <f>100*VLOOKUP($A85,'2015'!$L$3:$P$372,G$5,FALSE)</f>
        <v>4.22</v>
      </c>
      <c r="I85" s="56">
        <f>VLOOKUP($A85,'2016'!$L$3:$P$371,I$5,FALSE)</f>
        <v>136.77000000000001</v>
      </c>
      <c r="J85" s="56">
        <f>VLOOKUP($A85,'2016'!$L$3:$P$371,J$5,FALSE)</f>
        <v>5.86</v>
      </c>
      <c r="K85" s="56">
        <f>100*VLOOKUP($A85,'2016'!$L$3:$P$371,K$5,FALSE)</f>
        <v>4.2799999999999994</v>
      </c>
      <c r="M85" s="56">
        <f>VLOOKUP($A85,'2017'!$L$3:$P$371,M$5,FALSE)</f>
        <v>137.58000000000001</v>
      </c>
      <c r="N85" s="56">
        <f>VLOOKUP($A85,'2017'!$L$3:$P$371,N$5,FALSE)</f>
        <v>6.048</v>
      </c>
      <c r="O85" s="56">
        <f>100*VLOOKUP($A85,'2017'!$L$3:$P$371,O$5,FALSE)</f>
        <v>4.3999999999999995</v>
      </c>
      <c r="Q85" s="56">
        <f>VLOOKUP($A85,'2018'!$L$3:$P$371,Q$5,FALSE)</f>
        <v>138.09</v>
      </c>
      <c r="R85" s="56">
        <f>VLOOKUP($A85,'2018'!$L$3:$P$371,R$5,FALSE)</f>
        <v>6.18</v>
      </c>
      <c r="S85" s="56">
        <f>100*VLOOKUP($A85,'2018'!$L$3:$P$371,S$5,FALSE)</f>
        <v>4.4799999999999995</v>
      </c>
      <c r="U85" s="56">
        <f>VLOOKUP($A85,'2019'!$L$3:$P$371,U$5,FALSE)</f>
        <v>138.75</v>
      </c>
      <c r="V85" s="56">
        <f>VLOOKUP($A85,'2019'!$L$3:$P$371,V$5,FALSE)</f>
        <v>6.1070000000000002</v>
      </c>
      <c r="W85" s="56">
        <f>100*VLOOKUP($A85,'2019'!$L$3:$P$371,W$5,FALSE)</f>
        <v>4.3999999999999995</v>
      </c>
      <c r="Y85" s="56">
        <f>VLOOKUP($A85,'2020'!$C$3:$G$385,Y$5,FALSE)</f>
        <v>139.38999999999999</v>
      </c>
      <c r="Z85" s="56">
        <f>VLOOKUP($A85,'2020'!$C$3:$G$385,Z$5,FALSE)</f>
        <v>6.2519999999999998</v>
      </c>
      <c r="AA85" s="56">
        <f>100*VLOOKUP($A85,'2020'!$C$3:$G$385,AA$5,FALSE)</f>
        <v>4.49</v>
      </c>
      <c r="AC85" s="56">
        <f>VLOOKUP($A85,'2021'!$C$3:$G$385,AC$5,FALSE)</f>
        <v>140.05000000000001</v>
      </c>
      <c r="AD85" s="56">
        <f>VLOOKUP($A85,'2021'!$C$3:$G$385,AD$5,FALSE)</f>
        <v>6.4530000000000003</v>
      </c>
      <c r="AE85" s="56">
        <f>100*VLOOKUP($A85,'2021'!$C$3:$G$385,AE$5,FALSE)</f>
        <v>4.6100000000000003</v>
      </c>
      <c r="AG85" s="56">
        <f>VLOOKUP($A85,'2022'!$C$3:$G$385,AG$5,FALSE)</f>
        <v>140.41999999999999</v>
      </c>
      <c r="AH85" s="56">
        <f>VLOOKUP($A85,'2022'!$C$3:$G$385,AH$5,FALSE)</f>
        <v>6.3029999999999999</v>
      </c>
      <c r="AI85" s="56">
        <f>100*VLOOKUP($A85,'2022'!$C$3:$G$385,AI$5,FALSE)</f>
        <v>4.49</v>
      </c>
    </row>
    <row r="86" spans="1:35" x14ac:dyDescent="0.3">
      <c r="A86" t="s">
        <v>368</v>
      </c>
      <c r="B86" t="str">
        <f>VLOOKUP(A86,class!A$1:B$455,2,FALSE)</f>
        <v>London Borough</v>
      </c>
      <c r="C86" t="str">
        <f>IF(B86="Shire District",VLOOKUP(A86,counties!A$2:B$271,2,FALSE),"")</f>
        <v/>
      </c>
      <c r="D86" t="str">
        <f>VLOOKUP($A86,classifications!$A$3:$C$340,3,FALSE)</f>
        <v>Predominantly Urban</v>
      </c>
      <c r="E86" s="56">
        <f>VLOOKUP($A86,'2015'!$L$3:$P$372,E$5,FALSE)</f>
        <v>132.24</v>
      </c>
      <c r="F86" s="56">
        <f>VLOOKUP($A86,'2015'!$L$3:$P$372,F$5,FALSE)</f>
        <v>14.26</v>
      </c>
      <c r="G86" s="56">
        <f>100*VLOOKUP($A86,'2015'!$L$3:$P$372,G$5,FALSE)</f>
        <v>10.780000000000001</v>
      </c>
      <c r="I86" s="56">
        <f>VLOOKUP($A86,'2016'!$L$3:$P$371,I$5,FALSE)</f>
        <v>133.24</v>
      </c>
      <c r="J86" s="56">
        <f>VLOOKUP($A86,'2016'!$L$3:$P$371,J$5,FALSE)</f>
        <v>14.82</v>
      </c>
      <c r="K86" s="56">
        <f>100*VLOOKUP($A86,'2016'!$L$3:$P$371,K$5,FALSE)</f>
        <v>11.12</v>
      </c>
      <c r="M86" s="56">
        <f>VLOOKUP($A86,'2017'!$L$3:$P$371,M$5,FALSE)</f>
        <v>134.09</v>
      </c>
      <c r="N86" s="56">
        <f>VLOOKUP($A86,'2017'!$L$3:$P$371,N$5,FALSE)</f>
        <v>15.313000000000001</v>
      </c>
      <c r="O86" s="56">
        <f>100*VLOOKUP($A86,'2017'!$L$3:$P$371,O$5,FALSE)</f>
        <v>11.42</v>
      </c>
      <c r="Q86" s="56">
        <f>VLOOKUP($A86,'2018'!$L$3:$P$371,Q$5,FALSE)</f>
        <v>135.54</v>
      </c>
      <c r="R86" s="56">
        <f>VLOOKUP($A86,'2018'!$L$3:$P$371,R$5,FALSE)</f>
        <v>15.958</v>
      </c>
      <c r="S86" s="56">
        <f>100*VLOOKUP($A86,'2018'!$L$3:$P$371,S$5,FALSE)</f>
        <v>11.77</v>
      </c>
      <c r="U86" s="56">
        <f>VLOOKUP($A86,'2019'!$L$3:$P$371,U$5,FALSE)</f>
        <v>137.01</v>
      </c>
      <c r="V86" s="56">
        <f>VLOOKUP($A86,'2019'!$L$3:$P$371,V$5,FALSE)</f>
        <v>16.984000000000002</v>
      </c>
      <c r="W86" s="56">
        <f>100*VLOOKUP($A86,'2019'!$L$3:$P$371,W$5,FALSE)</f>
        <v>12.4</v>
      </c>
      <c r="Y86" s="56">
        <f>VLOOKUP($A86,'2020'!$C$3:$G$385,Y$5,FALSE)</f>
        <v>139.22999999999999</v>
      </c>
      <c r="Z86" s="56">
        <f>VLOOKUP($A86,'2020'!$C$3:$G$385,Z$5,FALSE)</f>
        <v>18.920999999999999</v>
      </c>
      <c r="AA86" s="56">
        <f>100*VLOOKUP($A86,'2020'!$C$3:$G$385,AA$5,FALSE)</f>
        <v>13.59</v>
      </c>
      <c r="AC86" s="56">
        <f>VLOOKUP($A86,'2021'!$C$3:$G$385,AC$5,FALSE)</f>
        <v>141.38</v>
      </c>
      <c r="AD86" s="56">
        <f>VLOOKUP($A86,'2021'!$C$3:$G$385,AD$5,FALSE)</f>
        <v>20.972999999999999</v>
      </c>
      <c r="AE86" s="56">
        <f>100*VLOOKUP($A86,'2021'!$C$3:$G$385,AE$5,FALSE)</f>
        <v>14.829999999999998</v>
      </c>
      <c r="AG86" s="56">
        <f>VLOOKUP($A86,'2022'!$C$3:$G$385,AG$5,FALSE)</f>
        <v>144.5</v>
      </c>
      <c r="AH86" s="56">
        <f>VLOOKUP($A86,'2022'!$C$3:$G$385,AH$5,FALSE)</f>
        <v>23.937999999999999</v>
      </c>
      <c r="AI86" s="56">
        <f>100*VLOOKUP($A86,'2022'!$C$3:$G$385,AI$5,FALSE)</f>
        <v>16.57</v>
      </c>
    </row>
    <row r="87" spans="1:35" x14ac:dyDescent="0.3">
      <c r="A87" t="s">
        <v>39</v>
      </c>
      <c r="B87" t="str">
        <f>VLOOKUP(A87,class!A$1:B$455,2,FALSE)</f>
        <v>Shire District</v>
      </c>
      <c r="C87" t="str">
        <f>IF(B87="Shire District",VLOOKUP(A87,counties!A$2:B$271,2,FALSE),"")</f>
        <v>Cambridgeshire</v>
      </c>
      <c r="D87" t="str">
        <f>VLOOKUP($A87,classifications!$A$3:$C$340,3,FALSE)</f>
        <v>Predominantly Rural</v>
      </c>
      <c r="E87" s="56">
        <f>VLOOKUP($A87,'2015'!$L$3:$P$372,E$5,FALSE)</f>
        <v>36.700000000000003</v>
      </c>
      <c r="F87" s="56">
        <f>VLOOKUP($A87,'2015'!$L$3:$P$372,F$5,FALSE)</f>
        <v>11.746</v>
      </c>
      <c r="G87" s="56">
        <f>100*VLOOKUP($A87,'2015'!$L$3:$P$372,G$5,FALSE)</f>
        <v>32.01</v>
      </c>
      <c r="I87" s="56">
        <f>VLOOKUP($A87,'2016'!$L$3:$P$371,I$5,FALSE)</f>
        <v>36.880000000000003</v>
      </c>
      <c r="J87" s="56">
        <f>VLOOKUP($A87,'2016'!$L$3:$P$371,J$5,FALSE)</f>
        <v>11.643000000000001</v>
      </c>
      <c r="K87" s="56">
        <f>100*VLOOKUP($A87,'2016'!$L$3:$P$371,K$5,FALSE)</f>
        <v>31.569999999999997</v>
      </c>
      <c r="M87" s="56">
        <f>VLOOKUP($A87,'2017'!$L$3:$P$371,M$5,FALSE)</f>
        <v>37.04</v>
      </c>
      <c r="N87" s="56">
        <f>VLOOKUP($A87,'2017'!$L$3:$P$371,N$5,FALSE)</f>
        <v>11.417</v>
      </c>
      <c r="O87" s="56">
        <f>100*VLOOKUP($A87,'2017'!$L$3:$P$371,O$5,FALSE)</f>
        <v>30.819999999999997</v>
      </c>
      <c r="Q87" s="56">
        <f>VLOOKUP($A87,'2018'!$L$3:$P$371,Q$5,FALSE)</f>
        <v>37.28</v>
      </c>
      <c r="R87" s="56">
        <f>VLOOKUP($A87,'2018'!$L$3:$P$371,R$5,FALSE)</f>
        <v>10.715</v>
      </c>
      <c r="S87" s="56">
        <f>100*VLOOKUP($A87,'2018'!$L$3:$P$371,S$5,FALSE)</f>
        <v>28.74</v>
      </c>
      <c r="U87" s="56">
        <f>VLOOKUP($A87,'2019'!$L$3:$P$371,U$5,FALSE)</f>
        <v>37.700000000000003</v>
      </c>
      <c r="V87" s="56">
        <f>VLOOKUP($A87,'2019'!$L$3:$P$371,V$5,FALSE)</f>
        <v>10.972</v>
      </c>
      <c r="W87" s="56">
        <f>100*VLOOKUP($A87,'2019'!$L$3:$P$371,W$5,FALSE)</f>
        <v>29.099999999999998</v>
      </c>
      <c r="Y87" s="56">
        <f>VLOOKUP($A87,'2020'!$C$3:$G$385,Y$5,FALSE)</f>
        <v>38.159999999999997</v>
      </c>
      <c r="Z87" s="56">
        <f>VLOOKUP($A87,'2020'!$C$3:$G$385,Z$5,FALSE)</f>
        <v>11.166</v>
      </c>
      <c r="AA87" s="56">
        <f>100*VLOOKUP($A87,'2020'!$C$3:$G$385,AA$5,FALSE)</f>
        <v>29.26</v>
      </c>
      <c r="AC87" s="56">
        <f>VLOOKUP($A87,'2021'!$C$3:$G$385,AC$5,FALSE)</f>
        <v>38.68</v>
      </c>
      <c r="AD87" s="56">
        <f>VLOOKUP($A87,'2021'!$C$3:$G$385,AD$5,FALSE)</f>
        <v>11.115</v>
      </c>
      <c r="AE87" s="56">
        <f>100*VLOOKUP($A87,'2021'!$C$3:$G$385,AE$5,FALSE)</f>
        <v>28.74</v>
      </c>
      <c r="AG87" s="56">
        <f>VLOOKUP($A87,'2022'!$C$3:$G$385,AG$5,FALSE)</f>
        <v>39.340000000000003</v>
      </c>
      <c r="AH87" s="56">
        <f>VLOOKUP($A87,'2022'!$C$3:$G$385,AH$5,FALSE)</f>
        <v>11.157</v>
      </c>
      <c r="AI87" s="56">
        <f>100*VLOOKUP($A87,'2022'!$C$3:$G$385,AI$5,FALSE)</f>
        <v>28.360000000000003</v>
      </c>
    </row>
    <row r="88" spans="1:35" x14ac:dyDescent="0.3">
      <c r="A88" t="s">
        <v>40</v>
      </c>
      <c r="B88" t="str">
        <f>VLOOKUP(A88,class!A$1:B$455,2,FALSE)</f>
        <v>Shire District</v>
      </c>
      <c r="C88" t="str">
        <f>IF(B88="Shire District",VLOOKUP(A88,counties!A$2:B$271,2,FALSE),"")</f>
        <v>Devon</v>
      </c>
      <c r="D88" t="str">
        <f>VLOOKUP($A88,classifications!$A$3:$C$340,3,FALSE)</f>
        <v>Predominantly Rural</v>
      </c>
      <c r="E88" s="56">
        <f>VLOOKUP($A88,'2015'!$L$3:$P$372,E$5,FALSE)</f>
        <v>66.22</v>
      </c>
      <c r="F88" s="56">
        <f>VLOOKUP($A88,'2015'!$L$3:$P$372,F$5,FALSE)</f>
        <v>18.733000000000001</v>
      </c>
      <c r="G88" s="56">
        <f>100*VLOOKUP($A88,'2015'!$L$3:$P$372,G$5,FALSE)</f>
        <v>28.29</v>
      </c>
      <c r="I88" s="56">
        <f>VLOOKUP($A88,'2016'!$L$3:$P$371,I$5,FALSE)</f>
        <v>67.3</v>
      </c>
      <c r="J88" s="56">
        <f>VLOOKUP($A88,'2016'!$L$3:$P$371,J$5,FALSE)</f>
        <v>18.809000000000001</v>
      </c>
      <c r="K88" s="56">
        <f>100*VLOOKUP($A88,'2016'!$L$3:$P$371,K$5,FALSE)</f>
        <v>27.950000000000003</v>
      </c>
      <c r="M88" s="56">
        <f>VLOOKUP($A88,'2017'!$L$3:$P$371,M$5,FALSE)</f>
        <v>68.040000000000006</v>
      </c>
      <c r="N88" s="56">
        <f>VLOOKUP($A88,'2017'!$L$3:$P$371,N$5,FALSE)</f>
        <v>19.042999999999999</v>
      </c>
      <c r="O88" s="56">
        <f>100*VLOOKUP($A88,'2017'!$L$3:$P$371,O$5,FALSE)</f>
        <v>27.99</v>
      </c>
      <c r="Q88" s="56">
        <f>VLOOKUP($A88,'2018'!$L$3:$P$371,Q$5,FALSE)</f>
        <v>68.95</v>
      </c>
      <c r="R88" s="56">
        <f>VLOOKUP($A88,'2018'!$L$3:$P$371,R$5,FALSE)</f>
        <v>19.021999999999998</v>
      </c>
      <c r="S88" s="56">
        <f>100*VLOOKUP($A88,'2018'!$L$3:$P$371,S$5,FALSE)</f>
        <v>27.589999999999996</v>
      </c>
      <c r="U88" s="56">
        <f>VLOOKUP($A88,'2019'!$L$3:$P$371,U$5,FALSE)</f>
        <v>69.63</v>
      </c>
      <c r="V88" s="56">
        <f>VLOOKUP($A88,'2019'!$L$3:$P$371,V$5,FALSE)</f>
        <v>19.350999999999999</v>
      </c>
      <c r="W88" s="56">
        <f>100*VLOOKUP($A88,'2019'!$L$3:$P$371,W$5,FALSE)</f>
        <v>27.79</v>
      </c>
      <c r="Y88" s="56">
        <f>VLOOKUP($A88,'2020'!$C$3:$G$385,Y$5,FALSE)</f>
        <v>70.89</v>
      </c>
      <c r="Z88" s="56">
        <f>VLOOKUP($A88,'2020'!$C$3:$G$385,Z$5,FALSE)</f>
        <v>20.440999999999999</v>
      </c>
      <c r="AA88" s="56">
        <f>100*VLOOKUP($A88,'2020'!$C$3:$G$385,AA$5,FALSE)</f>
        <v>28.83</v>
      </c>
      <c r="AC88" s="56">
        <f>VLOOKUP($A88,'2021'!$C$3:$G$385,AC$5,FALSE)</f>
        <v>71.67</v>
      </c>
      <c r="AD88" s="56">
        <f>VLOOKUP($A88,'2021'!$C$3:$G$385,AD$5,FALSE)</f>
        <v>20.905999999999999</v>
      </c>
      <c r="AE88" s="56">
        <f>100*VLOOKUP($A88,'2021'!$C$3:$G$385,AE$5,FALSE)</f>
        <v>29.17</v>
      </c>
      <c r="AG88" s="56">
        <f>VLOOKUP($A88,'2022'!$C$3:$G$385,AG$5,FALSE)</f>
        <v>72.67</v>
      </c>
      <c r="AH88" s="56">
        <f>VLOOKUP($A88,'2022'!$C$3:$G$385,AH$5,FALSE)</f>
        <v>21.518999999999998</v>
      </c>
      <c r="AI88" s="56">
        <f>100*VLOOKUP($A88,'2022'!$C$3:$G$385,AI$5,FALSE)</f>
        <v>29.609999999999996</v>
      </c>
    </row>
    <row r="89" spans="1:35" x14ac:dyDescent="0.3">
      <c r="A89" t="s">
        <v>225</v>
      </c>
      <c r="B89" t="str">
        <f>VLOOKUP(A89,class!A$1:B$455,2,FALSE)</f>
        <v>Shire District</v>
      </c>
      <c r="C89" t="str">
        <f>IF(B89="Shire District",VLOOKUP(A89,counties!A$2:B$271,2,FALSE),"")</f>
        <v>Hampshire</v>
      </c>
      <c r="D89" t="str">
        <f>VLOOKUP($A89,classifications!$A$3:$C$340,3,FALSE)</f>
        <v>Predominantly Rural</v>
      </c>
      <c r="E89" s="56">
        <f>VLOOKUP($A89,'2015'!$L$3:$P$372,E$5,FALSE)</f>
        <v>50.58</v>
      </c>
      <c r="F89" s="56">
        <f>VLOOKUP($A89,'2015'!$L$3:$P$372,F$5,FALSE)</f>
        <v>9.4890000000000008</v>
      </c>
      <c r="G89" s="56">
        <f>100*VLOOKUP($A89,'2015'!$L$3:$P$372,G$5,FALSE)</f>
        <v>18.759999999999998</v>
      </c>
      <c r="I89" s="56">
        <f>VLOOKUP($A89,'2016'!$L$3:$P$371,I$5,FALSE)</f>
        <v>51.2</v>
      </c>
      <c r="J89" s="56">
        <f>VLOOKUP($A89,'2016'!$L$3:$P$371,J$5,FALSE)</f>
        <v>8.8889999999999993</v>
      </c>
      <c r="K89" s="56">
        <f>100*VLOOKUP($A89,'2016'!$L$3:$P$371,K$5,FALSE)</f>
        <v>17.36</v>
      </c>
      <c r="M89" s="56">
        <f>VLOOKUP($A89,'2017'!$L$3:$P$371,M$5,FALSE)</f>
        <v>51.61</v>
      </c>
      <c r="N89" s="56">
        <f>VLOOKUP($A89,'2017'!$L$3:$P$371,N$5,FALSE)</f>
        <v>8.4309999999999992</v>
      </c>
      <c r="O89" s="56">
        <f>100*VLOOKUP($A89,'2017'!$L$3:$P$371,O$5,FALSE)</f>
        <v>16.34</v>
      </c>
      <c r="Q89" s="56">
        <f>VLOOKUP($A89,'2018'!$L$3:$P$371,Q$5,FALSE)</f>
        <v>52.43</v>
      </c>
      <c r="R89" s="56">
        <f>VLOOKUP($A89,'2018'!$L$3:$P$371,R$5,FALSE)</f>
        <v>8.1739999999999995</v>
      </c>
      <c r="S89" s="56">
        <f>100*VLOOKUP($A89,'2018'!$L$3:$P$371,S$5,FALSE)</f>
        <v>15.590000000000002</v>
      </c>
      <c r="U89" s="56">
        <f>VLOOKUP($A89,'2019'!$L$3:$P$371,U$5,FALSE)</f>
        <v>53.44</v>
      </c>
      <c r="V89" s="56">
        <f>VLOOKUP($A89,'2019'!$L$3:$P$371,V$5,FALSE)</f>
        <v>8.7089999999999996</v>
      </c>
      <c r="W89" s="56">
        <f>100*VLOOKUP($A89,'2019'!$L$3:$P$371,W$5,FALSE)</f>
        <v>16.3</v>
      </c>
      <c r="Y89" s="56">
        <f>VLOOKUP($A89,'2020'!$C$3:$G$385,Y$5,FALSE)</f>
        <v>54.38</v>
      </c>
      <c r="Z89" s="56">
        <f>VLOOKUP($A89,'2020'!$C$3:$G$385,Z$5,FALSE)</f>
        <v>9.2520000000000007</v>
      </c>
      <c r="AA89" s="56">
        <f>100*VLOOKUP($A89,'2020'!$C$3:$G$385,AA$5,FALSE)</f>
        <v>17.010000000000002</v>
      </c>
      <c r="AC89" s="56">
        <f>VLOOKUP($A89,'2021'!$C$3:$G$385,AC$5,FALSE)</f>
        <v>54.83</v>
      </c>
      <c r="AD89" s="56">
        <f>VLOOKUP($A89,'2021'!$C$3:$G$385,AD$5,FALSE)</f>
        <v>9.1590000000000007</v>
      </c>
      <c r="AE89" s="56">
        <f>100*VLOOKUP($A89,'2021'!$C$3:$G$385,AE$5,FALSE)</f>
        <v>16.7</v>
      </c>
      <c r="AG89" s="56">
        <f>VLOOKUP($A89,'2022'!$C$3:$G$385,AG$5,FALSE)</f>
        <v>55.38</v>
      </c>
      <c r="AH89" s="56">
        <f>VLOOKUP($A89,'2022'!$C$3:$G$385,AH$5,FALSE)</f>
        <v>9.4309999999999992</v>
      </c>
      <c r="AI89" s="56">
        <f>100*VLOOKUP($A89,'2022'!$C$3:$G$385,AI$5,FALSE)</f>
        <v>17.03</v>
      </c>
    </row>
    <row r="90" spans="1:35" x14ac:dyDescent="0.3">
      <c r="A90" t="s">
        <v>41</v>
      </c>
      <c r="B90" t="str">
        <f>VLOOKUP(A90,class!A$1:B$455,2,FALSE)</f>
        <v>Shire District</v>
      </c>
      <c r="C90" t="str">
        <f>IF(B90="Shire District",VLOOKUP(A90,counties!A$2:B$271,2,FALSE),"")</f>
        <v>Hertfordshire</v>
      </c>
      <c r="D90" t="str">
        <f>VLOOKUP($A90,classifications!$A$3:$C$340,3,FALSE)</f>
        <v>Urban with Significant Rural</v>
      </c>
      <c r="E90" s="56">
        <f>VLOOKUP($A90,'2015'!$L$3:$P$372,E$5,FALSE)</f>
        <v>60.07</v>
      </c>
      <c r="F90" s="56">
        <f>VLOOKUP($A90,'2015'!$L$3:$P$372,F$5,FALSE)</f>
        <v>11.923</v>
      </c>
      <c r="G90" s="56">
        <f>100*VLOOKUP($A90,'2015'!$L$3:$P$372,G$5,FALSE)</f>
        <v>19.850000000000001</v>
      </c>
      <c r="I90" s="56">
        <f>VLOOKUP($A90,'2016'!$L$3:$P$371,I$5,FALSE)</f>
        <v>60.79</v>
      </c>
      <c r="J90" s="56">
        <f>VLOOKUP($A90,'2016'!$L$3:$P$371,J$5,FALSE)</f>
        <v>11.509</v>
      </c>
      <c r="K90" s="56">
        <f>100*VLOOKUP($A90,'2016'!$L$3:$P$371,K$5,FALSE)</f>
        <v>18.93</v>
      </c>
      <c r="M90" s="56">
        <f>VLOOKUP($A90,'2017'!$L$3:$P$371,M$5,FALSE)</f>
        <v>61.42</v>
      </c>
      <c r="N90" s="56">
        <f>VLOOKUP($A90,'2017'!$L$3:$P$371,N$5,FALSE)</f>
        <v>11.423999999999999</v>
      </c>
      <c r="O90" s="56">
        <f>100*VLOOKUP($A90,'2017'!$L$3:$P$371,O$5,FALSE)</f>
        <v>18.600000000000001</v>
      </c>
      <c r="Q90" s="56">
        <f>VLOOKUP($A90,'2018'!$L$3:$P$371,Q$5,FALSE)</f>
        <v>61.94</v>
      </c>
      <c r="R90" s="56">
        <f>VLOOKUP($A90,'2018'!$L$3:$P$371,R$5,FALSE)</f>
        <v>10.731</v>
      </c>
      <c r="S90" s="56">
        <f>100*VLOOKUP($A90,'2018'!$L$3:$P$371,S$5,FALSE)</f>
        <v>17.32</v>
      </c>
      <c r="U90" s="56">
        <f>VLOOKUP($A90,'2019'!$L$3:$P$371,U$5,FALSE)</f>
        <v>62.71</v>
      </c>
      <c r="V90" s="56">
        <f>VLOOKUP($A90,'2019'!$L$3:$P$371,V$5,FALSE)</f>
        <v>10.837999999999999</v>
      </c>
      <c r="W90" s="56">
        <f>100*VLOOKUP($A90,'2019'!$L$3:$P$371,W$5,FALSE)</f>
        <v>17.28</v>
      </c>
      <c r="Y90" s="56">
        <f>VLOOKUP($A90,'2020'!$C$3:$G$385,Y$5,FALSE)</f>
        <v>63.77</v>
      </c>
      <c r="Z90" s="56">
        <f>VLOOKUP($A90,'2020'!$C$3:$G$385,Z$5,FALSE)</f>
        <v>11.57</v>
      </c>
      <c r="AA90" s="56">
        <f>100*VLOOKUP($A90,'2020'!$C$3:$G$385,AA$5,FALSE)</f>
        <v>18.14</v>
      </c>
      <c r="AC90" s="56">
        <f>VLOOKUP($A90,'2021'!$C$3:$G$385,AC$5,FALSE)</f>
        <v>64.47</v>
      </c>
      <c r="AD90" s="56">
        <f>VLOOKUP($A90,'2021'!$C$3:$G$385,AD$5,FALSE)</f>
        <v>11.465</v>
      </c>
      <c r="AE90" s="56">
        <f>100*VLOOKUP($A90,'2021'!$C$3:$G$385,AE$5,FALSE)</f>
        <v>17.78</v>
      </c>
      <c r="AG90" s="56">
        <f>VLOOKUP($A90,'2022'!$C$3:$G$385,AG$5,FALSE)</f>
        <v>65.09</v>
      </c>
      <c r="AH90" s="56">
        <f>VLOOKUP($A90,'2022'!$C$3:$G$385,AH$5,FALSE)</f>
        <v>11.199</v>
      </c>
      <c r="AI90" s="56">
        <f>100*VLOOKUP($A90,'2022'!$C$3:$G$385,AI$5,FALSE)</f>
        <v>17.21</v>
      </c>
    </row>
    <row r="91" spans="1:35" x14ac:dyDescent="0.3">
      <c r="A91" t="s">
        <v>42</v>
      </c>
      <c r="B91" t="str">
        <f>VLOOKUP(A91,class!A$1:B$455,2,FALSE)</f>
        <v>Shire District</v>
      </c>
      <c r="C91" t="str">
        <f>IF(B91="Shire District",VLOOKUP(A91,counties!A$2:B$271,2,FALSE),"")</f>
        <v>Lincolnshire</v>
      </c>
      <c r="D91" t="str">
        <f>VLOOKUP($A91,classifications!$A$3:$C$340,3,FALSE)</f>
        <v>Predominantly Rural</v>
      </c>
      <c r="E91" s="56">
        <f>VLOOKUP($A91,'2015'!$L$3:$P$372,E$5,FALSE)</f>
        <v>67.150000000000006</v>
      </c>
      <c r="F91" s="56">
        <f>VLOOKUP($A91,'2015'!$L$3:$P$372,F$5,FALSE)</f>
        <v>27.931999999999999</v>
      </c>
      <c r="G91" s="56">
        <f>100*VLOOKUP($A91,'2015'!$L$3:$P$372,G$5,FALSE)</f>
        <v>41.6</v>
      </c>
      <c r="I91" s="56">
        <f>VLOOKUP($A91,'2016'!$L$3:$P$371,I$5,FALSE)</f>
        <v>67.66</v>
      </c>
      <c r="J91" s="56">
        <f>VLOOKUP($A91,'2016'!$L$3:$P$371,J$5,FALSE)</f>
        <v>27.97</v>
      </c>
      <c r="K91" s="56">
        <f>100*VLOOKUP($A91,'2016'!$L$3:$P$371,K$5,FALSE)</f>
        <v>41.339999999999996</v>
      </c>
      <c r="M91" s="56">
        <f>VLOOKUP($A91,'2017'!$L$3:$P$371,M$5,FALSE)</f>
        <v>68.05</v>
      </c>
      <c r="N91" s="56">
        <f>VLOOKUP($A91,'2017'!$L$3:$P$371,N$5,FALSE)</f>
        <v>27.802</v>
      </c>
      <c r="O91" s="56">
        <f>100*VLOOKUP($A91,'2017'!$L$3:$P$371,O$5,FALSE)</f>
        <v>40.86</v>
      </c>
      <c r="Q91" s="56">
        <f>VLOOKUP($A91,'2018'!$L$3:$P$371,Q$5,FALSE)</f>
        <v>68.569999999999993</v>
      </c>
      <c r="R91" s="56">
        <f>VLOOKUP($A91,'2018'!$L$3:$P$371,R$5,FALSE)</f>
        <v>27.545999999999999</v>
      </c>
      <c r="S91" s="56">
        <f>100*VLOOKUP($A91,'2018'!$L$3:$P$371,S$5,FALSE)</f>
        <v>40.17</v>
      </c>
      <c r="U91" s="56">
        <f>VLOOKUP($A91,'2019'!$L$3:$P$371,U$5,FALSE)</f>
        <v>69.150000000000006</v>
      </c>
      <c r="V91" s="56">
        <f>VLOOKUP($A91,'2019'!$L$3:$P$371,V$5,FALSE)</f>
        <v>27.734000000000002</v>
      </c>
      <c r="W91" s="56">
        <f>100*VLOOKUP($A91,'2019'!$L$3:$P$371,W$5,FALSE)</f>
        <v>40.11</v>
      </c>
      <c r="Y91" s="56">
        <f>VLOOKUP($A91,'2020'!$C$3:$G$385,Y$5,FALSE)</f>
        <v>69.73</v>
      </c>
      <c r="Z91" s="56">
        <f>VLOOKUP($A91,'2020'!$C$3:$G$385,Z$5,FALSE)</f>
        <v>27.901</v>
      </c>
      <c r="AA91" s="56">
        <f>100*VLOOKUP($A91,'2020'!$C$3:$G$385,AA$5,FALSE)</f>
        <v>40.01</v>
      </c>
      <c r="AC91" s="56">
        <f>VLOOKUP($A91,'2021'!$C$3:$G$385,AC$5,FALSE)</f>
        <v>70.260000000000005</v>
      </c>
      <c r="AD91" s="56">
        <f>VLOOKUP($A91,'2021'!$C$3:$G$385,AD$5,FALSE)</f>
        <v>28.013000000000002</v>
      </c>
      <c r="AE91" s="56">
        <f>100*VLOOKUP($A91,'2021'!$C$3:$G$385,AE$5,FALSE)</f>
        <v>39.869999999999997</v>
      </c>
      <c r="AG91" s="56">
        <f>VLOOKUP($A91,'2022'!$C$3:$G$385,AG$5,FALSE)</f>
        <v>70.75</v>
      </c>
      <c r="AH91" s="56">
        <f>VLOOKUP($A91,'2022'!$C$3:$G$385,AH$5,FALSE)</f>
        <v>27.948</v>
      </c>
      <c r="AI91" s="56">
        <f>100*VLOOKUP($A91,'2022'!$C$3:$G$385,AI$5,FALSE)</f>
        <v>39.5</v>
      </c>
    </row>
    <row r="92" spans="1:35" x14ac:dyDescent="0.3">
      <c r="A92" t="s">
        <v>43</v>
      </c>
      <c r="B92" t="str">
        <f>VLOOKUP(A92,class!A$1:B$455,2,FALSE)</f>
        <v>Unitary Authority</v>
      </c>
      <c r="C92" t="str">
        <f>IF(B92="Shire District",VLOOKUP(A92,counties!A$2:B$271,2,FALSE),"")</f>
        <v/>
      </c>
      <c r="D92" t="str">
        <f>VLOOKUP($A92,classifications!$A$3:$C$340,3,FALSE)</f>
        <v>Predominantly Rural</v>
      </c>
      <c r="E92" s="56">
        <f>VLOOKUP($A92,'2015'!$L$3:$P$372,E$5,FALSE)</f>
        <v>152.41999999999999</v>
      </c>
      <c r="F92" s="56">
        <f>VLOOKUP($A92,'2015'!$L$3:$P$372,F$5,FALSE)</f>
        <v>24.068000000000001</v>
      </c>
      <c r="G92" s="56">
        <f>100*VLOOKUP($A92,'2015'!$L$3:$P$372,G$5,FALSE)</f>
        <v>15.790000000000001</v>
      </c>
      <c r="I92" s="56">
        <f>VLOOKUP($A92,'2016'!$L$3:$P$371,I$5,FALSE)</f>
        <v>153.15</v>
      </c>
      <c r="J92" s="56">
        <f>VLOOKUP($A92,'2016'!$L$3:$P$371,J$5,FALSE)</f>
        <v>22.97</v>
      </c>
      <c r="K92" s="56">
        <f>100*VLOOKUP($A92,'2016'!$L$3:$P$371,K$5,FALSE)</f>
        <v>15</v>
      </c>
      <c r="M92" s="56">
        <f>VLOOKUP($A92,'2017'!$L$3:$P$371,M$5,FALSE)</f>
        <v>154.05000000000001</v>
      </c>
      <c r="N92" s="56">
        <f>VLOOKUP($A92,'2017'!$L$3:$P$371,N$5,FALSE)</f>
        <v>22.597000000000001</v>
      </c>
      <c r="O92" s="56">
        <f>100*VLOOKUP($A92,'2017'!$L$3:$P$371,O$5,FALSE)</f>
        <v>14.67</v>
      </c>
      <c r="Q92" s="56">
        <f>VLOOKUP($A92,'2018'!$L$3:$P$371,Q$5,FALSE)</f>
        <v>155.16</v>
      </c>
      <c r="R92" s="56">
        <f>VLOOKUP($A92,'2018'!$L$3:$P$371,R$5,FALSE)</f>
        <v>21.95</v>
      </c>
      <c r="S92" s="56">
        <f>100*VLOOKUP($A92,'2018'!$L$3:$P$371,S$5,FALSE)</f>
        <v>14.149999999999999</v>
      </c>
      <c r="U92" s="56">
        <f>VLOOKUP($A92,'2019'!$L$3:$P$371,U$5,FALSE)</f>
        <v>156.28</v>
      </c>
      <c r="V92" s="56">
        <f>VLOOKUP($A92,'2019'!$L$3:$P$371,V$5,FALSE)</f>
        <v>21.009</v>
      </c>
      <c r="W92" s="56">
        <f>100*VLOOKUP($A92,'2019'!$L$3:$P$371,W$5,FALSE)</f>
        <v>13.44</v>
      </c>
      <c r="Y92" s="56">
        <f>VLOOKUP($A92,'2020'!$C$3:$G$385,Y$5,FALSE)</f>
        <v>157.78</v>
      </c>
      <c r="Z92" s="56">
        <f>VLOOKUP($A92,'2020'!$C$3:$G$385,Z$5,FALSE)</f>
        <v>21.091999999999999</v>
      </c>
      <c r="AA92" s="56">
        <f>100*VLOOKUP($A92,'2020'!$C$3:$G$385,AA$5,FALSE)</f>
        <v>13.370000000000001</v>
      </c>
      <c r="AC92" s="56">
        <f>VLOOKUP($A92,'2021'!$C$3:$G$385,AC$5,FALSE)</f>
        <v>159.05000000000001</v>
      </c>
      <c r="AD92" s="56">
        <f>VLOOKUP($A92,'2021'!$C$3:$G$385,AD$5,FALSE)</f>
        <v>20.358000000000001</v>
      </c>
      <c r="AE92" s="56">
        <f>100*VLOOKUP($A92,'2021'!$C$3:$G$385,AE$5,FALSE)</f>
        <v>12.8</v>
      </c>
      <c r="AG92" s="56">
        <f>VLOOKUP($A92,'2022'!$C$3:$G$385,AG$5,FALSE)</f>
        <v>160.85</v>
      </c>
      <c r="AH92" s="56">
        <f>VLOOKUP($A92,'2022'!$C$3:$G$385,AH$5,FALSE)</f>
        <v>20.004000000000001</v>
      </c>
      <c r="AI92" s="56">
        <f>100*VLOOKUP($A92,'2022'!$C$3:$G$385,AI$5,FALSE)</f>
        <v>12.44</v>
      </c>
    </row>
    <row r="93" spans="1:35" x14ac:dyDescent="0.3">
      <c r="A93" t="s">
        <v>291</v>
      </c>
      <c r="B93" t="str">
        <f>VLOOKUP(A93,class!A$1:B$455,2,FALSE)</f>
        <v>Shire District</v>
      </c>
      <c r="C93" t="str">
        <f>IF(B93="Shire District",VLOOKUP(A93,counties!A$2:B$271,2,FALSE),"")</f>
        <v>Staffordshire</v>
      </c>
      <c r="D93" t="str">
        <f>VLOOKUP($A93,classifications!$A$3:$C$340,3,FALSE)</f>
        <v>Urban with Significant Rural</v>
      </c>
      <c r="E93" s="56">
        <f>VLOOKUP($A93,'2015'!$L$3:$P$372,E$5,FALSE)</f>
        <v>49.73</v>
      </c>
      <c r="F93" s="56">
        <f>VLOOKUP($A93,'2015'!$L$3:$P$372,F$5,FALSE)</f>
        <v>7.3</v>
      </c>
      <c r="G93" s="56">
        <f>100*VLOOKUP($A93,'2015'!$L$3:$P$372,G$5,FALSE)</f>
        <v>14.680000000000001</v>
      </c>
      <c r="I93" s="56">
        <f>VLOOKUP($A93,'2016'!$L$3:$P$371,I$5,FALSE)</f>
        <v>50.13</v>
      </c>
      <c r="J93" s="56">
        <f>VLOOKUP($A93,'2016'!$L$3:$P$371,J$5,FALSE)</f>
        <v>6.6760000000000002</v>
      </c>
      <c r="K93" s="56">
        <f>100*VLOOKUP($A93,'2016'!$L$3:$P$371,K$5,FALSE)</f>
        <v>13.320000000000002</v>
      </c>
      <c r="M93" s="56">
        <f>VLOOKUP($A93,'2017'!$L$3:$P$371,M$5,FALSE)</f>
        <v>50.65</v>
      </c>
      <c r="N93" s="56">
        <f>VLOOKUP($A93,'2017'!$L$3:$P$371,N$5,FALSE)</f>
        <v>6.51</v>
      </c>
      <c r="O93" s="56">
        <f>100*VLOOKUP($A93,'2017'!$L$3:$P$371,O$5,FALSE)</f>
        <v>12.85</v>
      </c>
      <c r="Q93" s="56">
        <f>VLOOKUP($A93,'2018'!$L$3:$P$371,Q$5,FALSE)</f>
        <v>51.21</v>
      </c>
      <c r="R93" s="56">
        <f>VLOOKUP($A93,'2018'!$L$3:$P$371,R$5,FALSE)</f>
        <v>6.125</v>
      </c>
      <c r="S93" s="56">
        <f>100*VLOOKUP($A93,'2018'!$L$3:$P$371,S$5,FALSE)</f>
        <v>11.959999999999999</v>
      </c>
      <c r="U93" s="56">
        <f>VLOOKUP($A93,'2019'!$L$3:$P$371,U$5,FALSE)</f>
        <v>51.85</v>
      </c>
      <c r="V93" s="56">
        <f>VLOOKUP($A93,'2019'!$L$3:$P$371,V$5,FALSE)</f>
        <v>6.0209999999999999</v>
      </c>
      <c r="W93" s="56">
        <f>100*VLOOKUP($A93,'2019'!$L$3:$P$371,W$5,FALSE)</f>
        <v>11.61</v>
      </c>
      <c r="Y93" s="56">
        <f>VLOOKUP($A93,'2020'!$C$3:$G$385,Y$5,FALSE)</f>
        <v>52.63</v>
      </c>
      <c r="Z93" s="56">
        <f>VLOOKUP($A93,'2020'!$C$3:$G$385,Z$5,FALSE)</f>
        <v>6.1050000000000004</v>
      </c>
      <c r="AA93" s="56">
        <f>100*VLOOKUP($A93,'2020'!$C$3:$G$385,AA$5,FALSE)</f>
        <v>11.600000000000001</v>
      </c>
      <c r="AC93" s="56">
        <f>VLOOKUP($A93,'2021'!$C$3:$G$385,AC$5,FALSE)</f>
        <v>53.28</v>
      </c>
      <c r="AD93" s="56">
        <f>VLOOKUP($A93,'2021'!$C$3:$G$385,AD$5,FALSE)</f>
        <v>5.8380000000000001</v>
      </c>
      <c r="AE93" s="56">
        <f>100*VLOOKUP($A93,'2021'!$C$3:$G$385,AE$5,FALSE)</f>
        <v>10.96</v>
      </c>
      <c r="AG93" s="56">
        <f>VLOOKUP($A93,'2022'!$C$3:$G$385,AG$5,FALSE)</f>
        <v>54.01</v>
      </c>
      <c r="AH93" s="56">
        <f>VLOOKUP($A93,'2022'!$C$3:$G$385,AH$5,FALSE)</f>
        <v>5.7480000000000002</v>
      </c>
      <c r="AI93" s="56">
        <f>100*VLOOKUP($A93,'2022'!$C$3:$G$385,AI$5,FALSE)</f>
        <v>10.639999999999999</v>
      </c>
    </row>
    <row r="94" spans="1:35" x14ac:dyDescent="0.3">
      <c r="A94" t="s">
        <v>44</v>
      </c>
      <c r="B94" t="str">
        <f>VLOOKUP(A94,class!A$1:B$455,2,FALSE)</f>
        <v>Shire District</v>
      </c>
      <c r="C94" t="str">
        <f>IF(B94="Shire District",VLOOKUP(A94,counties!A$2:B$271,2,FALSE),"")</f>
        <v>Suffolk</v>
      </c>
      <c r="D94" t="str">
        <f>VLOOKUP($A94,classifications!$A$3:$C$340,3,FALSE)</f>
        <v>Predominantly Rural</v>
      </c>
      <c r="E94" s="56">
        <f>VLOOKUP($A94,'2015'!$L$3:$P$372,E$5,FALSE)</f>
        <v>114.62</v>
      </c>
      <c r="F94" s="56">
        <f>VLOOKUP($A94,'2015'!$L$3:$P$372,F$5,FALSE)</f>
        <v>27.939</v>
      </c>
      <c r="G94" s="56">
        <f>100*VLOOKUP($A94,'2015'!$L$3:$P$372,G$5,FALSE)</f>
        <v>24.38</v>
      </c>
      <c r="I94" s="56">
        <f>VLOOKUP($A94,'2016'!$L$3:$P$371,I$5,FALSE)</f>
        <v>115.34</v>
      </c>
      <c r="J94" s="56">
        <f>VLOOKUP($A94,'2016'!$L$3:$P$371,J$5,FALSE)</f>
        <v>27.364999999999998</v>
      </c>
      <c r="K94" s="56">
        <f>100*VLOOKUP($A94,'2016'!$L$3:$P$371,K$5,FALSE)</f>
        <v>23.73</v>
      </c>
      <c r="M94" s="56">
        <f>VLOOKUP($A94,'2017'!$L$3:$P$371,M$5,FALSE)</f>
        <v>116.21</v>
      </c>
      <c r="N94" s="56">
        <f>VLOOKUP($A94,'2017'!$L$3:$P$371,N$5,FALSE)</f>
        <v>27.245000000000001</v>
      </c>
      <c r="O94" s="56">
        <f>100*VLOOKUP($A94,'2017'!$L$3:$P$371,O$5,FALSE)</f>
        <v>23.44</v>
      </c>
      <c r="Q94" s="56">
        <f>VLOOKUP($A94,'2018'!$L$3:$P$371,Q$5,FALSE)</f>
        <v>117.02</v>
      </c>
      <c r="R94" s="56">
        <f>VLOOKUP($A94,'2018'!$L$3:$P$371,R$5,FALSE)</f>
        <v>26.978000000000002</v>
      </c>
      <c r="S94" s="56">
        <f>100*VLOOKUP($A94,'2018'!$L$3:$P$371,S$5,FALSE)</f>
        <v>23.05</v>
      </c>
      <c r="U94" s="56">
        <f>VLOOKUP($A94,'2019'!$L$3:$P$371,U$5,FALSE)</f>
        <v>117.85</v>
      </c>
      <c r="V94" s="56">
        <f>VLOOKUP($A94,'2019'!$L$3:$P$371,V$5,FALSE)</f>
        <v>26.873000000000001</v>
      </c>
      <c r="W94" s="56">
        <f>100*VLOOKUP($A94,'2019'!$L$3:$P$371,W$5,FALSE)</f>
        <v>22.8</v>
      </c>
      <c r="Y94" s="56">
        <f>VLOOKUP($A94,'2020'!$C$3:$G$385,Y$5,FALSE)</f>
        <v>118.67</v>
      </c>
      <c r="Z94" s="56">
        <f>VLOOKUP($A94,'2020'!$C$3:$G$385,Z$5,FALSE)</f>
        <v>27.204000000000001</v>
      </c>
      <c r="AA94" s="56">
        <f>100*VLOOKUP($A94,'2020'!$C$3:$G$385,AA$5,FALSE)</f>
        <v>22.919999999999998</v>
      </c>
      <c r="AC94" s="56">
        <f>VLOOKUP($A94,'2021'!$C$3:$G$385,AC$5,FALSE)</f>
        <v>119.39</v>
      </c>
      <c r="AD94" s="56">
        <f>VLOOKUP($A94,'2021'!$C$3:$G$385,AD$5,FALSE)</f>
        <v>27.277999999999999</v>
      </c>
      <c r="AE94" s="56">
        <f>100*VLOOKUP($A94,'2021'!$C$3:$G$385,AE$5,FALSE)</f>
        <v>22.85</v>
      </c>
      <c r="AG94" s="56">
        <f>VLOOKUP($A94,'2022'!$C$3:$G$385,AG$5,FALSE)</f>
        <v>120.24</v>
      </c>
      <c r="AH94" s="56">
        <f>VLOOKUP($A94,'2022'!$C$3:$G$385,AH$5,FALSE)</f>
        <v>27.288</v>
      </c>
      <c r="AI94" s="56">
        <f>100*VLOOKUP($A94,'2022'!$C$3:$G$385,AI$5,FALSE)</f>
        <v>22.689999999999998</v>
      </c>
    </row>
    <row r="95" spans="1:35" x14ac:dyDescent="0.3">
      <c r="A95" t="s">
        <v>210</v>
      </c>
      <c r="B95" t="str">
        <f>VLOOKUP(A95,class!A$1:B$455,2,FALSE)</f>
        <v>Shire District</v>
      </c>
      <c r="C95" t="str">
        <f>IF(B95="Shire District",VLOOKUP(A95,counties!A$2:B$271,2,FALSE),"")</f>
        <v>East Sussex</v>
      </c>
      <c r="D95" t="str">
        <f>VLOOKUP($A95,classifications!$A$3:$C$340,3,FALSE)</f>
        <v>Predominantly Urban</v>
      </c>
      <c r="E95" s="56">
        <f>VLOOKUP($A95,'2015'!$L$3:$P$372,E$5,FALSE)</f>
        <v>48.2</v>
      </c>
      <c r="F95" s="56">
        <f>VLOOKUP($A95,'2015'!$L$3:$P$372,F$5,FALSE)</f>
        <v>7.4429999999999996</v>
      </c>
      <c r="G95" s="56">
        <f>100*VLOOKUP($A95,'2015'!$L$3:$P$372,G$5,FALSE)</f>
        <v>15.440000000000001</v>
      </c>
      <c r="I95" s="56">
        <f>VLOOKUP($A95,'2016'!$L$3:$P$371,I$5,FALSE)</f>
        <v>48.37</v>
      </c>
      <c r="J95" s="56">
        <f>VLOOKUP($A95,'2016'!$L$3:$P$371,J$5,FALSE)</f>
        <v>7.3090000000000002</v>
      </c>
      <c r="K95" s="56">
        <f>100*VLOOKUP($A95,'2016'!$L$3:$P$371,K$5,FALSE)</f>
        <v>15.110000000000001</v>
      </c>
      <c r="M95" s="56">
        <f>VLOOKUP($A95,'2017'!$L$3:$P$371,M$5,FALSE)</f>
        <v>48.58</v>
      </c>
      <c r="N95" s="56">
        <f>VLOOKUP($A95,'2017'!$L$3:$P$371,N$5,FALSE)</f>
        <v>7.3840000000000003</v>
      </c>
      <c r="O95" s="56">
        <f>100*VLOOKUP($A95,'2017'!$L$3:$P$371,O$5,FALSE)</f>
        <v>15.2</v>
      </c>
      <c r="Q95" s="56">
        <f>VLOOKUP($A95,'2018'!$L$3:$P$371,Q$5,FALSE)</f>
        <v>48.76</v>
      </c>
      <c r="R95" s="56">
        <f>VLOOKUP($A95,'2018'!$L$3:$P$371,R$5,FALSE)</f>
        <v>7.3879999999999999</v>
      </c>
      <c r="S95" s="56">
        <f>100*VLOOKUP($A95,'2018'!$L$3:$P$371,S$5,FALSE)</f>
        <v>15.15</v>
      </c>
      <c r="U95" s="56">
        <f>VLOOKUP($A95,'2019'!$L$3:$P$371,U$5,FALSE)</f>
        <v>48.93</v>
      </c>
      <c r="V95" s="56">
        <f>VLOOKUP($A95,'2019'!$L$3:$P$371,V$5,FALSE)</f>
        <v>7.4320000000000004</v>
      </c>
      <c r="W95" s="56">
        <f>100*VLOOKUP($A95,'2019'!$L$3:$P$371,W$5,FALSE)</f>
        <v>15.190000000000001</v>
      </c>
      <c r="Y95" s="56">
        <f>VLOOKUP($A95,'2020'!$C$3:$G$385,Y$5,FALSE)</f>
        <v>49.16</v>
      </c>
      <c r="Z95" s="56">
        <f>VLOOKUP($A95,'2020'!$C$3:$G$385,Z$5,FALSE)</f>
        <v>7.5140000000000002</v>
      </c>
      <c r="AA95" s="56">
        <f>100*VLOOKUP($A95,'2020'!$C$3:$G$385,AA$5,FALSE)</f>
        <v>15.28</v>
      </c>
      <c r="AC95" s="56">
        <f>VLOOKUP($A95,'2021'!$C$3:$G$385,AC$5,FALSE)</f>
        <v>49.31</v>
      </c>
      <c r="AD95" s="56">
        <f>VLOOKUP($A95,'2021'!$C$3:$G$385,AD$5,FALSE)</f>
        <v>7.61</v>
      </c>
      <c r="AE95" s="56">
        <f>100*VLOOKUP($A95,'2021'!$C$3:$G$385,AE$5,FALSE)</f>
        <v>15.43</v>
      </c>
      <c r="AG95" s="56">
        <f>VLOOKUP($A95,'2022'!$C$3:$G$385,AG$5,FALSE)</f>
        <v>49.46</v>
      </c>
      <c r="AH95" s="56">
        <f>VLOOKUP($A95,'2022'!$C$3:$G$385,AH$5,FALSE)</f>
        <v>7.6749999999999998</v>
      </c>
      <c r="AI95" s="56">
        <f>100*VLOOKUP($A95,'2022'!$C$3:$G$385,AI$5,FALSE)</f>
        <v>15.52</v>
      </c>
    </row>
    <row r="96" spans="1:35" x14ac:dyDescent="0.3">
      <c r="A96" t="s">
        <v>226</v>
      </c>
      <c r="B96" t="str">
        <f>VLOOKUP(A96,class!A$1:B$455,2,FALSE)</f>
        <v>Shire District</v>
      </c>
      <c r="C96" t="str">
        <f>IF(B96="Shire District",VLOOKUP(A96,counties!A$2:B$271,2,FALSE),"")</f>
        <v>Hampshire</v>
      </c>
      <c r="D96" t="str">
        <f>VLOOKUP($A96,classifications!$A$3:$C$340,3,FALSE)</f>
        <v>Predominantly Urban</v>
      </c>
      <c r="E96" s="56">
        <f>VLOOKUP($A96,'2015'!$L$3:$P$372,E$5,FALSE)</f>
        <v>53.82</v>
      </c>
      <c r="F96" s="56">
        <f>VLOOKUP($A96,'2015'!$L$3:$P$372,F$5,FALSE)</f>
        <v>4.4050000000000002</v>
      </c>
      <c r="G96" s="56">
        <f>100*VLOOKUP($A96,'2015'!$L$3:$P$372,G$5,FALSE)</f>
        <v>8.18</v>
      </c>
      <c r="I96" s="56">
        <f>VLOOKUP($A96,'2016'!$L$3:$P$371,I$5,FALSE)</f>
        <v>54.16</v>
      </c>
      <c r="J96" s="56">
        <f>VLOOKUP($A96,'2016'!$L$3:$P$371,J$5,FALSE)</f>
        <v>3.4249999999999998</v>
      </c>
      <c r="K96" s="56">
        <f>100*VLOOKUP($A96,'2016'!$L$3:$P$371,K$5,FALSE)</f>
        <v>6.32</v>
      </c>
      <c r="M96" s="56">
        <f>VLOOKUP($A96,'2017'!$L$3:$P$371,M$5,FALSE)</f>
        <v>54.64</v>
      </c>
      <c r="N96" s="56">
        <f>VLOOKUP($A96,'2017'!$L$3:$P$371,N$5,FALSE)</f>
        <v>3.0289999999999999</v>
      </c>
      <c r="O96" s="56">
        <f>100*VLOOKUP($A96,'2017'!$L$3:$P$371,O$5,FALSE)</f>
        <v>5.54</v>
      </c>
      <c r="Q96" s="56">
        <f>VLOOKUP($A96,'2018'!$L$3:$P$371,Q$5,FALSE)</f>
        <v>55.56</v>
      </c>
      <c r="R96" s="56">
        <f>VLOOKUP($A96,'2018'!$L$3:$P$371,R$5,FALSE)</f>
        <v>2.4300000000000002</v>
      </c>
      <c r="S96" s="56">
        <f>100*VLOOKUP($A96,'2018'!$L$3:$P$371,S$5,FALSE)</f>
        <v>4.37</v>
      </c>
      <c r="U96" s="56">
        <f>VLOOKUP($A96,'2019'!$L$3:$P$371,U$5,FALSE)</f>
        <v>56.63</v>
      </c>
      <c r="V96" s="56">
        <f>VLOOKUP($A96,'2019'!$L$3:$P$371,V$5,FALSE)</f>
        <v>2.5579999999999998</v>
      </c>
      <c r="W96" s="56">
        <f>100*VLOOKUP($A96,'2019'!$L$3:$P$371,W$5,FALSE)</f>
        <v>4.5199999999999996</v>
      </c>
      <c r="Y96" s="56">
        <f>VLOOKUP($A96,'2020'!$C$3:$G$385,Y$5,FALSE)</f>
        <v>58.05</v>
      </c>
      <c r="Z96" s="56">
        <f>VLOOKUP($A96,'2020'!$C$3:$G$385,Z$5,FALSE)</f>
        <v>3.4940000000000002</v>
      </c>
      <c r="AA96" s="56">
        <f>100*VLOOKUP($A96,'2020'!$C$3:$G$385,AA$5,FALSE)</f>
        <v>6.02</v>
      </c>
      <c r="AC96" s="56">
        <f>VLOOKUP($A96,'2021'!$C$3:$G$385,AC$5,FALSE)</f>
        <v>58.79</v>
      </c>
      <c r="AD96" s="56">
        <f>VLOOKUP($A96,'2021'!$C$3:$G$385,AD$5,FALSE)</f>
        <v>3.5459999999999998</v>
      </c>
      <c r="AE96" s="56">
        <f>100*VLOOKUP($A96,'2021'!$C$3:$G$385,AE$5,FALSE)</f>
        <v>6.03</v>
      </c>
      <c r="AG96" s="56">
        <f>VLOOKUP($A96,'2022'!$C$3:$G$385,AG$5,FALSE)</f>
        <v>59.31</v>
      </c>
      <c r="AH96" s="56">
        <f>VLOOKUP($A96,'2022'!$C$3:$G$385,AH$5,FALSE)</f>
        <v>3.476</v>
      </c>
      <c r="AI96" s="56">
        <f>100*VLOOKUP($A96,'2022'!$C$3:$G$385,AI$5,FALSE)</f>
        <v>5.86</v>
      </c>
    </row>
    <row r="97" spans="1:35" x14ac:dyDescent="0.3">
      <c r="A97" t="s">
        <v>301</v>
      </c>
      <c r="B97" t="str">
        <f>VLOOKUP(A97,class!A$1:B$455,2,FALSE)</f>
        <v>Shire District</v>
      </c>
      <c r="C97" t="str">
        <f>IF(B97="Shire District",VLOOKUP(A97,counties!A$2:B$271,2,FALSE),"")</f>
        <v>Surrey</v>
      </c>
      <c r="D97" t="str">
        <f>VLOOKUP($A97,classifications!$A$3:$C$340,3,FALSE)</f>
        <v>Predominantly Urban</v>
      </c>
      <c r="E97" s="56">
        <f>VLOOKUP($A97,'2015'!$L$3:$P$372,E$5,FALSE)</f>
        <v>56.54</v>
      </c>
      <c r="F97" s="56">
        <f>VLOOKUP($A97,'2015'!$L$3:$P$372,F$5,FALSE)</f>
        <v>5.093</v>
      </c>
      <c r="G97" s="56">
        <f>100*VLOOKUP($A97,'2015'!$L$3:$P$372,G$5,FALSE)</f>
        <v>9.01</v>
      </c>
      <c r="I97" s="56">
        <f>VLOOKUP($A97,'2016'!$L$3:$P$371,I$5,FALSE)</f>
        <v>56.81</v>
      </c>
      <c r="J97" s="56">
        <f>VLOOKUP($A97,'2016'!$L$3:$P$371,J$5,FALSE)</f>
        <v>5.1280000000000001</v>
      </c>
      <c r="K97" s="56">
        <f>100*VLOOKUP($A97,'2016'!$L$3:$P$371,K$5,FALSE)</f>
        <v>9.0300000000000011</v>
      </c>
      <c r="M97" s="56">
        <f>VLOOKUP($A97,'2017'!$L$3:$P$371,M$5,FALSE)</f>
        <v>57.15</v>
      </c>
      <c r="N97" s="56">
        <f>VLOOKUP($A97,'2017'!$L$3:$P$371,N$5,FALSE)</f>
        <v>5.1079999999999997</v>
      </c>
      <c r="O97" s="56">
        <f>100*VLOOKUP($A97,'2017'!$L$3:$P$371,O$5,FALSE)</f>
        <v>8.94</v>
      </c>
      <c r="Q97" s="56">
        <f>VLOOKUP($A97,'2018'!$L$3:$P$371,Q$5,FALSE)</f>
        <v>57.38</v>
      </c>
      <c r="R97" s="56">
        <f>VLOOKUP($A97,'2018'!$L$3:$P$371,R$5,FALSE)</f>
        <v>5.0789999999999997</v>
      </c>
      <c r="S97" s="56">
        <f>100*VLOOKUP($A97,'2018'!$L$3:$P$371,S$5,FALSE)</f>
        <v>8.85</v>
      </c>
      <c r="U97" s="56">
        <f>VLOOKUP($A97,'2019'!$L$3:$P$371,U$5,FALSE)</f>
        <v>57.83</v>
      </c>
      <c r="V97" s="56">
        <f>VLOOKUP($A97,'2019'!$L$3:$P$371,V$5,FALSE)</f>
        <v>5.218</v>
      </c>
      <c r="W97" s="56">
        <f>100*VLOOKUP($A97,'2019'!$L$3:$P$371,W$5,FALSE)</f>
        <v>9.02</v>
      </c>
      <c r="Y97" s="56">
        <f>VLOOKUP($A97,'2020'!$C$3:$G$385,Y$5,FALSE)</f>
        <v>58.36</v>
      </c>
      <c r="Z97" s="56">
        <f>VLOOKUP($A97,'2020'!$C$3:$G$385,Z$5,FALSE)</f>
        <v>5.4909999999999997</v>
      </c>
      <c r="AA97" s="56">
        <f>100*VLOOKUP($A97,'2020'!$C$3:$G$385,AA$5,FALSE)</f>
        <v>9.41</v>
      </c>
      <c r="AC97" s="56">
        <f>VLOOKUP($A97,'2021'!$C$3:$G$385,AC$5,FALSE)</f>
        <v>58.64</v>
      </c>
      <c r="AD97" s="56">
        <f>VLOOKUP($A97,'2021'!$C$3:$G$385,AD$5,FALSE)</f>
        <v>5.6459999999999999</v>
      </c>
      <c r="AE97" s="56">
        <f>100*VLOOKUP($A97,'2021'!$C$3:$G$385,AE$5,FALSE)</f>
        <v>9.629999999999999</v>
      </c>
      <c r="AG97" s="56">
        <f>VLOOKUP($A97,'2022'!$C$3:$G$385,AG$5,FALSE)</f>
        <v>59.07</v>
      </c>
      <c r="AH97" s="56">
        <f>VLOOKUP($A97,'2022'!$C$3:$G$385,AH$5,FALSE)</f>
        <v>5.7160000000000002</v>
      </c>
      <c r="AI97" s="56">
        <f>100*VLOOKUP($A97,'2022'!$C$3:$G$385,AI$5,FALSE)</f>
        <v>9.68</v>
      </c>
    </row>
    <row r="98" spans="1:35" x14ac:dyDescent="0.3">
      <c r="A98" t="s">
        <v>369</v>
      </c>
      <c r="B98" t="str">
        <f>VLOOKUP(A98,class!A$1:B$455,2,FALSE)</f>
        <v>London Borough</v>
      </c>
      <c r="C98" t="str">
        <f>IF(B98="Shire District",VLOOKUP(A98,counties!A$2:B$271,2,FALSE),"")</f>
        <v/>
      </c>
      <c r="D98" t="str">
        <f>VLOOKUP($A98,classifications!$A$3:$C$340,3,FALSE)</f>
        <v>Predominantly Urban</v>
      </c>
      <c r="E98" s="56">
        <f>VLOOKUP($A98,'2015'!$L$3:$P$372,E$5,FALSE)</f>
        <v>123.03</v>
      </c>
      <c r="F98" s="56">
        <f>VLOOKUP($A98,'2015'!$L$3:$P$372,F$5,FALSE)</f>
        <v>15.432</v>
      </c>
      <c r="G98" s="56">
        <f>100*VLOOKUP($A98,'2015'!$L$3:$P$372,G$5,FALSE)</f>
        <v>12.540000000000001</v>
      </c>
      <c r="I98" s="56">
        <f>VLOOKUP($A98,'2016'!$L$3:$P$371,I$5,FALSE)</f>
        <v>123.53</v>
      </c>
      <c r="J98" s="56">
        <f>VLOOKUP($A98,'2016'!$L$3:$P$371,J$5,FALSE)</f>
        <v>15.292999999999999</v>
      </c>
      <c r="K98" s="56">
        <f>100*VLOOKUP($A98,'2016'!$L$3:$P$371,K$5,FALSE)</f>
        <v>12.379999999999999</v>
      </c>
      <c r="M98" s="56">
        <f>VLOOKUP($A98,'2017'!$L$3:$P$371,M$5,FALSE)</f>
        <v>123.97</v>
      </c>
      <c r="N98" s="56">
        <f>VLOOKUP($A98,'2017'!$L$3:$P$371,N$5,FALSE)</f>
        <v>15.308999999999999</v>
      </c>
      <c r="O98" s="56">
        <f>100*VLOOKUP($A98,'2017'!$L$3:$P$371,O$5,FALSE)</f>
        <v>12.35</v>
      </c>
      <c r="Q98" s="56">
        <f>VLOOKUP($A98,'2018'!$L$3:$P$371,Q$5,FALSE)</f>
        <v>124.63</v>
      </c>
      <c r="R98" s="56">
        <f>VLOOKUP($A98,'2018'!$L$3:$P$371,R$5,FALSE)</f>
        <v>15.734999999999999</v>
      </c>
      <c r="S98" s="56">
        <f>100*VLOOKUP($A98,'2018'!$L$3:$P$371,S$5,FALSE)</f>
        <v>12.629999999999999</v>
      </c>
      <c r="U98" s="56">
        <f>VLOOKUP($A98,'2019'!$L$3:$P$371,U$5,FALSE)</f>
        <v>125.11</v>
      </c>
      <c r="V98" s="56">
        <f>VLOOKUP($A98,'2019'!$L$3:$P$371,V$5,FALSE)</f>
        <v>15.632999999999999</v>
      </c>
      <c r="W98" s="56">
        <f>100*VLOOKUP($A98,'2019'!$L$3:$P$371,W$5,FALSE)</f>
        <v>12.5</v>
      </c>
      <c r="Y98" s="56">
        <f>VLOOKUP($A98,'2020'!$C$3:$G$385,Y$5,FALSE)</f>
        <v>125.7</v>
      </c>
      <c r="Z98" s="56">
        <f>VLOOKUP($A98,'2020'!$C$3:$G$385,Z$5,FALSE)</f>
        <v>15.907</v>
      </c>
      <c r="AA98" s="56">
        <f>100*VLOOKUP($A98,'2020'!$C$3:$G$385,AA$5,FALSE)</f>
        <v>12.65</v>
      </c>
      <c r="AC98" s="56">
        <f>VLOOKUP($A98,'2021'!$C$3:$G$385,AC$5,FALSE)</f>
        <v>126.05</v>
      </c>
      <c r="AD98" s="56">
        <f>VLOOKUP($A98,'2021'!$C$3:$G$385,AD$5,FALSE)</f>
        <v>16.07</v>
      </c>
      <c r="AE98" s="56">
        <f>100*VLOOKUP($A98,'2021'!$C$3:$G$385,AE$5,FALSE)</f>
        <v>12.75</v>
      </c>
      <c r="AG98" s="56">
        <f>VLOOKUP($A98,'2022'!$C$3:$G$385,AG$5,FALSE)</f>
        <v>126.72</v>
      </c>
      <c r="AH98" s="56">
        <f>VLOOKUP($A98,'2022'!$C$3:$G$385,AH$5,FALSE)</f>
        <v>16.928000000000001</v>
      </c>
      <c r="AI98" s="56">
        <f>100*VLOOKUP($A98,'2022'!$C$3:$G$385,AI$5,FALSE)</f>
        <v>13.36</v>
      </c>
    </row>
    <row r="99" spans="1:35" x14ac:dyDescent="0.3">
      <c r="A99" t="s">
        <v>217</v>
      </c>
      <c r="B99" t="str">
        <f>VLOOKUP(A99,class!A$1:B$455,2,FALSE)</f>
        <v>Shire District</v>
      </c>
      <c r="C99" t="str">
        <f>IF(B99="Shire District",VLOOKUP(A99,counties!A$2:B$271,2,FALSE),"")</f>
        <v>Essex</v>
      </c>
      <c r="D99" t="str">
        <f>VLOOKUP($A99,classifications!$A$3:$C$340,3,FALSE)</f>
        <v>Urban with Significant Rural</v>
      </c>
      <c r="E99" s="56">
        <f>VLOOKUP($A99,'2015'!$L$3:$P$372,E$5,FALSE)</f>
        <v>55.25</v>
      </c>
      <c r="F99" s="56">
        <f>VLOOKUP($A99,'2015'!$L$3:$P$372,F$5,FALSE)</f>
        <v>7.6859999999999999</v>
      </c>
      <c r="G99" s="56">
        <f>100*VLOOKUP($A99,'2015'!$L$3:$P$372,G$5,FALSE)</f>
        <v>13.91</v>
      </c>
      <c r="I99" s="56">
        <f>VLOOKUP($A99,'2016'!$L$3:$P$371,I$5,FALSE)</f>
        <v>55.59</v>
      </c>
      <c r="J99" s="56">
        <f>VLOOKUP($A99,'2016'!$L$3:$P$371,J$5,FALSE)</f>
        <v>7.7489999999999997</v>
      </c>
      <c r="K99" s="56">
        <f>100*VLOOKUP($A99,'2016'!$L$3:$P$371,K$5,FALSE)</f>
        <v>13.94</v>
      </c>
      <c r="M99" s="56">
        <f>VLOOKUP($A99,'2017'!$L$3:$P$371,M$5,FALSE)</f>
        <v>55.76</v>
      </c>
      <c r="N99" s="56">
        <f>VLOOKUP($A99,'2017'!$L$3:$P$371,N$5,FALSE)</f>
        <v>7.6479999999999997</v>
      </c>
      <c r="O99" s="56">
        <f>100*VLOOKUP($A99,'2017'!$L$3:$P$371,O$5,FALSE)</f>
        <v>13.719999999999999</v>
      </c>
      <c r="Q99" s="56">
        <f>VLOOKUP($A99,'2018'!$L$3:$P$371,Q$5,FALSE)</f>
        <v>56.27</v>
      </c>
      <c r="R99" s="56">
        <f>VLOOKUP($A99,'2018'!$L$3:$P$371,R$5,FALSE)</f>
        <v>7.8079999999999998</v>
      </c>
      <c r="S99" s="56">
        <f>100*VLOOKUP($A99,'2018'!$L$3:$P$371,S$5,FALSE)</f>
        <v>13.88</v>
      </c>
      <c r="U99" s="56">
        <f>VLOOKUP($A99,'2019'!$L$3:$P$371,U$5,FALSE)</f>
        <v>56.57</v>
      </c>
      <c r="V99" s="56">
        <f>VLOOKUP($A99,'2019'!$L$3:$P$371,V$5,FALSE)</f>
        <v>7.9260000000000002</v>
      </c>
      <c r="W99" s="56">
        <f>100*VLOOKUP($A99,'2019'!$L$3:$P$371,W$5,FALSE)</f>
        <v>14.01</v>
      </c>
      <c r="Y99" s="56">
        <f>VLOOKUP($A99,'2020'!$C$3:$G$385,Y$5,FALSE)</f>
        <v>57.09</v>
      </c>
      <c r="Z99" s="56">
        <f>VLOOKUP($A99,'2020'!$C$3:$G$385,Z$5,FALSE)</f>
        <v>8.3529999999999998</v>
      </c>
      <c r="AA99" s="56">
        <f>100*VLOOKUP($A99,'2020'!$C$3:$G$385,AA$5,FALSE)</f>
        <v>14.63</v>
      </c>
      <c r="AC99" s="56">
        <f>VLOOKUP($A99,'2021'!$C$3:$G$385,AC$5,FALSE)</f>
        <v>57.26</v>
      </c>
      <c r="AD99" s="56">
        <f>VLOOKUP($A99,'2021'!$C$3:$G$385,AD$5,FALSE)</f>
        <v>8.4380000000000006</v>
      </c>
      <c r="AE99" s="56">
        <f>100*VLOOKUP($A99,'2021'!$C$3:$G$385,AE$5,FALSE)</f>
        <v>14.74</v>
      </c>
      <c r="AG99" s="56">
        <f>VLOOKUP($A99,'2022'!$C$3:$G$385,AG$5,FALSE)</f>
        <v>57.49</v>
      </c>
      <c r="AH99" s="56">
        <f>VLOOKUP($A99,'2022'!$C$3:$G$385,AH$5,FALSE)</f>
        <v>8.2970000000000006</v>
      </c>
      <c r="AI99" s="56">
        <f>100*VLOOKUP($A99,'2022'!$C$3:$G$385,AI$5,FALSE)</f>
        <v>14.430000000000001</v>
      </c>
    </row>
    <row r="100" spans="1:35" x14ac:dyDescent="0.3">
      <c r="A100" t="s">
        <v>302</v>
      </c>
      <c r="B100" t="str">
        <f>VLOOKUP(A100,class!A$1:B$455,2,FALSE)</f>
        <v>Shire District</v>
      </c>
      <c r="C100" t="str">
        <f>IF(B100="Shire District",VLOOKUP(A100,counties!A$2:B$271,2,FALSE),"")</f>
        <v>Surrey</v>
      </c>
      <c r="D100" t="str">
        <f>VLOOKUP($A100,classifications!$A$3:$C$340,3,FALSE)</f>
        <v>Predominantly Urban</v>
      </c>
      <c r="E100" s="56">
        <f>VLOOKUP($A100,'2015'!$L$3:$P$372,E$5,FALSE)</f>
        <v>31.53</v>
      </c>
      <c r="F100" s="56">
        <f>VLOOKUP($A100,'2015'!$L$3:$P$372,F$5,FALSE)</f>
        <v>2.915</v>
      </c>
      <c r="G100" s="56">
        <f>100*VLOOKUP($A100,'2015'!$L$3:$P$372,G$5,FALSE)</f>
        <v>9.25</v>
      </c>
      <c r="I100" s="56">
        <f>VLOOKUP($A100,'2016'!$L$3:$P$371,I$5,FALSE)</f>
        <v>31.66</v>
      </c>
      <c r="J100" s="56">
        <f>VLOOKUP($A100,'2016'!$L$3:$P$371,J$5,FALSE)</f>
        <v>2.5489999999999999</v>
      </c>
      <c r="K100" s="56">
        <f>100*VLOOKUP($A100,'2016'!$L$3:$P$371,K$5,FALSE)</f>
        <v>8.0500000000000007</v>
      </c>
      <c r="M100" s="56">
        <f>VLOOKUP($A100,'2017'!$L$3:$P$371,M$5,FALSE)</f>
        <v>31.98</v>
      </c>
      <c r="N100" s="56">
        <f>VLOOKUP($A100,'2017'!$L$3:$P$371,N$5,FALSE)</f>
        <v>2.7490000000000001</v>
      </c>
      <c r="O100" s="56">
        <f>100*VLOOKUP($A100,'2017'!$L$3:$P$371,O$5,FALSE)</f>
        <v>8.6</v>
      </c>
      <c r="Q100" s="56">
        <f>VLOOKUP($A100,'2018'!$L$3:$P$371,Q$5,FALSE)</f>
        <v>32.130000000000003</v>
      </c>
      <c r="R100" s="56">
        <f>VLOOKUP($A100,'2018'!$L$3:$P$371,R$5,FALSE)</f>
        <v>2.7389999999999999</v>
      </c>
      <c r="S100" s="56">
        <f>100*VLOOKUP($A100,'2018'!$L$3:$P$371,S$5,FALSE)</f>
        <v>8.52</v>
      </c>
      <c r="U100" s="56">
        <f>VLOOKUP($A100,'2019'!$L$3:$P$371,U$5,FALSE)</f>
        <v>32.29</v>
      </c>
      <c r="V100" s="56">
        <f>VLOOKUP($A100,'2019'!$L$3:$P$371,V$5,FALSE)</f>
        <v>2.7280000000000002</v>
      </c>
      <c r="W100" s="56">
        <f>100*VLOOKUP($A100,'2019'!$L$3:$P$371,W$5,FALSE)</f>
        <v>8.4500000000000011</v>
      </c>
      <c r="Y100" s="56">
        <f>VLOOKUP($A100,'2020'!$C$3:$G$385,Y$5,FALSE)</f>
        <v>32.450000000000003</v>
      </c>
      <c r="Z100" s="56">
        <f>VLOOKUP($A100,'2020'!$C$3:$G$385,Z$5,FALSE)</f>
        <v>2.7810000000000001</v>
      </c>
      <c r="AA100" s="56">
        <f>100*VLOOKUP($A100,'2020'!$C$3:$G$385,AA$5,FALSE)</f>
        <v>8.57</v>
      </c>
      <c r="AC100" s="56">
        <f>VLOOKUP($A100,'2021'!$C$3:$G$385,AC$5,FALSE)</f>
        <v>32.58</v>
      </c>
      <c r="AD100" s="56">
        <f>VLOOKUP($A100,'2021'!$C$3:$G$385,AD$5,FALSE)</f>
        <v>2.6829999999999998</v>
      </c>
      <c r="AE100" s="56">
        <f>100*VLOOKUP($A100,'2021'!$C$3:$G$385,AE$5,FALSE)</f>
        <v>8.24</v>
      </c>
      <c r="AG100" s="56">
        <f>VLOOKUP($A100,'2022'!$C$3:$G$385,AG$5,FALSE)</f>
        <v>32.74</v>
      </c>
      <c r="AH100" s="56">
        <f>VLOOKUP($A100,'2022'!$C$3:$G$385,AH$5,FALSE)</f>
        <v>2.6760000000000002</v>
      </c>
      <c r="AI100" s="56">
        <f>100*VLOOKUP($A100,'2022'!$C$3:$G$385,AI$5,FALSE)</f>
        <v>8.17</v>
      </c>
    </row>
    <row r="101" spans="1:35" x14ac:dyDescent="0.3">
      <c r="A101" t="s">
        <v>199</v>
      </c>
      <c r="B101" t="str">
        <f>VLOOKUP(A101,class!A$1:B$455,2,FALSE)</f>
        <v>Shire District</v>
      </c>
      <c r="C101" t="str">
        <f>IF(B101="Shire District",VLOOKUP(A101,counties!A$2:B$271,2,FALSE),"")</f>
        <v>Derbyshire</v>
      </c>
      <c r="D101" t="str">
        <f>VLOOKUP($A101,classifications!$A$3:$C$340,3,FALSE)</f>
        <v>Predominantly Urban</v>
      </c>
      <c r="E101" s="56">
        <f>VLOOKUP($A101,'2015'!$L$3:$P$372,E$5,FALSE)</f>
        <v>50.95</v>
      </c>
      <c r="F101" s="56">
        <f>VLOOKUP($A101,'2015'!$L$3:$P$372,F$5,FALSE)</f>
        <v>1.865</v>
      </c>
      <c r="G101" s="56">
        <f>100*VLOOKUP($A101,'2015'!$L$3:$P$372,G$5,FALSE)</f>
        <v>3.66</v>
      </c>
      <c r="I101" s="56">
        <f>VLOOKUP($A101,'2016'!$L$3:$P$371,I$5,FALSE)</f>
        <v>51.37</v>
      </c>
      <c r="J101" s="56">
        <f>VLOOKUP($A101,'2016'!$L$3:$P$371,J$5,FALSE)</f>
        <v>2.0339999999999998</v>
      </c>
      <c r="K101" s="56">
        <f>100*VLOOKUP($A101,'2016'!$L$3:$P$371,K$5,FALSE)</f>
        <v>3.9600000000000004</v>
      </c>
      <c r="M101" s="56">
        <f>VLOOKUP($A101,'2017'!$L$3:$P$371,M$5,FALSE)</f>
        <v>51.49</v>
      </c>
      <c r="N101" s="56">
        <f>VLOOKUP($A101,'2017'!$L$3:$P$371,N$5,FALSE)</f>
        <v>1.9370000000000001</v>
      </c>
      <c r="O101" s="56">
        <f>100*VLOOKUP($A101,'2017'!$L$3:$P$371,O$5,FALSE)</f>
        <v>3.7600000000000002</v>
      </c>
      <c r="Q101" s="56">
        <f>VLOOKUP($A101,'2018'!$L$3:$P$371,Q$5,FALSE)</f>
        <v>51.72</v>
      </c>
      <c r="R101" s="56">
        <f>VLOOKUP($A101,'2018'!$L$3:$P$371,R$5,FALSE)</f>
        <v>1.8740000000000001</v>
      </c>
      <c r="S101" s="56">
        <f>100*VLOOKUP($A101,'2018'!$L$3:$P$371,S$5,FALSE)</f>
        <v>3.62</v>
      </c>
      <c r="U101" s="56">
        <f>VLOOKUP($A101,'2019'!$L$3:$P$371,U$5,FALSE)</f>
        <v>52.01</v>
      </c>
      <c r="V101" s="56">
        <f>VLOOKUP($A101,'2019'!$L$3:$P$371,V$5,FALSE)</f>
        <v>1.9850000000000001</v>
      </c>
      <c r="W101" s="56">
        <f>100*VLOOKUP($A101,'2019'!$L$3:$P$371,W$5,FALSE)</f>
        <v>3.82</v>
      </c>
      <c r="Y101" s="56">
        <f>VLOOKUP($A101,'2020'!$C$3:$G$385,Y$5,FALSE)</f>
        <v>52.32</v>
      </c>
      <c r="Z101" s="56">
        <f>VLOOKUP($A101,'2020'!$C$3:$G$385,Z$5,FALSE)</f>
        <v>2.016</v>
      </c>
      <c r="AA101" s="56">
        <f>100*VLOOKUP($A101,'2020'!$C$3:$G$385,AA$5,FALSE)</f>
        <v>3.85</v>
      </c>
      <c r="AC101" s="56">
        <f>VLOOKUP($A101,'2021'!$C$3:$G$385,AC$5,FALSE)</f>
        <v>52.5</v>
      </c>
      <c r="AD101" s="56">
        <f>VLOOKUP($A101,'2021'!$C$3:$G$385,AD$5,FALSE)</f>
        <v>2.0259999999999998</v>
      </c>
      <c r="AE101" s="56">
        <f>100*VLOOKUP($A101,'2021'!$C$3:$G$385,AE$5,FALSE)</f>
        <v>3.8600000000000003</v>
      </c>
      <c r="AG101" s="56">
        <f>VLOOKUP($A101,'2022'!$C$3:$G$385,AG$5,FALSE)</f>
        <v>52.78</v>
      </c>
      <c r="AH101" s="56">
        <f>VLOOKUP($A101,'2022'!$C$3:$G$385,AH$5,FALSE)</f>
        <v>2.2250000000000001</v>
      </c>
      <c r="AI101" s="56">
        <f>100*VLOOKUP($A101,'2022'!$C$3:$G$385,AI$5,FALSE)</f>
        <v>4.22</v>
      </c>
    </row>
    <row r="102" spans="1:35" x14ac:dyDescent="0.3">
      <c r="A102" t="s">
        <v>203</v>
      </c>
      <c r="B102" t="str">
        <f>VLOOKUP(A102,class!A$1:B$455,2,FALSE)</f>
        <v>Shire District</v>
      </c>
      <c r="C102" t="str">
        <f>IF(B102="Shire District",VLOOKUP(A102,counties!A$2:B$271,2,FALSE),"")</f>
        <v>Devon</v>
      </c>
      <c r="D102" t="str">
        <f>VLOOKUP($A102,classifications!$A$3:$C$340,3,FALSE)</f>
        <v>Predominantly Urban</v>
      </c>
      <c r="E102" s="56">
        <f>VLOOKUP($A102,'2015'!$L$3:$P$372,E$5,FALSE)</f>
        <v>54.4</v>
      </c>
      <c r="F102" s="56">
        <f>VLOOKUP($A102,'2015'!$L$3:$P$372,F$5,FALSE)</f>
        <v>7.75</v>
      </c>
      <c r="G102" s="56">
        <f>100*VLOOKUP($A102,'2015'!$L$3:$P$372,G$5,FALSE)</f>
        <v>14.249999999999998</v>
      </c>
      <c r="I102" s="56">
        <f>VLOOKUP($A102,'2016'!$L$3:$P$371,I$5,FALSE)</f>
        <v>55.07</v>
      </c>
      <c r="J102" s="56">
        <f>VLOOKUP($A102,'2016'!$L$3:$P$371,J$5,FALSE)</f>
        <v>7.75</v>
      </c>
      <c r="K102" s="56">
        <f>100*VLOOKUP($A102,'2016'!$L$3:$P$371,K$5,FALSE)</f>
        <v>14.069999999999999</v>
      </c>
      <c r="M102" s="56">
        <f>VLOOKUP($A102,'2017'!$L$3:$P$371,M$5,FALSE)</f>
        <v>55.91</v>
      </c>
      <c r="N102" s="56">
        <f>VLOOKUP($A102,'2017'!$L$3:$P$371,N$5,FALSE)</f>
        <v>8.2550000000000008</v>
      </c>
      <c r="O102" s="56">
        <f>100*VLOOKUP($A102,'2017'!$L$3:$P$371,O$5,FALSE)</f>
        <v>14.760000000000002</v>
      </c>
      <c r="Q102" s="56">
        <f>VLOOKUP($A102,'2018'!$L$3:$P$371,Q$5,FALSE)</f>
        <v>56.41</v>
      </c>
      <c r="R102" s="56">
        <f>VLOOKUP($A102,'2018'!$L$3:$P$371,R$5,FALSE)</f>
        <v>8.43</v>
      </c>
      <c r="S102" s="56">
        <f>100*VLOOKUP($A102,'2018'!$L$3:$P$371,S$5,FALSE)</f>
        <v>14.940000000000001</v>
      </c>
      <c r="U102" s="56">
        <f>VLOOKUP($A102,'2019'!$L$3:$P$371,U$5,FALSE)</f>
        <v>57.39</v>
      </c>
      <c r="V102" s="56">
        <f>VLOOKUP($A102,'2019'!$L$3:$P$371,V$5,FALSE)</f>
        <v>9.1980000000000004</v>
      </c>
      <c r="W102" s="56">
        <f>100*VLOOKUP($A102,'2019'!$L$3:$P$371,W$5,FALSE)</f>
        <v>16.03</v>
      </c>
      <c r="Y102" s="56">
        <f>VLOOKUP($A102,'2020'!$C$3:$G$385,Y$5,FALSE)</f>
        <v>58.05</v>
      </c>
      <c r="Z102" s="56">
        <f>VLOOKUP($A102,'2020'!$C$3:$G$385,Z$5,FALSE)</f>
        <v>9.5820000000000007</v>
      </c>
      <c r="AA102" s="56">
        <f>100*VLOOKUP($A102,'2020'!$C$3:$G$385,AA$5,FALSE)</f>
        <v>16.509999999999998</v>
      </c>
      <c r="AC102" s="56">
        <f>VLOOKUP($A102,'2021'!$C$3:$G$385,AC$5,FALSE)</f>
        <v>59.09</v>
      </c>
      <c r="AD102" s="56">
        <f>VLOOKUP($A102,'2021'!$C$3:$G$385,AD$5,FALSE)</f>
        <v>10.324999999999999</v>
      </c>
      <c r="AE102" s="56">
        <f>100*VLOOKUP($A102,'2021'!$C$3:$G$385,AE$5,FALSE)</f>
        <v>17.47</v>
      </c>
      <c r="AG102" s="56">
        <f>VLOOKUP($A102,'2022'!$C$3:$G$385,AG$5,FALSE)</f>
        <v>59.75</v>
      </c>
      <c r="AH102" s="56">
        <f>VLOOKUP($A102,'2022'!$C$3:$G$385,AH$5,FALSE)</f>
        <v>10.676</v>
      </c>
      <c r="AI102" s="56">
        <f>100*VLOOKUP($A102,'2022'!$C$3:$G$385,AI$5,FALSE)</f>
        <v>17.87</v>
      </c>
    </row>
    <row r="103" spans="1:35" x14ac:dyDescent="0.3">
      <c r="A103" t="s">
        <v>227</v>
      </c>
      <c r="B103" t="str">
        <f>VLOOKUP(A103,class!A$1:B$455,2,FALSE)</f>
        <v>Shire District</v>
      </c>
      <c r="C103" t="str">
        <f>IF(B103="Shire District",VLOOKUP(A103,counties!A$2:B$271,2,FALSE),"")</f>
        <v>Hampshire</v>
      </c>
      <c r="D103" t="str">
        <f>VLOOKUP($A103,classifications!$A$3:$C$340,3,FALSE)</f>
        <v>Predominantly Urban</v>
      </c>
      <c r="E103" s="56">
        <f>VLOOKUP($A103,'2015'!$L$3:$P$372,E$5,FALSE)</f>
        <v>48.58</v>
      </c>
      <c r="F103" s="56">
        <f>VLOOKUP($A103,'2015'!$L$3:$P$372,F$5,FALSE)</f>
        <v>3.2189999999999999</v>
      </c>
      <c r="G103" s="56">
        <f>100*VLOOKUP($A103,'2015'!$L$3:$P$372,G$5,FALSE)</f>
        <v>6.63</v>
      </c>
      <c r="I103" s="56">
        <f>VLOOKUP($A103,'2016'!$L$3:$P$371,I$5,FALSE)</f>
        <v>48.93</v>
      </c>
      <c r="J103" s="56">
        <f>VLOOKUP($A103,'2016'!$L$3:$P$371,J$5,FALSE)</f>
        <v>2.847</v>
      </c>
      <c r="K103" s="56">
        <f>100*VLOOKUP($A103,'2016'!$L$3:$P$371,K$5,FALSE)</f>
        <v>5.82</v>
      </c>
      <c r="M103" s="56">
        <f>VLOOKUP($A103,'2017'!$L$3:$P$371,M$5,FALSE)</f>
        <v>49.26</v>
      </c>
      <c r="N103" s="56">
        <f>VLOOKUP($A103,'2017'!$L$3:$P$371,N$5,FALSE)</f>
        <v>2.9540000000000002</v>
      </c>
      <c r="O103" s="56">
        <f>100*VLOOKUP($A103,'2017'!$L$3:$P$371,O$5,FALSE)</f>
        <v>6</v>
      </c>
      <c r="Q103" s="56">
        <f>VLOOKUP($A103,'2018'!$L$3:$P$371,Q$5,FALSE)</f>
        <v>49.58</v>
      </c>
      <c r="R103" s="56">
        <f>VLOOKUP($A103,'2018'!$L$3:$P$371,R$5,FALSE)</f>
        <v>2.95</v>
      </c>
      <c r="S103" s="56">
        <f>100*VLOOKUP($A103,'2018'!$L$3:$P$371,S$5,FALSE)</f>
        <v>5.9499999999999993</v>
      </c>
      <c r="U103" s="56">
        <f>VLOOKUP($A103,'2019'!$L$3:$P$371,U$5,FALSE)</f>
        <v>49.92</v>
      </c>
      <c r="V103" s="56">
        <f>VLOOKUP($A103,'2019'!$L$3:$P$371,V$5,FALSE)</f>
        <v>3.15</v>
      </c>
      <c r="W103" s="56">
        <f>100*VLOOKUP($A103,'2019'!$L$3:$P$371,W$5,FALSE)</f>
        <v>6.3100000000000005</v>
      </c>
      <c r="Y103" s="56">
        <f>VLOOKUP($A103,'2020'!$C$3:$G$385,Y$5,FALSE)</f>
        <v>50.12</v>
      </c>
      <c r="Z103" s="56">
        <f>VLOOKUP($A103,'2020'!$C$3:$G$385,Z$5,FALSE)</f>
        <v>3.2719999999999998</v>
      </c>
      <c r="AA103" s="56">
        <f>100*VLOOKUP($A103,'2020'!$C$3:$G$385,AA$5,FALSE)</f>
        <v>6.5299999999999994</v>
      </c>
      <c r="AC103" s="56">
        <f>VLOOKUP($A103,'2021'!$C$3:$G$385,AC$5,FALSE)</f>
        <v>50.34</v>
      </c>
      <c r="AD103" s="56">
        <f>VLOOKUP($A103,'2021'!$C$3:$G$385,AD$5,FALSE)</f>
        <v>3.4449999999999998</v>
      </c>
      <c r="AE103" s="56">
        <f>100*VLOOKUP($A103,'2021'!$C$3:$G$385,AE$5,FALSE)</f>
        <v>6.84</v>
      </c>
      <c r="AG103" s="56">
        <f>VLOOKUP($A103,'2022'!$C$3:$G$385,AG$5,FALSE)</f>
        <v>50.43</v>
      </c>
      <c r="AH103" s="56">
        <f>VLOOKUP($A103,'2022'!$C$3:$G$385,AH$5,FALSE)</f>
        <v>3.4180000000000001</v>
      </c>
      <c r="AI103" s="56">
        <f>100*VLOOKUP($A103,'2022'!$C$3:$G$385,AI$5,FALSE)</f>
        <v>6.78</v>
      </c>
    </row>
    <row r="104" spans="1:35" x14ac:dyDescent="0.3">
      <c r="A104" t="s">
        <v>192</v>
      </c>
      <c r="B104" t="str">
        <f>VLOOKUP(A104,class!A$1:B$455,2,FALSE)</f>
        <v>Shire District</v>
      </c>
      <c r="C104" t="str">
        <f>IF(B104="Shire District",VLOOKUP(A104,counties!A$2:B$271,2,FALSE),"")</f>
        <v>Cambridgeshire</v>
      </c>
      <c r="D104" t="str">
        <f>VLOOKUP($A104,classifications!$A$3:$C$340,3,FALSE)</f>
        <v>Predominantly Rural</v>
      </c>
      <c r="E104" s="56">
        <f>VLOOKUP($A104,'2015'!$L$3:$P$372,E$5,FALSE)</f>
        <v>43.73</v>
      </c>
      <c r="F104" s="56">
        <f>VLOOKUP($A104,'2015'!$L$3:$P$372,F$5,FALSE)</f>
        <v>10.066000000000001</v>
      </c>
      <c r="G104" s="56">
        <f>100*VLOOKUP($A104,'2015'!$L$3:$P$372,G$5,FALSE)</f>
        <v>23.02</v>
      </c>
      <c r="I104" s="56">
        <f>VLOOKUP($A104,'2016'!$L$3:$P$371,I$5,FALSE)</f>
        <v>44.06</v>
      </c>
      <c r="J104" s="56">
        <f>VLOOKUP($A104,'2016'!$L$3:$P$371,J$5,FALSE)</f>
        <v>9.8450000000000006</v>
      </c>
      <c r="K104" s="56">
        <f>100*VLOOKUP($A104,'2016'!$L$3:$P$371,K$5,FALSE)</f>
        <v>22.34</v>
      </c>
      <c r="M104" s="56">
        <f>VLOOKUP($A104,'2017'!$L$3:$P$371,M$5,FALSE)</f>
        <v>44.42</v>
      </c>
      <c r="N104" s="56">
        <f>VLOOKUP($A104,'2017'!$L$3:$P$371,N$5,FALSE)</f>
        <v>9.9280000000000008</v>
      </c>
      <c r="O104" s="56">
        <f>100*VLOOKUP($A104,'2017'!$L$3:$P$371,O$5,FALSE)</f>
        <v>22.35</v>
      </c>
      <c r="Q104" s="56">
        <f>VLOOKUP($A104,'2018'!$L$3:$P$371,Q$5,FALSE)</f>
        <v>44.94</v>
      </c>
      <c r="R104" s="56">
        <f>VLOOKUP($A104,'2018'!$L$3:$P$371,R$5,FALSE)</f>
        <v>10.099</v>
      </c>
      <c r="S104" s="56">
        <f>100*VLOOKUP($A104,'2018'!$L$3:$P$371,S$5,FALSE)</f>
        <v>22.470000000000002</v>
      </c>
      <c r="U104" s="56">
        <f>VLOOKUP($A104,'2019'!$L$3:$P$371,U$5,FALSE)</f>
        <v>45.34</v>
      </c>
      <c r="V104" s="56">
        <f>VLOOKUP($A104,'2019'!$L$3:$P$371,V$5,FALSE)</f>
        <v>10.234999999999999</v>
      </c>
      <c r="W104" s="56">
        <f>100*VLOOKUP($A104,'2019'!$L$3:$P$371,W$5,FALSE)</f>
        <v>22.57</v>
      </c>
      <c r="Y104" s="56">
        <f>VLOOKUP($A104,'2020'!$C$3:$G$385,Y$5,FALSE)</f>
        <v>45.73</v>
      </c>
      <c r="Z104" s="56">
        <f>VLOOKUP($A104,'2020'!$C$3:$G$385,Z$5,FALSE)</f>
        <v>10.260999999999999</v>
      </c>
      <c r="AA104" s="56">
        <f>100*VLOOKUP($A104,'2020'!$C$3:$G$385,AA$5,FALSE)</f>
        <v>22.439999999999998</v>
      </c>
      <c r="AC104" s="56">
        <f>VLOOKUP($A104,'2021'!$C$3:$G$385,AC$5,FALSE)</f>
        <v>46.24</v>
      </c>
      <c r="AD104" s="56">
        <f>VLOOKUP($A104,'2021'!$C$3:$G$385,AD$5,FALSE)</f>
        <v>10.505000000000001</v>
      </c>
      <c r="AE104" s="56">
        <f>100*VLOOKUP($A104,'2021'!$C$3:$G$385,AE$5,FALSE)</f>
        <v>22.720000000000002</v>
      </c>
      <c r="AG104" s="56">
        <f>VLOOKUP($A104,'2022'!$C$3:$G$385,AG$5,FALSE)</f>
        <v>46.67</v>
      </c>
      <c r="AH104" s="56">
        <f>VLOOKUP($A104,'2022'!$C$3:$G$385,AH$5,FALSE)</f>
        <v>10.565</v>
      </c>
      <c r="AI104" s="56">
        <f>100*VLOOKUP($A104,'2022'!$C$3:$G$385,AI$5,FALSE)</f>
        <v>22.64</v>
      </c>
    </row>
    <row r="105" spans="1:35" x14ac:dyDescent="0.3">
      <c r="A105" t="s">
        <v>1298</v>
      </c>
      <c r="B105" t="str">
        <f>VLOOKUP(A105,class!A$1:B$455,2,FALSE)</f>
        <v>Shire District</v>
      </c>
      <c r="C105" t="str">
        <f>IF(B105="Shire District",VLOOKUP(A105,counties!A$2:B$271,2,FALSE),"")</f>
        <v>Kent</v>
      </c>
      <c r="D105" t="str">
        <f>VLOOKUP($A105,classifications!$A$3:$C$340,3,FALSE)</f>
        <v>Urban with Significant Rural</v>
      </c>
      <c r="E105" s="56">
        <f>VLOOKUP($A105,'2015'!$L$3:$P$372,E$5,FALSE)</f>
        <v>49.66</v>
      </c>
      <c r="F105" s="56">
        <f>VLOOKUP($A105,'2015'!$L$3:$P$372,F$5,FALSE)</f>
        <v>8.3919999999999995</v>
      </c>
      <c r="G105" s="56">
        <f>100*VLOOKUP($A105,'2015'!$L$3:$P$372,G$5,FALSE)</f>
        <v>16.900000000000002</v>
      </c>
      <c r="I105" s="56">
        <f>VLOOKUP($A105,'2016'!$L$3:$P$371,I$5,FALSE)</f>
        <v>50.11</v>
      </c>
      <c r="J105" s="56">
        <f>VLOOKUP($A105,'2016'!$L$3:$P$371,J$5,FALSE)</f>
        <v>8.2739999999999991</v>
      </c>
      <c r="K105" s="56">
        <f>100*VLOOKUP($A105,'2016'!$L$3:$P$371,K$5,FALSE)</f>
        <v>16.509999999999998</v>
      </c>
      <c r="M105" s="56">
        <f>VLOOKUP($A105,'2017'!$L$3:$P$371,M$5,FALSE)</f>
        <v>50.45</v>
      </c>
      <c r="N105" s="56">
        <f>VLOOKUP($A105,'2017'!$L$3:$P$371,N$5,FALSE)</f>
        <v>8.0410000000000004</v>
      </c>
      <c r="O105" s="56">
        <f>100*VLOOKUP($A105,'2017'!$L$3:$P$371,O$5,FALSE)</f>
        <v>15.939999999999998</v>
      </c>
      <c r="Q105" s="56">
        <f>VLOOKUP($A105,'2018'!$L$3:$P$371,Q$5,FALSE)</f>
        <v>50.96</v>
      </c>
      <c r="R105" s="56">
        <f>VLOOKUP($A105,'2018'!$L$3:$P$371,R$5,FALSE)</f>
        <v>8.2119999999999997</v>
      </c>
      <c r="S105" s="56">
        <f>100*VLOOKUP($A105,'2018'!$L$3:$P$371,S$5,FALSE)</f>
        <v>16.11</v>
      </c>
      <c r="U105" s="56">
        <f>VLOOKUP($A105,'2019'!$L$3:$P$371,U$5,FALSE)</f>
        <v>51.4</v>
      </c>
      <c r="V105" s="56">
        <f>VLOOKUP($A105,'2019'!$L$3:$P$371,V$5,FALSE)</f>
        <v>8.3940000000000001</v>
      </c>
      <c r="W105" s="56">
        <f>100*VLOOKUP($A105,'2019'!$L$3:$P$371,W$5,FALSE)</f>
        <v>16.329999999999998</v>
      </c>
      <c r="Y105" s="56">
        <f>VLOOKUP($A105,'2020'!$C$3:$G$385,Y$5,FALSE)</f>
        <v>51.75</v>
      </c>
      <c r="Z105" s="56">
        <f>VLOOKUP($A105,'2020'!$C$3:$G$385,Z$5,FALSE)</f>
        <v>8.3070000000000004</v>
      </c>
      <c r="AA105" s="56">
        <f>100*VLOOKUP($A105,'2020'!$C$3:$G$385,AA$5,FALSE)</f>
        <v>16.05</v>
      </c>
      <c r="AC105" s="56">
        <f>VLOOKUP($A105,'2021'!$C$3:$G$385,AC$5,FALSE)</f>
        <v>52.08</v>
      </c>
      <c r="AD105" s="56">
        <f>VLOOKUP($A105,'2021'!$C$3:$G$385,AD$5,FALSE)</f>
        <v>8.3040000000000003</v>
      </c>
      <c r="AE105" s="56">
        <f>100*VLOOKUP($A105,'2021'!$C$3:$G$385,AE$5,FALSE)</f>
        <v>15.939999999999998</v>
      </c>
      <c r="AG105" s="56">
        <f>VLOOKUP($A105,'2022'!$C$3:$G$385,AG$5,FALSE)</f>
        <v>52.51</v>
      </c>
      <c r="AH105" s="56">
        <f>VLOOKUP($A105,'2022'!$C$3:$G$385,AH$5,FALSE)</f>
        <v>8.3170000000000002</v>
      </c>
      <c r="AI105" s="56">
        <f>100*VLOOKUP($A105,'2022'!$C$3:$G$385,AI$5,FALSE)</f>
        <v>15.840000000000002</v>
      </c>
    </row>
    <row r="106" spans="1:35" x14ac:dyDescent="0.3">
      <c r="A106" t="s">
        <v>47</v>
      </c>
      <c r="B106" t="str">
        <f>VLOOKUP(A106,class!A$1:B$455,2,FALSE)</f>
        <v>Shire District</v>
      </c>
      <c r="C106" t="str">
        <f>IF(B106="Shire District",VLOOKUP(A106,counties!A$2:B$271,2,FALSE),"")</f>
        <v>Gloucestershire</v>
      </c>
      <c r="D106" t="str">
        <f>VLOOKUP($A106,classifications!$A$3:$C$340,3,FALSE)</f>
        <v>Predominantly Rural</v>
      </c>
      <c r="E106" s="56">
        <f>VLOOKUP($A106,'2015'!$L$3:$P$372,E$5,FALSE)</f>
        <v>37.299999999999997</v>
      </c>
      <c r="F106" s="56">
        <f>VLOOKUP($A106,'2015'!$L$3:$P$372,F$5,FALSE)</f>
        <v>15.779</v>
      </c>
      <c r="G106" s="56">
        <f>100*VLOOKUP($A106,'2015'!$L$3:$P$372,G$5,FALSE)</f>
        <v>42.3</v>
      </c>
      <c r="I106" s="56">
        <f>VLOOKUP($A106,'2016'!$L$3:$P$371,I$5,FALSE)</f>
        <v>37.69</v>
      </c>
      <c r="J106" s="56">
        <f>VLOOKUP($A106,'2016'!$L$3:$P$371,J$5,FALSE)</f>
        <v>15.818</v>
      </c>
      <c r="K106" s="56">
        <f>100*VLOOKUP($A106,'2016'!$L$3:$P$371,K$5,FALSE)</f>
        <v>41.97</v>
      </c>
      <c r="M106" s="56">
        <f>VLOOKUP($A106,'2017'!$L$3:$P$371,M$5,FALSE)</f>
        <v>37.979999999999997</v>
      </c>
      <c r="N106" s="56">
        <f>VLOOKUP($A106,'2017'!$L$3:$P$371,N$5,FALSE)</f>
        <v>15.845000000000001</v>
      </c>
      <c r="O106" s="56">
        <f>100*VLOOKUP($A106,'2017'!$L$3:$P$371,O$5,FALSE)</f>
        <v>41.72</v>
      </c>
      <c r="Q106" s="56">
        <f>VLOOKUP($A106,'2018'!$L$3:$P$371,Q$5,FALSE)</f>
        <v>38.270000000000003</v>
      </c>
      <c r="R106" s="56">
        <f>VLOOKUP($A106,'2018'!$L$3:$P$371,R$5,FALSE)</f>
        <v>15.792</v>
      </c>
      <c r="S106" s="56">
        <f>100*VLOOKUP($A106,'2018'!$L$3:$P$371,S$5,FALSE)</f>
        <v>41.260000000000005</v>
      </c>
      <c r="U106" s="56">
        <f>VLOOKUP($A106,'2019'!$L$3:$P$371,U$5,FALSE)</f>
        <v>38.479999999999997</v>
      </c>
      <c r="V106" s="56">
        <f>VLOOKUP($A106,'2019'!$L$3:$P$371,V$5,FALSE)</f>
        <v>15.738</v>
      </c>
      <c r="W106" s="56">
        <f>100*VLOOKUP($A106,'2019'!$L$3:$P$371,W$5,FALSE)</f>
        <v>40.9</v>
      </c>
      <c r="Y106" s="56">
        <f>VLOOKUP($A106,'2020'!$C$3:$G$385,Y$5,FALSE)</f>
        <v>38.840000000000003</v>
      </c>
      <c r="Z106" s="56">
        <f>VLOOKUP($A106,'2020'!$C$3:$G$385,Z$5,FALSE)</f>
        <v>15.503</v>
      </c>
      <c r="AA106" s="56">
        <f>100*VLOOKUP($A106,'2020'!$C$3:$G$385,AA$5,FALSE)</f>
        <v>39.92</v>
      </c>
      <c r="AC106" s="56">
        <f>VLOOKUP($A106,'2021'!$C$3:$G$385,AC$5,FALSE)</f>
        <v>39.14</v>
      </c>
      <c r="AD106" s="56">
        <f>VLOOKUP($A106,'2021'!$C$3:$G$385,AD$5,FALSE)</f>
        <v>15.307</v>
      </c>
      <c r="AE106" s="56">
        <f>100*VLOOKUP($A106,'2021'!$C$3:$G$385,AE$5,FALSE)</f>
        <v>39.11</v>
      </c>
      <c r="AG106" s="56">
        <f>VLOOKUP($A106,'2022'!$C$3:$G$385,AG$5,FALSE)</f>
        <v>39.61</v>
      </c>
      <c r="AH106" s="56">
        <f>VLOOKUP($A106,'2022'!$C$3:$G$385,AH$5,FALSE)</f>
        <v>15.297000000000001</v>
      </c>
      <c r="AI106" s="56">
        <f>100*VLOOKUP($A106,'2022'!$C$3:$G$385,AI$5,FALSE)</f>
        <v>38.619999999999997</v>
      </c>
    </row>
    <row r="107" spans="1:35" x14ac:dyDescent="0.3">
      <c r="A107" t="s">
        <v>256</v>
      </c>
      <c r="B107" t="str">
        <f>VLOOKUP(A107,class!A$1:B$455,2,FALSE)</f>
        <v>Shire District</v>
      </c>
      <c r="C107" t="str">
        <f>IF(B107="Shire District",VLOOKUP(A107,counties!A$2:B$271,2,FALSE),"")</f>
        <v>Lancashire</v>
      </c>
      <c r="D107" t="str">
        <f>VLOOKUP($A107,classifications!$A$3:$C$340,3,FALSE)</f>
        <v>Predominantly Urban</v>
      </c>
      <c r="E107" s="56">
        <f>VLOOKUP($A107,'2015'!$L$3:$P$372,E$5,FALSE)</f>
        <v>37.47</v>
      </c>
      <c r="F107" s="56">
        <f>VLOOKUP($A107,'2015'!$L$3:$P$372,F$5,FALSE)</f>
        <v>5.1740000000000004</v>
      </c>
      <c r="G107" s="56">
        <f>100*VLOOKUP($A107,'2015'!$L$3:$P$372,G$5,FALSE)</f>
        <v>13.81</v>
      </c>
      <c r="I107" s="56">
        <f>VLOOKUP($A107,'2016'!$L$3:$P$371,I$5,FALSE)</f>
        <v>37.67</v>
      </c>
      <c r="J107" s="56">
        <f>VLOOKUP($A107,'2016'!$L$3:$P$371,J$5,FALSE)</f>
        <v>4.47</v>
      </c>
      <c r="K107" s="56">
        <f>100*VLOOKUP($A107,'2016'!$L$3:$P$371,K$5,FALSE)</f>
        <v>11.87</v>
      </c>
      <c r="M107" s="56">
        <f>VLOOKUP($A107,'2017'!$L$3:$P$371,M$5,FALSE)</f>
        <v>38.14</v>
      </c>
      <c r="N107" s="56">
        <f>VLOOKUP($A107,'2017'!$L$3:$P$371,N$5,FALSE)</f>
        <v>4.5469999999999997</v>
      </c>
      <c r="O107" s="56">
        <f>100*VLOOKUP($A107,'2017'!$L$3:$P$371,O$5,FALSE)</f>
        <v>11.92</v>
      </c>
      <c r="Q107" s="56">
        <f>VLOOKUP($A107,'2018'!$L$3:$P$371,Q$5,FALSE)</f>
        <v>38.53</v>
      </c>
      <c r="R107" s="56">
        <f>VLOOKUP($A107,'2018'!$L$3:$P$371,R$5,FALSE)</f>
        <v>4.173</v>
      </c>
      <c r="S107" s="56">
        <f>100*VLOOKUP($A107,'2018'!$L$3:$P$371,S$5,FALSE)</f>
        <v>10.83</v>
      </c>
      <c r="U107" s="56">
        <f>VLOOKUP($A107,'2019'!$L$3:$P$371,U$5,FALSE)</f>
        <v>39.020000000000003</v>
      </c>
      <c r="V107" s="56">
        <f>VLOOKUP($A107,'2019'!$L$3:$P$371,V$5,FALSE)</f>
        <v>4.1660000000000004</v>
      </c>
      <c r="W107" s="56">
        <f>100*VLOOKUP($A107,'2019'!$L$3:$P$371,W$5,FALSE)</f>
        <v>10.68</v>
      </c>
      <c r="Y107" s="56">
        <f>VLOOKUP($A107,'2020'!$C$3:$G$385,Y$5,FALSE)</f>
        <v>39.61</v>
      </c>
      <c r="Z107" s="56">
        <f>VLOOKUP($A107,'2020'!$C$3:$G$385,Z$5,FALSE)</f>
        <v>4.3559999999999999</v>
      </c>
      <c r="AA107" s="56">
        <f>100*VLOOKUP($A107,'2020'!$C$3:$G$385,AA$5,FALSE)</f>
        <v>11</v>
      </c>
      <c r="AC107" s="56">
        <f>VLOOKUP($A107,'2021'!$C$3:$G$385,AC$5,FALSE)</f>
        <v>40.1</v>
      </c>
      <c r="AD107" s="56">
        <f>VLOOKUP($A107,'2021'!$C$3:$G$385,AD$5,FALSE)</f>
        <v>4.282</v>
      </c>
      <c r="AE107" s="56">
        <f>100*VLOOKUP($A107,'2021'!$C$3:$G$385,AE$5,FALSE)</f>
        <v>10.68</v>
      </c>
      <c r="AG107" s="56">
        <f>VLOOKUP($A107,'2022'!$C$3:$G$385,AG$5,FALSE)</f>
        <v>40.47</v>
      </c>
      <c r="AH107" s="56">
        <f>VLOOKUP($A107,'2022'!$C$3:$G$385,AH$5,FALSE)</f>
        <v>4.218</v>
      </c>
      <c r="AI107" s="56">
        <f>100*VLOOKUP($A107,'2022'!$C$3:$G$385,AI$5,FALSE)</f>
        <v>10.42</v>
      </c>
    </row>
    <row r="108" spans="1:35" x14ac:dyDescent="0.3">
      <c r="A108" t="s">
        <v>343</v>
      </c>
      <c r="B108" t="str">
        <f>VLOOKUP(A108,class!A$1:B$455,2,FALSE)</f>
        <v>Metropolitan District</v>
      </c>
      <c r="C108" t="str">
        <f>IF(B108="Shire District",VLOOKUP(A108,counties!A$2:B$271,2,FALSE),"")</f>
        <v/>
      </c>
      <c r="D108" t="str">
        <f>VLOOKUP($A108,classifications!$A$3:$C$340,3,FALSE)</f>
        <v>Predominantly Urban</v>
      </c>
      <c r="E108" s="56">
        <f>VLOOKUP($A108,'2015'!$L$3:$P$372,E$5,FALSE)</f>
        <v>92.56</v>
      </c>
      <c r="F108" s="56">
        <f>VLOOKUP($A108,'2015'!$L$3:$P$372,F$5,FALSE)</f>
        <v>5.53</v>
      </c>
      <c r="G108" s="56">
        <f>100*VLOOKUP($A108,'2015'!$L$3:$P$372,G$5,FALSE)</f>
        <v>5.9700000000000006</v>
      </c>
      <c r="I108" s="56">
        <f>VLOOKUP($A108,'2016'!$L$3:$P$371,I$5,FALSE)</f>
        <v>92.98</v>
      </c>
      <c r="J108" s="56">
        <f>VLOOKUP($A108,'2016'!$L$3:$P$371,J$5,FALSE)</f>
        <v>5.5339999999999998</v>
      </c>
      <c r="K108" s="56">
        <f>100*VLOOKUP($A108,'2016'!$L$3:$P$371,K$5,FALSE)</f>
        <v>5.9499999999999993</v>
      </c>
      <c r="M108" s="56">
        <f>VLOOKUP($A108,'2017'!$L$3:$P$371,M$5,FALSE)</f>
        <v>93.28</v>
      </c>
      <c r="N108" s="56">
        <f>VLOOKUP($A108,'2017'!$L$3:$P$371,N$5,FALSE)</f>
        <v>5.4720000000000004</v>
      </c>
      <c r="O108" s="56">
        <f>100*VLOOKUP($A108,'2017'!$L$3:$P$371,O$5,FALSE)</f>
        <v>5.87</v>
      </c>
      <c r="Q108" s="56">
        <f>VLOOKUP($A108,'2018'!$L$3:$P$371,Q$5,FALSE)</f>
        <v>93.52</v>
      </c>
      <c r="R108" s="56">
        <f>VLOOKUP($A108,'2018'!$L$3:$P$371,R$5,FALSE)</f>
        <v>5.4509999999999996</v>
      </c>
      <c r="S108" s="56">
        <f>100*VLOOKUP($A108,'2018'!$L$3:$P$371,S$5,FALSE)</f>
        <v>5.83</v>
      </c>
      <c r="U108" s="56">
        <f>VLOOKUP($A108,'2019'!$L$3:$P$371,U$5,FALSE)</f>
        <v>93.86</v>
      </c>
      <c r="V108" s="56">
        <f>VLOOKUP($A108,'2019'!$L$3:$P$371,V$5,FALSE)</f>
        <v>5.26</v>
      </c>
      <c r="W108" s="56">
        <f>100*VLOOKUP($A108,'2019'!$L$3:$P$371,W$5,FALSE)</f>
        <v>5.6000000000000005</v>
      </c>
      <c r="Y108" s="56">
        <f>VLOOKUP($A108,'2020'!$C$3:$G$385,Y$5,FALSE)</f>
        <v>94.16</v>
      </c>
      <c r="Z108" s="56">
        <f>VLOOKUP($A108,'2020'!$C$3:$G$385,Z$5,FALSE)</f>
        <v>5.24</v>
      </c>
      <c r="AA108" s="56">
        <f>100*VLOOKUP($A108,'2020'!$C$3:$G$385,AA$5,FALSE)</f>
        <v>5.56</v>
      </c>
      <c r="AC108" s="56">
        <f>VLOOKUP($A108,'2021'!$C$3:$G$385,AC$5,FALSE)</f>
        <v>94.36</v>
      </c>
      <c r="AD108" s="56">
        <f>VLOOKUP($A108,'2021'!$C$3:$G$385,AD$5,FALSE)</f>
        <v>5.1040000000000001</v>
      </c>
      <c r="AE108" s="56">
        <f>100*VLOOKUP($A108,'2021'!$C$3:$G$385,AE$5,FALSE)</f>
        <v>5.41</v>
      </c>
      <c r="AG108" s="56">
        <f>VLOOKUP($A108,'2022'!$C$3:$G$385,AG$5,FALSE)</f>
        <v>94.64</v>
      </c>
      <c r="AH108" s="56">
        <f>VLOOKUP($A108,'2022'!$C$3:$G$385,AH$5,FALSE)</f>
        <v>5.1079999999999997</v>
      </c>
      <c r="AI108" s="56">
        <f>100*VLOOKUP($A108,'2022'!$C$3:$G$385,AI$5,FALSE)</f>
        <v>5.4</v>
      </c>
    </row>
    <row r="109" spans="1:35" x14ac:dyDescent="0.3">
      <c r="A109" t="s">
        <v>283</v>
      </c>
      <c r="B109" t="str">
        <f>VLOOKUP(A109,class!A$1:B$455,2,FALSE)</f>
        <v>Shire District</v>
      </c>
      <c r="C109" t="str">
        <f>IF(B109="Shire District",VLOOKUP(A109,counties!A$2:B$271,2,FALSE),"")</f>
        <v>Nottinghamshire</v>
      </c>
      <c r="D109" t="str">
        <f>VLOOKUP($A109,classifications!$A$3:$C$340,3,FALSE)</f>
        <v>Predominantly Urban</v>
      </c>
      <c r="E109" s="56">
        <f>VLOOKUP($A109,'2015'!$L$3:$P$372,E$5,FALSE)</f>
        <v>51.86</v>
      </c>
      <c r="F109" s="56">
        <f>VLOOKUP($A109,'2015'!$L$3:$P$372,F$5,FALSE)</f>
        <v>3.3530000000000002</v>
      </c>
      <c r="G109" s="56">
        <f>100*VLOOKUP($A109,'2015'!$L$3:$P$372,G$5,FALSE)</f>
        <v>6.47</v>
      </c>
      <c r="I109" s="56">
        <f>VLOOKUP($A109,'2016'!$L$3:$P$371,I$5,FALSE)</f>
        <v>52.09</v>
      </c>
      <c r="J109" s="56">
        <f>VLOOKUP($A109,'2016'!$L$3:$P$371,J$5,FALSE)</f>
        <v>3.4129999999999998</v>
      </c>
      <c r="K109" s="56">
        <f>100*VLOOKUP($A109,'2016'!$L$3:$P$371,K$5,FALSE)</f>
        <v>6.5500000000000007</v>
      </c>
      <c r="M109" s="56">
        <f>VLOOKUP($A109,'2017'!$L$3:$P$371,M$5,FALSE)</f>
        <v>52.22</v>
      </c>
      <c r="N109" s="56">
        <f>VLOOKUP($A109,'2017'!$L$3:$P$371,N$5,FALSE)</f>
        <v>3.1739999999999999</v>
      </c>
      <c r="O109" s="56">
        <f>100*VLOOKUP($A109,'2017'!$L$3:$P$371,O$5,FALSE)</f>
        <v>6.08</v>
      </c>
      <c r="Q109" s="56">
        <f>VLOOKUP($A109,'2018'!$L$3:$P$371,Q$5,FALSE)</f>
        <v>52.41</v>
      </c>
      <c r="R109" s="56">
        <f>VLOOKUP($A109,'2018'!$L$3:$P$371,R$5,FALSE)</f>
        <v>2.9849999999999999</v>
      </c>
      <c r="S109" s="56">
        <f>100*VLOOKUP($A109,'2018'!$L$3:$P$371,S$5,FALSE)</f>
        <v>5.7</v>
      </c>
      <c r="U109" s="56">
        <f>VLOOKUP($A109,'2019'!$L$3:$P$371,U$5,FALSE)</f>
        <v>52.74</v>
      </c>
      <c r="V109" s="56">
        <f>VLOOKUP($A109,'2019'!$L$3:$P$371,V$5,FALSE)</f>
        <v>3.0209999999999999</v>
      </c>
      <c r="W109" s="56">
        <f>100*VLOOKUP($A109,'2019'!$L$3:$P$371,W$5,FALSE)</f>
        <v>5.7299999999999995</v>
      </c>
      <c r="Y109" s="56">
        <f>VLOOKUP($A109,'2020'!$C$3:$G$385,Y$5,FALSE)</f>
        <v>53.09</v>
      </c>
      <c r="Z109" s="56">
        <f>VLOOKUP($A109,'2020'!$C$3:$G$385,Z$5,FALSE)</f>
        <v>2.944</v>
      </c>
      <c r="AA109" s="56">
        <f>100*VLOOKUP($A109,'2020'!$C$3:$G$385,AA$5,FALSE)</f>
        <v>5.55</v>
      </c>
      <c r="AC109" s="56">
        <f>VLOOKUP($A109,'2021'!$C$3:$G$385,AC$5,FALSE)</f>
        <v>53.32</v>
      </c>
      <c r="AD109" s="56">
        <f>VLOOKUP($A109,'2021'!$C$3:$G$385,AD$5,FALSE)</f>
        <v>2.6230000000000002</v>
      </c>
      <c r="AE109" s="56">
        <f>100*VLOOKUP($A109,'2021'!$C$3:$G$385,AE$5,FALSE)</f>
        <v>4.92</v>
      </c>
      <c r="AG109" s="56">
        <f>VLOOKUP($A109,'2022'!$C$3:$G$385,AG$5,FALSE)</f>
        <v>53.65</v>
      </c>
      <c r="AH109" s="56">
        <f>VLOOKUP($A109,'2022'!$C$3:$G$385,AH$5,FALSE)</f>
        <v>2.4039999999999999</v>
      </c>
      <c r="AI109" s="56">
        <f>100*VLOOKUP($A109,'2022'!$C$3:$G$385,AI$5,FALSE)</f>
        <v>4.4799999999999995</v>
      </c>
    </row>
    <row r="110" spans="1:35" x14ac:dyDescent="0.3">
      <c r="A110" t="s">
        <v>223</v>
      </c>
      <c r="B110" t="str">
        <f>VLOOKUP(A110,class!A$1:B$455,2,FALSE)</f>
        <v>Shire District</v>
      </c>
      <c r="C110" t="str">
        <f>IF(B110="Shire District",VLOOKUP(A110,counties!A$2:B$271,2,FALSE),"")</f>
        <v>Gloucestershire</v>
      </c>
      <c r="D110" t="str">
        <f>VLOOKUP($A110,classifications!$A$3:$C$340,3,FALSE)</f>
        <v>Predominantly Urban</v>
      </c>
      <c r="E110" s="56">
        <f>VLOOKUP($A110,'2015'!$L$3:$P$372,E$5,FALSE)</f>
        <v>55.67</v>
      </c>
      <c r="F110" s="56">
        <f>VLOOKUP($A110,'2015'!$L$3:$P$372,F$5,FALSE)</f>
        <v>5.0359999999999996</v>
      </c>
      <c r="G110" s="56">
        <f>100*VLOOKUP($A110,'2015'!$L$3:$P$372,G$5,FALSE)</f>
        <v>9.0499999999999989</v>
      </c>
      <c r="I110" s="56">
        <f>VLOOKUP($A110,'2016'!$L$3:$P$371,I$5,FALSE)</f>
        <v>56.12</v>
      </c>
      <c r="J110" s="56">
        <f>VLOOKUP($A110,'2016'!$L$3:$P$371,J$5,FALSE)</f>
        <v>4.9000000000000004</v>
      </c>
      <c r="K110" s="56">
        <f>100*VLOOKUP($A110,'2016'!$L$3:$P$371,K$5,FALSE)</f>
        <v>8.73</v>
      </c>
      <c r="M110" s="56">
        <f>VLOOKUP($A110,'2017'!$L$3:$P$371,M$5,FALSE)</f>
        <v>56.59</v>
      </c>
      <c r="N110" s="56">
        <f>VLOOKUP($A110,'2017'!$L$3:$P$371,N$5,FALSE)</f>
        <v>5.0670000000000002</v>
      </c>
      <c r="O110" s="56">
        <f>100*VLOOKUP($A110,'2017'!$L$3:$P$371,O$5,FALSE)</f>
        <v>8.9499999999999993</v>
      </c>
      <c r="Q110" s="56">
        <f>VLOOKUP($A110,'2018'!$L$3:$P$371,Q$5,FALSE)</f>
        <v>56.83</v>
      </c>
      <c r="R110" s="56">
        <f>VLOOKUP($A110,'2018'!$L$3:$P$371,R$5,FALSE)</f>
        <v>4.6120000000000001</v>
      </c>
      <c r="S110" s="56">
        <f>100*VLOOKUP($A110,'2018'!$L$3:$P$371,S$5,FALSE)</f>
        <v>8.1199999999999992</v>
      </c>
      <c r="U110" s="56">
        <f>VLOOKUP($A110,'2019'!$L$3:$P$371,U$5,FALSE)</f>
        <v>57.32</v>
      </c>
      <c r="V110" s="56">
        <f>VLOOKUP($A110,'2019'!$L$3:$P$371,V$5,FALSE)</f>
        <v>4.5750000000000002</v>
      </c>
      <c r="W110" s="56">
        <f>100*VLOOKUP($A110,'2019'!$L$3:$P$371,W$5,FALSE)</f>
        <v>7.9799999999999995</v>
      </c>
      <c r="Y110" s="56">
        <f>VLOOKUP($A110,'2020'!$C$3:$G$385,Y$5,FALSE)</f>
        <v>57.84</v>
      </c>
      <c r="Z110" s="56">
        <f>VLOOKUP($A110,'2020'!$C$3:$G$385,Z$5,FALSE)</f>
        <v>4.9379999999999997</v>
      </c>
      <c r="AA110" s="56">
        <f>100*VLOOKUP($A110,'2020'!$C$3:$G$385,AA$5,FALSE)</f>
        <v>8.5400000000000009</v>
      </c>
      <c r="AC110" s="56">
        <f>VLOOKUP($A110,'2021'!$C$3:$G$385,AC$5,FALSE)</f>
        <v>58.36</v>
      </c>
      <c r="AD110" s="56">
        <f>VLOOKUP($A110,'2021'!$C$3:$G$385,AD$5,FALSE)</f>
        <v>5.0510000000000002</v>
      </c>
      <c r="AE110" s="56">
        <f>100*VLOOKUP($A110,'2021'!$C$3:$G$385,AE$5,FALSE)</f>
        <v>8.6499999999999986</v>
      </c>
      <c r="AG110" s="56">
        <f>VLOOKUP($A110,'2022'!$C$3:$G$385,AG$5,FALSE)</f>
        <v>58.72</v>
      </c>
      <c r="AH110" s="56">
        <f>VLOOKUP($A110,'2022'!$C$3:$G$385,AH$5,FALSE)</f>
        <v>5.2480000000000002</v>
      </c>
      <c r="AI110" s="56">
        <f>100*VLOOKUP($A110,'2022'!$C$3:$G$385,AI$5,FALSE)</f>
        <v>8.94</v>
      </c>
    </row>
    <row r="111" spans="1:35" x14ac:dyDescent="0.3">
      <c r="A111" t="s">
        <v>228</v>
      </c>
      <c r="B111" t="str">
        <f>VLOOKUP(A111,class!A$1:B$455,2,FALSE)</f>
        <v>Shire District</v>
      </c>
      <c r="C111" t="str">
        <f>IF(B111="Shire District",VLOOKUP(A111,counties!A$2:B$271,2,FALSE),"")</f>
        <v>Hampshire</v>
      </c>
      <c r="D111" t="str">
        <f>VLOOKUP($A111,classifications!$A$3:$C$340,3,FALSE)</f>
        <v>Predominantly Urban</v>
      </c>
      <c r="E111" s="56">
        <f>VLOOKUP($A111,'2015'!$L$3:$P$372,E$5,FALSE)</f>
        <v>36.619999999999997</v>
      </c>
      <c r="F111" s="56">
        <f>VLOOKUP($A111,'2015'!$L$3:$P$372,F$5,FALSE)</f>
        <v>5.1580000000000004</v>
      </c>
      <c r="G111" s="56">
        <f>100*VLOOKUP($A111,'2015'!$L$3:$P$372,G$5,FALSE)</f>
        <v>14.09</v>
      </c>
      <c r="I111" s="56">
        <f>VLOOKUP($A111,'2016'!$L$3:$P$371,I$5,FALSE)</f>
        <v>36.82</v>
      </c>
      <c r="J111" s="56">
        <f>VLOOKUP($A111,'2016'!$L$3:$P$371,J$5,FALSE)</f>
        <v>4.8449999999999998</v>
      </c>
      <c r="K111" s="56">
        <f>100*VLOOKUP($A111,'2016'!$L$3:$P$371,K$5,FALSE)</f>
        <v>13.16</v>
      </c>
      <c r="M111" s="56">
        <f>VLOOKUP($A111,'2017'!$L$3:$P$371,M$5,FALSE)</f>
        <v>36.93</v>
      </c>
      <c r="N111" s="56">
        <f>VLOOKUP($A111,'2017'!$L$3:$P$371,N$5,FALSE)</f>
        <v>4.851</v>
      </c>
      <c r="O111" s="56">
        <f>100*VLOOKUP($A111,'2017'!$L$3:$P$371,O$5,FALSE)</f>
        <v>13.139999999999999</v>
      </c>
      <c r="Q111" s="56">
        <f>VLOOKUP($A111,'2018'!$L$3:$P$371,Q$5,FALSE)</f>
        <v>37.130000000000003</v>
      </c>
      <c r="R111" s="56">
        <f>VLOOKUP($A111,'2018'!$L$3:$P$371,R$5,FALSE)</f>
        <v>4.7869999999999999</v>
      </c>
      <c r="S111" s="56">
        <f>100*VLOOKUP($A111,'2018'!$L$3:$P$371,S$5,FALSE)</f>
        <v>12.889999999999999</v>
      </c>
      <c r="U111" s="56">
        <f>VLOOKUP($A111,'2019'!$L$3:$P$371,U$5,FALSE)</f>
        <v>37.19</v>
      </c>
      <c r="V111" s="56">
        <f>VLOOKUP($A111,'2019'!$L$3:$P$371,V$5,FALSE)</f>
        <v>4.74</v>
      </c>
      <c r="W111" s="56">
        <f>100*VLOOKUP($A111,'2019'!$L$3:$P$371,W$5,FALSE)</f>
        <v>12.75</v>
      </c>
      <c r="Y111" s="56">
        <f>VLOOKUP($A111,'2020'!$C$3:$G$385,Y$5,FALSE)</f>
        <v>37.35</v>
      </c>
      <c r="Z111" s="56">
        <f>VLOOKUP($A111,'2020'!$C$3:$G$385,Z$5,FALSE)</f>
        <v>4.8109999999999999</v>
      </c>
      <c r="AA111" s="56">
        <f>100*VLOOKUP($A111,'2020'!$C$3:$G$385,AA$5,FALSE)</f>
        <v>12.879999999999999</v>
      </c>
      <c r="AC111" s="56">
        <f>VLOOKUP($A111,'2021'!$C$3:$G$385,AC$5,FALSE)</f>
        <v>37.64</v>
      </c>
      <c r="AD111" s="56">
        <f>VLOOKUP($A111,'2021'!$C$3:$G$385,AD$5,FALSE)</f>
        <v>5.0449999999999999</v>
      </c>
      <c r="AE111" s="56">
        <f>100*VLOOKUP($A111,'2021'!$C$3:$G$385,AE$5,FALSE)</f>
        <v>13.4</v>
      </c>
      <c r="AG111" s="56">
        <f>VLOOKUP($A111,'2022'!$C$3:$G$385,AG$5,FALSE)</f>
        <v>37.65</v>
      </c>
      <c r="AH111" s="56">
        <f>VLOOKUP($A111,'2022'!$C$3:$G$385,AH$5,FALSE)</f>
        <v>5.0380000000000003</v>
      </c>
      <c r="AI111" s="56">
        <f>100*VLOOKUP($A111,'2022'!$C$3:$G$385,AI$5,FALSE)</f>
        <v>13.38</v>
      </c>
    </row>
    <row r="112" spans="1:35" x14ac:dyDescent="0.3">
      <c r="A112" t="s">
        <v>246</v>
      </c>
      <c r="B112" t="str">
        <f>VLOOKUP(A112,class!A$1:B$455,2,FALSE)</f>
        <v>Shire District</v>
      </c>
      <c r="C112" t="str">
        <f>IF(B112="Shire District",VLOOKUP(A112,counties!A$2:B$271,2,FALSE),"")</f>
        <v>Kent</v>
      </c>
      <c r="D112" t="str">
        <f>VLOOKUP($A112,classifications!$A$3:$C$340,3,FALSE)</f>
        <v>Predominantly Urban</v>
      </c>
      <c r="E112" s="56">
        <f>VLOOKUP($A112,'2015'!$L$3:$P$372,E$5,FALSE)</f>
        <v>42.38</v>
      </c>
      <c r="F112" s="56">
        <f>VLOOKUP($A112,'2015'!$L$3:$P$372,F$5,FALSE)</f>
        <v>3.5609999999999999</v>
      </c>
      <c r="G112" s="56">
        <f>100*VLOOKUP($A112,'2015'!$L$3:$P$372,G$5,FALSE)</f>
        <v>8.4</v>
      </c>
      <c r="I112" s="56">
        <f>VLOOKUP($A112,'2016'!$L$3:$P$371,I$5,FALSE)</f>
        <v>42.53</v>
      </c>
      <c r="J112" s="56">
        <f>VLOOKUP($A112,'2016'!$L$3:$P$371,J$5,FALSE)</f>
        <v>3.4319999999999999</v>
      </c>
      <c r="K112" s="56">
        <f>100*VLOOKUP($A112,'2016'!$L$3:$P$371,K$5,FALSE)</f>
        <v>8.07</v>
      </c>
      <c r="M112" s="56">
        <f>VLOOKUP($A112,'2017'!$L$3:$P$371,M$5,FALSE)</f>
        <v>42.71</v>
      </c>
      <c r="N112" s="56">
        <f>VLOOKUP($A112,'2017'!$L$3:$P$371,N$5,FALSE)</f>
        <v>3.29</v>
      </c>
      <c r="O112" s="56">
        <f>100*VLOOKUP($A112,'2017'!$L$3:$P$371,O$5,FALSE)</f>
        <v>7.7</v>
      </c>
      <c r="Q112" s="56">
        <f>VLOOKUP($A112,'2018'!$L$3:$P$371,Q$5,FALSE)</f>
        <v>43.01</v>
      </c>
      <c r="R112" s="56">
        <f>VLOOKUP($A112,'2018'!$L$3:$P$371,R$5,FALSE)</f>
        <v>3.2519999999999998</v>
      </c>
      <c r="S112" s="56">
        <f>100*VLOOKUP($A112,'2018'!$L$3:$P$371,S$5,FALSE)</f>
        <v>7.5600000000000005</v>
      </c>
      <c r="U112" s="56">
        <f>VLOOKUP($A112,'2019'!$L$3:$P$371,U$5,FALSE)</f>
        <v>43.36</v>
      </c>
      <c r="V112" s="56">
        <f>VLOOKUP($A112,'2019'!$L$3:$P$371,V$5,FALSE)</f>
        <v>3.2229999999999999</v>
      </c>
      <c r="W112" s="56">
        <f>100*VLOOKUP($A112,'2019'!$L$3:$P$371,W$5,FALSE)</f>
        <v>7.4300000000000006</v>
      </c>
      <c r="Y112" s="56">
        <f>VLOOKUP($A112,'2020'!$C$3:$G$385,Y$5,FALSE)</f>
        <v>43.47</v>
      </c>
      <c r="Z112" s="56">
        <f>VLOOKUP($A112,'2020'!$C$3:$G$385,Z$5,FALSE)</f>
        <v>3.2650000000000001</v>
      </c>
      <c r="AA112" s="56">
        <f>100*VLOOKUP($A112,'2020'!$C$3:$G$385,AA$5,FALSE)</f>
        <v>7.51</v>
      </c>
      <c r="AC112" s="56">
        <f>VLOOKUP($A112,'2021'!$C$3:$G$385,AC$5,FALSE)</f>
        <v>43.67</v>
      </c>
      <c r="AD112" s="56">
        <f>VLOOKUP($A112,'2021'!$C$3:$G$385,AD$5,FALSE)</f>
        <v>3.1850000000000001</v>
      </c>
      <c r="AE112" s="56">
        <f>100*VLOOKUP($A112,'2021'!$C$3:$G$385,AE$5,FALSE)</f>
        <v>7.2900000000000009</v>
      </c>
      <c r="AG112" s="56">
        <f>VLOOKUP($A112,'2022'!$C$3:$G$385,AG$5,FALSE)</f>
        <v>44.05</v>
      </c>
      <c r="AH112" s="56">
        <f>VLOOKUP($A112,'2022'!$C$3:$G$385,AH$5,FALSE)</f>
        <v>3.3460000000000001</v>
      </c>
      <c r="AI112" s="56">
        <f>100*VLOOKUP($A112,'2022'!$C$3:$G$385,AI$5,FALSE)</f>
        <v>7.6</v>
      </c>
    </row>
    <row r="113" spans="1:35" x14ac:dyDescent="0.3">
      <c r="A113" t="s">
        <v>271</v>
      </c>
      <c r="B113" t="str">
        <f>VLOOKUP(A113,class!A$1:B$455,2,FALSE)</f>
        <v>Shire District</v>
      </c>
      <c r="C113" t="str">
        <f>IF(B113="Shire District",VLOOKUP(A113,counties!A$2:B$271,2,FALSE),"")</f>
        <v>Norfolk</v>
      </c>
      <c r="D113" t="str">
        <f>VLOOKUP($A113,classifications!$A$3:$C$340,3,FALSE)</f>
        <v>Urban with Significant Rural</v>
      </c>
      <c r="E113" s="56">
        <f>VLOOKUP($A113,'2015'!$L$3:$P$372,E$5,FALSE)</f>
        <v>47.09</v>
      </c>
      <c r="F113" s="56">
        <f>VLOOKUP($A113,'2015'!$L$3:$P$372,F$5,FALSE)</f>
        <v>14.513999999999999</v>
      </c>
      <c r="G113" s="56">
        <f>100*VLOOKUP($A113,'2015'!$L$3:$P$372,G$5,FALSE)</f>
        <v>30.819999999999997</v>
      </c>
      <c r="I113" s="56">
        <f>VLOOKUP($A113,'2016'!$L$3:$P$371,I$5,FALSE)</f>
        <v>47.43</v>
      </c>
      <c r="J113" s="56">
        <f>VLOOKUP($A113,'2016'!$L$3:$P$371,J$5,FALSE)</f>
        <v>14.56</v>
      </c>
      <c r="K113" s="56">
        <f>100*VLOOKUP($A113,'2016'!$L$3:$P$371,K$5,FALSE)</f>
        <v>30.7</v>
      </c>
      <c r="M113" s="56">
        <f>VLOOKUP($A113,'2017'!$L$3:$P$371,M$5,FALSE)</f>
        <v>47.65</v>
      </c>
      <c r="N113" s="56">
        <f>VLOOKUP($A113,'2017'!$L$3:$P$371,N$5,FALSE)</f>
        <v>14.574999999999999</v>
      </c>
      <c r="O113" s="56">
        <f>100*VLOOKUP($A113,'2017'!$L$3:$P$371,O$5,FALSE)</f>
        <v>30.59</v>
      </c>
      <c r="Q113" s="56">
        <f>VLOOKUP($A113,'2018'!$L$3:$P$371,Q$5,FALSE)</f>
        <v>47.78</v>
      </c>
      <c r="R113" s="56">
        <f>VLOOKUP($A113,'2018'!$L$3:$P$371,R$5,FALSE)</f>
        <v>14.359</v>
      </c>
      <c r="S113" s="56">
        <f>100*VLOOKUP($A113,'2018'!$L$3:$P$371,S$5,FALSE)</f>
        <v>30.049999999999997</v>
      </c>
      <c r="U113" s="56">
        <f>VLOOKUP($A113,'2019'!$L$3:$P$371,U$5,FALSE)</f>
        <v>47.96</v>
      </c>
      <c r="V113" s="56">
        <f>VLOOKUP($A113,'2019'!$L$3:$P$371,V$5,FALSE)</f>
        <v>14.061</v>
      </c>
      <c r="W113" s="56">
        <f>100*VLOOKUP($A113,'2019'!$L$3:$P$371,W$5,FALSE)</f>
        <v>29.32</v>
      </c>
      <c r="Y113" s="56">
        <f>VLOOKUP($A113,'2020'!$C$3:$G$385,Y$5,FALSE)</f>
        <v>48.2</v>
      </c>
      <c r="Z113" s="56">
        <f>VLOOKUP($A113,'2020'!$C$3:$G$385,Z$5,FALSE)</f>
        <v>14.007999999999999</v>
      </c>
      <c r="AA113" s="56">
        <f>100*VLOOKUP($A113,'2020'!$C$3:$G$385,AA$5,FALSE)</f>
        <v>29.060000000000002</v>
      </c>
      <c r="AC113" s="56">
        <f>VLOOKUP($A113,'2021'!$C$3:$G$385,AC$5,FALSE)</f>
        <v>48.65</v>
      </c>
      <c r="AD113" s="56">
        <f>VLOOKUP($A113,'2021'!$C$3:$G$385,AD$5,FALSE)</f>
        <v>14.2</v>
      </c>
      <c r="AE113" s="56">
        <f>100*VLOOKUP($A113,'2021'!$C$3:$G$385,AE$5,FALSE)</f>
        <v>29.189999999999998</v>
      </c>
      <c r="AG113" s="56">
        <f>VLOOKUP($A113,'2022'!$C$3:$G$385,AG$5,FALSE)</f>
        <v>48.96</v>
      </c>
      <c r="AH113" s="56">
        <f>VLOOKUP($A113,'2022'!$C$3:$G$385,AH$5,FALSE)</f>
        <v>14.247999999999999</v>
      </c>
      <c r="AI113" s="56">
        <f>100*VLOOKUP($A113,'2022'!$C$3:$G$385,AI$5,FALSE)</f>
        <v>29.099999999999998</v>
      </c>
    </row>
    <row r="114" spans="1:35" x14ac:dyDescent="0.3">
      <c r="A114" t="s">
        <v>370</v>
      </c>
      <c r="B114" t="str">
        <f>VLOOKUP(A114,class!A$1:B$455,2,FALSE)</f>
        <v>London Borough</v>
      </c>
      <c r="C114" t="str">
        <f>IF(B114="Shire District",VLOOKUP(A114,counties!A$2:B$271,2,FALSE),"")</f>
        <v/>
      </c>
      <c r="D114" t="str">
        <f>VLOOKUP($A114,classifications!$A$3:$C$340,3,FALSE)</f>
        <v>Predominantly Urban</v>
      </c>
      <c r="E114" s="56">
        <f>VLOOKUP($A114,'2015'!$L$3:$P$372,E$5,FALSE)</f>
        <v>108.78</v>
      </c>
      <c r="F114" s="56">
        <f>VLOOKUP($A114,'2015'!$L$3:$P$372,F$5,FALSE)</f>
        <v>16.202999999999999</v>
      </c>
      <c r="G114" s="56">
        <f>100*VLOOKUP($A114,'2015'!$L$3:$P$372,G$5,FALSE)</f>
        <v>14.899999999999999</v>
      </c>
      <c r="I114" s="56">
        <f>VLOOKUP($A114,'2016'!$L$3:$P$371,I$5,FALSE)</f>
        <v>111.3</v>
      </c>
      <c r="J114" s="56">
        <f>VLOOKUP($A114,'2016'!$L$3:$P$371,J$5,FALSE)</f>
        <v>18.379000000000001</v>
      </c>
      <c r="K114" s="56">
        <f>100*VLOOKUP($A114,'2016'!$L$3:$P$371,K$5,FALSE)</f>
        <v>16.509999999999998</v>
      </c>
      <c r="M114" s="56">
        <f>VLOOKUP($A114,'2017'!$L$3:$P$371,M$5,FALSE)</f>
        <v>113.82</v>
      </c>
      <c r="N114" s="56">
        <f>VLOOKUP($A114,'2017'!$L$3:$P$371,N$5,FALSE)</f>
        <v>20.693000000000001</v>
      </c>
      <c r="O114" s="56">
        <f>100*VLOOKUP($A114,'2017'!$L$3:$P$371,O$5,FALSE)</f>
        <v>18.18</v>
      </c>
      <c r="Q114" s="56">
        <f>VLOOKUP($A114,'2018'!$L$3:$P$371,Q$5,FALSE)</f>
        <v>115.64</v>
      </c>
      <c r="R114" s="56">
        <f>VLOOKUP($A114,'2018'!$L$3:$P$371,R$5,FALSE)</f>
        <v>22.263000000000002</v>
      </c>
      <c r="S114" s="56">
        <f>100*VLOOKUP($A114,'2018'!$L$3:$P$371,S$5,FALSE)</f>
        <v>19.25</v>
      </c>
      <c r="U114" s="56">
        <f>VLOOKUP($A114,'2019'!$L$3:$P$371,U$5,FALSE)</f>
        <v>117.99</v>
      </c>
      <c r="V114" s="56">
        <f>VLOOKUP($A114,'2019'!$L$3:$P$371,V$5,FALSE)</f>
        <v>24.488</v>
      </c>
      <c r="W114" s="56">
        <f>100*VLOOKUP($A114,'2019'!$L$3:$P$371,W$5,FALSE)</f>
        <v>20.75</v>
      </c>
      <c r="Y114" s="56">
        <f>VLOOKUP($A114,'2020'!$C$3:$G$385,Y$5,FALSE)</f>
        <v>119.91</v>
      </c>
      <c r="Z114" s="56">
        <f>VLOOKUP($A114,'2020'!$C$3:$G$385,Z$5,FALSE)</f>
        <v>26.428000000000001</v>
      </c>
      <c r="AA114" s="56">
        <f>100*VLOOKUP($A114,'2020'!$C$3:$G$385,AA$5,FALSE)</f>
        <v>22.040000000000003</v>
      </c>
      <c r="AC114" s="56">
        <f>VLOOKUP($A114,'2021'!$C$3:$G$385,AC$5,FALSE)</f>
        <v>120.9</v>
      </c>
      <c r="AD114" s="56">
        <f>VLOOKUP($A114,'2021'!$C$3:$G$385,AD$5,FALSE)</f>
        <v>27.332000000000001</v>
      </c>
      <c r="AE114" s="56">
        <f>100*VLOOKUP($A114,'2021'!$C$3:$G$385,AE$5,FALSE)</f>
        <v>22.61</v>
      </c>
      <c r="AG114" s="56">
        <f>VLOOKUP($A114,'2022'!$C$3:$G$385,AG$5,FALSE)</f>
        <v>122.1</v>
      </c>
      <c r="AH114" s="56">
        <f>VLOOKUP($A114,'2022'!$C$3:$G$385,AH$5,FALSE)</f>
        <v>28.484000000000002</v>
      </c>
      <c r="AI114" s="56">
        <f>100*VLOOKUP($A114,'2022'!$C$3:$G$385,AI$5,FALSE)</f>
        <v>23.330000000000002</v>
      </c>
    </row>
    <row r="115" spans="1:35" x14ac:dyDescent="0.3">
      <c r="A115" t="s">
        <v>303</v>
      </c>
      <c r="B115" t="str">
        <f>VLOOKUP(A115,class!A$1:B$455,2,FALSE)</f>
        <v>Shire District</v>
      </c>
      <c r="C115" t="str">
        <f>IF(B115="Shire District",VLOOKUP(A115,counties!A$2:B$271,2,FALSE),"")</f>
        <v>Surrey</v>
      </c>
      <c r="D115" t="str">
        <f>VLOOKUP($A115,classifications!$A$3:$C$340,3,FALSE)</f>
        <v>Predominantly Urban</v>
      </c>
      <c r="E115" s="56">
        <f>VLOOKUP($A115,'2015'!$L$3:$P$372,E$5,FALSE)</f>
        <v>56.92</v>
      </c>
      <c r="F115" s="56">
        <f>VLOOKUP($A115,'2015'!$L$3:$P$372,F$5,FALSE)</f>
        <v>6.4710000000000001</v>
      </c>
      <c r="G115" s="56">
        <f>100*VLOOKUP($A115,'2015'!$L$3:$P$372,G$5,FALSE)</f>
        <v>11.37</v>
      </c>
      <c r="I115" s="56">
        <f>VLOOKUP($A115,'2016'!$L$3:$P$371,I$5,FALSE)</f>
        <v>57.46</v>
      </c>
      <c r="J115" s="56">
        <f>VLOOKUP($A115,'2016'!$L$3:$P$371,J$5,FALSE)</f>
        <v>6.5830000000000002</v>
      </c>
      <c r="K115" s="56">
        <f>100*VLOOKUP($A115,'2016'!$L$3:$P$371,K$5,FALSE)</f>
        <v>11.459999999999999</v>
      </c>
      <c r="M115" s="56">
        <f>VLOOKUP($A115,'2017'!$L$3:$P$371,M$5,FALSE)</f>
        <v>57.76</v>
      </c>
      <c r="N115" s="56">
        <f>VLOOKUP($A115,'2017'!$L$3:$P$371,N$5,FALSE)</f>
        <v>6.6360000000000001</v>
      </c>
      <c r="O115" s="56">
        <f>100*VLOOKUP($A115,'2017'!$L$3:$P$371,O$5,FALSE)</f>
        <v>11.49</v>
      </c>
      <c r="Q115" s="56">
        <f>VLOOKUP($A115,'2018'!$L$3:$P$371,Q$5,FALSE)</f>
        <v>58.18</v>
      </c>
      <c r="R115" s="56">
        <f>VLOOKUP($A115,'2018'!$L$3:$P$371,R$5,FALSE)</f>
        <v>6.8220000000000001</v>
      </c>
      <c r="S115" s="56">
        <f>100*VLOOKUP($A115,'2018'!$L$3:$P$371,S$5,FALSE)</f>
        <v>11.73</v>
      </c>
      <c r="U115" s="56">
        <f>VLOOKUP($A115,'2019'!$L$3:$P$371,U$5,FALSE)</f>
        <v>58.66</v>
      </c>
      <c r="V115" s="56">
        <f>VLOOKUP($A115,'2019'!$L$3:$P$371,V$5,FALSE)</f>
        <v>6.9290000000000003</v>
      </c>
      <c r="W115" s="56">
        <f>100*VLOOKUP($A115,'2019'!$L$3:$P$371,W$5,FALSE)</f>
        <v>11.81</v>
      </c>
      <c r="Y115" s="56">
        <f>VLOOKUP($A115,'2020'!$C$3:$G$385,Y$5,FALSE)</f>
        <v>59.03</v>
      </c>
      <c r="Z115" s="56">
        <f>VLOOKUP($A115,'2020'!$C$3:$G$385,Z$5,FALSE)</f>
        <v>6.883</v>
      </c>
      <c r="AA115" s="56">
        <f>100*VLOOKUP($A115,'2020'!$C$3:$G$385,AA$5,FALSE)</f>
        <v>11.66</v>
      </c>
      <c r="AC115" s="56">
        <f>VLOOKUP($A115,'2021'!$C$3:$G$385,AC$5,FALSE)</f>
        <v>59.46</v>
      </c>
      <c r="AD115" s="56">
        <f>VLOOKUP($A115,'2021'!$C$3:$G$385,AD$5,FALSE)</f>
        <v>6.758</v>
      </c>
      <c r="AE115" s="56">
        <f>100*VLOOKUP($A115,'2021'!$C$3:$G$385,AE$5,FALSE)</f>
        <v>11.37</v>
      </c>
      <c r="AG115" s="56">
        <f>VLOOKUP($A115,'2022'!$C$3:$G$385,AG$5,FALSE)</f>
        <v>60.38</v>
      </c>
      <c r="AH115" s="56">
        <f>VLOOKUP($A115,'2022'!$C$3:$G$385,AH$5,FALSE)</f>
        <v>7.1079999999999997</v>
      </c>
      <c r="AI115" s="56">
        <f>100*VLOOKUP($A115,'2022'!$C$3:$G$385,AI$5,FALSE)</f>
        <v>11.77</v>
      </c>
    </row>
    <row r="116" spans="1:35" x14ac:dyDescent="0.3">
      <c r="A116" t="s">
        <v>371</v>
      </c>
      <c r="B116" t="str">
        <f>VLOOKUP(A116,class!A$1:B$455,2,FALSE)</f>
        <v>London Borough</v>
      </c>
      <c r="C116" t="str">
        <f>IF(B116="Shire District",VLOOKUP(A116,counties!A$2:B$271,2,FALSE),"")</f>
        <v/>
      </c>
      <c r="D116" t="str">
        <f>VLOOKUP($A116,classifications!$A$3:$C$340,3,FALSE)</f>
        <v>Predominantly Urban</v>
      </c>
      <c r="E116" s="56">
        <f>VLOOKUP($A116,'2015'!$L$3:$P$372,E$5,FALSE)</f>
        <v>108.72</v>
      </c>
      <c r="F116" s="56">
        <f>VLOOKUP($A116,'2015'!$L$3:$P$372,F$5,FALSE)</f>
        <v>17.489999999999998</v>
      </c>
      <c r="G116" s="56">
        <f>100*VLOOKUP($A116,'2015'!$L$3:$P$372,G$5,FALSE)</f>
        <v>16.09</v>
      </c>
      <c r="I116" s="56">
        <f>VLOOKUP($A116,'2016'!$L$3:$P$371,I$5,FALSE)</f>
        <v>111.12</v>
      </c>
      <c r="J116" s="56">
        <f>VLOOKUP($A116,'2016'!$L$3:$P$371,J$5,FALSE)</f>
        <v>19.414999999999999</v>
      </c>
      <c r="K116" s="56">
        <f>100*VLOOKUP($A116,'2016'!$L$3:$P$371,K$5,FALSE)</f>
        <v>17.47</v>
      </c>
      <c r="M116" s="56">
        <f>VLOOKUP($A116,'2017'!$L$3:$P$371,M$5,FALSE)</f>
        <v>112.57</v>
      </c>
      <c r="N116" s="56">
        <f>VLOOKUP($A116,'2017'!$L$3:$P$371,N$5,FALSE)</f>
        <v>20.707000000000001</v>
      </c>
      <c r="O116" s="56">
        <f>100*VLOOKUP($A116,'2017'!$L$3:$P$371,O$5,FALSE)</f>
        <v>18.39</v>
      </c>
      <c r="Q116" s="56">
        <f>VLOOKUP($A116,'2018'!$L$3:$P$371,Q$5,FALSE)</f>
        <v>113.86</v>
      </c>
      <c r="R116" s="56">
        <f>VLOOKUP($A116,'2018'!$L$3:$P$371,R$5,FALSE)</f>
        <v>21.923999999999999</v>
      </c>
      <c r="S116" s="56">
        <f>100*VLOOKUP($A116,'2018'!$L$3:$P$371,S$5,FALSE)</f>
        <v>19.259999999999998</v>
      </c>
      <c r="U116" s="56">
        <f>VLOOKUP($A116,'2019'!$L$3:$P$371,U$5,FALSE)</f>
        <v>115.3</v>
      </c>
      <c r="V116" s="56">
        <f>VLOOKUP($A116,'2019'!$L$3:$P$371,V$5,FALSE)</f>
        <v>23.061</v>
      </c>
      <c r="W116" s="56">
        <f>100*VLOOKUP($A116,'2019'!$L$3:$P$371,W$5,FALSE)</f>
        <v>20</v>
      </c>
      <c r="Y116" s="56">
        <f>VLOOKUP($A116,'2020'!$C$3:$G$385,Y$5,FALSE)</f>
        <v>116.51</v>
      </c>
      <c r="Z116" s="56">
        <f>VLOOKUP($A116,'2020'!$C$3:$G$385,Z$5,FALSE)</f>
        <v>24.134</v>
      </c>
      <c r="AA116" s="56">
        <f>100*VLOOKUP($A116,'2020'!$C$3:$G$385,AA$5,FALSE)</f>
        <v>20.71</v>
      </c>
      <c r="AC116" s="56">
        <f>VLOOKUP($A116,'2021'!$C$3:$G$385,AC$5,FALSE)</f>
        <v>118.02</v>
      </c>
      <c r="AD116" s="56">
        <f>VLOOKUP($A116,'2021'!$C$3:$G$385,AD$5,FALSE)</f>
        <v>25.699000000000002</v>
      </c>
      <c r="AE116" s="56">
        <f>100*VLOOKUP($A116,'2021'!$C$3:$G$385,AE$5,FALSE)</f>
        <v>21.78</v>
      </c>
      <c r="AG116" s="56">
        <f>VLOOKUP($A116,'2022'!$C$3:$G$385,AG$5,FALSE)</f>
        <v>119.14</v>
      </c>
      <c r="AH116" s="56">
        <f>VLOOKUP($A116,'2022'!$C$3:$G$385,AH$5,FALSE)</f>
        <v>26.774999999999999</v>
      </c>
      <c r="AI116" s="56">
        <f>100*VLOOKUP($A116,'2022'!$C$3:$G$385,AI$5,FALSE)</f>
        <v>22.470000000000002</v>
      </c>
    </row>
    <row r="117" spans="1:35" x14ac:dyDescent="0.3">
      <c r="A117" t="s">
        <v>132</v>
      </c>
      <c r="B117" t="str">
        <f>VLOOKUP(A117,class!A$1:B$455,2,FALSE)</f>
        <v>Unitary Authority</v>
      </c>
      <c r="C117" t="str">
        <f>IF(B117="Shire District",VLOOKUP(A117,counties!A$2:B$271,2,FALSE),"")</f>
        <v/>
      </c>
      <c r="D117" t="str">
        <f>VLOOKUP($A117,classifications!$A$3:$C$340,3,FALSE)</f>
        <v>Predominantly Urban</v>
      </c>
      <c r="E117" s="56">
        <f>VLOOKUP($A117,'2015'!$L$3:$P$372,E$5,FALSE)</f>
        <v>55.43</v>
      </c>
      <c r="F117" s="56">
        <f>VLOOKUP($A117,'2015'!$L$3:$P$372,F$5,FALSE)</f>
        <v>1.7270000000000001</v>
      </c>
      <c r="G117" s="56">
        <f>100*VLOOKUP($A117,'2015'!$L$3:$P$372,G$5,FALSE)</f>
        <v>3.1199999999999997</v>
      </c>
      <c r="I117" s="56">
        <f>VLOOKUP($A117,'2016'!$L$3:$P$371,I$5,FALSE)</f>
        <v>55.81</v>
      </c>
      <c r="J117" s="56">
        <f>VLOOKUP($A117,'2016'!$L$3:$P$371,J$5,FALSE)</f>
        <v>1.0660000000000001</v>
      </c>
      <c r="K117" s="56">
        <f>100*VLOOKUP($A117,'2016'!$L$3:$P$371,K$5,FALSE)</f>
        <v>1.91</v>
      </c>
      <c r="M117" s="56">
        <f>VLOOKUP($A117,'2017'!$L$3:$P$371,M$5,FALSE)</f>
        <v>56.41</v>
      </c>
      <c r="N117" s="56">
        <f>VLOOKUP($A117,'2017'!$L$3:$P$371,N$5,FALSE)</f>
        <v>1.4</v>
      </c>
      <c r="O117" s="56">
        <f>100*VLOOKUP($A117,'2017'!$L$3:$P$371,O$5,FALSE)</f>
        <v>2.48</v>
      </c>
      <c r="Q117" s="56">
        <f>VLOOKUP($A117,'2018'!$L$3:$P$371,Q$5,FALSE)</f>
        <v>57.09</v>
      </c>
      <c r="R117" s="56">
        <f>VLOOKUP($A117,'2018'!$L$3:$P$371,R$5,FALSE)</f>
        <v>1.423</v>
      </c>
      <c r="S117" s="56">
        <f>100*VLOOKUP($A117,'2018'!$L$3:$P$371,S$5,FALSE)</f>
        <v>2.4899999999999998</v>
      </c>
      <c r="U117" s="56">
        <f>VLOOKUP($A117,'2019'!$L$3:$P$371,U$5,FALSE)</f>
        <v>57.71</v>
      </c>
      <c r="V117" s="56">
        <f>VLOOKUP($A117,'2019'!$L$3:$P$371,V$5,FALSE)</f>
        <v>1.8140000000000001</v>
      </c>
      <c r="W117" s="56">
        <f>100*VLOOKUP($A117,'2019'!$L$3:$P$371,W$5,FALSE)</f>
        <v>3.1399999999999997</v>
      </c>
      <c r="Y117" s="56">
        <f>VLOOKUP($A117,'2020'!$C$3:$G$385,Y$5,FALSE)</f>
        <v>58.05</v>
      </c>
      <c r="Z117" s="56">
        <f>VLOOKUP($A117,'2020'!$C$3:$G$385,Z$5,FALSE)</f>
        <v>2.0859999999999999</v>
      </c>
      <c r="AA117" s="56">
        <f>100*VLOOKUP($A117,'2020'!$C$3:$G$385,AA$5,FALSE)</f>
        <v>3.5900000000000003</v>
      </c>
      <c r="AC117" s="56">
        <f>VLOOKUP($A117,'2021'!$C$3:$G$385,AC$5,FALSE)</f>
        <v>58.41</v>
      </c>
      <c r="AD117" s="56">
        <f>VLOOKUP($A117,'2021'!$C$3:$G$385,AD$5,FALSE)</f>
        <v>2.246</v>
      </c>
      <c r="AE117" s="56">
        <f>100*VLOOKUP($A117,'2021'!$C$3:$G$385,AE$5,FALSE)</f>
        <v>3.85</v>
      </c>
      <c r="AG117" s="56">
        <f>VLOOKUP($A117,'2022'!$C$3:$G$385,AG$5,FALSE)</f>
        <v>58.53</v>
      </c>
      <c r="AH117" s="56">
        <f>VLOOKUP($A117,'2022'!$C$3:$G$385,AH$5,FALSE)</f>
        <v>2.1680000000000001</v>
      </c>
      <c r="AI117" s="56">
        <f>100*VLOOKUP($A117,'2022'!$C$3:$G$385,AI$5,FALSE)</f>
        <v>3.6999999999999997</v>
      </c>
    </row>
    <row r="118" spans="1:35" x14ac:dyDescent="0.3">
      <c r="A118" t="s">
        <v>372</v>
      </c>
      <c r="B118" t="str">
        <f>VLOOKUP(A118,class!A$1:B$455,2,FALSE)</f>
        <v>London Borough</v>
      </c>
      <c r="C118" t="str">
        <f>IF(B118="Shire District",VLOOKUP(A118,counties!A$2:B$271,2,FALSE),"")</f>
        <v/>
      </c>
      <c r="D118" t="str">
        <f>VLOOKUP($A118,classifications!$A$3:$C$340,3,FALSE)</f>
        <v>Predominantly Urban</v>
      </c>
      <c r="E118" s="56">
        <f>VLOOKUP($A118,'2015'!$L$3:$P$372,E$5,FALSE)</f>
        <v>85.09</v>
      </c>
      <c r="F118" s="56">
        <f>VLOOKUP($A118,'2015'!$L$3:$P$372,F$5,FALSE)</f>
        <v>10.337</v>
      </c>
      <c r="G118" s="56">
        <f>100*VLOOKUP($A118,'2015'!$L$3:$P$372,G$5,FALSE)</f>
        <v>12.15</v>
      </c>
      <c r="I118" s="56">
        <f>VLOOKUP($A118,'2016'!$L$3:$P$371,I$5,FALSE)</f>
        <v>86.46</v>
      </c>
      <c r="J118" s="56">
        <f>VLOOKUP($A118,'2016'!$L$3:$P$371,J$5,FALSE)</f>
        <v>11.631</v>
      </c>
      <c r="K118" s="56">
        <f>100*VLOOKUP($A118,'2016'!$L$3:$P$371,K$5,FALSE)</f>
        <v>13.450000000000001</v>
      </c>
      <c r="M118" s="56">
        <f>VLOOKUP($A118,'2017'!$L$3:$P$371,M$5,FALSE)</f>
        <v>87.37</v>
      </c>
      <c r="N118" s="56">
        <f>VLOOKUP($A118,'2017'!$L$3:$P$371,N$5,FALSE)</f>
        <v>12.438000000000001</v>
      </c>
      <c r="O118" s="56">
        <f>100*VLOOKUP($A118,'2017'!$L$3:$P$371,O$5,FALSE)</f>
        <v>14.24</v>
      </c>
      <c r="Q118" s="56">
        <f>VLOOKUP($A118,'2018'!$L$3:$P$371,Q$5,FALSE)</f>
        <v>88.18</v>
      </c>
      <c r="R118" s="56">
        <f>VLOOKUP($A118,'2018'!$L$3:$P$371,R$5,FALSE)</f>
        <v>13.343999999999999</v>
      </c>
      <c r="S118" s="56">
        <f>100*VLOOKUP($A118,'2018'!$L$3:$P$371,S$5,FALSE)</f>
        <v>15.129999999999999</v>
      </c>
      <c r="U118" s="56">
        <f>VLOOKUP($A118,'2019'!$L$3:$P$371,U$5,FALSE)</f>
        <v>89.88</v>
      </c>
      <c r="V118" s="56">
        <f>VLOOKUP($A118,'2019'!$L$3:$P$371,V$5,FALSE)</f>
        <v>14.927</v>
      </c>
      <c r="W118" s="56">
        <f>100*VLOOKUP($A118,'2019'!$L$3:$P$371,W$5,FALSE)</f>
        <v>16.61</v>
      </c>
      <c r="Y118" s="56">
        <f>VLOOKUP($A118,'2020'!$C$3:$G$385,Y$5,FALSE)</f>
        <v>90.52</v>
      </c>
      <c r="Z118" s="56">
        <f>VLOOKUP($A118,'2020'!$C$3:$G$385,Z$5,FALSE)</f>
        <v>15.353</v>
      </c>
      <c r="AA118" s="56">
        <f>100*VLOOKUP($A118,'2020'!$C$3:$G$385,AA$5,FALSE)</f>
        <v>16.96</v>
      </c>
      <c r="AC118" s="56">
        <f>VLOOKUP($A118,'2021'!$C$3:$G$385,AC$5,FALSE)</f>
        <v>91.5</v>
      </c>
      <c r="AD118" s="56">
        <f>VLOOKUP($A118,'2021'!$C$3:$G$385,AD$5,FALSE)</f>
        <v>16.423999999999999</v>
      </c>
      <c r="AE118" s="56">
        <f>100*VLOOKUP($A118,'2021'!$C$3:$G$385,AE$5,FALSE)</f>
        <v>17.95</v>
      </c>
      <c r="AG118" s="56">
        <f>VLOOKUP($A118,'2022'!$C$3:$G$385,AG$5,FALSE)</f>
        <v>92.62</v>
      </c>
      <c r="AH118" s="56">
        <f>VLOOKUP($A118,'2022'!$C$3:$G$385,AH$5,FALSE)</f>
        <v>17.622</v>
      </c>
      <c r="AI118" s="56">
        <f>100*VLOOKUP($A118,'2022'!$C$3:$G$385,AI$5,FALSE)</f>
        <v>19.03</v>
      </c>
    </row>
    <row r="119" spans="1:35" x14ac:dyDescent="0.3">
      <c r="A119" t="s">
        <v>50</v>
      </c>
      <c r="B119" t="str">
        <f>VLOOKUP(A119,class!A$1:B$455,2,FALSE)</f>
        <v>Shire District</v>
      </c>
      <c r="C119" t="str">
        <f>IF(B119="Shire District",VLOOKUP(A119,counties!A$2:B$271,2,FALSE),"")</f>
        <v>Leicestershire</v>
      </c>
      <c r="D119" t="str">
        <f>VLOOKUP($A119,classifications!$A$3:$C$340,3,FALSE)</f>
        <v>Predominantly Rural</v>
      </c>
      <c r="E119" s="56">
        <f>VLOOKUP($A119,'2015'!$L$3:$P$372,E$5,FALSE)</f>
        <v>37.35</v>
      </c>
      <c r="F119" s="56">
        <f>VLOOKUP($A119,'2015'!$L$3:$P$372,F$5,FALSE)</f>
        <v>6.0540000000000003</v>
      </c>
      <c r="G119" s="56">
        <f>100*VLOOKUP($A119,'2015'!$L$3:$P$372,G$5,FALSE)</f>
        <v>16.21</v>
      </c>
      <c r="I119" s="56">
        <f>VLOOKUP($A119,'2016'!$L$3:$P$371,I$5,FALSE)</f>
        <v>37.97</v>
      </c>
      <c r="J119" s="56">
        <f>VLOOKUP($A119,'2016'!$L$3:$P$371,J$5,FALSE)</f>
        <v>5.7430000000000003</v>
      </c>
      <c r="K119" s="56">
        <f>100*VLOOKUP($A119,'2016'!$L$3:$P$371,K$5,FALSE)</f>
        <v>15.129999999999999</v>
      </c>
      <c r="M119" s="56">
        <f>VLOOKUP($A119,'2017'!$L$3:$P$371,M$5,FALSE)</f>
        <v>38.51</v>
      </c>
      <c r="N119" s="56">
        <f>VLOOKUP($A119,'2017'!$L$3:$P$371,N$5,FALSE)</f>
        <v>5.5410000000000004</v>
      </c>
      <c r="O119" s="56">
        <f>100*VLOOKUP($A119,'2017'!$L$3:$P$371,O$5,FALSE)</f>
        <v>14.39</v>
      </c>
      <c r="Q119" s="56">
        <f>VLOOKUP($A119,'2018'!$L$3:$P$371,Q$5,FALSE)</f>
        <v>39.090000000000003</v>
      </c>
      <c r="R119" s="56">
        <f>VLOOKUP($A119,'2018'!$L$3:$P$371,R$5,FALSE)</f>
        <v>4.8330000000000002</v>
      </c>
      <c r="S119" s="56">
        <f>100*VLOOKUP($A119,'2018'!$L$3:$P$371,S$5,FALSE)</f>
        <v>12.36</v>
      </c>
      <c r="U119" s="56">
        <f>VLOOKUP($A119,'2019'!$L$3:$P$371,U$5,FALSE)</f>
        <v>39.75</v>
      </c>
      <c r="V119" s="56">
        <f>VLOOKUP($A119,'2019'!$L$3:$P$371,V$5,FALSE)</f>
        <v>4.2380000000000004</v>
      </c>
      <c r="W119" s="56">
        <f>100*VLOOKUP($A119,'2019'!$L$3:$P$371,W$5,FALSE)</f>
        <v>10.66</v>
      </c>
      <c r="Y119" s="56">
        <f>VLOOKUP($A119,'2020'!$C$3:$G$385,Y$5,FALSE)</f>
        <v>40.630000000000003</v>
      </c>
      <c r="Z119" s="56">
        <f>VLOOKUP($A119,'2020'!$C$3:$G$385,Z$5,FALSE)</f>
        <v>4.9139999999999997</v>
      </c>
      <c r="AA119" s="56">
        <f>100*VLOOKUP($A119,'2020'!$C$3:$G$385,AA$5,FALSE)</f>
        <v>12.09</v>
      </c>
      <c r="AC119" s="56">
        <f>VLOOKUP($A119,'2021'!$C$3:$G$385,AC$5,FALSE)</f>
        <v>41.57</v>
      </c>
      <c r="AD119" s="56">
        <f>VLOOKUP($A119,'2021'!$C$3:$G$385,AD$5,FALSE)</f>
        <v>5.0350000000000001</v>
      </c>
      <c r="AE119" s="56">
        <f>100*VLOOKUP($A119,'2021'!$C$3:$G$385,AE$5,FALSE)</f>
        <v>12.11</v>
      </c>
      <c r="AG119" s="56">
        <f>VLOOKUP($A119,'2022'!$C$3:$G$385,AG$5,FALSE)</f>
        <v>42.66</v>
      </c>
      <c r="AH119" s="56">
        <f>VLOOKUP($A119,'2022'!$C$3:$G$385,AH$5,FALSE)</f>
        <v>5.306</v>
      </c>
      <c r="AI119" s="56">
        <f>100*VLOOKUP($A119,'2022'!$C$3:$G$385,AI$5,FALSE)</f>
        <v>12.44</v>
      </c>
    </row>
    <row r="120" spans="1:35" x14ac:dyDescent="0.3">
      <c r="A120" t="s">
        <v>373</v>
      </c>
      <c r="B120" t="str">
        <f>VLOOKUP(A120,class!A$1:B$455,2,FALSE)</f>
        <v>London Borough</v>
      </c>
      <c r="C120" t="str">
        <f>IF(B120="Shire District",VLOOKUP(A120,counties!A$2:B$271,2,FALSE),"")</f>
        <v/>
      </c>
      <c r="D120" t="str">
        <f>VLOOKUP($A120,classifications!$A$3:$C$340,3,FALSE)</f>
        <v>Predominantly Urban</v>
      </c>
      <c r="E120" s="56">
        <f>VLOOKUP($A120,'2015'!$L$3:$P$372,E$5,FALSE)</f>
        <v>106.51</v>
      </c>
      <c r="F120" s="56">
        <f>VLOOKUP($A120,'2015'!$L$3:$P$372,F$5,FALSE)</f>
        <v>10.122</v>
      </c>
      <c r="G120" s="56">
        <f>100*VLOOKUP($A120,'2015'!$L$3:$P$372,G$5,FALSE)</f>
        <v>9.5</v>
      </c>
      <c r="I120" s="56">
        <f>VLOOKUP($A120,'2016'!$L$3:$P$371,I$5,FALSE)</f>
        <v>107.33</v>
      </c>
      <c r="J120" s="56">
        <f>VLOOKUP($A120,'2016'!$L$3:$P$371,J$5,FALSE)</f>
        <v>10.83</v>
      </c>
      <c r="K120" s="56">
        <f>100*VLOOKUP($A120,'2016'!$L$3:$P$371,K$5,FALSE)</f>
        <v>10.09</v>
      </c>
      <c r="M120" s="56">
        <f>VLOOKUP($A120,'2017'!$L$3:$P$371,M$5,FALSE)</f>
        <v>108.21</v>
      </c>
      <c r="N120" s="56">
        <f>VLOOKUP($A120,'2017'!$L$3:$P$371,N$5,FALSE)</f>
        <v>11.467000000000001</v>
      </c>
      <c r="O120" s="56">
        <f>100*VLOOKUP($A120,'2017'!$L$3:$P$371,O$5,FALSE)</f>
        <v>10.6</v>
      </c>
      <c r="Q120" s="56">
        <f>VLOOKUP($A120,'2018'!$L$3:$P$371,Q$5,FALSE)</f>
        <v>108.91</v>
      </c>
      <c r="R120" s="56">
        <f>VLOOKUP($A120,'2018'!$L$3:$P$371,R$5,FALSE)</f>
        <v>12.391</v>
      </c>
      <c r="S120" s="56">
        <f>100*VLOOKUP($A120,'2018'!$L$3:$P$371,S$5,FALSE)</f>
        <v>11.379999999999999</v>
      </c>
      <c r="U120" s="56">
        <f>VLOOKUP($A120,'2019'!$L$3:$P$371,U$5,FALSE)</f>
        <v>109.63</v>
      </c>
      <c r="V120" s="56">
        <f>VLOOKUP($A120,'2019'!$L$3:$P$371,V$5,FALSE)</f>
        <v>13.007999999999999</v>
      </c>
      <c r="W120" s="56">
        <f>100*VLOOKUP($A120,'2019'!$L$3:$P$371,W$5,FALSE)</f>
        <v>11.87</v>
      </c>
      <c r="Y120" s="56">
        <f>VLOOKUP($A120,'2020'!$C$3:$G$385,Y$5,FALSE)</f>
        <v>110.02</v>
      </c>
      <c r="Z120" s="56">
        <f>VLOOKUP($A120,'2020'!$C$3:$G$385,Z$5,FALSE)</f>
        <v>13.241</v>
      </c>
      <c r="AA120" s="56">
        <f>100*VLOOKUP($A120,'2020'!$C$3:$G$385,AA$5,FALSE)</f>
        <v>12.04</v>
      </c>
      <c r="AC120" s="56">
        <f>VLOOKUP($A120,'2021'!$C$3:$G$385,AC$5,FALSE)</f>
        <v>110.8</v>
      </c>
      <c r="AD120" s="56">
        <f>VLOOKUP($A120,'2021'!$C$3:$G$385,AD$5,FALSE)</f>
        <v>14.051</v>
      </c>
      <c r="AE120" s="56">
        <f>100*VLOOKUP($A120,'2021'!$C$3:$G$385,AE$5,FALSE)</f>
        <v>12.68</v>
      </c>
      <c r="AG120" s="56">
        <f>VLOOKUP($A120,'2022'!$C$3:$G$385,AG$5,FALSE)</f>
        <v>112.33</v>
      </c>
      <c r="AH120" s="56">
        <f>VLOOKUP($A120,'2022'!$C$3:$G$385,AH$5,FALSE)</f>
        <v>15.436</v>
      </c>
      <c r="AI120" s="56">
        <f>100*VLOOKUP($A120,'2022'!$C$3:$G$385,AI$5,FALSE)</f>
        <v>13.74</v>
      </c>
    </row>
    <row r="121" spans="1:35" x14ac:dyDescent="0.3">
      <c r="A121" t="s">
        <v>218</v>
      </c>
      <c r="B121" t="str">
        <f>VLOOKUP(A121,class!A$1:B$455,2,FALSE)</f>
        <v>Shire District</v>
      </c>
      <c r="C121" t="str">
        <f>IF(B121="Shire District",VLOOKUP(A121,counties!A$2:B$271,2,FALSE),"")</f>
        <v>Essex</v>
      </c>
      <c r="D121" t="str">
        <f>VLOOKUP($A121,classifications!$A$3:$C$340,3,FALSE)</f>
        <v>Predominantly Urban</v>
      </c>
      <c r="E121" s="56">
        <f>VLOOKUP($A121,'2015'!$L$3:$P$372,E$5,FALSE)</f>
        <v>36.35</v>
      </c>
      <c r="F121" s="56">
        <f>VLOOKUP($A121,'2015'!$L$3:$P$372,F$5,FALSE)</f>
        <v>1.9870000000000001</v>
      </c>
      <c r="G121" s="56">
        <f>100*VLOOKUP($A121,'2015'!$L$3:$P$372,G$5,FALSE)</f>
        <v>5.47</v>
      </c>
      <c r="I121" s="56">
        <f>VLOOKUP($A121,'2016'!$L$3:$P$371,I$5,FALSE)</f>
        <v>36.590000000000003</v>
      </c>
      <c r="J121" s="56">
        <f>VLOOKUP($A121,'2016'!$L$3:$P$371,J$5,FALSE)</f>
        <v>1.885</v>
      </c>
      <c r="K121" s="56">
        <f>100*VLOOKUP($A121,'2016'!$L$3:$P$371,K$5,FALSE)</f>
        <v>5.1499999999999995</v>
      </c>
      <c r="M121" s="56">
        <f>VLOOKUP($A121,'2017'!$L$3:$P$371,M$5,FALSE)</f>
        <v>36.869999999999997</v>
      </c>
      <c r="N121" s="56">
        <f>VLOOKUP($A121,'2017'!$L$3:$P$371,N$5,FALSE)</f>
        <v>2.081</v>
      </c>
      <c r="O121" s="56">
        <f>100*VLOOKUP($A121,'2017'!$L$3:$P$371,O$5,FALSE)</f>
        <v>5.64</v>
      </c>
      <c r="Q121" s="56">
        <f>VLOOKUP($A121,'2018'!$L$3:$P$371,Q$5,FALSE)</f>
        <v>37.21</v>
      </c>
      <c r="R121" s="56">
        <f>VLOOKUP($A121,'2018'!$L$3:$P$371,R$5,FALSE)</f>
        <v>1.946</v>
      </c>
      <c r="S121" s="56">
        <f>100*VLOOKUP($A121,'2018'!$L$3:$P$371,S$5,FALSE)</f>
        <v>5.2299999999999995</v>
      </c>
      <c r="U121" s="56">
        <f>VLOOKUP($A121,'2019'!$L$3:$P$371,U$5,FALSE)</f>
        <v>37.67</v>
      </c>
      <c r="V121" s="56">
        <f>VLOOKUP($A121,'2019'!$L$3:$P$371,V$5,FALSE)</f>
        <v>1.806</v>
      </c>
      <c r="W121" s="56">
        <f>100*VLOOKUP($A121,'2019'!$L$3:$P$371,W$5,FALSE)</f>
        <v>4.79</v>
      </c>
      <c r="Y121" s="56">
        <f>VLOOKUP($A121,'2020'!$C$3:$G$385,Y$5,FALSE)</f>
        <v>38.4</v>
      </c>
      <c r="Z121" s="56">
        <f>VLOOKUP($A121,'2020'!$C$3:$G$385,Z$5,FALSE)</f>
        <v>1.964</v>
      </c>
      <c r="AA121" s="56">
        <f>100*VLOOKUP($A121,'2020'!$C$3:$G$385,AA$5,FALSE)</f>
        <v>5.1100000000000003</v>
      </c>
      <c r="AC121" s="56">
        <f>VLOOKUP($A121,'2021'!$C$3:$G$385,AC$5,FALSE)</f>
        <v>38.97</v>
      </c>
      <c r="AD121" s="56">
        <f>VLOOKUP($A121,'2021'!$C$3:$G$385,AD$5,FALSE)</f>
        <v>2.1819999999999999</v>
      </c>
      <c r="AE121" s="56">
        <f>100*VLOOKUP($A121,'2021'!$C$3:$G$385,AE$5,FALSE)</f>
        <v>5.6000000000000005</v>
      </c>
      <c r="AG121" s="56">
        <f>VLOOKUP($A121,'2022'!$C$3:$G$385,AG$5,FALSE)</f>
        <v>39.549999999999997</v>
      </c>
      <c r="AH121" s="56">
        <f>VLOOKUP($A121,'2022'!$C$3:$G$385,AH$5,FALSE)</f>
        <v>2.3109999999999999</v>
      </c>
      <c r="AI121" s="56">
        <f>100*VLOOKUP($A121,'2022'!$C$3:$G$385,AI$5,FALSE)</f>
        <v>5.84</v>
      </c>
    </row>
    <row r="122" spans="1:35" x14ac:dyDescent="0.3">
      <c r="A122" t="s">
        <v>374</v>
      </c>
      <c r="B122" t="str">
        <f>VLOOKUP(A122,class!A$1:B$455,2,FALSE)</f>
        <v>London Borough</v>
      </c>
      <c r="C122" t="str">
        <f>IF(B122="Shire District",VLOOKUP(A122,counties!A$2:B$271,2,FALSE),"")</f>
        <v/>
      </c>
      <c r="D122" t="str">
        <f>VLOOKUP($A122,classifications!$A$3:$C$340,3,FALSE)</f>
        <v>Predominantly Urban</v>
      </c>
      <c r="E122" s="56">
        <f>VLOOKUP($A122,'2015'!$L$3:$P$372,E$5,FALSE)</f>
        <v>88.32</v>
      </c>
      <c r="F122" s="56">
        <f>VLOOKUP($A122,'2015'!$L$3:$P$372,F$5,FALSE)</f>
        <v>5.6589999999999998</v>
      </c>
      <c r="G122" s="56">
        <f>100*VLOOKUP($A122,'2015'!$L$3:$P$372,G$5,FALSE)</f>
        <v>6.41</v>
      </c>
      <c r="I122" s="56">
        <f>VLOOKUP($A122,'2016'!$L$3:$P$371,I$5,FALSE)</f>
        <v>89.74</v>
      </c>
      <c r="J122" s="56">
        <f>VLOOKUP($A122,'2016'!$L$3:$P$371,J$5,FALSE)</f>
        <v>6.45</v>
      </c>
      <c r="K122" s="56">
        <f>100*VLOOKUP($A122,'2016'!$L$3:$P$371,K$5,FALSE)</f>
        <v>7.19</v>
      </c>
      <c r="M122" s="56">
        <f>VLOOKUP($A122,'2017'!$L$3:$P$371,M$5,FALSE)</f>
        <v>90.53</v>
      </c>
      <c r="N122" s="56">
        <f>VLOOKUP($A122,'2017'!$L$3:$P$371,N$5,FALSE)</f>
        <v>6.8380000000000001</v>
      </c>
      <c r="O122" s="56">
        <f>100*VLOOKUP($A122,'2017'!$L$3:$P$371,O$5,FALSE)</f>
        <v>7.55</v>
      </c>
      <c r="Q122" s="56">
        <f>VLOOKUP($A122,'2018'!$L$3:$P$371,Q$5,FALSE)</f>
        <v>91.14</v>
      </c>
      <c r="R122" s="56">
        <f>VLOOKUP($A122,'2018'!$L$3:$P$371,R$5,FALSE)</f>
        <v>7.0590000000000002</v>
      </c>
      <c r="S122" s="56">
        <f>100*VLOOKUP($A122,'2018'!$L$3:$P$371,S$5,FALSE)</f>
        <v>7.75</v>
      </c>
      <c r="U122" s="56">
        <f>VLOOKUP($A122,'2019'!$L$3:$P$371,U$5,FALSE)</f>
        <v>92.45</v>
      </c>
      <c r="V122" s="56">
        <f>VLOOKUP($A122,'2019'!$L$3:$P$371,V$5,FALSE)</f>
        <v>8.1519999999999992</v>
      </c>
      <c r="W122" s="56">
        <f>100*VLOOKUP($A122,'2019'!$L$3:$P$371,W$5,FALSE)</f>
        <v>8.82</v>
      </c>
      <c r="Y122" s="56">
        <f>VLOOKUP($A122,'2020'!$C$3:$G$385,Y$5,FALSE)</f>
        <v>93.49</v>
      </c>
      <c r="Z122" s="56">
        <f>VLOOKUP($A122,'2020'!$C$3:$G$385,Z$5,FALSE)</f>
        <v>8.9510000000000005</v>
      </c>
      <c r="AA122" s="56">
        <f>100*VLOOKUP($A122,'2020'!$C$3:$G$385,AA$5,FALSE)</f>
        <v>9.5699999999999985</v>
      </c>
      <c r="AC122" s="56">
        <f>VLOOKUP($A122,'2021'!$C$3:$G$385,AC$5,FALSE)</f>
        <v>94.45</v>
      </c>
      <c r="AD122" s="56">
        <f>VLOOKUP($A122,'2021'!$C$3:$G$385,AD$5,FALSE)</f>
        <v>9.75</v>
      </c>
      <c r="AE122" s="56">
        <f>100*VLOOKUP($A122,'2021'!$C$3:$G$385,AE$5,FALSE)</f>
        <v>10.32</v>
      </c>
      <c r="AG122" s="56">
        <f>VLOOKUP($A122,'2022'!$C$3:$G$385,AG$5,FALSE)</f>
        <v>95.28</v>
      </c>
      <c r="AH122" s="56">
        <f>VLOOKUP($A122,'2022'!$C$3:$G$385,AH$5,FALSE)</f>
        <v>10.423</v>
      </c>
      <c r="AI122" s="56">
        <f>100*VLOOKUP($A122,'2022'!$C$3:$G$385,AI$5,FALSE)</f>
        <v>10.94</v>
      </c>
    </row>
    <row r="123" spans="1:35" x14ac:dyDescent="0.3">
      <c r="A123" t="s">
        <v>229</v>
      </c>
      <c r="B123" t="str">
        <f>VLOOKUP(A123,class!A$1:B$455,2,FALSE)</f>
        <v>Shire District</v>
      </c>
      <c r="C123" t="str">
        <f>IF(B123="Shire District",VLOOKUP(A123,counties!A$2:B$271,2,FALSE),"")</f>
        <v>Hampshire</v>
      </c>
      <c r="D123" t="str">
        <f>VLOOKUP($A123,classifications!$A$3:$C$340,3,FALSE)</f>
        <v>Urban with Significant Rural</v>
      </c>
      <c r="E123" s="56">
        <f>VLOOKUP($A123,'2015'!$L$3:$P$372,E$5,FALSE)</f>
        <v>37.549999999999997</v>
      </c>
      <c r="F123" s="56">
        <f>VLOOKUP($A123,'2015'!$L$3:$P$372,F$5,FALSE)</f>
        <v>3.609</v>
      </c>
      <c r="G123" s="56">
        <f>100*VLOOKUP($A123,'2015'!$L$3:$P$372,G$5,FALSE)</f>
        <v>9.6100000000000012</v>
      </c>
      <c r="I123" s="56">
        <f>VLOOKUP($A123,'2016'!$L$3:$P$371,I$5,FALSE)</f>
        <v>38.200000000000003</v>
      </c>
      <c r="J123" s="56">
        <f>VLOOKUP($A123,'2016'!$L$3:$P$371,J$5,FALSE)</f>
        <v>3.1760000000000002</v>
      </c>
      <c r="K123" s="56">
        <f>100*VLOOKUP($A123,'2016'!$L$3:$P$371,K$5,FALSE)</f>
        <v>8.3099999999999987</v>
      </c>
      <c r="M123" s="56">
        <f>VLOOKUP($A123,'2017'!$L$3:$P$371,M$5,FALSE)</f>
        <v>38.700000000000003</v>
      </c>
      <c r="N123" s="56">
        <f>VLOOKUP($A123,'2017'!$L$3:$P$371,N$5,FALSE)</f>
        <v>3.2829999999999999</v>
      </c>
      <c r="O123" s="56">
        <f>100*VLOOKUP($A123,'2017'!$L$3:$P$371,O$5,FALSE)</f>
        <v>8.48</v>
      </c>
      <c r="Q123" s="56">
        <f>VLOOKUP($A123,'2018'!$L$3:$P$371,Q$5,FALSE)</f>
        <v>39.19</v>
      </c>
      <c r="R123" s="56">
        <f>VLOOKUP($A123,'2018'!$L$3:$P$371,R$5,FALSE)</f>
        <v>3.1859999999999999</v>
      </c>
      <c r="S123" s="56">
        <f>100*VLOOKUP($A123,'2018'!$L$3:$P$371,S$5,FALSE)</f>
        <v>8.129999999999999</v>
      </c>
      <c r="U123" s="56">
        <f>VLOOKUP($A123,'2019'!$L$3:$P$371,U$5,FALSE)</f>
        <v>39.78</v>
      </c>
      <c r="V123" s="56">
        <f>VLOOKUP($A123,'2019'!$L$3:$P$371,V$5,FALSE)</f>
        <v>3.0539999999999998</v>
      </c>
      <c r="W123" s="56">
        <f>100*VLOOKUP($A123,'2019'!$L$3:$P$371,W$5,FALSE)</f>
        <v>7.68</v>
      </c>
      <c r="Y123" s="56">
        <f>VLOOKUP($A123,'2020'!$C$3:$G$385,Y$5,FALSE)</f>
        <v>40.409999999999997</v>
      </c>
      <c r="Z123" s="56">
        <f>VLOOKUP($A123,'2020'!$C$3:$G$385,Z$5,FALSE)</f>
        <v>3.3410000000000002</v>
      </c>
      <c r="AA123" s="56">
        <f>100*VLOOKUP($A123,'2020'!$C$3:$G$385,AA$5,FALSE)</f>
        <v>8.27</v>
      </c>
      <c r="AC123" s="56">
        <f>VLOOKUP($A123,'2021'!$C$3:$G$385,AC$5,FALSE)</f>
        <v>41.06</v>
      </c>
      <c r="AD123" s="56">
        <f>VLOOKUP($A123,'2021'!$C$3:$G$385,AD$5,FALSE)</f>
        <v>3.3340000000000001</v>
      </c>
      <c r="AE123" s="56">
        <f>100*VLOOKUP($A123,'2021'!$C$3:$G$385,AE$5,FALSE)</f>
        <v>8.1199999999999992</v>
      </c>
      <c r="AG123" s="56">
        <f>VLOOKUP($A123,'2022'!$C$3:$G$385,AG$5,FALSE)</f>
        <v>41.71</v>
      </c>
      <c r="AH123" s="56">
        <f>VLOOKUP($A123,'2022'!$C$3:$G$385,AH$5,FALSE)</f>
        <v>3.83</v>
      </c>
      <c r="AI123" s="56">
        <f>100*VLOOKUP($A123,'2022'!$C$3:$G$385,AI$5,FALSE)</f>
        <v>9.1800000000000015</v>
      </c>
    </row>
    <row r="124" spans="1:35" x14ac:dyDescent="0.3">
      <c r="A124" t="s">
        <v>122</v>
      </c>
      <c r="B124" t="str">
        <f>VLOOKUP(A124,class!A$1:B$455,2,FALSE)</f>
        <v>Unitary Authority</v>
      </c>
      <c r="C124" t="str">
        <f>IF(B124="Shire District",VLOOKUP(A124,counties!A$2:B$271,2,FALSE),"")</f>
        <v/>
      </c>
      <c r="D124" t="str">
        <f>VLOOKUP($A124,classifications!$A$3:$C$340,3,FALSE)</f>
        <v>Predominantly Urban</v>
      </c>
      <c r="E124" s="56">
        <f>VLOOKUP($A124,'2015'!$L$3:$P$372,E$5,FALSE)</f>
        <v>42.87</v>
      </c>
      <c r="F124" s="56">
        <f>VLOOKUP($A124,'2015'!$L$3:$P$372,F$5,FALSE)</f>
        <v>1.7</v>
      </c>
      <c r="G124" s="56">
        <f>100*VLOOKUP($A124,'2015'!$L$3:$P$372,G$5,FALSE)</f>
        <v>3.9699999999999998</v>
      </c>
      <c r="I124" s="56">
        <f>VLOOKUP($A124,'2016'!$L$3:$P$371,I$5,FALSE)</f>
        <v>43.29</v>
      </c>
      <c r="J124" s="56">
        <f>VLOOKUP($A124,'2016'!$L$3:$P$371,J$5,FALSE)</f>
        <v>1.639</v>
      </c>
      <c r="K124" s="56">
        <f>100*VLOOKUP($A124,'2016'!$L$3:$P$371,K$5,FALSE)</f>
        <v>3.7900000000000005</v>
      </c>
      <c r="M124" s="56">
        <f>VLOOKUP($A124,'2017'!$L$3:$P$371,M$5,FALSE)</f>
        <v>43.41</v>
      </c>
      <c r="N124" s="56">
        <f>VLOOKUP($A124,'2017'!$L$3:$P$371,N$5,FALSE)</f>
        <v>1.3420000000000001</v>
      </c>
      <c r="O124" s="56">
        <f>100*VLOOKUP($A124,'2017'!$L$3:$P$371,O$5,FALSE)</f>
        <v>3.09</v>
      </c>
      <c r="Q124" s="56">
        <f>VLOOKUP($A124,'2018'!$L$3:$P$371,Q$5,FALSE)</f>
        <v>43.64</v>
      </c>
      <c r="R124" s="56">
        <f>VLOOKUP($A124,'2018'!$L$3:$P$371,R$5,FALSE)</f>
        <v>1.2649999999999999</v>
      </c>
      <c r="S124" s="56">
        <f>100*VLOOKUP($A124,'2018'!$L$3:$P$371,S$5,FALSE)</f>
        <v>2.9000000000000004</v>
      </c>
      <c r="U124" s="56">
        <f>VLOOKUP($A124,'2019'!$L$3:$P$371,U$5,FALSE)</f>
        <v>44.01</v>
      </c>
      <c r="V124" s="56">
        <f>VLOOKUP($A124,'2019'!$L$3:$P$371,V$5,FALSE)</f>
        <v>1.5069999999999999</v>
      </c>
      <c r="W124" s="56">
        <f>100*VLOOKUP($A124,'2019'!$L$3:$P$371,W$5,FALSE)</f>
        <v>3.42</v>
      </c>
      <c r="Y124" s="56">
        <f>VLOOKUP($A124,'2020'!$C$3:$G$385,Y$5,FALSE)</f>
        <v>44.26</v>
      </c>
      <c r="Z124" s="56">
        <f>VLOOKUP($A124,'2020'!$C$3:$G$385,Z$5,FALSE)</f>
        <v>1.484</v>
      </c>
      <c r="AA124" s="56">
        <f>100*VLOOKUP($A124,'2020'!$C$3:$G$385,AA$5,FALSE)</f>
        <v>3.35</v>
      </c>
      <c r="AC124" s="56">
        <f>VLOOKUP($A124,'2021'!$C$3:$G$385,AC$5,FALSE)</f>
        <v>44.37</v>
      </c>
      <c r="AD124" s="56">
        <f>VLOOKUP($A124,'2021'!$C$3:$G$385,AD$5,FALSE)</f>
        <v>1.1950000000000001</v>
      </c>
      <c r="AE124" s="56">
        <f>100*VLOOKUP($A124,'2021'!$C$3:$G$385,AE$5,FALSE)</f>
        <v>2.69</v>
      </c>
      <c r="AG124" s="56">
        <f>VLOOKUP($A124,'2022'!$C$3:$G$385,AG$5,FALSE)</f>
        <v>44.65</v>
      </c>
      <c r="AH124" s="56">
        <f>VLOOKUP($A124,'2022'!$C$3:$G$385,AH$5,FALSE)</f>
        <v>0.94299999999999995</v>
      </c>
      <c r="AI124" s="56">
        <f>100*VLOOKUP($A124,'2022'!$C$3:$G$385,AI$5,FALSE)</f>
        <v>2.11</v>
      </c>
    </row>
    <row r="125" spans="1:35" x14ac:dyDescent="0.3">
      <c r="A125" t="s">
        <v>211</v>
      </c>
      <c r="B125" t="str">
        <f>VLOOKUP(A125,class!A$1:B$455,2,FALSE)</f>
        <v>Shire District</v>
      </c>
      <c r="C125" t="str">
        <f>IF(B125="Shire District",VLOOKUP(A125,counties!A$2:B$271,2,FALSE),"")</f>
        <v>East Sussex</v>
      </c>
      <c r="D125" t="str">
        <f>VLOOKUP($A125,classifications!$A$3:$C$340,3,FALSE)</f>
        <v>Predominantly Urban</v>
      </c>
      <c r="E125" s="56">
        <f>VLOOKUP($A125,'2015'!$L$3:$P$372,E$5,FALSE)</f>
        <v>42.78</v>
      </c>
      <c r="F125" s="56">
        <f>VLOOKUP($A125,'2015'!$L$3:$P$372,F$5,FALSE)</f>
        <v>5.7320000000000002</v>
      </c>
      <c r="G125" s="56">
        <f>100*VLOOKUP($A125,'2015'!$L$3:$P$372,G$5,FALSE)</f>
        <v>13.4</v>
      </c>
      <c r="I125" s="56">
        <f>VLOOKUP($A125,'2016'!$L$3:$P$371,I$5,FALSE)</f>
        <v>43.08</v>
      </c>
      <c r="J125" s="56">
        <f>VLOOKUP($A125,'2016'!$L$3:$P$371,J$5,FALSE)</f>
        <v>5.6829999999999998</v>
      </c>
      <c r="K125" s="56">
        <f>100*VLOOKUP($A125,'2016'!$L$3:$P$371,K$5,FALSE)</f>
        <v>13.19</v>
      </c>
      <c r="M125" s="56">
        <f>VLOOKUP($A125,'2017'!$L$3:$P$371,M$5,FALSE)</f>
        <v>43.23</v>
      </c>
      <c r="N125" s="56">
        <f>VLOOKUP($A125,'2017'!$L$3:$P$371,N$5,FALSE)</f>
        <v>5.53</v>
      </c>
      <c r="O125" s="56">
        <f>100*VLOOKUP($A125,'2017'!$L$3:$P$371,O$5,FALSE)</f>
        <v>12.790000000000001</v>
      </c>
      <c r="Q125" s="56">
        <f>VLOOKUP($A125,'2018'!$L$3:$P$371,Q$5,FALSE)</f>
        <v>43.47</v>
      </c>
      <c r="R125" s="56">
        <f>VLOOKUP($A125,'2018'!$L$3:$P$371,R$5,FALSE)</f>
        <v>5.5890000000000004</v>
      </c>
      <c r="S125" s="56">
        <f>100*VLOOKUP($A125,'2018'!$L$3:$P$371,S$5,FALSE)</f>
        <v>12.86</v>
      </c>
      <c r="U125" s="56">
        <f>VLOOKUP($A125,'2019'!$L$3:$P$371,U$5,FALSE)</f>
        <v>43.62</v>
      </c>
      <c r="V125" s="56">
        <f>VLOOKUP($A125,'2019'!$L$3:$P$371,V$5,FALSE)</f>
        <v>5.5620000000000003</v>
      </c>
      <c r="W125" s="56">
        <f>100*VLOOKUP($A125,'2019'!$L$3:$P$371,W$5,FALSE)</f>
        <v>12.75</v>
      </c>
      <c r="Y125" s="56">
        <f>VLOOKUP($A125,'2020'!$C$3:$G$385,Y$5,FALSE)</f>
        <v>43.74</v>
      </c>
      <c r="Z125" s="56">
        <f>VLOOKUP($A125,'2020'!$C$3:$G$385,Z$5,FALSE)</f>
        <v>5.4390000000000001</v>
      </c>
      <c r="AA125" s="56">
        <f>100*VLOOKUP($A125,'2020'!$C$3:$G$385,AA$5,FALSE)</f>
        <v>12.43</v>
      </c>
      <c r="AC125" s="56">
        <f>VLOOKUP($A125,'2021'!$C$3:$G$385,AC$5,FALSE)</f>
        <v>43.78</v>
      </c>
      <c r="AD125" s="56">
        <f>VLOOKUP($A125,'2021'!$C$3:$G$385,AD$5,FALSE)</f>
        <v>5.3410000000000002</v>
      </c>
      <c r="AE125" s="56">
        <f>100*VLOOKUP($A125,'2021'!$C$3:$G$385,AE$5,FALSE)</f>
        <v>12.2</v>
      </c>
      <c r="AG125" s="56">
        <f>VLOOKUP($A125,'2022'!$C$3:$G$385,AG$5,FALSE)</f>
        <v>43.94</v>
      </c>
      <c r="AH125" s="56">
        <f>VLOOKUP($A125,'2022'!$C$3:$G$385,AH$5,FALSE)</f>
        <v>5.407</v>
      </c>
      <c r="AI125" s="56">
        <f>100*VLOOKUP($A125,'2022'!$C$3:$G$385,AI$5,FALSE)</f>
        <v>12.31</v>
      </c>
    </row>
    <row r="126" spans="1:35" x14ac:dyDescent="0.3">
      <c r="A126" t="s">
        <v>230</v>
      </c>
      <c r="B126" t="str">
        <f>VLOOKUP(A126,class!A$1:B$455,2,FALSE)</f>
        <v>Shire District</v>
      </c>
      <c r="C126" t="str">
        <f>IF(B126="Shire District",VLOOKUP(A126,counties!A$2:B$271,2,FALSE),"")</f>
        <v>Hampshire</v>
      </c>
      <c r="D126" t="str">
        <f>VLOOKUP($A126,classifications!$A$3:$C$340,3,FALSE)</f>
        <v>Predominantly Urban</v>
      </c>
      <c r="E126" s="56">
        <f>VLOOKUP($A126,'2015'!$L$3:$P$372,E$5,FALSE)</f>
        <v>53.58</v>
      </c>
      <c r="F126" s="56">
        <f>VLOOKUP($A126,'2015'!$L$3:$P$372,F$5,FALSE)</f>
        <v>3.5840000000000001</v>
      </c>
      <c r="G126" s="56">
        <f>100*VLOOKUP($A126,'2015'!$L$3:$P$372,G$5,FALSE)</f>
        <v>6.69</v>
      </c>
      <c r="I126" s="56">
        <f>VLOOKUP($A126,'2016'!$L$3:$P$371,I$5,FALSE)</f>
        <v>54.2</v>
      </c>
      <c r="J126" s="56">
        <f>VLOOKUP($A126,'2016'!$L$3:$P$371,J$5,FALSE)</f>
        <v>3.2050000000000001</v>
      </c>
      <c r="K126" s="56">
        <f>100*VLOOKUP($A126,'2016'!$L$3:$P$371,K$5,FALSE)</f>
        <v>5.91</v>
      </c>
      <c r="M126" s="56">
        <f>VLOOKUP($A126,'2017'!$L$3:$P$371,M$5,FALSE)</f>
        <v>54.75</v>
      </c>
      <c r="N126" s="56">
        <f>VLOOKUP($A126,'2017'!$L$3:$P$371,N$5,FALSE)</f>
        <v>3.4830000000000001</v>
      </c>
      <c r="O126" s="56">
        <f>100*VLOOKUP($A126,'2017'!$L$3:$P$371,O$5,FALSE)</f>
        <v>6.36</v>
      </c>
      <c r="Q126" s="56">
        <f>VLOOKUP($A126,'2018'!$L$3:$P$371,Q$5,FALSE)</f>
        <v>55.01</v>
      </c>
      <c r="R126" s="56">
        <f>VLOOKUP($A126,'2018'!$L$3:$P$371,R$5,FALSE)</f>
        <v>3.488</v>
      </c>
      <c r="S126" s="56">
        <f>100*VLOOKUP($A126,'2018'!$L$3:$P$371,S$5,FALSE)</f>
        <v>6.34</v>
      </c>
      <c r="U126" s="56">
        <f>VLOOKUP($A126,'2019'!$L$3:$P$371,U$5,FALSE)</f>
        <v>55.27</v>
      </c>
      <c r="V126" s="56">
        <f>VLOOKUP($A126,'2019'!$L$3:$P$371,V$5,FALSE)</f>
        <v>3.4470000000000001</v>
      </c>
      <c r="W126" s="56">
        <f>100*VLOOKUP($A126,'2019'!$L$3:$P$371,W$5,FALSE)</f>
        <v>6.2399999999999993</v>
      </c>
      <c r="Y126" s="56">
        <f>VLOOKUP($A126,'2020'!$C$3:$G$385,Y$5,FALSE)</f>
        <v>55.53</v>
      </c>
      <c r="Z126" s="56">
        <f>VLOOKUP($A126,'2020'!$C$3:$G$385,Z$5,FALSE)</f>
        <v>3.3620000000000001</v>
      </c>
      <c r="AA126" s="56">
        <f>100*VLOOKUP($A126,'2020'!$C$3:$G$385,AA$5,FALSE)</f>
        <v>6.05</v>
      </c>
      <c r="AC126" s="56">
        <f>VLOOKUP($A126,'2021'!$C$3:$G$385,AC$5,FALSE)</f>
        <v>55.77</v>
      </c>
      <c r="AD126" s="56">
        <f>VLOOKUP($A126,'2021'!$C$3:$G$385,AD$5,FALSE)</f>
        <v>3.121</v>
      </c>
      <c r="AE126" s="56">
        <f>100*VLOOKUP($A126,'2021'!$C$3:$G$385,AE$5,FALSE)</f>
        <v>5.6000000000000005</v>
      </c>
      <c r="AG126" s="56">
        <f>VLOOKUP($A126,'2022'!$C$3:$G$385,AG$5,FALSE)</f>
        <v>56.25</v>
      </c>
      <c r="AH126" s="56">
        <f>VLOOKUP($A126,'2022'!$C$3:$G$385,AH$5,FALSE)</f>
        <v>3.2069999999999999</v>
      </c>
      <c r="AI126" s="56">
        <f>100*VLOOKUP($A126,'2022'!$C$3:$G$385,AI$5,FALSE)</f>
        <v>5.7</v>
      </c>
    </row>
    <row r="127" spans="1:35" x14ac:dyDescent="0.3">
      <c r="A127" t="s">
        <v>375</v>
      </c>
      <c r="B127" t="str">
        <f>VLOOKUP(A127,class!A$1:B$455,2,FALSE)</f>
        <v>London Borough</v>
      </c>
      <c r="C127" t="str">
        <f>IF(B127="Shire District",VLOOKUP(A127,counties!A$2:B$271,2,FALSE),"")</f>
        <v/>
      </c>
      <c r="D127" t="str">
        <f>VLOOKUP($A127,classifications!$A$3:$C$340,3,FALSE)</f>
        <v>Predominantly Urban</v>
      </c>
      <c r="E127" s="56">
        <f>VLOOKUP($A127,'2015'!$L$3:$P$372,E$5,FALSE)</f>
        <v>102.65</v>
      </c>
      <c r="F127" s="56">
        <f>VLOOKUP($A127,'2015'!$L$3:$P$372,F$5,FALSE)</f>
        <v>6.1580000000000004</v>
      </c>
      <c r="G127" s="56">
        <f>100*VLOOKUP($A127,'2015'!$L$3:$P$372,G$5,FALSE)</f>
        <v>6</v>
      </c>
      <c r="I127" s="56">
        <f>VLOOKUP($A127,'2016'!$L$3:$P$371,I$5,FALSE)</f>
        <v>103.94</v>
      </c>
      <c r="J127" s="56">
        <f>VLOOKUP($A127,'2016'!$L$3:$P$371,J$5,FALSE)</f>
        <v>6.7380000000000004</v>
      </c>
      <c r="K127" s="56">
        <f>100*VLOOKUP($A127,'2016'!$L$3:$P$371,K$5,FALSE)</f>
        <v>6.4799999999999995</v>
      </c>
      <c r="M127" s="56">
        <f>VLOOKUP($A127,'2017'!$L$3:$P$371,M$5,FALSE)</f>
        <v>104.57</v>
      </c>
      <c r="N127" s="56">
        <f>VLOOKUP($A127,'2017'!$L$3:$P$371,N$5,FALSE)</f>
        <v>7.1619999999999999</v>
      </c>
      <c r="O127" s="56">
        <f>100*VLOOKUP($A127,'2017'!$L$3:$P$371,O$5,FALSE)</f>
        <v>6.8500000000000005</v>
      </c>
      <c r="Q127" s="56">
        <f>VLOOKUP($A127,'2018'!$L$3:$P$371,Q$5,FALSE)</f>
        <v>104.93</v>
      </c>
      <c r="R127" s="56">
        <f>VLOOKUP($A127,'2018'!$L$3:$P$371,R$5,FALSE)</f>
        <v>7.2130000000000001</v>
      </c>
      <c r="S127" s="56">
        <f>100*VLOOKUP($A127,'2018'!$L$3:$P$371,S$5,FALSE)</f>
        <v>6.87</v>
      </c>
      <c r="U127" s="56">
        <f>VLOOKUP($A127,'2019'!$L$3:$P$371,U$5,FALSE)</f>
        <v>105.3</v>
      </c>
      <c r="V127" s="56">
        <f>VLOOKUP($A127,'2019'!$L$3:$P$371,V$5,FALSE)</f>
        <v>7.1980000000000004</v>
      </c>
      <c r="W127" s="56">
        <f>100*VLOOKUP($A127,'2019'!$L$3:$P$371,W$5,FALSE)</f>
        <v>6.84</v>
      </c>
      <c r="Y127" s="56">
        <f>VLOOKUP($A127,'2020'!$C$3:$G$385,Y$5,FALSE)</f>
        <v>105.69</v>
      </c>
      <c r="Z127" s="56">
        <f>VLOOKUP($A127,'2020'!$C$3:$G$385,Z$5,FALSE)</f>
        <v>7.3230000000000004</v>
      </c>
      <c r="AA127" s="56">
        <f>100*VLOOKUP($A127,'2020'!$C$3:$G$385,AA$5,FALSE)</f>
        <v>6.93</v>
      </c>
      <c r="AC127" s="56">
        <f>VLOOKUP($A127,'2021'!$C$3:$G$385,AC$5,FALSE)</f>
        <v>106.51</v>
      </c>
      <c r="AD127" s="56">
        <f>VLOOKUP($A127,'2021'!$C$3:$G$385,AD$5,FALSE)</f>
        <v>7.9710000000000001</v>
      </c>
      <c r="AE127" s="56">
        <f>100*VLOOKUP($A127,'2021'!$C$3:$G$385,AE$5,FALSE)</f>
        <v>7.48</v>
      </c>
      <c r="AG127" s="56">
        <f>VLOOKUP($A127,'2022'!$C$3:$G$385,AG$5,FALSE)</f>
        <v>106.78</v>
      </c>
      <c r="AH127" s="56">
        <f>VLOOKUP($A127,'2022'!$C$3:$G$385,AH$5,FALSE)</f>
        <v>7.9009999999999998</v>
      </c>
      <c r="AI127" s="56">
        <f>100*VLOOKUP($A127,'2022'!$C$3:$G$385,AI$5,FALSE)</f>
        <v>7.3999999999999995</v>
      </c>
    </row>
    <row r="128" spans="1:35" x14ac:dyDescent="0.3">
      <c r="A128" t="s">
        <v>1296</v>
      </c>
      <c r="B128" t="str">
        <f>VLOOKUP(A128,class!A$1:B$455,2,FALSE)</f>
        <v>Unitary Authority</v>
      </c>
      <c r="C128" t="str">
        <f>IF(B128="Shire District",VLOOKUP(A128,counties!A$2:B$271,2,FALSE),"")</f>
        <v/>
      </c>
      <c r="D128" t="str">
        <f>VLOOKUP($A128,classifications!$A$3:$C$340,3,FALSE)</f>
        <v>Predominantly Rural</v>
      </c>
      <c r="E128" s="56">
        <f>VLOOKUP($A128,'2015'!$L$3:$P$372,E$5,FALSE)</f>
        <v>83.33</v>
      </c>
      <c r="F128" s="56">
        <f>VLOOKUP($A128,'2015'!$L$3:$P$372,F$5,FALSE)</f>
        <v>32.765000000000001</v>
      </c>
      <c r="G128" s="56">
        <f>100*VLOOKUP($A128,'2015'!$L$3:$P$372,G$5,FALSE)</f>
        <v>39.32</v>
      </c>
      <c r="I128" s="56">
        <f>VLOOKUP($A128,'2016'!$L$3:$P$371,I$5,FALSE)</f>
        <v>83.73</v>
      </c>
      <c r="J128" s="56">
        <f>VLOOKUP($A128,'2016'!$L$3:$P$371,J$5,FALSE)</f>
        <v>32.557000000000002</v>
      </c>
      <c r="K128" s="56">
        <f>100*VLOOKUP($A128,'2016'!$L$3:$P$371,K$5,FALSE)</f>
        <v>38.879999999999995</v>
      </c>
      <c r="M128" s="56">
        <f>VLOOKUP($A128,'2017'!$L$3:$P$371,M$5,FALSE)</f>
        <v>84.23</v>
      </c>
      <c r="N128" s="56">
        <f>VLOOKUP($A128,'2017'!$L$3:$P$371,N$5,FALSE)</f>
        <v>32.548999999999999</v>
      </c>
      <c r="O128" s="56">
        <f>100*VLOOKUP($A128,'2017'!$L$3:$P$371,O$5,FALSE)</f>
        <v>38.64</v>
      </c>
      <c r="Q128" s="56">
        <f>VLOOKUP($A128,'2018'!$L$3:$P$371,Q$5,FALSE)</f>
        <v>84.81</v>
      </c>
      <c r="R128" s="56">
        <f>VLOOKUP($A128,'2018'!$L$3:$P$371,R$5,FALSE)</f>
        <v>31.895</v>
      </c>
      <c r="S128" s="56">
        <f>100*VLOOKUP($A128,'2018'!$L$3:$P$371,S$5,FALSE)</f>
        <v>37.61</v>
      </c>
      <c r="U128" s="56">
        <f>VLOOKUP($A128,'2019'!$L$3:$P$371,U$5,FALSE)</f>
        <v>85.43</v>
      </c>
      <c r="V128" s="56">
        <f>VLOOKUP($A128,'2019'!$L$3:$P$371,V$5,FALSE)</f>
        <v>31.91</v>
      </c>
      <c r="W128" s="56">
        <f>100*VLOOKUP($A128,'2019'!$L$3:$P$371,W$5,FALSE)</f>
        <v>37.35</v>
      </c>
      <c r="Y128" s="56">
        <f>VLOOKUP($A128,'2020'!$C$3:$G$385,Y$5,FALSE)</f>
        <v>86.37</v>
      </c>
      <c r="Z128" s="56">
        <f>VLOOKUP($A128,'2020'!$C$3:$G$385,Z$5,FALSE)</f>
        <v>32.328000000000003</v>
      </c>
      <c r="AA128" s="56">
        <f>100*VLOOKUP($A128,'2020'!$C$3:$G$385,AA$5,FALSE)</f>
        <v>37.43</v>
      </c>
      <c r="AC128" s="56">
        <f>VLOOKUP($A128,'2021'!$C$3:$G$385,AC$5,FALSE)</f>
        <v>87.02</v>
      </c>
      <c r="AD128" s="56">
        <f>VLOOKUP($A128,'2021'!$C$3:$G$385,AD$5,FALSE)</f>
        <v>32.473999999999997</v>
      </c>
      <c r="AE128" s="56">
        <f>100*VLOOKUP($A128,'2021'!$C$3:$G$385,AE$5,FALSE)</f>
        <v>37.32</v>
      </c>
      <c r="AG128" s="56">
        <f>VLOOKUP($A128,'2022'!$C$3:$G$385,AG$5,FALSE)</f>
        <v>87.95</v>
      </c>
      <c r="AH128" s="56">
        <f>VLOOKUP($A128,'2022'!$C$3:$G$385,AH$5,FALSE)</f>
        <v>32.747999999999998</v>
      </c>
      <c r="AI128" s="56">
        <f>100*VLOOKUP($A128,'2022'!$C$3:$G$385,AI$5,FALSE)</f>
        <v>37.230000000000004</v>
      </c>
    </row>
    <row r="129" spans="1:35" x14ac:dyDescent="0.3">
      <c r="A129" t="s">
        <v>236</v>
      </c>
      <c r="B129" t="str">
        <f>VLOOKUP(A129,class!A$1:B$455,2,FALSE)</f>
        <v>Shire District</v>
      </c>
      <c r="C129" t="str">
        <f>IF(B129="Shire District",VLOOKUP(A129,counties!A$2:B$271,2,FALSE),"")</f>
        <v>Hertfordshire</v>
      </c>
      <c r="D129" t="str">
        <f>VLOOKUP($A129,classifications!$A$3:$C$340,3,FALSE)</f>
        <v>Predominantly Urban</v>
      </c>
      <c r="E129" s="56">
        <f>VLOOKUP($A129,'2015'!$L$3:$P$372,E$5,FALSE)</f>
        <v>42.27</v>
      </c>
      <c r="F129" s="56">
        <f>VLOOKUP($A129,'2015'!$L$3:$P$372,F$5,FALSE)</f>
        <v>3.13</v>
      </c>
      <c r="G129" s="56">
        <f>100*VLOOKUP($A129,'2015'!$L$3:$P$372,G$5,FALSE)</f>
        <v>7.3999999999999995</v>
      </c>
      <c r="I129" s="56">
        <f>VLOOKUP($A129,'2016'!$L$3:$P$371,I$5,FALSE)</f>
        <v>42.62</v>
      </c>
      <c r="J129" s="56">
        <f>VLOOKUP($A129,'2016'!$L$3:$P$371,J$5,FALSE)</f>
        <v>3.0960000000000001</v>
      </c>
      <c r="K129" s="56">
        <f>100*VLOOKUP($A129,'2016'!$L$3:$P$371,K$5,FALSE)</f>
        <v>7.26</v>
      </c>
      <c r="M129" s="56">
        <f>VLOOKUP($A129,'2017'!$L$3:$P$371,M$5,FALSE)</f>
        <v>42.98</v>
      </c>
      <c r="N129" s="56">
        <f>VLOOKUP($A129,'2017'!$L$3:$P$371,N$5,FALSE)</f>
        <v>3.1190000000000002</v>
      </c>
      <c r="O129" s="56">
        <f>100*VLOOKUP($A129,'2017'!$L$3:$P$371,O$5,FALSE)</f>
        <v>7.26</v>
      </c>
      <c r="Q129" s="56">
        <f>VLOOKUP($A129,'2018'!$L$3:$P$371,Q$5,FALSE)</f>
        <v>43.39</v>
      </c>
      <c r="R129" s="56">
        <f>VLOOKUP($A129,'2018'!$L$3:$P$371,R$5,FALSE)</f>
        <v>3.2410000000000001</v>
      </c>
      <c r="S129" s="56">
        <f>100*VLOOKUP($A129,'2018'!$L$3:$P$371,S$5,FALSE)</f>
        <v>7.4700000000000006</v>
      </c>
      <c r="U129" s="56">
        <f>VLOOKUP($A129,'2019'!$L$3:$P$371,U$5,FALSE)</f>
        <v>44.07</v>
      </c>
      <c r="V129" s="56">
        <f>VLOOKUP($A129,'2019'!$L$3:$P$371,V$5,FALSE)</f>
        <v>3.613</v>
      </c>
      <c r="W129" s="56">
        <f>100*VLOOKUP($A129,'2019'!$L$3:$P$371,W$5,FALSE)</f>
        <v>8.2000000000000011</v>
      </c>
      <c r="Y129" s="56">
        <f>VLOOKUP($A129,'2020'!$C$3:$G$385,Y$5,FALSE)</f>
        <v>44.61</v>
      </c>
      <c r="Z129" s="56">
        <f>VLOOKUP($A129,'2020'!$C$3:$G$385,Z$5,FALSE)</f>
        <v>3.8410000000000002</v>
      </c>
      <c r="AA129" s="56">
        <f>100*VLOOKUP($A129,'2020'!$C$3:$G$385,AA$5,FALSE)</f>
        <v>8.61</v>
      </c>
      <c r="AC129" s="56">
        <f>VLOOKUP($A129,'2021'!$C$3:$G$385,AC$5,FALSE)</f>
        <v>45.07</v>
      </c>
      <c r="AD129" s="56">
        <f>VLOOKUP($A129,'2021'!$C$3:$G$385,AD$5,FALSE)</f>
        <v>4.1260000000000003</v>
      </c>
      <c r="AE129" s="56">
        <f>100*VLOOKUP($A129,'2021'!$C$3:$G$385,AE$5,FALSE)</f>
        <v>9.15</v>
      </c>
      <c r="AG129" s="56">
        <f>VLOOKUP($A129,'2022'!$C$3:$G$385,AG$5,FALSE)</f>
        <v>45.52</v>
      </c>
      <c r="AH129" s="56">
        <f>VLOOKUP($A129,'2022'!$C$3:$G$385,AH$5,FALSE)</f>
        <v>4.4409999999999998</v>
      </c>
      <c r="AI129" s="56">
        <f>100*VLOOKUP($A129,'2022'!$C$3:$G$385,AI$5,FALSE)</f>
        <v>9.76</v>
      </c>
    </row>
    <row r="130" spans="1:35" x14ac:dyDescent="0.3">
      <c r="A130" t="s">
        <v>200</v>
      </c>
      <c r="B130" t="str">
        <f>VLOOKUP(A130,class!A$1:B$455,2,FALSE)</f>
        <v>Shire District</v>
      </c>
      <c r="C130" t="str">
        <f>IF(B130="Shire District",VLOOKUP(A130,counties!A$2:B$271,2,FALSE),"")</f>
        <v>Derbyshire</v>
      </c>
      <c r="D130" t="str">
        <f>VLOOKUP($A130,classifications!$A$3:$C$340,3,FALSE)</f>
        <v>Predominantly Rural</v>
      </c>
      <c r="E130" s="56">
        <f>VLOOKUP($A130,'2015'!$L$3:$P$372,E$5,FALSE)</f>
        <v>41.1</v>
      </c>
      <c r="F130" s="56">
        <f>VLOOKUP($A130,'2015'!$L$3:$P$372,F$5,FALSE)</f>
        <v>3.3359999999999999</v>
      </c>
      <c r="G130" s="56">
        <f>100*VLOOKUP($A130,'2015'!$L$3:$P$372,G$5,FALSE)</f>
        <v>8.1199999999999992</v>
      </c>
      <c r="I130" s="56">
        <f>VLOOKUP($A130,'2016'!$L$3:$P$371,I$5,FALSE)</f>
        <v>41.29</v>
      </c>
      <c r="J130" s="56">
        <f>VLOOKUP($A130,'2016'!$L$3:$P$371,J$5,FALSE)</f>
        <v>3.1389999999999998</v>
      </c>
      <c r="K130" s="56">
        <f>100*VLOOKUP($A130,'2016'!$L$3:$P$371,K$5,FALSE)</f>
        <v>7.6</v>
      </c>
      <c r="M130" s="56">
        <f>VLOOKUP($A130,'2017'!$L$3:$P$371,M$5,FALSE)</f>
        <v>41.45</v>
      </c>
      <c r="N130" s="56">
        <f>VLOOKUP($A130,'2017'!$L$3:$P$371,N$5,FALSE)</f>
        <v>2.8889999999999998</v>
      </c>
      <c r="O130" s="56">
        <f>100*VLOOKUP($A130,'2017'!$L$3:$P$371,O$5,FALSE)</f>
        <v>6.97</v>
      </c>
      <c r="Q130" s="56">
        <f>VLOOKUP($A130,'2018'!$L$3:$P$371,Q$5,FALSE)</f>
        <v>41.72</v>
      </c>
      <c r="R130" s="56">
        <f>VLOOKUP($A130,'2018'!$L$3:$P$371,R$5,FALSE)</f>
        <v>2.7530000000000001</v>
      </c>
      <c r="S130" s="56">
        <f>100*VLOOKUP($A130,'2018'!$L$3:$P$371,S$5,FALSE)</f>
        <v>6.6000000000000005</v>
      </c>
      <c r="U130" s="56">
        <f>VLOOKUP($A130,'2019'!$L$3:$P$371,U$5,FALSE)</f>
        <v>42.18</v>
      </c>
      <c r="V130" s="56">
        <f>VLOOKUP($A130,'2019'!$L$3:$P$371,V$5,FALSE)</f>
        <v>3.0049999999999999</v>
      </c>
      <c r="W130" s="56">
        <f>100*VLOOKUP($A130,'2019'!$L$3:$P$371,W$5,FALSE)</f>
        <v>7.12</v>
      </c>
      <c r="Y130" s="56">
        <f>VLOOKUP($A130,'2020'!$C$3:$G$385,Y$5,FALSE)</f>
        <v>42.44</v>
      </c>
      <c r="Z130" s="56">
        <f>VLOOKUP($A130,'2020'!$C$3:$G$385,Z$5,FALSE)</f>
        <v>2.83</v>
      </c>
      <c r="AA130" s="56">
        <f>100*VLOOKUP($A130,'2020'!$C$3:$G$385,AA$5,FALSE)</f>
        <v>6.67</v>
      </c>
      <c r="AC130" s="56">
        <f>VLOOKUP($A130,'2021'!$C$3:$G$385,AC$5,FALSE)</f>
        <v>42.62</v>
      </c>
      <c r="AD130" s="56">
        <f>VLOOKUP($A130,'2021'!$C$3:$G$385,AD$5,FALSE)</f>
        <v>2.5939999999999999</v>
      </c>
      <c r="AE130" s="56">
        <f>100*VLOOKUP($A130,'2021'!$C$3:$G$385,AE$5,FALSE)</f>
        <v>6.09</v>
      </c>
      <c r="AG130" s="56">
        <f>VLOOKUP($A130,'2022'!$C$3:$G$385,AG$5,FALSE)</f>
        <v>42.98</v>
      </c>
      <c r="AH130" s="56">
        <f>VLOOKUP($A130,'2022'!$C$3:$G$385,AH$5,FALSE)</f>
        <v>2.649</v>
      </c>
      <c r="AI130" s="56">
        <f>100*VLOOKUP($A130,'2022'!$C$3:$G$385,AI$5,FALSE)</f>
        <v>6.16</v>
      </c>
    </row>
    <row r="131" spans="1:35" x14ac:dyDescent="0.3">
      <c r="A131" t="s">
        <v>376</v>
      </c>
      <c r="B131" t="str">
        <f>VLOOKUP(A131,class!A$1:B$455,2,FALSE)</f>
        <v>London Borough</v>
      </c>
      <c r="C131" t="str">
        <f>IF(B131="Shire District",VLOOKUP(A131,counties!A$2:B$271,2,FALSE),"")</f>
        <v/>
      </c>
      <c r="D131" t="str">
        <f>VLOOKUP($A131,classifications!$A$3:$C$340,3,FALSE)</f>
        <v>Predominantly Urban</v>
      </c>
      <c r="E131" s="56">
        <f>VLOOKUP($A131,'2015'!$L$3:$P$372,E$5,FALSE)</f>
        <v>108.51</v>
      </c>
      <c r="F131" s="56">
        <f>VLOOKUP($A131,'2015'!$L$3:$P$372,F$5,FALSE)</f>
        <v>10.741</v>
      </c>
      <c r="G131" s="56">
        <f>100*VLOOKUP($A131,'2015'!$L$3:$P$372,G$5,FALSE)</f>
        <v>9.9</v>
      </c>
      <c r="I131" s="56">
        <f>VLOOKUP($A131,'2016'!$L$3:$P$371,I$5,FALSE)</f>
        <v>109.48</v>
      </c>
      <c r="J131" s="56">
        <f>VLOOKUP($A131,'2016'!$L$3:$P$371,J$5,FALSE)</f>
        <v>10.964</v>
      </c>
      <c r="K131" s="56">
        <f>100*VLOOKUP($A131,'2016'!$L$3:$P$371,K$5,FALSE)</f>
        <v>10.01</v>
      </c>
      <c r="M131" s="56">
        <f>VLOOKUP($A131,'2017'!$L$3:$P$371,M$5,FALSE)</f>
        <v>110.42</v>
      </c>
      <c r="N131" s="56">
        <f>VLOOKUP($A131,'2017'!$L$3:$P$371,N$5,FALSE)</f>
        <v>11.598000000000001</v>
      </c>
      <c r="O131" s="56">
        <f>100*VLOOKUP($A131,'2017'!$L$3:$P$371,O$5,FALSE)</f>
        <v>10.5</v>
      </c>
      <c r="Q131" s="56">
        <f>VLOOKUP($A131,'2018'!$L$3:$P$371,Q$5,FALSE)</f>
        <v>111.38</v>
      </c>
      <c r="R131" s="56">
        <f>VLOOKUP($A131,'2018'!$L$3:$P$371,R$5,FALSE)</f>
        <v>12.116</v>
      </c>
      <c r="S131" s="56">
        <f>100*VLOOKUP($A131,'2018'!$L$3:$P$371,S$5,FALSE)</f>
        <v>10.879999999999999</v>
      </c>
      <c r="U131" s="56">
        <f>VLOOKUP($A131,'2019'!$L$3:$P$371,U$5,FALSE)</f>
        <v>112.49</v>
      </c>
      <c r="V131" s="56">
        <f>VLOOKUP($A131,'2019'!$L$3:$P$371,V$5,FALSE)</f>
        <v>12.814</v>
      </c>
      <c r="W131" s="56">
        <f>100*VLOOKUP($A131,'2019'!$L$3:$P$371,W$5,FALSE)</f>
        <v>11.39</v>
      </c>
      <c r="Y131" s="56">
        <f>VLOOKUP($A131,'2020'!$C$3:$G$385,Y$5,FALSE)</f>
        <v>113.78</v>
      </c>
      <c r="Z131" s="56">
        <f>VLOOKUP($A131,'2020'!$C$3:$G$385,Z$5,FALSE)</f>
        <v>13.651</v>
      </c>
      <c r="AA131" s="56">
        <f>100*VLOOKUP($A131,'2020'!$C$3:$G$385,AA$5,FALSE)</f>
        <v>12</v>
      </c>
      <c r="AC131" s="56">
        <f>VLOOKUP($A131,'2021'!$C$3:$G$385,AC$5,FALSE)</f>
        <v>114.86</v>
      </c>
      <c r="AD131" s="56">
        <f>VLOOKUP($A131,'2021'!$C$3:$G$385,AD$5,FALSE)</f>
        <v>14.582000000000001</v>
      </c>
      <c r="AE131" s="56">
        <f>100*VLOOKUP($A131,'2021'!$C$3:$G$385,AE$5,FALSE)</f>
        <v>12.7</v>
      </c>
      <c r="AG131" s="56">
        <f>VLOOKUP($A131,'2022'!$C$3:$G$385,AG$5,FALSE)</f>
        <v>116.12</v>
      </c>
      <c r="AH131" s="56">
        <f>VLOOKUP($A131,'2022'!$C$3:$G$385,AH$5,FALSE)</f>
        <v>15.616</v>
      </c>
      <c r="AI131" s="56">
        <f>100*VLOOKUP($A131,'2022'!$C$3:$G$385,AI$5,FALSE)</f>
        <v>13.450000000000001</v>
      </c>
    </row>
    <row r="132" spans="1:35" x14ac:dyDescent="0.3">
      <c r="A132" t="s">
        <v>267</v>
      </c>
      <c r="B132" t="str">
        <f>VLOOKUP(A132,class!A$1:B$455,2,FALSE)</f>
        <v>Shire District</v>
      </c>
      <c r="C132" t="str">
        <f>IF(B132="Shire District",VLOOKUP(A132,counties!A$2:B$271,2,FALSE),"")</f>
        <v>Leicestershire</v>
      </c>
      <c r="D132" t="str">
        <f>VLOOKUP($A132,classifications!$A$3:$C$340,3,FALSE)</f>
        <v>Predominantly Rural</v>
      </c>
      <c r="E132" s="56">
        <f>VLOOKUP($A132,'2015'!$L$3:$P$372,E$5,FALSE)</f>
        <v>48.14</v>
      </c>
      <c r="F132" s="56">
        <f>VLOOKUP($A132,'2015'!$L$3:$P$372,F$5,FALSE)</f>
        <v>3.956</v>
      </c>
      <c r="G132" s="56">
        <f>100*VLOOKUP($A132,'2015'!$L$3:$P$372,G$5,FALSE)</f>
        <v>8.2199999999999989</v>
      </c>
      <c r="I132" s="56">
        <f>VLOOKUP($A132,'2016'!$L$3:$P$371,I$5,FALSE)</f>
        <v>48.81</v>
      </c>
      <c r="J132" s="56">
        <f>VLOOKUP($A132,'2016'!$L$3:$P$371,J$5,FALSE)</f>
        <v>3.8250000000000002</v>
      </c>
      <c r="K132" s="56">
        <f>100*VLOOKUP($A132,'2016'!$L$3:$P$371,K$5,FALSE)</f>
        <v>7.84</v>
      </c>
      <c r="M132" s="56">
        <f>VLOOKUP($A132,'2017'!$L$3:$P$371,M$5,FALSE)</f>
        <v>49.45</v>
      </c>
      <c r="N132" s="56">
        <f>VLOOKUP($A132,'2017'!$L$3:$P$371,N$5,FALSE)</f>
        <v>4.0609999999999999</v>
      </c>
      <c r="O132" s="56">
        <f>100*VLOOKUP($A132,'2017'!$L$3:$P$371,O$5,FALSE)</f>
        <v>8.2100000000000009</v>
      </c>
      <c r="Q132" s="56">
        <f>VLOOKUP($A132,'2018'!$L$3:$P$371,Q$5,FALSE)</f>
        <v>49.9</v>
      </c>
      <c r="R132" s="56">
        <f>VLOOKUP($A132,'2018'!$L$3:$P$371,R$5,FALSE)</f>
        <v>4.0129999999999999</v>
      </c>
      <c r="S132" s="56">
        <f>100*VLOOKUP($A132,'2018'!$L$3:$P$371,S$5,FALSE)</f>
        <v>8.0399999999999991</v>
      </c>
      <c r="U132" s="56">
        <f>VLOOKUP($A132,'2019'!$L$3:$P$371,U$5,FALSE)</f>
        <v>50.31</v>
      </c>
      <c r="V132" s="56">
        <f>VLOOKUP($A132,'2019'!$L$3:$P$371,V$5,FALSE)</f>
        <v>4.1529999999999996</v>
      </c>
      <c r="W132" s="56">
        <f>100*VLOOKUP($A132,'2019'!$L$3:$P$371,W$5,FALSE)</f>
        <v>8.25</v>
      </c>
      <c r="Y132" s="56">
        <f>VLOOKUP($A132,'2020'!$C$3:$G$385,Y$5,FALSE)</f>
        <v>50.63</v>
      </c>
      <c r="Z132" s="56">
        <f>VLOOKUP($A132,'2020'!$C$3:$G$385,Z$5,FALSE)</f>
        <v>4.2240000000000002</v>
      </c>
      <c r="AA132" s="56">
        <f>100*VLOOKUP($A132,'2020'!$C$3:$G$385,AA$5,FALSE)</f>
        <v>8.34</v>
      </c>
      <c r="AC132" s="56">
        <f>VLOOKUP($A132,'2021'!$C$3:$G$385,AC$5,FALSE)</f>
        <v>50.86</v>
      </c>
      <c r="AD132" s="56">
        <f>VLOOKUP($A132,'2021'!$C$3:$G$385,AD$5,FALSE)</f>
        <v>3.9780000000000002</v>
      </c>
      <c r="AE132" s="56">
        <f>100*VLOOKUP($A132,'2021'!$C$3:$G$385,AE$5,FALSE)</f>
        <v>7.82</v>
      </c>
      <c r="AG132" s="56">
        <f>VLOOKUP($A132,'2022'!$C$3:$G$385,AG$5,FALSE)</f>
        <v>51.26</v>
      </c>
      <c r="AH132" s="56">
        <f>VLOOKUP($A132,'2022'!$C$3:$G$385,AH$5,FALSE)</f>
        <v>3.9009999999999998</v>
      </c>
      <c r="AI132" s="56">
        <f>100*VLOOKUP($A132,'2022'!$C$3:$G$385,AI$5,FALSE)</f>
        <v>7.61</v>
      </c>
    </row>
    <row r="133" spans="1:35" x14ac:dyDescent="0.3">
      <c r="A133" t="s">
        <v>318</v>
      </c>
      <c r="B133" t="str">
        <f>VLOOKUP(A133,class!A$1:B$455,2,FALSE)</f>
        <v>Shire District</v>
      </c>
      <c r="C133" t="str">
        <f>IF(B133="Shire District",VLOOKUP(A133,counties!A$2:B$271,2,FALSE),"")</f>
        <v>West Sussex</v>
      </c>
      <c r="D133" t="str">
        <f>VLOOKUP($A133,classifications!$A$3:$C$340,3,FALSE)</f>
        <v>Predominantly Rural</v>
      </c>
      <c r="E133" s="56">
        <f>VLOOKUP($A133,'2015'!$L$3:$P$372,E$5,FALSE)</f>
        <v>58.47</v>
      </c>
      <c r="F133" s="56">
        <f>VLOOKUP($A133,'2015'!$L$3:$P$372,F$5,FALSE)</f>
        <v>13.645</v>
      </c>
      <c r="G133" s="56">
        <f>100*VLOOKUP($A133,'2015'!$L$3:$P$372,G$5,FALSE)</f>
        <v>23.34</v>
      </c>
      <c r="I133" s="56">
        <f>VLOOKUP($A133,'2016'!$L$3:$P$371,I$5,FALSE)</f>
        <v>59.71</v>
      </c>
      <c r="J133" s="56">
        <f>VLOOKUP($A133,'2016'!$L$3:$P$371,J$5,FALSE)</f>
        <v>12.996</v>
      </c>
      <c r="K133" s="56">
        <f>100*VLOOKUP($A133,'2016'!$L$3:$P$371,K$5,FALSE)</f>
        <v>21.77</v>
      </c>
      <c r="M133" s="56">
        <f>VLOOKUP($A133,'2017'!$L$3:$P$371,M$5,FALSE)</f>
        <v>60.69</v>
      </c>
      <c r="N133" s="56">
        <f>VLOOKUP($A133,'2017'!$L$3:$P$371,N$5,FALSE)</f>
        <v>13.069000000000001</v>
      </c>
      <c r="O133" s="56">
        <f>100*VLOOKUP($A133,'2017'!$L$3:$P$371,O$5,FALSE)</f>
        <v>21.529999999999998</v>
      </c>
      <c r="Q133" s="56">
        <f>VLOOKUP($A133,'2018'!$L$3:$P$371,Q$5,FALSE)</f>
        <v>61.75</v>
      </c>
      <c r="R133" s="56">
        <f>VLOOKUP($A133,'2018'!$L$3:$P$371,R$5,FALSE)</f>
        <v>12.207000000000001</v>
      </c>
      <c r="S133" s="56">
        <f>100*VLOOKUP($A133,'2018'!$L$3:$P$371,S$5,FALSE)</f>
        <v>19.77</v>
      </c>
      <c r="U133" s="56">
        <f>VLOOKUP($A133,'2019'!$L$3:$P$371,U$5,FALSE)</f>
        <v>62.65</v>
      </c>
      <c r="V133" s="56">
        <f>VLOOKUP($A133,'2019'!$L$3:$P$371,V$5,FALSE)</f>
        <v>12.627000000000001</v>
      </c>
      <c r="W133" s="56">
        <f>100*VLOOKUP($A133,'2019'!$L$3:$P$371,W$5,FALSE)</f>
        <v>20.150000000000002</v>
      </c>
      <c r="Y133" s="56">
        <f>VLOOKUP($A133,'2020'!$C$3:$G$385,Y$5,FALSE)</f>
        <v>63.84</v>
      </c>
      <c r="Z133" s="56">
        <f>VLOOKUP($A133,'2020'!$C$3:$G$385,Z$5,FALSE)</f>
        <v>13.602</v>
      </c>
      <c r="AA133" s="56">
        <f>100*VLOOKUP($A133,'2020'!$C$3:$G$385,AA$5,FALSE)</f>
        <v>21.310000000000002</v>
      </c>
      <c r="AC133" s="56">
        <f>VLOOKUP($A133,'2021'!$C$3:$G$385,AC$5,FALSE)</f>
        <v>64.52</v>
      </c>
      <c r="AD133" s="56">
        <f>VLOOKUP($A133,'2021'!$C$3:$G$385,AD$5,FALSE)</f>
        <v>13.875999999999999</v>
      </c>
      <c r="AE133" s="56">
        <f>100*VLOOKUP($A133,'2021'!$C$3:$G$385,AE$5,FALSE)</f>
        <v>21.51</v>
      </c>
      <c r="AG133" s="56">
        <f>VLOOKUP($A133,'2022'!$C$3:$G$385,AG$5,FALSE)</f>
        <v>65.23</v>
      </c>
      <c r="AH133" s="56">
        <f>VLOOKUP($A133,'2022'!$C$3:$G$385,AH$5,FALSE)</f>
        <v>14.058999999999999</v>
      </c>
      <c r="AI133" s="56">
        <f>100*VLOOKUP($A133,'2022'!$C$3:$G$385,AI$5,FALSE)</f>
        <v>21.55</v>
      </c>
    </row>
    <row r="134" spans="1:35" x14ac:dyDescent="0.3">
      <c r="A134" t="s">
        <v>377</v>
      </c>
      <c r="B134" t="str">
        <f>VLOOKUP(A134,class!A$1:B$455,2,FALSE)</f>
        <v>London Borough</v>
      </c>
      <c r="C134" t="str">
        <f>IF(B134="Shire District",VLOOKUP(A134,counties!A$2:B$271,2,FALSE),"")</f>
        <v/>
      </c>
      <c r="D134" t="str">
        <f>VLOOKUP($A134,classifications!$A$3:$C$340,3,FALSE)</f>
        <v>Predominantly Urban</v>
      </c>
      <c r="E134" s="56">
        <f>VLOOKUP($A134,'2015'!$L$3:$P$372,E$5,FALSE)</f>
        <v>99.12</v>
      </c>
      <c r="F134" s="56">
        <f>VLOOKUP($A134,'2015'!$L$3:$P$372,F$5,FALSE)</f>
        <v>15.728999999999999</v>
      </c>
      <c r="G134" s="56">
        <f>100*VLOOKUP($A134,'2015'!$L$3:$P$372,G$5,FALSE)</f>
        <v>15.870000000000001</v>
      </c>
      <c r="I134" s="56">
        <f>VLOOKUP($A134,'2016'!$L$3:$P$371,I$5,FALSE)</f>
        <v>100.38</v>
      </c>
      <c r="J134" s="56">
        <f>VLOOKUP($A134,'2016'!$L$3:$P$371,J$5,FALSE)</f>
        <v>16.164999999999999</v>
      </c>
      <c r="K134" s="56">
        <f>100*VLOOKUP($A134,'2016'!$L$3:$P$371,K$5,FALSE)</f>
        <v>16.100000000000001</v>
      </c>
      <c r="M134" s="56">
        <f>VLOOKUP($A134,'2017'!$L$3:$P$371,M$5,FALSE)</f>
        <v>101.61</v>
      </c>
      <c r="N134" s="56">
        <f>VLOOKUP($A134,'2017'!$L$3:$P$371,N$5,FALSE)</f>
        <v>17.067</v>
      </c>
      <c r="O134" s="56">
        <f>100*VLOOKUP($A134,'2017'!$L$3:$P$371,O$5,FALSE)</f>
        <v>16.8</v>
      </c>
      <c r="Q134" s="56">
        <f>VLOOKUP($A134,'2018'!$L$3:$P$371,Q$5,FALSE)</f>
        <v>102.66</v>
      </c>
      <c r="R134" s="56">
        <f>VLOOKUP($A134,'2018'!$L$3:$P$371,R$5,FALSE)</f>
        <v>18.064</v>
      </c>
      <c r="S134" s="56">
        <f>100*VLOOKUP($A134,'2018'!$L$3:$P$371,S$5,FALSE)</f>
        <v>17.599999999999998</v>
      </c>
      <c r="U134" s="56">
        <f>VLOOKUP($A134,'2019'!$L$3:$P$371,U$5,FALSE)</f>
        <v>103.82</v>
      </c>
      <c r="V134" s="56">
        <f>VLOOKUP($A134,'2019'!$L$3:$P$371,V$5,FALSE)</f>
        <v>18.855</v>
      </c>
      <c r="W134" s="56">
        <f>100*VLOOKUP($A134,'2019'!$L$3:$P$371,W$5,FALSE)</f>
        <v>18.16</v>
      </c>
      <c r="Y134" s="56">
        <f>VLOOKUP($A134,'2020'!$C$3:$G$385,Y$5,FALSE)</f>
        <v>105.4</v>
      </c>
      <c r="Z134" s="56">
        <f>VLOOKUP($A134,'2020'!$C$3:$G$385,Z$5,FALSE)</f>
        <v>20.122</v>
      </c>
      <c r="AA134" s="56">
        <f>100*VLOOKUP($A134,'2020'!$C$3:$G$385,AA$5,FALSE)</f>
        <v>19.09</v>
      </c>
      <c r="AC134" s="56">
        <f>VLOOKUP($A134,'2021'!$C$3:$G$385,AC$5,FALSE)</f>
        <v>106.37</v>
      </c>
      <c r="AD134" s="56">
        <f>VLOOKUP($A134,'2021'!$C$3:$G$385,AD$5,FALSE)</f>
        <v>21.027999999999999</v>
      </c>
      <c r="AE134" s="56">
        <f>100*VLOOKUP($A134,'2021'!$C$3:$G$385,AE$5,FALSE)</f>
        <v>19.77</v>
      </c>
      <c r="AG134" s="56">
        <f>VLOOKUP($A134,'2022'!$C$3:$G$385,AG$5,FALSE)</f>
        <v>107.51</v>
      </c>
      <c r="AH134" s="56">
        <f>VLOOKUP($A134,'2022'!$C$3:$G$385,AH$5,FALSE)</f>
        <v>21.998000000000001</v>
      </c>
      <c r="AI134" s="56">
        <f>100*VLOOKUP($A134,'2022'!$C$3:$G$385,AI$5,FALSE)</f>
        <v>20.46</v>
      </c>
    </row>
    <row r="135" spans="1:35" x14ac:dyDescent="0.3">
      <c r="A135" t="s">
        <v>193</v>
      </c>
      <c r="B135" t="str">
        <f>VLOOKUP(A135,class!A$1:B$455,2,FALSE)</f>
        <v>Shire District</v>
      </c>
      <c r="C135" t="str">
        <f>IF(B135="Shire District",VLOOKUP(A135,counties!A$2:B$271,2,FALSE),"")</f>
        <v>Cambridgeshire</v>
      </c>
      <c r="D135" t="str">
        <f>VLOOKUP($A135,classifications!$A$3:$C$340,3,FALSE)</f>
        <v>Predominantly Rural</v>
      </c>
      <c r="E135" s="56">
        <f>VLOOKUP($A135,'2015'!$L$3:$P$372,E$5,FALSE)</f>
        <v>74.59</v>
      </c>
      <c r="F135" s="56">
        <f>VLOOKUP($A135,'2015'!$L$3:$P$372,F$5,FALSE)</f>
        <v>12.509</v>
      </c>
      <c r="G135" s="56">
        <f>100*VLOOKUP($A135,'2015'!$L$3:$P$372,G$5,FALSE)</f>
        <v>16.77</v>
      </c>
      <c r="I135" s="56">
        <f>VLOOKUP($A135,'2016'!$L$3:$P$371,I$5,FALSE)</f>
        <v>75.17</v>
      </c>
      <c r="J135" s="56">
        <f>VLOOKUP($A135,'2016'!$L$3:$P$371,J$5,FALSE)</f>
        <v>12.49</v>
      </c>
      <c r="K135" s="56">
        <f>100*VLOOKUP($A135,'2016'!$L$3:$P$371,K$5,FALSE)</f>
        <v>16.619999999999997</v>
      </c>
      <c r="M135" s="56">
        <f>VLOOKUP($A135,'2017'!$L$3:$P$371,M$5,FALSE)</f>
        <v>75.88</v>
      </c>
      <c r="N135" s="56">
        <f>VLOOKUP($A135,'2017'!$L$3:$P$371,N$5,FALSE)</f>
        <v>12.497999999999999</v>
      </c>
      <c r="O135" s="56">
        <f>100*VLOOKUP($A135,'2017'!$L$3:$P$371,O$5,FALSE)</f>
        <v>16.470000000000002</v>
      </c>
      <c r="Q135" s="56">
        <f>VLOOKUP($A135,'2018'!$L$3:$P$371,Q$5,FALSE)</f>
        <v>76.540000000000006</v>
      </c>
      <c r="R135" s="56">
        <f>VLOOKUP($A135,'2018'!$L$3:$P$371,R$5,FALSE)</f>
        <v>11.456</v>
      </c>
      <c r="S135" s="56">
        <f>100*VLOOKUP($A135,'2018'!$L$3:$P$371,S$5,FALSE)</f>
        <v>14.97</v>
      </c>
      <c r="U135" s="56">
        <f>VLOOKUP($A135,'2019'!$L$3:$P$371,U$5,FALSE)</f>
        <v>77.319999999999993</v>
      </c>
      <c r="V135" s="56">
        <f>VLOOKUP($A135,'2019'!$L$3:$P$371,V$5,FALSE)</f>
        <v>11.077999999999999</v>
      </c>
      <c r="W135" s="56">
        <f>100*VLOOKUP($A135,'2019'!$L$3:$P$371,W$5,FALSE)</f>
        <v>14.330000000000002</v>
      </c>
      <c r="Y135" s="56">
        <f>VLOOKUP($A135,'2020'!$C$3:$G$385,Y$5,FALSE)</f>
        <v>78.5</v>
      </c>
      <c r="Z135" s="56">
        <f>VLOOKUP($A135,'2020'!$C$3:$G$385,Z$5,FALSE)</f>
        <v>11.896000000000001</v>
      </c>
      <c r="AA135" s="56">
        <f>100*VLOOKUP($A135,'2020'!$C$3:$G$385,AA$5,FALSE)</f>
        <v>15.15</v>
      </c>
      <c r="AC135" s="56">
        <f>VLOOKUP($A135,'2021'!$C$3:$G$385,AC$5,FALSE)</f>
        <v>79.540000000000006</v>
      </c>
      <c r="AD135" s="56">
        <f>VLOOKUP($A135,'2021'!$C$3:$G$385,AD$5,FALSE)</f>
        <v>12.038</v>
      </c>
      <c r="AE135" s="56">
        <f>100*VLOOKUP($A135,'2021'!$C$3:$G$385,AE$5,FALSE)</f>
        <v>15.129999999999999</v>
      </c>
      <c r="AG135" s="56">
        <f>VLOOKUP($A135,'2022'!$C$3:$G$385,AG$5,FALSE)</f>
        <v>80.56</v>
      </c>
      <c r="AH135" s="56">
        <f>VLOOKUP($A135,'2022'!$C$3:$G$385,AH$5,FALSE)</f>
        <v>11.688000000000001</v>
      </c>
      <c r="AI135" s="56">
        <f>100*VLOOKUP($A135,'2022'!$C$3:$G$385,AI$5,FALSE)</f>
        <v>14.510000000000002</v>
      </c>
    </row>
    <row r="136" spans="1:35" x14ac:dyDescent="0.3">
      <c r="A136" t="s">
        <v>257</v>
      </c>
      <c r="B136" t="str">
        <f>VLOOKUP(A136,class!A$1:B$455,2,FALSE)</f>
        <v>Shire District</v>
      </c>
      <c r="C136" t="str">
        <f>IF(B136="Shire District",VLOOKUP(A136,counties!A$2:B$271,2,FALSE),"")</f>
        <v>Lancashire</v>
      </c>
      <c r="D136" t="str">
        <f>VLOOKUP($A136,classifications!$A$3:$C$340,3,FALSE)</f>
        <v>Predominantly Urban</v>
      </c>
      <c r="E136" s="56">
        <f>VLOOKUP($A136,'2015'!$L$3:$P$372,E$5,FALSE)</f>
        <v>36.61</v>
      </c>
      <c r="F136" s="56">
        <f>VLOOKUP($A136,'2015'!$L$3:$P$372,F$5,FALSE)</f>
        <v>1.2549999999999999</v>
      </c>
      <c r="G136" s="56">
        <f>100*VLOOKUP($A136,'2015'!$L$3:$P$372,G$5,FALSE)</f>
        <v>3.4299999999999997</v>
      </c>
      <c r="I136" s="56">
        <f>VLOOKUP($A136,'2016'!$L$3:$P$371,I$5,FALSE)</f>
        <v>36.69</v>
      </c>
      <c r="J136" s="56">
        <f>VLOOKUP($A136,'2016'!$L$3:$P$371,J$5,FALSE)</f>
        <v>1.113</v>
      </c>
      <c r="K136" s="56">
        <f>100*VLOOKUP($A136,'2016'!$L$3:$P$371,K$5,FALSE)</f>
        <v>3.0300000000000002</v>
      </c>
      <c r="M136" s="56">
        <f>VLOOKUP($A136,'2017'!$L$3:$P$371,M$5,FALSE)</f>
        <v>36.799999999999997</v>
      </c>
      <c r="N136" s="56">
        <f>VLOOKUP($A136,'2017'!$L$3:$P$371,N$5,FALSE)</f>
        <v>1.135</v>
      </c>
      <c r="O136" s="56">
        <f>100*VLOOKUP($A136,'2017'!$L$3:$P$371,O$5,FALSE)</f>
        <v>3.08</v>
      </c>
      <c r="Q136" s="56">
        <f>VLOOKUP($A136,'2018'!$L$3:$P$371,Q$5,FALSE)</f>
        <v>36.840000000000003</v>
      </c>
      <c r="R136" s="56">
        <f>VLOOKUP($A136,'2018'!$L$3:$P$371,R$5,FALSE)</f>
        <v>1.0820000000000001</v>
      </c>
      <c r="S136" s="56">
        <f>100*VLOOKUP($A136,'2018'!$L$3:$P$371,S$5,FALSE)</f>
        <v>2.94</v>
      </c>
      <c r="U136" s="56">
        <f>VLOOKUP($A136,'2019'!$L$3:$P$371,U$5,FALSE)</f>
        <v>36.93</v>
      </c>
      <c r="V136" s="56">
        <f>VLOOKUP($A136,'2019'!$L$3:$P$371,V$5,FALSE)</f>
        <v>0.95599999999999996</v>
      </c>
      <c r="W136" s="56">
        <f>100*VLOOKUP($A136,'2019'!$L$3:$P$371,W$5,FALSE)</f>
        <v>2.59</v>
      </c>
      <c r="Y136" s="56">
        <f>VLOOKUP($A136,'2020'!$C$3:$G$385,Y$5,FALSE)</f>
        <v>37.08</v>
      </c>
      <c r="Z136" s="56">
        <f>VLOOKUP($A136,'2020'!$C$3:$G$385,Z$5,FALSE)</f>
        <v>0.90500000000000003</v>
      </c>
      <c r="AA136" s="56">
        <f>100*VLOOKUP($A136,'2020'!$C$3:$G$385,AA$5,FALSE)</f>
        <v>2.44</v>
      </c>
      <c r="AC136" s="56">
        <f>VLOOKUP($A136,'2021'!$C$3:$G$385,AC$5,FALSE)</f>
        <v>37.26</v>
      </c>
      <c r="AD136" s="56">
        <f>VLOOKUP($A136,'2021'!$C$3:$G$385,AD$5,FALSE)</f>
        <v>0.80900000000000005</v>
      </c>
      <c r="AE136" s="56">
        <f>100*VLOOKUP($A136,'2021'!$C$3:$G$385,AE$5,FALSE)</f>
        <v>2.17</v>
      </c>
      <c r="AG136" s="56">
        <f>VLOOKUP($A136,'2022'!$C$3:$G$385,AG$5,FALSE)</f>
        <v>37.450000000000003</v>
      </c>
      <c r="AH136" s="56">
        <f>VLOOKUP($A136,'2022'!$C$3:$G$385,AH$5,FALSE)</f>
        <v>0.78</v>
      </c>
      <c r="AI136" s="56">
        <f>100*VLOOKUP($A136,'2022'!$C$3:$G$385,AI$5,FALSE)</f>
        <v>2.08</v>
      </c>
    </row>
    <row r="137" spans="1:35" x14ac:dyDescent="0.3">
      <c r="A137" t="s">
        <v>297</v>
      </c>
      <c r="B137" t="str">
        <f>VLOOKUP(A137,class!A$1:B$455,2,FALSE)</f>
        <v>Shire District</v>
      </c>
      <c r="C137" t="str">
        <f>IF(B137="Shire District",VLOOKUP(A137,counties!A$2:B$271,2,FALSE),"")</f>
        <v>Suffolk</v>
      </c>
      <c r="D137" t="str">
        <f>VLOOKUP($A137,classifications!$A$3:$C$340,3,FALSE)</f>
        <v>Predominantly Urban</v>
      </c>
      <c r="E137" s="56">
        <f>VLOOKUP($A137,'2015'!$L$3:$P$372,E$5,FALSE)</f>
        <v>59.89</v>
      </c>
      <c r="F137" s="56">
        <f>VLOOKUP($A137,'2015'!$L$3:$P$372,F$5,FALSE)</f>
        <v>8.39</v>
      </c>
      <c r="G137" s="56">
        <f>100*VLOOKUP($A137,'2015'!$L$3:$P$372,G$5,FALSE)</f>
        <v>14.01</v>
      </c>
      <c r="I137" s="56">
        <f>VLOOKUP($A137,'2016'!$L$3:$P$371,I$5,FALSE)</f>
        <v>60.48</v>
      </c>
      <c r="J137" s="56">
        <f>VLOOKUP($A137,'2016'!$L$3:$P$371,J$5,FALSE)</f>
        <v>8.7579999999999991</v>
      </c>
      <c r="K137" s="56">
        <f>100*VLOOKUP($A137,'2016'!$L$3:$P$371,K$5,FALSE)</f>
        <v>14.48</v>
      </c>
      <c r="M137" s="56">
        <f>VLOOKUP($A137,'2017'!$L$3:$P$371,M$5,FALSE)</f>
        <v>60.74</v>
      </c>
      <c r="N137" s="56">
        <f>VLOOKUP($A137,'2017'!$L$3:$P$371,N$5,FALSE)</f>
        <v>8.8930000000000007</v>
      </c>
      <c r="O137" s="56">
        <f>100*VLOOKUP($A137,'2017'!$L$3:$P$371,O$5,FALSE)</f>
        <v>14.64</v>
      </c>
      <c r="Q137" s="56">
        <f>VLOOKUP($A137,'2018'!$L$3:$P$371,Q$5,FALSE)</f>
        <v>60.88</v>
      </c>
      <c r="R137" s="56">
        <f>VLOOKUP($A137,'2018'!$L$3:$P$371,R$5,FALSE)</f>
        <v>8.798</v>
      </c>
      <c r="S137" s="56">
        <f>100*VLOOKUP($A137,'2018'!$L$3:$P$371,S$5,FALSE)</f>
        <v>14.45</v>
      </c>
      <c r="U137" s="56">
        <f>VLOOKUP($A137,'2019'!$L$3:$P$371,U$5,FALSE)</f>
        <v>61.07</v>
      </c>
      <c r="V137" s="56">
        <f>VLOOKUP($A137,'2019'!$L$3:$P$371,V$5,FALSE)</f>
        <v>8.7360000000000007</v>
      </c>
      <c r="W137" s="56">
        <f>100*VLOOKUP($A137,'2019'!$L$3:$P$371,W$5,FALSE)</f>
        <v>14.299999999999999</v>
      </c>
      <c r="Y137" s="56">
        <f>VLOOKUP($A137,'2020'!$C$3:$G$385,Y$5,FALSE)</f>
        <v>61.42</v>
      </c>
      <c r="Z137" s="56">
        <f>VLOOKUP($A137,'2020'!$C$3:$G$385,Z$5,FALSE)</f>
        <v>8.8079999999999998</v>
      </c>
      <c r="AA137" s="56">
        <f>100*VLOOKUP($A137,'2020'!$C$3:$G$385,AA$5,FALSE)</f>
        <v>14.34</v>
      </c>
      <c r="AC137" s="56">
        <f>VLOOKUP($A137,'2021'!$C$3:$G$385,AC$5,FALSE)</f>
        <v>61.65</v>
      </c>
      <c r="AD137" s="56">
        <f>VLOOKUP($A137,'2021'!$C$3:$G$385,AD$5,FALSE)</f>
        <v>8.7409999999999997</v>
      </c>
      <c r="AE137" s="56">
        <f>100*VLOOKUP($A137,'2021'!$C$3:$G$385,AE$5,FALSE)</f>
        <v>14.180000000000001</v>
      </c>
      <c r="AG137" s="56">
        <f>VLOOKUP($A137,'2022'!$C$3:$G$385,AG$5,FALSE)</f>
        <v>61.86</v>
      </c>
      <c r="AH137" s="56">
        <f>VLOOKUP($A137,'2022'!$C$3:$G$385,AH$5,FALSE)</f>
        <v>8.827</v>
      </c>
      <c r="AI137" s="56">
        <f>100*VLOOKUP($A137,'2022'!$C$3:$G$385,AI$5,FALSE)</f>
        <v>14.27</v>
      </c>
    </row>
    <row r="138" spans="1:35" x14ac:dyDescent="0.3">
      <c r="A138" t="s">
        <v>53</v>
      </c>
      <c r="B138" t="str">
        <f>VLOOKUP(A138,class!A$1:B$455,2,FALSE)</f>
        <v>Unitary Authority</v>
      </c>
      <c r="C138" t="str">
        <f>IF(B138="Shire District",VLOOKUP(A138,counties!A$2:B$271,2,FALSE),"")</f>
        <v/>
      </c>
      <c r="D138" t="str">
        <f>VLOOKUP($A138,classifications!$A$3:$C$340,3,FALSE)</f>
        <v>Predominantly Rural</v>
      </c>
      <c r="E138" s="56">
        <f>VLOOKUP($A138,'2015'!$L$3:$P$372,E$5,FALSE)</f>
        <v>69.760000000000005</v>
      </c>
      <c r="F138" s="56">
        <f>VLOOKUP($A138,'2015'!$L$3:$P$372,F$5,FALSE)</f>
        <v>12.763999999999999</v>
      </c>
      <c r="G138" s="56">
        <f>100*VLOOKUP($A138,'2015'!$L$3:$P$372,G$5,FALSE)</f>
        <v>18.3</v>
      </c>
      <c r="I138" s="56">
        <f>VLOOKUP($A138,'2016'!$L$3:$P$371,I$5,FALSE)</f>
        <v>70.33</v>
      </c>
      <c r="J138" s="56">
        <f>VLOOKUP($A138,'2016'!$L$3:$P$371,J$5,FALSE)</f>
        <v>12.872</v>
      </c>
      <c r="K138" s="56">
        <f>100*VLOOKUP($A138,'2016'!$L$3:$P$371,K$5,FALSE)</f>
        <v>18.3</v>
      </c>
      <c r="M138" s="56">
        <f>VLOOKUP($A138,'2017'!$L$3:$P$371,M$5,FALSE)</f>
        <v>70.69</v>
      </c>
      <c r="N138" s="56">
        <f>VLOOKUP($A138,'2017'!$L$3:$P$371,N$5,FALSE)</f>
        <v>12.945</v>
      </c>
      <c r="O138" s="56">
        <f>100*VLOOKUP($A138,'2017'!$L$3:$P$371,O$5,FALSE)</f>
        <v>18.310000000000002</v>
      </c>
      <c r="Q138" s="56">
        <f>VLOOKUP($A138,'2018'!$L$3:$P$371,Q$5,FALSE)</f>
        <v>71.03</v>
      </c>
      <c r="R138" s="56">
        <f>VLOOKUP($A138,'2018'!$L$3:$P$371,R$5,FALSE)</f>
        <v>12.958</v>
      </c>
      <c r="S138" s="56">
        <f>100*VLOOKUP($A138,'2018'!$L$3:$P$371,S$5,FALSE)</f>
        <v>18.240000000000002</v>
      </c>
      <c r="U138" s="56">
        <f>VLOOKUP($A138,'2019'!$L$3:$P$371,U$5,FALSE)</f>
        <v>71.3</v>
      </c>
      <c r="V138" s="56">
        <f>VLOOKUP($A138,'2019'!$L$3:$P$371,V$5,FALSE)</f>
        <v>12.827</v>
      </c>
      <c r="W138" s="56">
        <f>100*VLOOKUP($A138,'2019'!$L$3:$P$371,W$5,FALSE)</f>
        <v>17.990000000000002</v>
      </c>
      <c r="Y138" s="56">
        <f>VLOOKUP($A138,'2020'!$C$3:$G$385,Y$5,FALSE)</f>
        <v>71.53</v>
      </c>
      <c r="Z138" s="56">
        <f>VLOOKUP($A138,'2020'!$C$3:$G$385,Z$5,FALSE)</f>
        <v>12.699</v>
      </c>
      <c r="AA138" s="56">
        <f>100*VLOOKUP($A138,'2020'!$C$3:$G$385,AA$5,FALSE)</f>
        <v>17.75</v>
      </c>
      <c r="AC138" s="56">
        <f>VLOOKUP($A138,'2021'!$C$3:$G$385,AC$5,FALSE)</f>
        <v>71.760000000000005</v>
      </c>
      <c r="AD138" s="56">
        <f>VLOOKUP($A138,'2021'!$C$3:$G$385,AD$5,FALSE)</f>
        <v>12.792</v>
      </c>
      <c r="AE138" s="56">
        <f>100*VLOOKUP($A138,'2021'!$C$3:$G$385,AE$5,FALSE)</f>
        <v>17.829999999999998</v>
      </c>
      <c r="AG138" s="56">
        <f>VLOOKUP($A138,'2022'!$C$3:$G$385,AG$5,FALSE)</f>
        <v>72.11</v>
      </c>
      <c r="AH138" s="56">
        <f>VLOOKUP($A138,'2022'!$C$3:$G$385,AH$5,FALSE)</f>
        <v>13.034000000000001</v>
      </c>
      <c r="AI138" s="56">
        <f>100*VLOOKUP($A138,'2022'!$C$3:$G$385,AI$5,FALSE)</f>
        <v>18.079999999999998</v>
      </c>
    </row>
    <row r="139" spans="1:35" x14ac:dyDescent="0.3">
      <c r="A139" t="s">
        <v>183</v>
      </c>
      <c r="B139" t="str">
        <f>VLOOKUP(A139,class!A$1:B$455,2,FALSE)</f>
        <v>Unitary Authority</v>
      </c>
      <c r="C139" t="str">
        <f>IF(B139="Shire District",VLOOKUP(A139,counties!A$2:B$271,2,FALSE),"")</f>
        <v/>
      </c>
      <c r="D139" t="str">
        <f>VLOOKUP($A139,classifications!$A$3:$C$340,3,FALSE)</f>
        <v>Predominantly Rural</v>
      </c>
      <c r="E139" s="56">
        <f>VLOOKUP($A139,'2015'!$L$3:$P$372,E$5,FALSE)</f>
        <v>1.2</v>
      </c>
      <c r="F139" s="56">
        <f>VLOOKUP($A139,'2015'!$L$3:$P$372,F$5,FALSE)</f>
        <v>1.2</v>
      </c>
      <c r="G139" s="56">
        <f>100*VLOOKUP($A139,'2015'!$L$3:$P$372,G$5,FALSE)</f>
        <v>100</v>
      </c>
      <c r="I139" s="56">
        <f>VLOOKUP($A139,'2016'!$L$3:$P$371,I$5,FALSE)</f>
        <v>1.21</v>
      </c>
      <c r="J139" s="56">
        <f>VLOOKUP($A139,'2016'!$L$3:$P$371,J$5,FALSE)</f>
        <v>1.21</v>
      </c>
      <c r="K139" s="56">
        <f>100*VLOOKUP($A139,'2016'!$L$3:$P$371,K$5,FALSE)</f>
        <v>100</v>
      </c>
      <c r="M139" s="56">
        <f>VLOOKUP($A139,'2017'!$L$3:$P$371,M$5,FALSE)</f>
        <v>1.2</v>
      </c>
      <c r="N139" s="56">
        <f>VLOOKUP($A139,'2017'!$L$3:$P$371,N$5,FALSE)</f>
        <v>1.2</v>
      </c>
      <c r="O139" s="56">
        <f>100*VLOOKUP($A139,'2017'!$L$3:$P$371,O$5,FALSE)</f>
        <v>100</v>
      </c>
      <c r="Q139" s="56">
        <f>VLOOKUP($A139,'2018'!$L$3:$P$371,Q$5,FALSE)</f>
        <v>1.2</v>
      </c>
      <c r="R139" s="56">
        <f>VLOOKUP($A139,'2018'!$L$3:$P$371,R$5,FALSE)</f>
        <v>1.2</v>
      </c>
      <c r="S139" s="56">
        <f>100*VLOOKUP($A139,'2018'!$L$3:$P$371,S$5,FALSE)</f>
        <v>100</v>
      </c>
      <c r="U139" s="56">
        <f>VLOOKUP($A139,'2019'!$L$3:$P$371,U$5,FALSE)</f>
        <v>1.19</v>
      </c>
      <c r="V139" s="56">
        <f>VLOOKUP($A139,'2019'!$L$3:$P$371,V$5,FALSE)</f>
        <v>1.19</v>
      </c>
      <c r="W139" s="56">
        <f>100*VLOOKUP($A139,'2019'!$L$3:$P$371,W$5,FALSE)</f>
        <v>100</v>
      </c>
      <c r="Y139" s="56">
        <f>VLOOKUP($A139,'2020'!$C$3:$G$385,Y$5,FALSE)</f>
        <v>1.18</v>
      </c>
      <c r="Z139" s="56">
        <f>VLOOKUP($A139,'2020'!$C$3:$G$385,Z$5,FALSE)</f>
        <v>1.18</v>
      </c>
      <c r="AA139" s="56">
        <f>100*VLOOKUP($A139,'2020'!$C$3:$G$385,AA$5,FALSE)</f>
        <v>100</v>
      </c>
      <c r="AC139" s="56">
        <f>VLOOKUP($A139,'2021'!$C$3:$G$385,AC$5,FALSE)</f>
        <v>1.1599999999999999</v>
      </c>
      <c r="AD139" s="56">
        <f>VLOOKUP($A139,'2021'!$C$3:$G$385,AD$5,FALSE)</f>
        <v>1.1599999999999999</v>
      </c>
      <c r="AE139" s="56">
        <f>100*VLOOKUP($A139,'2021'!$C$3:$G$385,AE$5,FALSE)</f>
        <v>100</v>
      </c>
      <c r="AG139" s="56">
        <f>VLOOKUP($A139,'2022'!$C$3:$G$385,AG$5,FALSE)</f>
        <v>1.1399999999999999</v>
      </c>
      <c r="AH139" s="56">
        <f>VLOOKUP($A139,'2022'!$C$3:$G$385,AH$5,FALSE)</f>
        <v>1.1399999999999999</v>
      </c>
      <c r="AI139" s="56">
        <f>100*VLOOKUP($A139,'2022'!$C$3:$G$385,AI$5,FALSE)</f>
        <v>100</v>
      </c>
    </row>
    <row r="140" spans="1:35" x14ac:dyDescent="0.3">
      <c r="A140" t="s">
        <v>378</v>
      </c>
      <c r="B140" t="str">
        <f>VLOOKUP(A140,class!A$1:B$455,2,FALSE)</f>
        <v>London Borough</v>
      </c>
      <c r="C140" t="str">
        <f>IF(B140="Shire District",VLOOKUP(A140,counties!A$2:B$271,2,FALSE),"")</f>
        <v/>
      </c>
      <c r="D140" t="str">
        <f>VLOOKUP($A140,classifications!$A$3:$C$340,3,FALSE)</f>
        <v>Predominantly Urban</v>
      </c>
      <c r="E140" s="56">
        <f>VLOOKUP($A140,'2015'!$L$3:$P$372,E$5,FALSE)</f>
        <v>105.36</v>
      </c>
      <c r="F140" s="56">
        <f>VLOOKUP($A140,'2015'!$L$3:$P$372,F$5,FALSE)</f>
        <v>18.141999999999999</v>
      </c>
      <c r="G140" s="56">
        <f>100*VLOOKUP($A140,'2015'!$L$3:$P$372,G$5,FALSE)</f>
        <v>17.22</v>
      </c>
      <c r="I140" s="56">
        <f>VLOOKUP($A140,'2016'!$L$3:$P$371,I$5,FALSE)</f>
        <v>106.13</v>
      </c>
      <c r="J140" s="56">
        <f>VLOOKUP($A140,'2016'!$L$3:$P$371,J$5,FALSE)</f>
        <v>18.838999999999999</v>
      </c>
      <c r="K140" s="56">
        <f>100*VLOOKUP($A140,'2016'!$L$3:$P$371,K$5,FALSE)</f>
        <v>17.75</v>
      </c>
      <c r="M140" s="56">
        <f>VLOOKUP($A140,'2017'!$L$3:$P$371,M$5,FALSE)</f>
        <v>107.56</v>
      </c>
      <c r="N140" s="56">
        <f>VLOOKUP($A140,'2017'!$L$3:$P$371,N$5,FALSE)</f>
        <v>20.233000000000001</v>
      </c>
      <c r="O140" s="56">
        <f>100*VLOOKUP($A140,'2017'!$L$3:$P$371,O$5,FALSE)</f>
        <v>18.809999999999999</v>
      </c>
      <c r="Q140" s="56">
        <f>VLOOKUP($A140,'2018'!$L$3:$P$371,Q$5,FALSE)</f>
        <v>107.89</v>
      </c>
      <c r="R140" s="56">
        <f>VLOOKUP($A140,'2018'!$L$3:$P$371,R$5,FALSE)</f>
        <v>20.69</v>
      </c>
      <c r="S140" s="56">
        <f>100*VLOOKUP($A140,'2018'!$L$3:$P$371,S$5,FALSE)</f>
        <v>19.18</v>
      </c>
      <c r="U140" s="56">
        <f>VLOOKUP($A140,'2019'!$L$3:$P$371,U$5,FALSE)</f>
        <v>109.27</v>
      </c>
      <c r="V140" s="56">
        <f>VLOOKUP($A140,'2019'!$L$3:$P$371,V$5,FALSE)</f>
        <v>22.015999999999998</v>
      </c>
      <c r="W140" s="56">
        <f>100*VLOOKUP($A140,'2019'!$L$3:$P$371,W$5,FALSE)</f>
        <v>20.150000000000002</v>
      </c>
      <c r="Y140" s="56">
        <f>VLOOKUP($A140,'2020'!$C$3:$G$385,Y$5,FALSE)</f>
        <v>109.91</v>
      </c>
      <c r="Z140" s="56">
        <f>VLOOKUP($A140,'2020'!$C$3:$G$385,Z$5,FALSE)</f>
        <v>22.625</v>
      </c>
      <c r="AA140" s="56">
        <f>100*VLOOKUP($A140,'2020'!$C$3:$G$385,AA$5,FALSE)</f>
        <v>20.59</v>
      </c>
      <c r="AC140" s="56">
        <f>VLOOKUP($A140,'2021'!$C$3:$G$385,AC$5,FALSE)</f>
        <v>110.79</v>
      </c>
      <c r="AD140" s="56">
        <f>VLOOKUP($A140,'2021'!$C$3:$G$385,AD$5,FALSE)</f>
        <v>23.629000000000001</v>
      </c>
      <c r="AE140" s="56">
        <f>100*VLOOKUP($A140,'2021'!$C$3:$G$385,AE$5,FALSE)</f>
        <v>21.33</v>
      </c>
      <c r="AG140" s="56">
        <f>VLOOKUP($A140,'2022'!$C$3:$G$385,AG$5,FALSE)</f>
        <v>111.09</v>
      </c>
      <c r="AH140" s="56">
        <f>VLOOKUP($A140,'2022'!$C$3:$G$385,AH$5,FALSE)</f>
        <v>24.021000000000001</v>
      </c>
      <c r="AI140" s="56">
        <f>100*VLOOKUP($A140,'2022'!$C$3:$G$385,AI$5,FALSE)</f>
        <v>21.62</v>
      </c>
    </row>
    <row r="141" spans="1:35" x14ac:dyDescent="0.3">
      <c r="A141" t="s">
        <v>379</v>
      </c>
      <c r="B141" t="str">
        <f>VLOOKUP(A141,class!A$1:B$455,2,FALSE)</f>
        <v>London Borough</v>
      </c>
      <c r="C141" t="str">
        <f>IF(B141="Shire District",VLOOKUP(A141,counties!A$2:B$271,2,FALSE),"")</f>
        <v/>
      </c>
      <c r="D141" t="str">
        <f>VLOOKUP($A141,classifications!$A$3:$C$340,3,FALSE)</f>
        <v>Predominantly Urban</v>
      </c>
      <c r="E141" s="56">
        <f>VLOOKUP($A141,'2015'!$L$3:$P$372,E$5,FALSE)</f>
        <v>88.15</v>
      </c>
      <c r="F141" s="56">
        <f>VLOOKUP($A141,'2015'!$L$3:$P$372,F$5,FALSE)</f>
        <v>18.338999999999999</v>
      </c>
      <c r="G141" s="56">
        <f>100*VLOOKUP($A141,'2015'!$L$3:$P$372,G$5,FALSE)</f>
        <v>20.8</v>
      </c>
      <c r="I141" s="56">
        <f>VLOOKUP($A141,'2016'!$L$3:$P$371,I$5,FALSE)</f>
        <v>88.53</v>
      </c>
      <c r="J141" s="56">
        <f>VLOOKUP($A141,'2016'!$L$3:$P$371,J$5,FALSE)</f>
        <v>18.975999999999999</v>
      </c>
      <c r="K141" s="56">
        <f>100*VLOOKUP($A141,'2016'!$L$3:$P$371,K$5,FALSE)</f>
        <v>21.43</v>
      </c>
      <c r="M141" s="56">
        <f>VLOOKUP($A141,'2017'!$L$3:$P$371,M$5,FALSE)</f>
        <v>88.74</v>
      </c>
      <c r="N141" s="56">
        <f>VLOOKUP($A141,'2017'!$L$3:$P$371,N$5,FALSE)</f>
        <v>19.388000000000002</v>
      </c>
      <c r="O141" s="56">
        <f>100*VLOOKUP($A141,'2017'!$L$3:$P$371,O$5,FALSE)</f>
        <v>21.85</v>
      </c>
      <c r="Q141" s="56">
        <f>VLOOKUP($A141,'2018'!$L$3:$P$371,Q$5,FALSE)</f>
        <v>88.84</v>
      </c>
      <c r="R141" s="56">
        <f>VLOOKUP($A141,'2018'!$L$3:$P$371,R$5,FALSE)</f>
        <v>19.754000000000001</v>
      </c>
      <c r="S141" s="56">
        <f>100*VLOOKUP($A141,'2018'!$L$3:$P$371,S$5,FALSE)</f>
        <v>22.24</v>
      </c>
      <c r="U141" s="56">
        <f>VLOOKUP($A141,'2019'!$L$3:$P$371,U$5,FALSE)</f>
        <v>89.16</v>
      </c>
      <c r="V141" s="56">
        <f>VLOOKUP($A141,'2019'!$L$3:$P$371,V$5,FALSE)</f>
        <v>20.100999999999999</v>
      </c>
      <c r="W141" s="56">
        <f>100*VLOOKUP($A141,'2019'!$L$3:$P$371,W$5,FALSE)</f>
        <v>22.54</v>
      </c>
      <c r="Y141" s="56">
        <f>VLOOKUP($A141,'2020'!$C$3:$G$385,Y$5,FALSE)</f>
        <v>89.26</v>
      </c>
      <c r="Z141" s="56">
        <f>VLOOKUP($A141,'2020'!$C$3:$G$385,Z$5,FALSE)</f>
        <v>20.289000000000001</v>
      </c>
      <c r="AA141" s="56">
        <f>100*VLOOKUP($A141,'2020'!$C$3:$G$385,AA$5,FALSE)</f>
        <v>22.73</v>
      </c>
      <c r="AC141" s="56">
        <f>VLOOKUP($A141,'2021'!$C$3:$G$385,AC$5,FALSE)</f>
        <v>89.36</v>
      </c>
      <c r="AD141" s="56">
        <f>VLOOKUP($A141,'2021'!$C$3:$G$385,AD$5,FALSE)</f>
        <v>20.687999999999999</v>
      </c>
      <c r="AE141" s="56">
        <f>100*VLOOKUP($A141,'2021'!$C$3:$G$385,AE$5,FALSE)</f>
        <v>23.150000000000002</v>
      </c>
      <c r="AG141" s="56">
        <f>VLOOKUP($A141,'2022'!$C$3:$G$385,AG$5,FALSE)</f>
        <v>89.67</v>
      </c>
      <c r="AH141" s="56">
        <f>VLOOKUP($A141,'2022'!$C$3:$G$385,AH$5,FALSE)</f>
        <v>21.105</v>
      </c>
      <c r="AI141" s="56">
        <f>100*VLOOKUP($A141,'2022'!$C$3:$G$385,AI$5,FALSE)</f>
        <v>23.54</v>
      </c>
    </row>
    <row r="142" spans="1:35" x14ac:dyDescent="0.3">
      <c r="A142" t="s">
        <v>54</v>
      </c>
      <c r="B142" t="str">
        <f>VLOOKUP(A142,class!A$1:B$455,2,FALSE)</f>
        <v>Shire District</v>
      </c>
      <c r="C142" t="str">
        <f>IF(B142="Shire District",VLOOKUP(A142,counties!A$2:B$271,2,FALSE),"")</f>
        <v>Norfolk</v>
      </c>
      <c r="D142" t="str">
        <f>VLOOKUP($A142,classifications!$A$3:$C$340,3,FALSE)</f>
        <v>Predominantly Rural</v>
      </c>
      <c r="E142" s="56">
        <f>VLOOKUP($A142,'2015'!$L$3:$P$372,E$5,FALSE)</f>
        <v>71.650000000000006</v>
      </c>
      <c r="F142" s="56">
        <f>VLOOKUP($A142,'2015'!$L$3:$P$372,F$5,FALSE)</f>
        <v>35.444000000000003</v>
      </c>
      <c r="G142" s="56">
        <f>100*VLOOKUP($A142,'2015'!$L$3:$P$372,G$5,FALSE)</f>
        <v>49.47</v>
      </c>
      <c r="I142" s="56">
        <f>VLOOKUP($A142,'2016'!$L$3:$P$371,I$5,FALSE)</f>
        <v>72.09</v>
      </c>
      <c r="J142" s="56">
        <f>VLOOKUP($A142,'2016'!$L$3:$P$371,J$5,FALSE)</f>
        <v>35.622999999999998</v>
      </c>
      <c r="K142" s="56">
        <f>100*VLOOKUP($A142,'2016'!$L$3:$P$371,K$5,FALSE)</f>
        <v>49.41</v>
      </c>
      <c r="M142" s="56">
        <f>VLOOKUP($A142,'2017'!$L$3:$P$371,M$5,FALSE)</f>
        <v>72.47</v>
      </c>
      <c r="N142" s="56">
        <f>VLOOKUP($A142,'2017'!$L$3:$P$371,N$5,FALSE)</f>
        <v>35.713000000000001</v>
      </c>
      <c r="O142" s="56">
        <f>100*VLOOKUP($A142,'2017'!$L$3:$P$371,O$5,FALSE)</f>
        <v>49.28</v>
      </c>
      <c r="Q142" s="56">
        <f>VLOOKUP($A142,'2018'!$L$3:$P$371,Q$5,FALSE)</f>
        <v>72.849999999999994</v>
      </c>
      <c r="R142" s="56">
        <f>VLOOKUP($A142,'2018'!$L$3:$P$371,R$5,FALSE)</f>
        <v>35.622</v>
      </c>
      <c r="S142" s="56">
        <f>100*VLOOKUP($A142,'2018'!$L$3:$P$371,S$5,FALSE)</f>
        <v>48.9</v>
      </c>
      <c r="U142" s="56">
        <f>VLOOKUP($A142,'2019'!$L$3:$P$371,U$5,FALSE)</f>
        <v>73.42</v>
      </c>
      <c r="V142" s="56">
        <f>VLOOKUP($A142,'2019'!$L$3:$P$371,V$5,FALSE)</f>
        <v>36.084000000000003</v>
      </c>
      <c r="W142" s="56">
        <f>100*VLOOKUP($A142,'2019'!$L$3:$P$371,W$5,FALSE)</f>
        <v>49.15</v>
      </c>
      <c r="Y142" s="56">
        <f>VLOOKUP($A142,'2020'!$C$3:$G$385,Y$5,FALSE)</f>
        <v>74.040000000000006</v>
      </c>
      <c r="Z142" s="56">
        <f>VLOOKUP($A142,'2020'!$C$3:$G$385,Z$5,FALSE)</f>
        <v>36.579000000000001</v>
      </c>
      <c r="AA142" s="56">
        <f>100*VLOOKUP($A142,'2020'!$C$3:$G$385,AA$5,FALSE)</f>
        <v>49.4</v>
      </c>
      <c r="AC142" s="56">
        <f>VLOOKUP($A142,'2021'!$C$3:$G$385,AC$5,FALSE)</f>
        <v>74.33</v>
      </c>
      <c r="AD142" s="56">
        <f>VLOOKUP($A142,'2021'!$C$3:$G$385,AD$5,FALSE)</f>
        <v>36.68</v>
      </c>
      <c r="AE142" s="56">
        <f>100*VLOOKUP($A142,'2021'!$C$3:$G$385,AE$5,FALSE)</f>
        <v>49.35</v>
      </c>
      <c r="AG142" s="56">
        <f>VLOOKUP($A142,'2022'!$C$3:$G$385,AG$5,FALSE)</f>
        <v>74.69</v>
      </c>
      <c r="AH142" s="56">
        <f>VLOOKUP($A142,'2022'!$C$3:$G$385,AH$5,FALSE)</f>
        <v>36.872</v>
      </c>
      <c r="AI142" s="56">
        <f>100*VLOOKUP($A142,'2022'!$C$3:$G$385,AI$5,FALSE)</f>
        <v>49.370000000000005</v>
      </c>
    </row>
    <row r="143" spans="1:35" x14ac:dyDescent="0.3">
      <c r="A143" t="s">
        <v>1294</v>
      </c>
      <c r="B143" t="str">
        <f>VLOOKUP(A143,class!A$1:B$455,2,FALSE)</f>
        <v>Unitary Authority</v>
      </c>
      <c r="C143" t="str">
        <f>IF(B143="Shire District",VLOOKUP(A143,counties!A$2:B$271,2,FALSE),"")</f>
        <v/>
      </c>
      <c r="D143" t="str">
        <f>VLOOKUP($A143,classifications!$A$3:$C$340,3,FALSE)</f>
        <v>Predominantly Urban</v>
      </c>
      <c r="E143" s="56">
        <f>VLOOKUP($A143,'2015'!$L$3:$P$372,E$5,FALSE)</f>
        <v>118.22</v>
      </c>
      <c r="F143" s="56">
        <f>VLOOKUP($A143,'2015'!$L$3:$P$372,F$5,FALSE)</f>
        <v>6.4429999999999996</v>
      </c>
      <c r="G143" s="56">
        <f>100*VLOOKUP($A143,'2015'!$L$3:$P$372,G$5,FALSE)</f>
        <v>5.45</v>
      </c>
      <c r="I143" s="56">
        <f>VLOOKUP($A143,'2016'!$L$3:$P$371,I$5,FALSE)</f>
        <v>119</v>
      </c>
      <c r="J143" s="56">
        <f>VLOOKUP($A143,'2016'!$L$3:$P$371,J$5,FALSE)</f>
        <v>6.1440000000000001</v>
      </c>
      <c r="K143" s="56">
        <f>100*VLOOKUP($A143,'2016'!$L$3:$P$371,K$5,FALSE)</f>
        <v>5.16</v>
      </c>
      <c r="M143" s="56">
        <f>VLOOKUP($A143,'2017'!$L$3:$P$371,M$5,FALSE)</f>
        <v>119.6</v>
      </c>
      <c r="N143" s="56">
        <f>VLOOKUP($A143,'2017'!$L$3:$P$371,N$5,FALSE)</f>
        <v>5.9580000000000002</v>
      </c>
      <c r="O143" s="56">
        <f>100*VLOOKUP($A143,'2017'!$L$3:$P$371,O$5,FALSE)</f>
        <v>4.9799999999999995</v>
      </c>
      <c r="Q143" s="56">
        <f>VLOOKUP($A143,'2018'!$L$3:$P$371,Q$5,FALSE)</f>
        <v>120.78</v>
      </c>
      <c r="R143" s="56">
        <f>VLOOKUP($A143,'2018'!$L$3:$P$371,R$5,FALSE)</f>
        <v>6.4640000000000004</v>
      </c>
      <c r="S143" s="56">
        <f>100*VLOOKUP($A143,'2018'!$L$3:$P$371,S$5,FALSE)</f>
        <v>5.35</v>
      </c>
      <c r="U143" s="56">
        <f>VLOOKUP($A143,'2019'!$L$3:$P$371,U$5,FALSE)</f>
        <v>121.71</v>
      </c>
      <c r="V143" s="56">
        <f>VLOOKUP($A143,'2019'!$L$3:$P$371,V$5,FALSE)</f>
        <v>6.7880000000000003</v>
      </c>
      <c r="W143" s="56">
        <f>100*VLOOKUP($A143,'2019'!$L$3:$P$371,W$5,FALSE)</f>
        <v>5.58</v>
      </c>
      <c r="Y143" s="56">
        <f>VLOOKUP($A143,'2020'!$C$3:$G$385,Y$5,FALSE)</f>
        <v>122.57</v>
      </c>
      <c r="Z143" s="56">
        <f>VLOOKUP($A143,'2020'!$C$3:$G$385,Z$5,FALSE)</f>
        <v>7.1020000000000003</v>
      </c>
      <c r="AA143" s="56">
        <f>100*VLOOKUP($A143,'2020'!$C$3:$G$385,AA$5,FALSE)</f>
        <v>5.79</v>
      </c>
      <c r="AC143" s="56">
        <f>VLOOKUP($A143,'2021'!$C$3:$G$385,AC$5,FALSE)</f>
        <v>123.04</v>
      </c>
      <c r="AD143" s="56">
        <f>VLOOKUP($A143,'2021'!$C$3:$G$385,AD$5,FALSE)</f>
        <v>7.1619999999999999</v>
      </c>
      <c r="AE143" s="56">
        <f>100*VLOOKUP($A143,'2021'!$C$3:$G$385,AE$5,FALSE)</f>
        <v>5.82</v>
      </c>
      <c r="AG143" s="56">
        <f>VLOOKUP($A143,'2022'!$C$3:$G$385,AG$5,FALSE)</f>
        <v>123.75</v>
      </c>
      <c r="AH143" s="56">
        <f>VLOOKUP($A143,'2022'!$C$3:$G$385,AH$5,FALSE)</f>
        <v>7.3810000000000002</v>
      </c>
      <c r="AI143" s="56">
        <f>100*VLOOKUP($A143,'2022'!$C$3:$G$385,AI$5,FALSE)</f>
        <v>5.96</v>
      </c>
    </row>
    <row r="144" spans="1:35" x14ac:dyDescent="0.3">
      <c r="A144" t="s">
        <v>380</v>
      </c>
      <c r="B144" t="str">
        <f>VLOOKUP(A144,class!A$1:B$455,2,FALSE)</f>
        <v>London Borough</v>
      </c>
      <c r="C144" t="str">
        <f>IF(B144="Shire District",VLOOKUP(A144,counties!A$2:B$271,2,FALSE),"")</f>
        <v/>
      </c>
      <c r="D144" t="str">
        <f>VLOOKUP($A144,classifications!$A$3:$C$340,3,FALSE)</f>
        <v>Predominantly Urban</v>
      </c>
      <c r="E144" s="56">
        <f>VLOOKUP($A144,'2015'!$L$3:$P$372,E$5,FALSE)</f>
        <v>65.97</v>
      </c>
      <c r="F144" s="56">
        <f>VLOOKUP($A144,'2015'!$L$3:$P$372,F$5,FALSE)</f>
        <v>5.98</v>
      </c>
      <c r="G144" s="56">
        <f>100*VLOOKUP($A144,'2015'!$L$3:$P$372,G$5,FALSE)</f>
        <v>9.06</v>
      </c>
      <c r="I144" s="56">
        <f>VLOOKUP($A144,'2016'!$L$3:$P$371,I$5,FALSE)</f>
        <v>66.290000000000006</v>
      </c>
      <c r="J144" s="56">
        <f>VLOOKUP($A144,'2016'!$L$3:$P$371,J$5,FALSE)</f>
        <v>6.1710000000000003</v>
      </c>
      <c r="K144" s="56">
        <f>100*VLOOKUP($A144,'2016'!$L$3:$P$371,K$5,FALSE)</f>
        <v>9.31</v>
      </c>
      <c r="M144" s="56">
        <f>VLOOKUP($A144,'2017'!$L$3:$P$371,M$5,FALSE)</f>
        <v>66.709999999999994</v>
      </c>
      <c r="N144" s="56">
        <f>VLOOKUP($A144,'2017'!$L$3:$P$371,N$5,FALSE)</f>
        <v>6.306</v>
      </c>
      <c r="O144" s="56">
        <f>100*VLOOKUP($A144,'2017'!$L$3:$P$371,O$5,FALSE)</f>
        <v>9.4499999999999993</v>
      </c>
      <c r="Q144" s="56">
        <f>VLOOKUP($A144,'2018'!$L$3:$P$371,Q$5,FALSE)</f>
        <v>67.19</v>
      </c>
      <c r="R144" s="56">
        <f>VLOOKUP($A144,'2018'!$L$3:$P$371,R$5,FALSE)</f>
        <v>6.6269999999999998</v>
      </c>
      <c r="S144" s="56">
        <f>100*VLOOKUP($A144,'2018'!$L$3:$P$371,S$5,FALSE)</f>
        <v>9.86</v>
      </c>
      <c r="U144" s="56">
        <f>VLOOKUP($A144,'2019'!$L$3:$P$371,U$5,FALSE)</f>
        <v>67.8</v>
      </c>
      <c r="V144" s="56">
        <f>VLOOKUP($A144,'2019'!$L$3:$P$371,V$5,FALSE)</f>
        <v>7.0519999999999996</v>
      </c>
      <c r="W144" s="56">
        <f>100*VLOOKUP($A144,'2019'!$L$3:$P$371,W$5,FALSE)</f>
        <v>10.4</v>
      </c>
      <c r="Y144" s="56">
        <f>VLOOKUP($A144,'2020'!$C$3:$G$385,Y$5,FALSE)</f>
        <v>68.39</v>
      </c>
      <c r="Z144" s="56">
        <f>VLOOKUP($A144,'2020'!$C$3:$G$385,Z$5,FALSE)</f>
        <v>7.46</v>
      </c>
      <c r="AA144" s="56">
        <f>100*VLOOKUP($A144,'2020'!$C$3:$G$385,AA$5,FALSE)</f>
        <v>10.91</v>
      </c>
      <c r="AC144" s="56">
        <f>VLOOKUP($A144,'2021'!$C$3:$G$385,AC$5,FALSE)</f>
        <v>68.58</v>
      </c>
      <c r="AD144" s="56">
        <f>VLOOKUP($A144,'2021'!$C$3:$G$385,AD$5,FALSE)</f>
        <v>7.61</v>
      </c>
      <c r="AE144" s="56">
        <f>100*VLOOKUP($A144,'2021'!$C$3:$G$385,AE$5,FALSE)</f>
        <v>11.1</v>
      </c>
      <c r="AG144" s="56">
        <f>VLOOKUP($A144,'2022'!$C$3:$G$385,AG$5,FALSE)</f>
        <v>68.91</v>
      </c>
      <c r="AH144" s="56">
        <f>VLOOKUP($A144,'2022'!$C$3:$G$385,AH$5,FALSE)</f>
        <v>7.7910000000000004</v>
      </c>
      <c r="AI144" s="56">
        <f>100*VLOOKUP($A144,'2022'!$C$3:$G$385,AI$5,FALSE)</f>
        <v>11.31</v>
      </c>
    </row>
    <row r="145" spans="1:35" x14ac:dyDescent="0.3">
      <c r="A145" t="s">
        <v>357</v>
      </c>
      <c r="B145" t="str">
        <f>VLOOKUP(A145,class!A$1:B$455,2,FALSE)</f>
        <v>Metropolitan District</v>
      </c>
      <c r="C145" t="str">
        <f>IF(B145="Shire District",VLOOKUP(A145,counties!A$2:B$271,2,FALSE),"")</f>
        <v/>
      </c>
      <c r="D145" t="str">
        <f>VLOOKUP($A145,classifications!$A$3:$C$340,3,FALSE)</f>
        <v>Predominantly Urban</v>
      </c>
      <c r="E145" s="56">
        <f>VLOOKUP($A145,'2015'!$L$3:$P$372,E$5,FALSE)</f>
        <v>182.67</v>
      </c>
      <c r="F145" s="56">
        <f>VLOOKUP($A145,'2015'!$L$3:$P$372,F$5,FALSE)</f>
        <v>9.4930000000000003</v>
      </c>
      <c r="G145" s="56">
        <f>100*VLOOKUP($A145,'2015'!$L$3:$P$372,G$5,FALSE)</f>
        <v>5.2</v>
      </c>
      <c r="I145" s="56">
        <f>VLOOKUP($A145,'2016'!$L$3:$P$371,I$5,FALSE)</f>
        <v>183.61</v>
      </c>
      <c r="J145" s="56">
        <f>VLOOKUP($A145,'2016'!$L$3:$P$371,J$5,FALSE)</f>
        <v>9.3640000000000008</v>
      </c>
      <c r="K145" s="56">
        <f>100*VLOOKUP($A145,'2016'!$L$3:$P$371,K$5,FALSE)</f>
        <v>5.0999999999999996</v>
      </c>
      <c r="M145" s="56">
        <f>VLOOKUP($A145,'2017'!$L$3:$P$371,M$5,FALSE)</f>
        <v>184.9</v>
      </c>
      <c r="N145" s="56">
        <f>VLOOKUP($A145,'2017'!$L$3:$P$371,N$5,FALSE)</f>
        <v>9.7889999999999997</v>
      </c>
      <c r="O145" s="56">
        <f>100*VLOOKUP($A145,'2017'!$L$3:$P$371,O$5,FALSE)</f>
        <v>5.29</v>
      </c>
      <c r="Q145" s="56">
        <f>VLOOKUP($A145,'2018'!$L$3:$P$371,Q$5,FALSE)</f>
        <v>186.26</v>
      </c>
      <c r="R145" s="56">
        <f>VLOOKUP($A145,'2018'!$L$3:$P$371,R$5,FALSE)</f>
        <v>9.6850000000000005</v>
      </c>
      <c r="S145" s="56">
        <f>100*VLOOKUP($A145,'2018'!$L$3:$P$371,S$5,FALSE)</f>
        <v>5.2</v>
      </c>
      <c r="U145" s="56">
        <f>VLOOKUP($A145,'2019'!$L$3:$P$371,U$5,FALSE)</f>
        <v>187.71</v>
      </c>
      <c r="V145" s="56">
        <f>VLOOKUP($A145,'2019'!$L$3:$P$371,V$5,FALSE)</f>
        <v>10.101000000000001</v>
      </c>
      <c r="W145" s="56">
        <f>100*VLOOKUP($A145,'2019'!$L$3:$P$371,W$5,FALSE)</f>
        <v>5.38</v>
      </c>
      <c r="Y145" s="56">
        <f>VLOOKUP($A145,'2020'!$C$3:$G$385,Y$5,FALSE)</f>
        <v>188.7</v>
      </c>
      <c r="Z145" s="56">
        <f>VLOOKUP($A145,'2020'!$C$3:$G$385,Z$5,FALSE)</f>
        <v>10.346</v>
      </c>
      <c r="AA145" s="56">
        <f>100*VLOOKUP($A145,'2020'!$C$3:$G$385,AA$5,FALSE)</f>
        <v>5.48</v>
      </c>
      <c r="AC145" s="56">
        <f>VLOOKUP($A145,'2021'!$C$3:$G$385,AC$5,FALSE)</f>
        <v>189.76</v>
      </c>
      <c r="AD145" s="56">
        <f>VLOOKUP($A145,'2021'!$C$3:$G$385,AD$5,FALSE)</f>
        <v>10.731999999999999</v>
      </c>
      <c r="AE145" s="56">
        <f>100*VLOOKUP($A145,'2021'!$C$3:$G$385,AE$5,FALSE)</f>
        <v>5.66</v>
      </c>
      <c r="AG145" s="56">
        <f>VLOOKUP($A145,'2022'!$C$3:$G$385,AG$5,FALSE)</f>
        <v>190.6</v>
      </c>
      <c r="AH145" s="56">
        <f>VLOOKUP($A145,'2022'!$C$3:$G$385,AH$5,FALSE)</f>
        <v>10.632</v>
      </c>
      <c r="AI145" s="56">
        <f>100*VLOOKUP($A145,'2022'!$C$3:$G$385,AI$5,FALSE)</f>
        <v>5.58</v>
      </c>
    </row>
    <row r="146" spans="1:35" x14ac:dyDescent="0.3">
      <c r="A146" t="s">
        <v>334</v>
      </c>
      <c r="B146" t="str">
        <f>VLOOKUP(A146,class!A$1:B$455,2,FALSE)</f>
        <v>Metropolitan District</v>
      </c>
      <c r="C146" t="str">
        <f>IF(B146="Shire District",VLOOKUP(A146,counties!A$2:B$271,2,FALSE),"")</f>
        <v/>
      </c>
      <c r="D146" t="str">
        <f>VLOOKUP($A146,classifications!$A$3:$C$340,3,FALSE)</f>
        <v>Predominantly Urban</v>
      </c>
      <c r="E146" s="56">
        <f>VLOOKUP($A146,'2015'!$L$3:$P$372,E$5,FALSE)</f>
        <v>65.69</v>
      </c>
      <c r="F146" s="56">
        <f>VLOOKUP($A146,'2015'!$L$3:$P$372,F$5,FALSE)</f>
        <v>2.6539999999999999</v>
      </c>
      <c r="G146" s="56">
        <f>100*VLOOKUP($A146,'2015'!$L$3:$P$372,G$5,FALSE)</f>
        <v>4.04</v>
      </c>
      <c r="I146" s="56">
        <f>VLOOKUP($A146,'2016'!$L$3:$P$371,I$5,FALSE)</f>
        <v>66.099999999999994</v>
      </c>
      <c r="J146" s="56">
        <f>VLOOKUP($A146,'2016'!$L$3:$P$371,J$5,FALSE)</f>
        <v>2.0299999999999998</v>
      </c>
      <c r="K146" s="56">
        <f>100*VLOOKUP($A146,'2016'!$L$3:$P$371,K$5,FALSE)</f>
        <v>3.0700000000000003</v>
      </c>
      <c r="M146" s="56">
        <f>VLOOKUP($A146,'2017'!$L$3:$P$371,M$5,FALSE)</f>
        <v>66.540000000000006</v>
      </c>
      <c r="N146" s="56">
        <f>VLOOKUP($A146,'2017'!$L$3:$P$371,N$5,FALSE)</f>
        <v>1.8</v>
      </c>
      <c r="O146" s="56">
        <f>100*VLOOKUP($A146,'2017'!$L$3:$P$371,O$5,FALSE)</f>
        <v>2.71</v>
      </c>
      <c r="Q146" s="56">
        <f>VLOOKUP($A146,'2018'!$L$3:$P$371,Q$5,FALSE)</f>
        <v>67.12</v>
      </c>
      <c r="R146" s="56">
        <f>VLOOKUP($A146,'2018'!$L$3:$P$371,R$5,FALSE)</f>
        <v>1.248</v>
      </c>
      <c r="S146" s="56">
        <f>100*VLOOKUP($A146,'2018'!$L$3:$P$371,S$5,FALSE)</f>
        <v>1.8599999999999999</v>
      </c>
      <c r="U146" s="56">
        <f>VLOOKUP($A146,'2019'!$L$3:$P$371,U$5,FALSE)</f>
        <v>67.83</v>
      </c>
      <c r="V146" s="56">
        <f>VLOOKUP($A146,'2019'!$L$3:$P$371,V$5,FALSE)</f>
        <v>1.1359999999999999</v>
      </c>
      <c r="W146" s="56">
        <f>100*VLOOKUP($A146,'2019'!$L$3:$P$371,W$5,FALSE)</f>
        <v>1.67</v>
      </c>
      <c r="Y146" s="56">
        <f>VLOOKUP($A146,'2020'!$C$3:$G$385,Y$5,FALSE)</f>
        <v>68.83</v>
      </c>
      <c r="Z146" s="56">
        <f>VLOOKUP($A146,'2020'!$C$3:$G$385,Z$5,FALSE)</f>
        <v>1.7050000000000001</v>
      </c>
      <c r="AA146" s="56">
        <f>100*VLOOKUP($A146,'2020'!$C$3:$G$385,AA$5,FALSE)</f>
        <v>2.48</v>
      </c>
      <c r="AC146" s="56">
        <f>VLOOKUP($A146,'2021'!$C$3:$G$385,AC$5,FALSE)</f>
        <v>69.61</v>
      </c>
      <c r="AD146" s="56">
        <f>VLOOKUP($A146,'2021'!$C$3:$G$385,AD$5,FALSE)</f>
        <v>2.0910000000000002</v>
      </c>
      <c r="AE146" s="56">
        <f>100*VLOOKUP($A146,'2021'!$C$3:$G$385,AE$5,FALSE)</f>
        <v>3</v>
      </c>
      <c r="AG146" s="56">
        <f>VLOOKUP($A146,'2022'!$C$3:$G$385,AG$5,FALSE)</f>
        <v>70.12</v>
      </c>
      <c r="AH146" s="56">
        <f>VLOOKUP($A146,'2022'!$C$3:$G$385,AH$5,FALSE)</f>
        <v>1.7749999999999999</v>
      </c>
      <c r="AI146" s="56">
        <f>100*VLOOKUP($A146,'2022'!$C$3:$G$385,AI$5,FALSE)</f>
        <v>2.5299999999999998</v>
      </c>
    </row>
    <row r="147" spans="1:35" x14ac:dyDescent="0.3">
      <c r="A147" t="s">
        <v>381</v>
      </c>
      <c r="B147" t="str">
        <f>VLOOKUP(A147,class!A$1:B$455,2,FALSE)</f>
        <v>London Borough</v>
      </c>
      <c r="C147" t="str">
        <f>IF(B147="Shire District",VLOOKUP(A147,counties!A$2:B$271,2,FALSE),"")</f>
        <v/>
      </c>
      <c r="D147" t="str">
        <f>VLOOKUP($A147,classifications!$A$3:$C$340,3,FALSE)</f>
        <v>Predominantly Urban</v>
      </c>
      <c r="E147" s="56">
        <f>VLOOKUP($A147,'2015'!$L$3:$P$372,E$5,FALSE)</f>
        <v>137.86000000000001</v>
      </c>
      <c r="F147" s="56">
        <f>VLOOKUP($A147,'2015'!$L$3:$P$372,F$5,FALSE)</f>
        <v>18.22</v>
      </c>
      <c r="G147" s="56">
        <f>100*VLOOKUP($A147,'2015'!$L$3:$P$372,G$5,FALSE)</f>
        <v>13.22</v>
      </c>
      <c r="I147" s="56">
        <f>VLOOKUP($A147,'2016'!$L$3:$P$371,I$5,FALSE)</f>
        <v>139.25</v>
      </c>
      <c r="J147" s="56">
        <f>VLOOKUP($A147,'2016'!$L$3:$P$371,J$5,FALSE)</f>
        <v>19.204999999999998</v>
      </c>
      <c r="K147" s="56">
        <f>100*VLOOKUP($A147,'2016'!$L$3:$P$371,K$5,FALSE)</f>
        <v>13.79</v>
      </c>
      <c r="M147" s="56">
        <f>VLOOKUP($A147,'2017'!$L$3:$P$371,M$5,FALSE)</f>
        <v>140.26</v>
      </c>
      <c r="N147" s="56">
        <f>VLOOKUP($A147,'2017'!$L$3:$P$371,N$5,FALSE)</f>
        <v>20.048999999999999</v>
      </c>
      <c r="O147" s="56">
        <f>100*VLOOKUP($A147,'2017'!$L$3:$P$371,O$5,FALSE)</f>
        <v>14.29</v>
      </c>
      <c r="Q147" s="56">
        <f>VLOOKUP($A147,'2018'!$L$3:$P$371,Q$5,FALSE)</f>
        <v>141.72</v>
      </c>
      <c r="R147" s="56">
        <f>VLOOKUP($A147,'2018'!$L$3:$P$371,R$5,FALSE)</f>
        <v>21.407</v>
      </c>
      <c r="S147" s="56">
        <f>100*VLOOKUP($A147,'2018'!$L$3:$P$371,S$5,FALSE)</f>
        <v>15.110000000000001</v>
      </c>
      <c r="U147" s="56">
        <f>VLOOKUP($A147,'2019'!$L$3:$P$371,U$5,FALSE)</f>
        <v>143.54</v>
      </c>
      <c r="V147" s="56">
        <f>VLOOKUP($A147,'2019'!$L$3:$P$371,V$5,FALSE)</f>
        <v>22.741</v>
      </c>
      <c r="W147" s="56">
        <f>100*VLOOKUP($A147,'2019'!$L$3:$P$371,W$5,FALSE)</f>
        <v>15.840000000000002</v>
      </c>
      <c r="Y147" s="56">
        <f>VLOOKUP($A147,'2020'!$C$3:$G$385,Y$5,FALSE)</f>
        <v>144.77000000000001</v>
      </c>
      <c r="Z147" s="56">
        <f>VLOOKUP($A147,'2020'!$C$3:$G$385,Z$5,FALSE)</f>
        <v>23.937000000000001</v>
      </c>
      <c r="AA147" s="56">
        <f>100*VLOOKUP($A147,'2020'!$C$3:$G$385,AA$5,FALSE)</f>
        <v>16.53</v>
      </c>
      <c r="AC147" s="56">
        <f>VLOOKUP($A147,'2021'!$C$3:$G$385,AC$5,FALSE)</f>
        <v>146.31</v>
      </c>
      <c r="AD147" s="56">
        <f>VLOOKUP($A147,'2021'!$C$3:$G$385,AD$5,FALSE)</f>
        <v>25.420999999999999</v>
      </c>
      <c r="AE147" s="56">
        <f>100*VLOOKUP($A147,'2021'!$C$3:$G$385,AE$5,FALSE)</f>
        <v>17.37</v>
      </c>
      <c r="AG147" s="56">
        <f>VLOOKUP($A147,'2022'!$C$3:$G$385,AG$5,FALSE)</f>
        <v>146.80000000000001</v>
      </c>
      <c r="AH147" s="56">
        <f>VLOOKUP($A147,'2022'!$C$3:$G$385,AH$5,FALSE)</f>
        <v>25.974</v>
      </c>
      <c r="AI147" s="56">
        <f>100*VLOOKUP($A147,'2022'!$C$3:$G$385,AI$5,FALSE)</f>
        <v>17.690000000000001</v>
      </c>
    </row>
    <row r="148" spans="1:35" x14ac:dyDescent="0.3">
      <c r="A148" t="s">
        <v>258</v>
      </c>
      <c r="B148" t="str">
        <f>VLOOKUP(A148,class!A$1:B$455,2,FALSE)</f>
        <v>Shire District</v>
      </c>
      <c r="C148" t="str">
        <f>IF(B148="Shire District",VLOOKUP(A148,counties!A$2:B$271,2,FALSE),"")</f>
        <v>Lancashire</v>
      </c>
      <c r="D148" t="str">
        <f>VLOOKUP($A148,classifications!$A$3:$C$340,3,FALSE)</f>
        <v>Urban with Significant Rural</v>
      </c>
      <c r="E148" s="56">
        <f>VLOOKUP($A148,'2015'!$L$3:$P$372,E$5,FALSE)</f>
        <v>62.71</v>
      </c>
      <c r="F148" s="56">
        <f>VLOOKUP($A148,'2015'!$L$3:$P$372,F$5,FALSE)</f>
        <v>8.4749999999999996</v>
      </c>
      <c r="G148" s="56">
        <f>100*VLOOKUP($A148,'2015'!$L$3:$P$372,G$5,FALSE)</f>
        <v>13.51</v>
      </c>
      <c r="I148" s="56">
        <f>VLOOKUP($A148,'2016'!$L$3:$P$371,I$5,FALSE)</f>
        <v>63.29</v>
      </c>
      <c r="J148" s="56">
        <f>VLOOKUP($A148,'2016'!$L$3:$P$371,J$5,FALSE)</f>
        <v>8.08</v>
      </c>
      <c r="K148" s="56">
        <f>100*VLOOKUP($A148,'2016'!$L$3:$P$371,K$5,FALSE)</f>
        <v>12.770000000000001</v>
      </c>
      <c r="M148" s="56">
        <f>VLOOKUP($A148,'2017'!$L$3:$P$371,M$5,FALSE)</f>
        <v>63.98</v>
      </c>
      <c r="N148" s="56">
        <f>VLOOKUP($A148,'2017'!$L$3:$P$371,N$5,FALSE)</f>
        <v>8.3840000000000003</v>
      </c>
      <c r="O148" s="56">
        <f>100*VLOOKUP($A148,'2017'!$L$3:$P$371,O$5,FALSE)</f>
        <v>13.100000000000001</v>
      </c>
      <c r="Q148" s="56">
        <f>VLOOKUP($A148,'2018'!$L$3:$P$371,Q$5,FALSE)</f>
        <v>64.430000000000007</v>
      </c>
      <c r="R148" s="56">
        <f>VLOOKUP($A148,'2018'!$L$3:$P$371,R$5,FALSE)</f>
        <v>8.5549999999999997</v>
      </c>
      <c r="S148" s="56">
        <f>100*VLOOKUP($A148,'2018'!$L$3:$P$371,S$5,FALSE)</f>
        <v>13.28</v>
      </c>
      <c r="U148" s="56">
        <f>VLOOKUP($A148,'2019'!$L$3:$P$371,U$5,FALSE)</f>
        <v>64.709999999999994</v>
      </c>
      <c r="V148" s="56">
        <f>VLOOKUP($A148,'2019'!$L$3:$P$371,V$5,FALSE)</f>
        <v>8.5830000000000002</v>
      </c>
      <c r="W148" s="56">
        <f>100*VLOOKUP($A148,'2019'!$L$3:$P$371,W$5,FALSE)</f>
        <v>13.26</v>
      </c>
      <c r="Y148" s="56">
        <f>VLOOKUP($A148,'2020'!$C$3:$G$385,Y$5,FALSE)</f>
        <v>65.430000000000007</v>
      </c>
      <c r="Z148" s="56">
        <f>VLOOKUP($A148,'2020'!$C$3:$G$385,Z$5,FALSE)</f>
        <v>9.0030000000000001</v>
      </c>
      <c r="AA148" s="56">
        <f>100*VLOOKUP($A148,'2020'!$C$3:$G$385,AA$5,FALSE)</f>
        <v>13.76</v>
      </c>
      <c r="AC148" s="56">
        <f>VLOOKUP($A148,'2021'!$C$3:$G$385,AC$5,FALSE)</f>
        <v>65.88</v>
      </c>
      <c r="AD148" s="56">
        <f>VLOOKUP($A148,'2021'!$C$3:$G$385,AD$5,FALSE)</f>
        <v>9.3130000000000006</v>
      </c>
      <c r="AE148" s="56">
        <f>100*VLOOKUP($A148,'2021'!$C$3:$G$385,AE$5,FALSE)</f>
        <v>14.14</v>
      </c>
      <c r="AG148" s="56">
        <f>VLOOKUP($A148,'2022'!$C$3:$G$385,AG$5,FALSE)</f>
        <v>66.13</v>
      </c>
      <c r="AH148" s="56">
        <f>VLOOKUP($A148,'2022'!$C$3:$G$385,AH$5,FALSE)</f>
        <v>9.3620000000000001</v>
      </c>
      <c r="AI148" s="56">
        <f>100*VLOOKUP($A148,'2022'!$C$3:$G$385,AI$5,FALSE)</f>
        <v>14.16</v>
      </c>
    </row>
    <row r="149" spans="1:35" x14ac:dyDescent="0.3">
      <c r="A149" t="s">
        <v>358</v>
      </c>
      <c r="B149" t="str">
        <f>VLOOKUP(A149,class!A$1:B$455,2,FALSE)</f>
        <v>Metropolitan District</v>
      </c>
      <c r="C149" t="str">
        <f>IF(B149="Shire District",VLOOKUP(A149,counties!A$2:B$271,2,FALSE),"")</f>
        <v/>
      </c>
      <c r="D149" t="str">
        <f>VLOOKUP($A149,classifications!$A$3:$C$340,3,FALSE)</f>
        <v>Predominantly Urban</v>
      </c>
      <c r="E149" s="56">
        <f>VLOOKUP($A149,'2015'!$L$3:$P$372,E$5,FALSE)</f>
        <v>343.71</v>
      </c>
      <c r="F149" s="56">
        <f>VLOOKUP($A149,'2015'!$L$3:$P$372,F$5,FALSE)</f>
        <v>38.735999999999997</v>
      </c>
      <c r="G149" s="56">
        <f>100*VLOOKUP($A149,'2015'!$L$3:$P$372,G$5,FALSE)</f>
        <v>11.27</v>
      </c>
      <c r="I149" s="56">
        <f>VLOOKUP($A149,'2016'!$L$3:$P$371,I$5,FALSE)</f>
        <v>346.49</v>
      </c>
      <c r="J149" s="56">
        <f>VLOOKUP($A149,'2016'!$L$3:$P$371,J$5,FALSE)</f>
        <v>38.609000000000002</v>
      </c>
      <c r="K149" s="56">
        <f>100*VLOOKUP($A149,'2016'!$L$3:$P$371,K$5,FALSE)</f>
        <v>11.14</v>
      </c>
      <c r="M149" s="56">
        <f>VLOOKUP($A149,'2017'!$L$3:$P$371,M$5,FALSE)</f>
        <v>349.62</v>
      </c>
      <c r="N149" s="56">
        <f>VLOOKUP($A149,'2017'!$L$3:$P$371,N$5,FALSE)</f>
        <v>39.844000000000001</v>
      </c>
      <c r="O149" s="56">
        <f>100*VLOOKUP($A149,'2017'!$L$3:$P$371,O$5,FALSE)</f>
        <v>11.4</v>
      </c>
      <c r="Q149" s="56">
        <f>VLOOKUP($A149,'2018'!$L$3:$P$371,Q$5,FALSE)</f>
        <v>352.37</v>
      </c>
      <c r="R149" s="56">
        <f>VLOOKUP($A149,'2018'!$L$3:$P$371,R$5,FALSE)</f>
        <v>39.454000000000001</v>
      </c>
      <c r="S149" s="56">
        <f>100*VLOOKUP($A149,'2018'!$L$3:$P$371,S$5,FALSE)</f>
        <v>11.200000000000001</v>
      </c>
      <c r="U149" s="56">
        <f>VLOOKUP($A149,'2019'!$L$3:$P$371,U$5,FALSE)</f>
        <v>355.03</v>
      </c>
      <c r="V149" s="56">
        <f>VLOOKUP($A149,'2019'!$L$3:$P$371,V$5,FALSE)</f>
        <v>39.950000000000003</v>
      </c>
      <c r="W149" s="56">
        <f>100*VLOOKUP($A149,'2019'!$L$3:$P$371,W$5,FALSE)</f>
        <v>11.25</v>
      </c>
      <c r="Y149" s="56">
        <f>VLOOKUP($A149,'2020'!$C$3:$G$385,Y$5,FALSE)</f>
        <v>357.75</v>
      </c>
      <c r="Z149" s="56">
        <f>VLOOKUP($A149,'2020'!$C$3:$G$385,Z$5,FALSE)</f>
        <v>41.155000000000001</v>
      </c>
      <c r="AA149" s="56">
        <f>100*VLOOKUP($A149,'2020'!$C$3:$G$385,AA$5,FALSE)</f>
        <v>11.5</v>
      </c>
      <c r="AC149" s="56">
        <f>VLOOKUP($A149,'2021'!$C$3:$G$385,AC$5,FALSE)</f>
        <v>362.85</v>
      </c>
      <c r="AD149" s="56">
        <f>VLOOKUP($A149,'2021'!$C$3:$G$385,AD$5,FALSE)</f>
        <v>44.570999999999998</v>
      </c>
      <c r="AE149" s="56">
        <f>100*VLOOKUP($A149,'2021'!$C$3:$G$385,AE$5,FALSE)</f>
        <v>12.280000000000001</v>
      </c>
      <c r="AG149" s="56">
        <f>VLOOKUP($A149,'2022'!$C$3:$G$385,AG$5,FALSE)</f>
        <v>366.17</v>
      </c>
      <c r="AH149" s="56">
        <f>VLOOKUP($A149,'2022'!$C$3:$G$385,AH$5,FALSE)</f>
        <v>46.063000000000002</v>
      </c>
      <c r="AI149" s="56">
        <f>100*VLOOKUP($A149,'2022'!$C$3:$G$385,AI$5,FALSE)</f>
        <v>12.58</v>
      </c>
    </row>
    <row r="150" spans="1:35" x14ac:dyDescent="0.3">
      <c r="A150" t="s">
        <v>145</v>
      </c>
      <c r="B150" t="str">
        <f>VLOOKUP(A150,class!A$1:B$455,2,FALSE)</f>
        <v>Unitary Authority</v>
      </c>
      <c r="C150" t="str">
        <f>IF(B150="Shire District",VLOOKUP(A150,counties!A$2:B$271,2,FALSE),"")</f>
        <v/>
      </c>
      <c r="D150" t="str">
        <f>VLOOKUP($A150,classifications!$A$3:$C$340,3,FALSE)</f>
        <v>Predominantly Urban</v>
      </c>
      <c r="E150" s="56">
        <f>VLOOKUP($A150,'2015'!$L$3:$P$372,E$5,FALSE)</f>
        <v>132.37</v>
      </c>
      <c r="F150" s="56">
        <f>VLOOKUP($A150,'2015'!$L$3:$P$372,F$5,FALSE)</f>
        <v>14.282</v>
      </c>
      <c r="G150" s="56">
        <f>100*VLOOKUP($A150,'2015'!$L$3:$P$372,G$5,FALSE)</f>
        <v>10.79</v>
      </c>
      <c r="I150" s="56">
        <f>VLOOKUP($A150,'2016'!$L$3:$P$371,I$5,FALSE)</f>
        <v>133.62</v>
      </c>
      <c r="J150" s="56">
        <f>VLOOKUP($A150,'2016'!$L$3:$P$371,J$5,FALSE)</f>
        <v>14.808</v>
      </c>
      <c r="K150" s="56">
        <f>100*VLOOKUP($A150,'2016'!$L$3:$P$371,K$5,FALSE)</f>
        <v>11.08</v>
      </c>
      <c r="M150" s="56">
        <f>VLOOKUP($A150,'2017'!$L$3:$P$371,M$5,FALSE)</f>
        <v>135.52000000000001</v>
      </c>
      <c r="N150" s="56">
        <f>VLOOKUP($A150,'2017'!$L$3:$P$371,N$5,FALSE)</f>
        <v>16.277999999999999</v>
      </c>
      <c r="O150" s="56">
        <f>100*VLOOKUP($A150,'2017'!$L$3:$P$371,O$5,FALSE)</f>
        <v>12.01</v>
      </c>
      <c r="Q150" s="56">
        <f>VLOOKUP($A150,'2018'!$L$3:$P$371,Q$5,FALSE)</f>
        <v>137.97</v>
      </c>
      <c r="R150" s="56">
        <f>VLOOKUP($A150,'2018'!$L$3:$P$371,R$5,FALSE)</f>
        <v>18.108000000000001</v>
      </c>
      <c r="S150" s="56">
        <f>100*VLOOKUP($A150,'2018'!$L$3:$P$371,S$5,FALSE)</f>
        <v>13.120000000000001</v>
      </c>
      <c r="U150" s="56">
        <f>VLOOKUP($A150,'2019'!$L$3:$P$371,U$5,FALSE)</f>
        <v>139.33000000000001</v>
      </c>
      <c r="V150" s="56">
        <f>VLOOKUP($A150,'2019'!$L$3:$P$371,V$5,FALSE)</f>
        <v>19.291</v>
      </c>
      <c r="W150" s="56">
        <f>100*VLOOKUP($A150,'2019'!$L$3:$P$371,W$5,FALSE)</f>
        <v>13.850000000000001</v>
      </c>
      <c r="Y150" s="56">
        <f>VLOOKUP($A150,'2020'!$C$3:$G$385,Y$5,FALSE)</f>
        <v>140.9</v>
      </c>
      <c r="Z150" s="56">
        <f>VLOOKUP($A150,'2020'!$C$3:$G$385,Z$5,FALSE)</f>
        <v>20.437999999999999</v>
      </c>
      <c r="AA150" s="56">
        <f>100*VLOOKUP($A150,'2020'!$C$3:$G$385,AA$5,FALSE)</f>
        <v>14.510000000000002</v>
      </c>
      <c r="AC150" s="56">
        <f>VLOOKUP($A150,'2021'!$C$3:$G$385,AC$5,FALSE)</f>
        <v>141.38</v>
      </c>
      <c r="AD150" s="56">
        <f>VLOOKUP($A150,'2021'!$C$3:$G$385,AD$5,FALSE)</f>
        <v>20.655999999999999</v>
      </c>
      <c r="AE150" s="56">
        <f>100*VLOOKUP($A150,'2021'!$C$3:$G$385,AE$5,FALSE)</f>
        <v>14.610000000000001</v>
      </c>
      <c r="AG150" s="56">
        <f>VLOOKUP($A150,'2022'!$C$3:$G$385,AG$5,FALSE)</f>
        <v>142.44999999999999</v>
      </c>
      <c r="AH150" s="56">
        <f>VLOOKUP($A150,'2022'!$C$3:$G$385,AH$5,FALSE)</f>
        <v>21.347999999999999</v>
      </c>
      <c r="AI150" s="56">
        <f>100*VLOOKUP($A150,'2022'!$C$3:$G$385,AI$5,FALSE)</f>
        <v>14.99</v>
      </c>
    </row>
    <row r="151" spans="1:35" x14ac:dyDescent="0.3">
      <c r="A151" t="s">
        <v>56</v>
      </c>
      <c r="B151" t="str">
        <f>VLOOKUP(A151,class!A$1:B$455,2,FALSE)</f>
        <v>Shire District</v>
      </c>
      <c r="C151" t="str">
        <f>IF(B151="Shire District",VLOOKUP(A151,counties!A$2:B$271,2,FALSE),"")</f>
        <v>East Sussex</v>
      </c>
      <c r="D151" t="str">
        <f>VLOOKUP($A151,classifications!$A$3:$C$340,3,FALSE)</f>
        <v>Urban with Significant Rural</v>
      </c>
      <c r="E151" s="56">
        <f>VLOOKUP($A151,'2015'!$L$3:$P$372,E$5,FALSE)</f>
        <v>44.18</v>
      </c>
      <c r="F151" s="56">
        <f>VLOOKUP($A151,'2015'!$L$3:$P$372,F$5,FALSE)</f>
        <v>7.8739999999999997</v>
      </c>
      <c r="G151" s="56">
        <f>100*VLOOKUP($A151,'2015'!$L$3:$P$372,G$5,FALSE)</f>
        <v>17.82</v>
      </c>
      <c r="I151" s="56">
        <f>VLOOKUP($A151,'2016'!$L$3:$P$371,I$5,FALSE)</f>
        <v>44.42</v>
      </c>
      <c r="J151" s="56">
        <f>VLOOKUP($A151,'2016'!$L$3:$P$371,J$5,FALSE)</f>
        <v>7.7329999999999997</v>
      </c>
      <c r="K151" s="56">
        <f>100*VLOOKUP($A151,'2016'!$L$3:$P$371,K$5,FALSE)</f>
        <v>17.41</v>
      </c>
      <c r="M151" s="56">
        <f>VLOOKUP($A151,'2017'!$L$3:$P$371,M$5,FALSE)</f>
        <v>44.69</v>
      </c>
      <c r="N151" s="56">
        <f>VLOOKUP($A151,'2017'!$L$3:$P$371,N$5,FALSE)</f>
        <v>7.774</v>
      </c>
      <c r="O151" s="56">
        <f>100*VLOOKUP($A151,'2017'!$L$3:$P$371,O$5,FALSE)</f>
        <v>17.399999999999999</v>
      </c>
      <c r="Q151" s="56">
        <f>VLOOKUP($A151,'2018'!$L$3:$P$371,Q$5,FALSE)</f>
        <v>44.86</v>
      </c>
      <c r="R151" s="56">
        <f>VLOOKUP($A151,'2018'!$L$3:$P$371,R$5,FALSE)</f>
        <v>7.6269999999999998</v>
      </c>
      <c r="S151" s="56">
        <f>100*VLOOKUP($A151,'2018'!$L$3:$P$371,S$5,FALSE)</f>
        <v>17</v>
      </c>
      <c r="U151" s="56">
        <f>VLOOKUP($A151,'2019'!$L$3:$P$371,U$5,FALSE)</f>
        <v>45.16</v>
      </c>
      <c r="V151" s="56">
        <f>VLOOKUP($A151,'2019'!$L$3:$P$371,V$5,FALSE)</f>
        <v>7.476</v>
      </c>
      <c r="W151" s="56">
        <f>100*VLOOKUP($A151,'2019'!$L$3:$P$371,W$5,FALSE)</f>
        <v>16.55</v>
      </c>
      <c r="Y151" s="56">
        <f>VLOOKUP($A151,'2020'!$C$3:$G$385,Y$5,FALSE)</f>
        <v>45.44</v>
      </c>
      <c r="Z151" s="56">
        <f>VLOOKUP($A151,'2020'!$C$3:$G$385,Z$5,FALSE)</f>
        <v>7.5529999999999999</v>
      </c>
      <c r="AA151" s="56">
        <f>100*VLOOKUP($A151,'2020'!$C$3:$G$385,AA$5,FALSE)</f>
        <v>16.619999999999997</v>
      </c>
      <c r="AC151" s="56">
        <f>VLOOKUP($A151,'2021'!$C$3:$G$385,AC$5,FALSE)</f>
        <v>45.73</v>
      </c>
      <c r="AD151" s="56">
        <f>VLOOKUP($A151,'2021'!$C$3:$G$385,AD$5,FALSE)</f>
        <v>7.375</v>
      </c>
      <c r="AE151" s="56">
        <f>100*VLOOKUP($A151,'2021'!$C$3:$G$385,AE$5,FALSE)</f>
        <v>16.13</v>
      </c>
      <c r="AG151" s="56">
        <f>VLOOKUP($A151,'2022'!$C$3:$G$385,AG$5,FALSE)</f>
        <v>46.15</v>
      </c>
      <c r="AH151" s="56">
        <f>VLOOKUP($A151,'2022'!$C$3:$G$385,AH$5,FALSE)</f>
        <v>7.4569999999999999</v>
      </c>
      <c r="AI151" s="56">
        <f>100*VLOOKUP($A151,'2022'!$C$3:$G$385,AI$5,FALSE)</f>
        <v>16.16</v>
      </c>
    </row>
    <row r="152" spans="1:35" x14ac:dyDescent="0.3">
      <c r="A152" t="s">
        <v>382</v>
      </c>
      <c r="B152" t="str">
        <f>VLOOKUP(A152,class!A$1:B$455,2,FALSE)</f>
        <v>London Borough</v>
      </c>
      <c r="C152" t="str">
        <f>IF(B152="Shire District",VLOOKUP(A152,counties!A$2:B$271,2,FALSE),"")</f>
        <v/>
      </c>
      <c r="D152" t="str">
        <f>VLOOKUP($A152,classifications!$A$3:$C$340,3,FALSE)</f>
        <v>Predominantly Urban</v>
      </c>
      <c r="E152" s="56">
        <f>VLOOKUP($A152,'2015'!$L$3:$P$372,E$5,FALSE)</f>
        <v>122.13</v>
      </c>
      <c r="F152" s="56">
        <f>VLOOKUP($A152,'2015'!$L$3:$P$372,F$5,FALSE)</f>
        <v>12.739000000000001</v>
      </c>
      <c r="G152" s="56">
        <f>100*VLOOKUP($A152,'2015'!$L$3:$P$372,G$5,FALSE)</f>
        <v>10.43</v>
      </c>
      <c r="I152" s="56">
        <f>VLOOKUP($A152,'2016'!$L$3:$P$371,I$5,FALSE)</f>
        <v>124.16</v>
      </c>
      <c r="J152" s="56">
        <f>VLOOKUP($A152,'2016'!$L$3:$P$371,J$5,FALSE)</f>
        <v>14.349</v>
      </c>
      <c r="K152" s="56">
        <f>100*VLOOKUP($A152,'2016'!$L$3:$P$371,K$5,FALSE)</f>
        <v>11.559999999999999</v>
      </c>
      <c r="M152" s="56">
        <f>VLOOKUP($A152,'2017'!$L$3:$P$371,M$5,FALSE)</f>
        <v>125.87</v>
      </c>
      <c r="N152" s="56">
        <f>VLOOKUP($A152,'2017'!$L$3:$P$371,N$5,FALSE)</f>
        <v>15.805</v>
      </c>
      <c r="O152" s="56">
        <f>100*VLOOKUP($A152,'2017'!$L$3:$P$371,O$5,FALSE)</f>
        <v>12.559999999999999</v>
      </c>
      <c r="Q152" s="56">
        <f>VLOOKUP($A152,'2018'!$L$3:$P$371,Q$5,FALSE)</f>
        <v>127.54</v>
      </c>
      <c r="R152" s="56">
        <f>VLOOKUP($A152,'2018'!$L$3:$P$371,R$5,FALSE)</f>
        <v>17.445</v>
      </c>
      <c r="S152" s="56">
        <f>100*VLOOKUP($A152,'2018'!$L$3:$P$371,S$5,FALSE)</f>
        <v>13.68</v>
      </c>
      <c r="U152" s="56">
        <f>VLOOKUP($A152,'2019'!$L$3:$P$371,U$5,FALSE)</f>
        <v>129.09</v>
      </c>
      <c r="V152" s="56">
        <f>VLOOKUP($A152,'2019'!$L$3:$P$371,V$5,FALSE)</f>
        <v>18.847999999999999</v>
      </c>
      <c r="W152" s="56">
        <f>100*VLOOKUP($A152,'2019'!$L$3:$P$371,W$5,FALSE)</f>
        <v>14.6</v>
      </c>
      <c r="Y152" s="56">
        <f>VLOOKUP($A152,'2020'!$C$3:$G$385,Y$5,FALSE)</f>
        <v>129.87</v>
      </c>
      <c r="Z152" s="56">
        <f>VLOOKUP($A152,'2020'!$C$3:$G$385,Z$5,FALSE)</f>
        <v>19.510000000000002</v>
      </c>
      <c r="AA152" s="56">
        <f>100*VLOOKUP($A152,'2020'!$C$3:$G$385,AA$5,FALSE)</f>
        <v>15.02</v>
      </c>
      <c r="AC152" s="56">
        <f>VLOOKUP($A152,'2021'!$C$3:$G$385,AC$5,FALSE)</f>
        <v>130.44999999999999</v>
      </c>
      <c r="AD152" s="56">
        <f>VLOOKUP($A152,'2021'!$C$3:$G$385,AD$5,FALSE)</f>
        <v>19.908999999999999</v>
      </c>
      <c r="AE152" s="56">
        <f>100*VLOOKUP($A152,'2021'!$C$3:$G$385,AE$5,FALSE)</f>
        <v>15.260000000000002</v>
      </c>
      <c r="AG152" s="56">
        <f>VLOOKUP($A152,'2022'!$C$3:$G$385,AG$5,FALSE)</f>
        <v>130.80000000000001</v>
      </c>
      <c r="AH152" s="56">
        <f>VLOOKUP($A152,'2022'!$C$3:$G$385,AH$5,FALSE)</f>
        <v>20.149999999999999</v>
      </c>
      <c r="AI152" s="56">
        <f>100*VLOOKUP($A152,'2022'!$C$3:$G$385,AI$5,FALSE)</f>
        <v>15.409999999999998</v>
      </c>
    </row>
    <row r="153" spans="1:35" x14ac:dyDescent="0.3">
      <c r="A153" t="s">
        <v>57</v>
      </c>
      <c r="B153" t="str">
        <f>VLOOKUP(A153,class!A$1:B$455,2,FALSE)</f>
        <v>Shire District</v>
      </c>
      <c r="C153" t="str">
        <f>IF(B153="Shire District",VLOOKUP(A153,counties!A$2:B$271,2,FALSE),"")</f>
        <v>Staffordshire</v>
      </c>
      <c r="D153" t="str">
        <f>VLOOKUP($A153,classifications!$A$3:$C$340,3,FALSE)</f>
        <v>Urban with Significant Rural</v>
      </c>
      <c r="E153" s="56">
        <f>VLOOKUP($A153,'2015'!$L$3:$P$372,E$5,FALSE)</f>
        <v>43.84</v>
      </c>
      <c r="F153" s="56">
        <f>VLOOKUP($A153,'2015'!$L$3:$P$372,F$5,FALSE)</f>
        <v>4.9630000000000001</v>
      </c>
      <c r="G153" s="56">
        <f>100*VLOOKUP($A153,'2015'!$L$3:$P$372,G$5,FALSE)</f>
        <v>11.32</v>
      </c>
      <c r="I153" s="56">
        <f>VLOOKUP($A153,'2016'!$L$3:$P$371,I$5,FALSE)</f>
        <v>44.06</v>
      </c>
      <c r="J153" s="56">
        <f>VLOOKUP($A153,'2016'!$L$3:$P$371,J$5,FALSE)</f>
        <v>4.66</v>
      </c>
      <c r="K153" s="56">
        <f>100*VLOOKUP($A153,'2016'!$L$3:$P$371,K$5,FALSE)</f>
        <v>10.58</v>
      </c>
      <c r="M153" s="56">
        <f>VLOOKUP($A153,'2017'!$L$3:$P$371,M$5,FALSE)</f>
        <v>44.31</v>
      </c>
      <c r="N153" s="56">
        <f>VLOOKUP($A153,'2017'!$L$3:$P$371,N$5,FALSE)</f>
        <v>4.141</v>
      </c>
      <c r="O153" s="56">
        <f>100*VLOOKUP($A153,'2017'!$L$3:$P$371,O$5,FALSE)</f>
        <v>9.35</v>
      </c>
      <c r="Q153" s="56">
        <f>VLOOKUP($A153,'2018'!$L$3:$P$371,Q$5,FALSE)</f>
        <v>44.95</v>
      </c>
      <c r="R153" s="56">
        <f>VLOOKUP($A153,'2018'!$L$3:$P$371,R$5,FALSE)</f>
        <v>3.8620000000000001</v>
      </c>
      <c r="S153" s="56">
        <f>100*VLOOKUP($A153,'2018'!$L$3:$P$371,S$5,FALSE)</f>
        <v>8.59</v>
      </c>
      <c r="U153" s="56">
        <f>VLOOKUP($A153,'2019'!$L$3:$P$371,U$5,FALSE)</f>
        <v>45.68</v>
      </c>
      <c r="V153" s="56">
        <f>VLOOKUP($A153,'2019'!$L$3:$P$371,V$5,FALSE)</f>
        <v>4.1550000000000002</v>
      </c>
      <c r="W153" s="56">
        <f>100*VLOOKUP($A153,'2019'!$L$3:$P$371,W$5,FALSE)</f>
        <v>9.1</v>
      </c>
      <c r="Y153" s="56">
        <f>VLOOKUP($A153,'2020'!$C$3:$G$385,Y$5,FALSE)</f>
        <v>46.31</v>
      </c>
      <c r="Z153" s="56">
        <f>VLOOKUP($A153,'2020'!$C$3:$G$385,Z$5,FALSE)</f>
        <v>4.343</v>
      </c>
      <c r="AA153" s="56">
        <f>100*VLOOKUP($A153,'2020'!$C$3:$G$385,AA$5,FALSE)</f>
        <v>9.379999999999999</v>
      </c>
      <c r="AC153" s="56">
        <f>VLOOKUP($A153,'2021'!$C$3:$G$385,AC$5,FALSE)</f>
        <v>46.7</v>
      </c>
      <c r="AD153" s="56">
        <f>VLOOKUP($A153,'2021'!$C$3:$G$385,AD$5,FALSE)</f>
        <v>3.9870000000000001</v>
      </c>
      <c r="AE153" s="56">
        <f>100*VLOOKUP($A153,'2021'!$C$3:$G$385,AE$5,FALSE)</f>
        <v>8.5400000000000009</v>
      </c>
      <c r="AG153" s="56">
        <f>VLOOKUP($A153,'2022'!$C$3:$G$385,AG$5,FALSE)</f>
        <v>47.44</v>
      </c>
      <c r="AH153" s="56">
        <f>VLOOKUP($A153,'2022'!$C$3:$G$385,AH$5,FALSE)</f>
        <v>4.0620000000000003</v>
      </c>
      <c r="AI153" s="56">
        <f>100*VLOOKUP($A153,'2022'!$C$3:$G$385,AI$5,FALSE)</f>
        <v>8.5599999999999987</v>
      </c>
    </row>
    <row r="154" spans="1:35" x14ac:dyDescent="0.3">
      <c r="A154" t="s">
        <v>269</v>
      </c>
      <c r="B154" t="str">
        <f>VLOOKUP(A154,class!A$1:B$455,2,FALSE)</f>
        <v>Shire District</v>
      </c>
      <c r="C154" t="str">
        <f>IF(B154="Shire District",VLOOKUP(A154,counties!A$2:B$271,2,FALSE),"")</f>
        <v>Lincolnshire</v>
      </c>
      <c r="D154" t="str">
        <f>VLOOKUP($A154,classifications!$A$3:$C$340,3,FALSE)</f>
        <v>Predominantly Urban</v>
      </c>
      <c r="E154" s="56">
        <f>VLOOKUP($A154,'2015'!$L$3:$P$372,E$5,FALSE)</f>
        <v>44.43</v>
      </c>
      <c r="F154" s="56">
        <f>VLOOKUP($A154,'2015'!$L$3:$P$372,F$5,FALSE)</f>
        <v>3.7639999999999998</v>
      </c>
      <c r="G154" s="56">
        <f>100*VLOOKUP($A154,'2015'!$L$3:$P$372,G$5,FALSE)</f>
        <v>8.4699999999999989</v>
      </c>
      <c r="I154" s="56">
        <f>VLOOKUP($A154,'2016'!$L$3:$P$371,I$5,FALSE)</f>
        <v>44.71</v>
      </c>
      <c r="J154" s="56">
        <f>VLOOKUP($A154,'2016'!$L$3:$P$371,J$5,FALSE)</f>
        <v>3.84</v>
      </c>
      <c r="K154" s="56">
        <f>100*VLOOKUP($A154,'2016'!$L$3:$P$371,K$5,FALSE)</f>
        <v>8.59</v>
      </c>
      <c r="M154" s="56">
        <f>VLOOKUP($A154,'2017'!$L$3:$P$371,M$5,FALSE)</f>
        <v>45.22</v>
      </c>
      <c r="N154" s="56">
        <f>VLOOKUP($A154,'2017'!$L$3:$P$371,N$5,FALSE)</f>
        <v>4.1219999999999999</v>
      </c>
      <c r="O154" s="56">
        <f>100*VLOOKUP($A154,'2017'!$L$3:$P$371,O$5,FALSE)</f>
        <v>9.120000000000001</v>
      </c>
      <c r="Q154" s="56">
        <f>VLOOKUP($A154,'2018'!$L$3:$P$371,Q$5,FALSE)</f>
        <v>45.48</v>
      </c>
      <c r="R154" s="56">
        <f>VLOOKUP($A154,'2018'!$L$3:$P$371,R$5,FALSE)</f>
        <v>4.0540000000000003</v>
      </c>
      <c r="S154" s="56">
        <f>100*VLOOKUP($A154,'2018'!$L$3:$P$371,S$5,FALSE)</f>
        <v>8.91</v>
      </c>
      <c r="U154" s="56">
        <f>VLOOKUP($A154,'2019'!$L$3:$P$371,U$5,FALSE)</f>
        <v>45.98</v>
      </c>
      <c r="V154" s="56">
        <f>VLOOKUP($A154,'2019'!$L$3:$P$371,V$5,FALSE)</f>
        <v>4.2859999999999996</v>
      </c>
      <c r="W154" s="56">
        <f>100*VLOOKUP($A154,'2019'!$L$3:$P$371,W$5,FALSE)</f>
        <v>9.32</v>
      </c>
      <c r="Y154" s="56">
        <f>VLOOKUP($A154,'2020'!$C$3:$G$385,Y$5,FALSE)</f>
        <v>46.13</v>
      </c>
      <c r="Z154" s="56">
        <f>VLOOKUP($A154,'2020'!$C$3:$G$385,Z$5,FALSE)</f>
        <v>4.3239999999999998</v>
      </c>
      <c r="AA154" s="56">
        <f>100*VLOOKUP($A154,'2020'!$C$3:$G$385,AA$5,FALSE)</f>
        <v>9.370000000000001</v>
      </c>
      <c r="AC154" s="56">
        <f>VLOOKUP($A154,'2021'!$C$3:$G$385,AC$5,FALSE)</f>
        <v>46.5</v>
      </c>
      <c r="AD154" s="56">
        <f>VLOOKUP($A154,'2021'!$C$3:$G$385,AD$5,FALSE)</f>
        <v>4.67</v>
      </c>
      <c r="AE154" s="56">
        <f>100*VLOOKUP($A154,'2021'!$C$3:$G$385,AE$5,FALSE)</f>
        <v>10.040000000000001</v>
      </c>
      <c r="AG154" s="56">
        <f>VLOOKUP($A154,'2022'!$C$3:$G$385,AG$5,FALSE)</f>
        <v>46.71</v>
      </c>
      <c r="AH154" s="56">
        <f>VLOOKUP($A154,'2022'!$C$3:$G$385,AH$5,FALSE)</f>
        <v>4.78</v>
      </c>
      <c r="AI154" s="56">
        <f>100*VLOOKUP($A154,'2022'!$C$3:$G$385,AI$5,FALSE)</f>
        <v>10.23</v>
      </c>
    </row>
    <row r="155" spans="1:35" x14ac:dyDescent="0.3">
      <c r="A155" t="s">
        <v>335</v>
      </c>
      <c r="B155" t="str">
        <f>VLOOKUP(A155,class!A$1:B$455,2,FALSE)</f>
        <v>Metropolitan District</v>
      </c>
      <c r="C155" t="str">
        <f>IF(B155="Shire District",VLOOKUP(A155,counties!A$2:B$271,2,FALSE),"")</f>
        <v/>
      </c>
      <c r="D155" t="str">
        <f>VLOOKUP($A155,classifications!$A$3:$C$340,3,FALSE)</f>
        <v>Predominantly Urban</v>
      </c>
      <c r="E155" s="56">
        <f>VLOOKUP($A155,'2015'!$L$3:$P$372,E$5,FALSE)</f>
        <v>218.69</v>
      </c>
      <c r="F155" s="56">
        <f>VLOOKUP($A155,'2015'!$L$3:$P$372,F$5,FALSE)</f>
        <v>23.207000000000001</v>
      </c>
      <c r="G155" s="56">
        <f>100*VLOOKUP($A155,'2015'!$L$3:$P$372,G$5,FALSE)</f>
        <v>10.61</v>
      </c>
      <c r="I155" s="56">
        <f>VLOOKUP($A155,'2016'!$L$3:$P$371,I$5,FALSE)</f>
        <v>221.59</v>
      </c>
      <c r="J155" s="56">
        <f>VLOOKUP($A155,'2016'!$L$3:$P$371,J$5,FALSE)</f>
        <v>24.238</v>
      </c>
      <c r="K155" s="56">
        <f>100*VLOOKUP($A155,'2016'!$L$3:$P$371,K$5,FALSE)</f>
        <v>10.94</v>
      </c>
      <c r="M155" s="56">
        <f>VLOOKUP($A155,'2017'!$L$3:$P$371,M$5,FALSE)</f>
        <v>224.38</v>
      </c>
      <c r="N155" s="56">
        <f>VLOOKUP($A155,'2017'!$L$3:$P$371,N$5,FALSE)</f>
        <v>25.721</v>
      </c>
      <c r="O155" s="56">
        <f>100*VLOOKUP($A155,'2017'!$L$3:$P$371,O$5,FALSE)</f>
        <v>11.459999999999999</v>
      </c>
      <c r="Q155" s="56">
        <f>VLOOKUP($A155,'2018'!$L$3:$P$371,Q$5,FALSE)</f>
        <v>227.24</v>
      </c>
      <c r="R155" s="56">
        <f>VLOOKUP($A155,'2018'!$L$3:$P$371,R$5,FALSE)</f>
        <v>27.489000000000001</v>
      </c>
      <c r="S155" s="56">
        <f>100*VLOOKUP($A155,'2018'!$L$3:$P$371,S$5,FALSE)</f>
        <v>12.1</v>
      </c>
      <c r="U155" s="56">
        <f>VLOOKUP($A155,'2019'!$L$3:$P$371,U$5,FALSE)</f>
        <v>229.55</v>
      </c>
      <c r="V155" s="56">
        <f>VLOOKUP($A155,'2019'!$L$3:$P$371,V$5,FALSE)</f>
        <v>28.846</v>
      </c>
      <c r="W155" s="56">
        <f>100*VLOOKUP($A155,'2019'!$L$3:$P$371,W$5,FALSE)</f>
        <v>12.57</v>
      </c>
      <c r="Y155" s="56">
        <f>VLOOKUP($A155,'2020'!$C$3:$G$385,Y$5,FALSE)</f>
        <v>232.1</v>
      </c>
      <c r="Z155" s="56">
        <f>VLOOKUP($A155,'2020'!$C$3:$G$385,Z$5,FALSE)</f>
        <v>30.792000000000002</v>
      </c>
      <c r="AA155" s="56">
        <f>100*VLOOKUP($A155,'2020'!$C$3:$G$385,AA$5,FALSE)</f>
        <v>13.270000000000001</v>
      </c>
      <c r="AC155" s="56">
        <f>VLOOKUP($A155,'2021'!$C$3:$G$385,AC$5,FALSE)</f>
        <v>233.18</v>
      </c>
      <c r="AD155" s="56">
        <f>VLOOKUP($A155,'2021'!$C$3:$G$385,AD$5,FALSE)</f>
        <v>31.157</v>
      </c>
      <c r="AE155" s="56">
        <f>100*VLOOKUP($A155,'2021'!$C$3:$G$385,AE$5,FALSE)</f>
        <v>13.36</v>
      </c>
      <c r="AG155" s="56">
        <f>VLOOKUP($A155,'2022'!$C$3:$G$385,AG$5,FALSE)</f>
        <v>236.28</v>
      </c>
      <c r="AH155" s="56">
        <f>VLOOKUP($A155,'2022'!$C$3:$G$385,AH$5,FALSE)</f>
        <v>33.945</v>
      </c>
      <c r="AI155" s="56">
        <f>100*VLOOKUP($A155,'2022'!$C$3:$G$385,AI$5,FALSE)</f>
        <v>14.37</v>
      </c>
    </row>
    <row r="156" spans="1:35" x14ac:dyDescent="0.3">
      <c r="A156" t="s">
        <v>168</v>
      </c>
      <c r="B156" t="str">
        <f>VLOOKUP(A156,class!A$1:B$455,2,FALSE)</f>
        <v>Unitary Authority</v>
      </c>
      <c r="C156" t="str">
        <f>IF(B156="Shire District",VLOOKUP(A156,counties!A$2:B$271,2,FALSE),"")</f>
        <v/>
      </c>
      <c r="D156" t="str">
        <f>VLOOKUP($A156,classifications!$A$3:$C$340,3,FALSE)</f>
        <v>Predominantly Urban</v>
      </c>
      <c r="E156" s="56">
        <f>VLOOKUP($A156,'2015'!$L$3:$P$372,E$5,FALSE)</f>
        <v>78.81</v>
      </c>
      <c r="F156" s="56">
        <f>VLOOKUP($A156,'2015'!$L$3:$P$372,F$5,FALSE)</f>
        <v>8.5340000000000007</v>
      </c>
      <c r="G156" s="56">
        <f>100*VLOOKUP($A156,'2015'!$L$3:$P$372,G$5,FALSE)</f>
        <v>10.83</v>
      </c>
      <c r="I156" s="56">
        <f>VLOOKUP($A156,'2016'!$L$3:$P$371,I$5,FALSE)</f>
        <v>79.56</v>
      </c>
      <c r="J156" s="56">
        <f>VLOOKUP($A156,'2016'!$L$3:$P$371,J$5,FALSE)</f>
        <v>8.7889999999999997</v>
      </c>
      <c r="K156" s="56">
        <f>100*VLOOKUP($A156,'2016'!$L$3:$P$371,K$5,FALSE)</f>
        <v>11.05</v>
      </c>
      <c r="M156" s="56">
        <f>VLOOKUP($A156,'2017'!$L$3:$P$371,M$5,FALSE)</f>
        <v>80.34</v>
      </c>
      <c r="N156" s="56">
        <f>VLOOKUP($A156,'2017'!$L$3:$P$371,N$5,FALSE)</f>
        <v>9.2349999999999994</v>
      </c>
      <c r="O156" s="56">
        <f>100*VLOOKUP($A156,'2017'!$L$3:$P$371,O$5,FALSE)</f>
        <v>11.49</v>
      </c>
      <c r="Q156" s="56">
        <f>VLOOKUP($A156,'2018'!$L$3:$P$371,Q$5,FALSE)</f>
        <v>80.78</v>
      </c>
      <c r="R156" s="56">
        <f>VLOOKUP($A156,'2018'!$L$3:$P$371,R$5,FALSE)</f>
        <v>9.093</v>
      </c>
      <c r="S156" s="56">
        <f>100*VLOOKUP($A156,'2018'!$L$3:$P$371,S$5,FALSE)</f>
        <v>11.26</v>
      </c>
      <c r="U156" s="56">
        <f>VLOOKUP($A156,'2019'!$L$3:$P$371,U$5,FALSE)</f>
        <v>81.569999999999993</v>
      </c>
      <c r="V156" s="56">
        <f>VLOOKUP($A156,'2019'!$L$3:$P$371,V$5,FALSE)</f>
        <v>9.4570000000000007</v>
      </c>
      <c r="W156" s="56">
        <f>100*VLOOKUP($A156,'2019'!$L$3:$P$371,W$5,FALSE)</f>
        <v>11.59</v>
      </c>
      <c r="Y156" s="56">
        <f>VLOOKUP($A156,'2020'!$C$3:$G$385,Y$5,FALSE)</f>
        <v>82.53</v>
      </c>
      <c r="Z156" s="56">
        <f>VLOOKUP($A156,'2020'!$C$3:$G$385,Z$5,FALSE)</f>
        <v>10.364000000000001</v>
      </c>
      <c r="AA156" s="56">
        <f>100*VLOOKUP($A156,'2020'!$C$3:$G$385,AA$5,FALSE)</f>
        <v>12.559999999999999</v>
      </c>
      <c r="AC156" s="56">
        <f>VLOOKUP($A156,'2021'!$C$3:$G$385,AC$5,FALSE)</f>
        <v>82.81</v>
      </c>
      <c r="AD156" s="56">
        <f>VLOOKUP($A156,'2021'!$C$3:$G$385,AD$5,FALSE)</f>
        <v>10.457000000000001</v>
      </c>
      <c r="AE156" s="56">
        <f>100*VLOOKUP($A156,'2021'!$C$3:$G$385,AE$5,FALSE)</f>
        <v>12.629999999999999</v>
      </c>
      <c r="AG156" s="56">
        <f>VLOOKUP($A156,'2022'!$C$3:$G$385,AG$5,FALSE)</f>
        <v>83.24</v>
      </c>
      <c r="AH156" s="56">
        <f>VLOOKUP($A156,'2022'!$C$3:$G$385,AH$5,FALSE)</f>
        <v>10.638</v>
      </c>
      <c r="AI156" s="56">
        <f>100*VLOOKUP($A156,'2022'!$C$3:$G$385,AI$5,FALSE)</f>
        <v>12.78</v>
      </c>
    </row>
    <row r="157" spans="1:35" x14ac:dyDescent="0.3">
      <c r="A157" t="s">
        <v>247</v>
      </c>
      <c r="B157" t="str">
        <f>VLOOKUP(A157,class!A$1:B$455,2,FALSE)</f>
        <v>Shire District</v>
      </c>
      <c r="C157" t="str">
        <f>IF(B157="Shire District",VLOOKUP(A157,counties!A$2:B$271,2,FALSE),"")</f>
        <v>Kent</v>
      </c>
      <c r="D157" t="str">
        <f>VLOOKUP($A157,classifications!$A$3:$C$340,3,FALSE)</f>
        <v>Urban with Significant Rural</v>
      </c>
      <c r="E157" s="56">
        <f>VLOOKUP($A157,'2015'!$L$3:$P$372,E$5,FALSE)</f>
        <v>67.44</v>
      </c>
      <c r="F157" s="56">
        <f>VLOOKUP($A157,'2015'!$L$3:$P$372,F$5,FALSE)</f>
        <v>9.4550000000000001</v>
      </c>
      <c r="G157" s="56">
        <f>100*VLOOKUP($A157,'2015'!$L$3:$P$372,G$5,FALSE)</f>
        <v>14.02</v>
      </c>
      <c r="I157" s="56">
        <f>VLOOKUP($A157,'2016'!$L$3:$P$371,I$5,FALSE)</f>
        <v>68</v>
      </c>
      <c r="J157" s="56">
        <f>VLOOKUP($A157,'2016'!$L$3:$P$371,J$5,FALSE)</f>
        <v>8.4480000000000004</v>
      </c>
      <c r="K157" s="56">
        <f>100*VLOOKUP($A157,'2016'!$L$3:$P$371,K$5,FALSE)</f>
        <v>12.42</v>
      </c>
      <c r="M157" s="56">
        <f>VLOOKUP($A157,'2017'!$L$3:$P$371,M$5,FALSE)</f>
        <v>69.19</v>
      </c>
      <c r="N157" s="56">
        <f>VLOOKUP($A157,'2017'!$L$3:$P$371,N$5,FALSE)</f>
        <v>8.6300000000000008</v>
      </c>
      <c r="O157" s="56">
        <f>100*VLOOKUP($A157,'2017'!$L$3:$P$371,O$5,FALSE)</f>
        <v>12.47</v>
      </c>
      <c r="Q157" s="56">
        <f>VLOOKUP($A157,'2018'!$L$3:$P$371,Q$5,FALSE)</f>
        <v>70.36</v>
      </c>
      <c r="R157" s="56">
        <f>VLOOKUP($A157,'2018'!$L$3:$P$371,R$5,FALSE)</f>
        <v>8.077</v>
      </c>
      <c r="S157" s="56">
        <f>100*VLOOKUP($A157,'2018'!$L$3:$P$371,S$5,FALSE)</f>
        <v>11.48</v>
      </c>
      <c r="U157" s="56">
        <f>VLOOKUP($A157,'2019'!$L$3:$P$371,U$5,FALSE)</f>
        <v>71.47</v>
      </c>
      <c r="V157" s="56">
        <f>VLOOKUP($A157,'2019'!$L$3:$P$371,V$5,FALSE)</f>
        <v>7.8079999999999998</v>
      </c>
      <c r="W157" s="56">
        <f>100*VLOOKUP($A157,'2019'!$L$3:$P$371,W$5,FALSE)</f>
        <v>10.92</v>
      </c>
      <c r="Y157" s="56">
        <f>VLOOKUP($A157,'2020'!$C$3:$G$385,Y$5,FALSE)</f>
        <v>72.569999999999993</v>
      </c>
      <c r="Z157" s="56">
        <f>VLOOKUP($A157,'2020'!$C$3:$G$385,Z$5,FALSE)</f>
        <v>8.298</v>
      </c>
      <c r="AA157" s="56">
        <f>100*VLOOKUP($A157,'2020'!$C$3:$G$385,AA$5,FALSE)</f>
        <v>11.43</v>
      </c>
      <c r="AC157" s="56">
        <f>VLOOKUP($A157,'2021'!$C$3:$G$385,AC$5,FALSE)</f>
        <v>74</v>
      </c>
      <c r="AD157" s="56">
        <f>VLOOKUP($A157,'2021'!$C$3:$G$385,AD$5,FALSE)</f>
        <v>8.7919999999999998</v>
      </c>
      <c r="AE157" s="56">
        <f>100*VLOOKUP($A157,'2021'!$C$3:$G$385,AE$5,FALSE)</f>
        <v>11.88</v>
      </c>
      <c r="AG157" s="56">
        <f>VLOOKUP($A157,'2022'!$C$3:$G$385,AG$5,FALSE)</f>
        <v>75.709999999999994</v>
      </c>
      <c r="AH157" s="56">
        <f>VLOOKUP($A157,'2022'!$C$3:$G$385,AH$5,FALSE)</f>
        <v>9.8260000000000005</v>
      </c>
      <c r="AI157" s="56">
        <f>100*VLOOKUP($A157,'2022'!$C$3:$G$385,AI$5,FALSE)</f>
        <v>12.98</v>
      </c>
    </row>
    <row r="158" spans="1:35" x14ac:dyDescent="0.3">
      <c r="A158" t="s">
        <v>219</v>
      </c>
      <c r="B158" t="str">
        <f>VLOOKUP(A158,class!A$1:B$455,2,FALSE)</f>
        <v>Shire District</v>
      </c>
      <c r="C158" t="str">
        <f>IF(B158="Shire District",VLOOKUP(A158,counties!A$2:B$271,2,FALSE),"")</f>
        <v>Essex</v>
      </c>
      <c r="D158" t="str">
        <f>VLOOKUP($A158,classifications!$A$3:$C$340,3,FALSE)</f>
        <v>Predominantly Rural</v>
      </c>
      <c r="E158" s="56">
        <f>VLOOKUP($A158,'2015'!$L$3:$P$372,E$5,FALSE)</f>
        <v>27.22</v>
      </c>
      <c r="F158" s="56">
        <f>VLOOKUP($A158,'2015'!$L$3:$P$372,F$5,FALSE)</f>
        <v>10.76</v>
      </c>
      <c r="G158" s="56">
        <f>100*VLOOKUP($A158,'2015'!$L$3:$P$372,G$5,FALSE)</f>
        <v>39.53</v>
      </c>
      <c r="I158" s="56">
        <f>VLOOKUP($A158,'2016'!$L$3:$P$371,I$5,FALSE)</f>
        <v>27.46</v>
      </c>
      <c r="J158" s="56">
        <f>VLOOKUP($A158,'2016'!$L$3:$P$371,J$5,FALSE)</f>
        <v>10.723000000000001</v>
      </c>
      <c r="K158" s="56">
        <f>100*VLOOKUP($A158,'2016'!$L$3:$P$371,K$5,FALSE)</f>
        <v>39.050000000000004</v>
      </c>
      <c r="M158" s="56">
        <f>VLOOKUP($A158,'2017'!$L$3:$P$371,M$5,FALSE)</f>
        <v>27.7</v>
      </c>
      <c r="N158" s="56">
        <f>VLOOKUP($A158,'2017'!$L$3:$P$371,N$5,FALSE)</f>
        <v>10.753</v>
      </c>
      <c r="O158" s="56">
        <f>100*VLOOKUP($A158,'2017'!$L$3:$P$371,O$5,FALSE)</f>
        <v>38.82</v>
      </c>
      <c r="Q158" s="56">
        <f>VLOOKUP($A158,'2018'!$L$3:$P$371,Q$5,FALSE)</f>
        <v>27.9</v>
      </c>
      <c r="R158" s="56">
        <f>VLOOKUP($A158,'2018'!$L$3:$P$371,R$5,FALSE)</f>
        <v>10.547000000000001</v>
      </c>
      <c r="S158" s="56">
        <f>100*VLOOKUP($A158,'2018'!$L$3:$P$371,S$5,FALSE)</f>
        <v>37.799999999999997</v>
      </c>
      <c r="U158" s="56">
        <f>VLOOKUP($A158,'2019'!$L$3:$P$371,U$5,FALSE)</f>
        <v>28.18</v>
      </c>
      <c r="V158" s="56">
        <f>VLOOKUP($A158,'2019'!$L$3:$P$371,V$5,FALSE)</f>
        <v>10.42</v>
      </c>
      <c r="W158" s="56">
        <f>100*VLOOKUP($A158,'2019'!$L$3:$P$371,W$5,FALSE)</f>
        <v>36.980000000000004</v>
      </c>
      <c r="Y158" s="56">
        <f>VLOOKUP($A158,'2020'!$C$3:$G$385,Y$5,FALSE)</f>
        <v>28.62</v>
      </c>
      <c r="Z158" s="56">
        <f>VLOOKUP($A158,'2020'!$C$3:$G$385,Z$5,FALSE)</f>
        <v>10.59</v>
      </c>
      <c r="AA158" s="56">
        <f>100*VLOOKUP($A158,'2020'!$C$3:$G$385,AA$5,FALSE)</f>
        <v>37</v>
      </c>
      <c r="AC158" s="56">
        <f>VLOOKUP($A158,'2021'!$C$3:$G$385,AC$5,FALSE)</f>
        <v>29.02</v>
      </c>
      <c r="AD158" s="56">
        <f>VLOOKUP($A158,'2021'!$C$3:$G$385,AD$5,FALSE)</f>
        <v>10.583</v>
      </c>
      <c r="AE158" s="56">
        <f>100*VLOOKUP($A158,'2021'!$C$3:$G$385,AE$5,FALSE)</f>
        <v>36.47</v>
      </c>
      <c r="AG158" s="56">
        <f>VLOOKUP($A158,'2022'!$C$3:$G$385,AG$5,FALSE)</f>
        <v>29.39</v>
      </c>
      <c r="AH158" s="56">
        <f>VLOOKUP($A158,'2022'!$C$3:$G$385,AH$5,FALSE)</f>
        <v>10.653</v>
      </c>
      <c r="AI158" s="56">
        <f>100*VLOOKUP($A158,'2022'!$C$3:$G$385,AI$5,FALSE)</f>
        <v>36.25</v>
      </c>
    </row>
    <row r="159" spans="1:35" x14ac:dyDescent="0.3">
      <c r="A159" t="s">
        <v>59</v>
      </c>
      <c r="B159" t="str">
        <f>VLOOKUP(A159,class!A$1:B$455,2,FALSE)</f>
        <v>Shire District</v>
      </c>
      <c r="C159" t="str">
        <f>IF(B159="Shire District",VLOOKUP(A159,counties!A$2:B$271,2,FALSE),"")</f>
        <v>Worcestershire</v>
      </c>
      <c r="D159" t="str">
        <f>VLOOKUP($A159,classifications!$A$3:$C$340,3,FALSE)</f>
        <v>Predominantly Rural</v>
      </c>
      <c r="E159" s="56">
        <f>VLOOKUP($A159,'2015'!$L$3:$P$372,E$5,FALSE)</f>
        <v>34.450000000000003</v>
      </c>
      <c r="F159" s="56">
        <f>VLOOKUP($A159,'2015'!$L$3:$P$372,F$5,FALSE)</f>
        <v>12.917999999999999</v>
      </c>
      <c r="G159" s="56">
        <f>100*VLOOKUP($A159,'2015'!$L$3:$P$372,G$5,FALSE)</f>
        <v>37.5</v>
      </c>
      <c r="I159" s="56">
        <f>VLOOKUP($A159,'2016'!$L$3:$P$371,I$5,FALSE)</f>
        <v>34.67</v>
      </c>
      <c r="J159" s="56">
        <f>VLOOKUP($A159,'2016'!$L$3:$P$371,J$5,FALSE)</f>
        <v>12.771000000000001</v>
      </c>
      <c r="K159" s="56">
        <f>100*VLOOKUP($A159,'2016'!$L$3:$P$371,K$5,FALSE)</f>
        <v>36.840000000000003</v>
      </c>
      <c r="M159" s="56">
        <f>VLOOKUP($A159,'2017'!$L$3:$P$371,M$5,FALSE)</f>
        <v>35</v>
      </c>
      <c r="N159" s="56">
        <f>VLOOKUP($A159,'2017'!$L$3:$P$371,N$5,FALSE)</f>
        <v>12.797000000000001</v>
      </c>
      <c r="O159" s="56">
        <f>100*VLOOKUP($A159,'2017'!$L$3:$P$371,O$5,FALSE)</f>
        <v>36.559999999999995</v>
      </c>
      <c r="Q159" s="56">
        <f>VLOOKUP($A159,'2018'!$L$3:$P$371,Q$5,FALSE)</f>
        <v>35.43</v>
      </c>
      <c r="R159" s="56">
        <f>VLOOKUP($A159,'2018'!$L$3:$P$371,R$5,FALSE)</f>
        <v>12.739000000000001</v>
      </c>
      <c r="S159" s="56">
        <f>100*VLOOKUP($A159,'2018'!$L$3:$P$371,S$5,FALSE)</f>
        <v>35.96</v>
      </c>
      <c r="U159" s="56">
        <f>VLOOKUP($A159,'2019'!$L$3:$P$371,U$5,FALSE)</f>
        <v>35.799999999999997</v>
      </c>
      <c r="V159" s="56">
        <f>VLOOKUP($A159,'2019'!$L$3:$P$371,V$5,FALSE)</f>
        <v>12.715999999999999</v>
      </c>
      <c r="W159" s="56">
        <f>100*VLOOKUP($A159,'2019'!$L$3:$P$371,W$5,FALSE)</f>
        <v>35.520000000000003</v>
      </c>
      <c r="Y159" s="56">
        <f>VLOOKUP($A159,'2020'!$C$3:$G$385,Y$5,FALSE)</f>
        <v>36.44</v>
      </c>
      <c r="Z159" s="56">
        <f>VLOOKUP($A159,'2020'!$C$3:$G$385,Z$5,FALSE)</f>
        <v>12.837999999999999</v>
      </c>
      <c r="AA159" s="56">
        <f>100*VLOOKUP($A159,'2020'!$C$3:$G$385,AA$5,FALSE)</f>
        <v>35.229999999999997</v>
      </c>
      <c r="AC159" s="56">
        <f>VLOOKUP($A159,'2021'!$C$3:$G$385,AC$5,FALSE)</f>
        <v>36.799999999999997</v>
      </c>
      <c r="AD159" s="56">
        <f>VLOOKUP($A159,'2021'!$C$3:$G$385,AD$5,FALSE)</f>
        <v>12.893000000000001</v>
      </c>
      <c r="AE159" s="56">
        <f>100*VLOOKUP($A159,'2021'!$C$3:$G$385,AE$5,FALSE)</f>
        <v>35.04</v>
      </c>
      <c r="AG159" s="56">
        <f>VLOOKUP($A159,'2022'!$C$3:$G$385,AG$5,FALSE)</f>
        <v>37.47</v>
      </c>
      <c r="AH159" s="56">
        <f>VLOOKUP($A159,'2022'!$C$3:$G$385,AH$5,FALSE)</f>
        <v>13.194000000000001</v>
      </c>
      <c r="AI159" s="56">
        <f>100*VLOOKUP($A159,'2022'!$C$3:$G$385,AI$5,FALSE)</f>
        <v>35.21</v>
      </c>
    </row>
    <row r="160" spans="1:35" x14ac:dyDescent="0.3">
      <c r="A160" t="s">
        <v>326</v>
      </c>
      <c r="B160" t="str">
        <f>VLOOKUP(A160,class!A$1:B$455,2,FALSE)</f>
        <v>Metropolitan District</v>
      </c>
      <c r="C160" t="str">
        <f>IF(B160="Shire District",VLOOKUP(A160,counties!A$2:B$271,2,FALSE),"")</f>
        <v/>
      </c>
      <c r="D160" t="str">
        <f>VLOOKUP($A160,classifications!$A$3:$C$340,3,FALSE)</f>
        <v>Predominantly Urban</v>
      </c>
      <c r="E160" s="56">
        <f>VLOOKUP($A160,'2015'!$L$3:$P$372,E$5,FALSE)</f>
        <v>222.73</v>
      </c>
      <c r="F160" s="56">
        <f>VLOOKUP($A160,'2015'!$L$3:$P$372,F$5,FALSE)</f>
        <v>41.531999999999996</v>
      </c>
      <c r="G160" s="56">
        <f>100*VLOOKUP($A160,'2015'!$L$3:$P$372,G$5,FALSE)</f>
        <v>18.649999999999999</v>
      </c>
      <c r="I160" s="56">
        <f>VLOOKUP($A160,'2016'!$L$3:$P$371,I$5,FALSE)</f>
        <v>224.57</v>
      </c>
      <c r="J160" s="56">
        <f>VLOOKUP($A160,'2016'!$L$3:$P$371,J$5,FALSE)</f>
        <v>41.9</v>
      </c>
      <c r="K160" s="56">
        <f>100*VLOOKUP($A160,'2016'!$L$3:$P$371,K$5,FALSE)</f>
        <v>18.66</v>
      </c>
      <c r="M160" s="56">
        <f>VLOOKUP($A160,'2017'!$L$3:$P$371,M$5,FALSE)</f>
        <v>226.31</v>
      </c>
      <c r="N160" s="56">
        <f>VLOOKUP($A160,'2017'!$L$3:$P$371,N$5,FALSE)</f>
        <v>42.726999999999997</v>
      </c>
      <c r="O160" s="56">
        <f>100*VLOOKUP($A160,'2017'!$L$3:$P$371,O$5,FALSE)</f>
        <v>18.88</v>
      </c>
      <c r="Q160" s="56">
        <f>VLOOKUP($A160,'2018'!$L$3:$P$371,Q$5,FALSE)</f>
        <v>228.3</v>
      </c>
      <c r="R160" s="56">
        <f>VLOOKUP($A160,'2018'!$L$3:$P$371,R$5,FALSE)</f>
        <v>43.750999999999998</v>
      </c>
      <c r="S160" s="56">
        <f>100*VLOOKUP($A160,'2018'!$L$3:$P$371,S$5,FALSE)</f>
        <v>19.16</v>
      </c>
      <c r="U160" s="56">
        <f>VLOOKUP($A160,'2019'!$L$3:$P$371,U$5,FALSE)</f>
        <v>230.9</v>
      </c>
      <c r="V160" s="56">
        <f>VLOOKUP($A160,'2019'!$L$3:$P$371,V$5,FALSE)</f>
        <v>45.526000000000003</v>
      </c>
      <c r="W160" s="56">
        <f>100*VLOOKUP($A160,'2019'!$L$3:$P$371,W$5,FALSE)</f>
        <v>19.72</v>
      </c>
      <c r="Y160" s="56">
        <f>VLOOKUP($A160,'2020'!$C$3:$G$385,Y$5,FALSE)</f>
        <v>234.29</v>
      </c>
      <c r="Z160" s="56">
        <f>VLOOKUP($A160,'2020'!$C$3:$G$385,Z$5,FALSE)</f>
        <v>48.283999999999999</v>
      </c>
      <c r="AA160" s="56">
        <f>100*VLOOKUP($A160,'2020'!$C$3:$G$385,AA$5,FALSE)</f>
        <v>20.61</v>
      </c>
      <c r="AC160" s="56">
        <f>VLOOKUP($A160,'2021'!$C$3:$G$385,AC$5,FALSE)</f>
        <v>238.8</v>
      </c>
      <c r="AD160" s="56">
        <f>VLOOKUP($A160,'2021'!$C$3:$G$385,AD$5,FALSE)</f>
        <v>52.561999999999998</v>
      </c>
      <c r="AE160" s="56">
        <f>100*VLOOKUP($A160,'2021'!$C$3:$G$385,AE$5,FALSE)</f>
        <v>22.009999999999998</v>
      </c>
      <c r="AG160" s="56">
        <f>VLOOKUP($A160,'2022'!$C$3:$G$385,AG$5,FALSE)</f>
        <v>243.89</v>
      </c>
      <c r="AH160" s="56">
        <f>VLOOKUP($A160,'2022'!$C$3:$G$385,AH$5,FALSE)</f>
        <v>57.295000000000002</v>
      </c>
      <c r="AI160" s="56">
        <f>100*VLOOKUP($A160,'2022'!$C$3:$G$385,AI$5,FALSE)</f>
        <v>23.49</v>
      </c>
    </row>
    <row r="161" spans="1:35" x14ac:dyDescent="0.3">
      <c r="A161" t="s">
        <v>284</v>
      </c>
      <c r="B161" t="str">
        <f>VLOOKUP(A161,class!A$1:B$455,2,FALSE)</f>
        <v>Shire District</v>
      </c>
      <c r="C161" t="str">
        <f>IF(B161="Shire District",VLOOKUP(A161,counties!A$2:B$271,2,FALSE),"")</f>
        <v>Nottinghamshire</v>
      </c>
      <c r="D161" t="str">
        <f>VLOOKUP($A161,classifications!$A$3:$C$340,3,FALSE)</f>
        <v>Predominantly Urban</v>
      </c>
      <c r="E161" s="56">
        <f>VLOOKUP($A161,'2015'!$L$3:$P$372,E$5,FALSE)</f>
        <v>48.27</v>
      </c>
      <c r="F161" s="56">
        <f>VLOOKUP($A161,'2015'!$L$3:$P$372,F$5,FALSE)</f>
        <v>1.9139999999999999</v>
      </c>
      <c r="G161" s="56">
        <f>100*VLOOKUP($A161,'2015'!$L$3:$P$372,G$5,FALSE)</f>
        <v>3.9699999999999998</v>
      </c>
      <c r="I161" s="56">
        <f>VLOOKUP($A161,'2016'!$L$3:$P$371,I$5,FALSE)</f>
        <v>48.58</v>
      </c>
      <c r="J161" s="56">
        <f>VLOOKUP($A161,'2016'!$L$3:$P$371,J$5,FALSE)</f>
        <v>1.649</v>
      </c>
      <c r="K161" s="56">
        <f>100*VLOOKUP($A161,'2016'!$L$3:$P$371,K$5,FALSE)</f>
        <v>3.39</v>
      </c>
      <c r="M161" s="56">
        <f>VLOOKUP($A161,'2017'!$L$3:$P$371,M$5,FALSE)</f>
        <v>48.91</v>
      </c>
      <c r="N161" s="56">
        <f>VLOOKUP($A161,'2017'!$L$3:$P$371,N$5,FALSE)</f>
        <v>1.4279999999999999</v>
      </c>
      <c r="O161" s="56">
        <f>100*VLOOKUP($A161,'2017'!$L$3:$P$371,O$5,FALSE)</f>
        <v>2.92</v>
      </c>
      <c r="Q161" s="56">
        <f>VLOOKUP($A161,'2018'!$L$3:$P$371,Q$5,FALSE)</f>
        <v>49.14</v>
      </c>
      <c r="R161" s="56">
        <f>VLOOKUP($A161,'2018'!$L$3:$P$371,R$5,FALSE)</f>
        <v>1.1399999999999999</v>
      </c>
      <c r="S161" s="56">
        <f>100*VLOOKUP($A161,'2018'!$L$3:$P$371,S$5,FALSE)</f>
        <v>2.3199999999999998</v>
      </c>
      <c r="U161" s="56">
        <f>VLOOKUP($A161,'2019'!$L$3:$P$371,U$5,FALSE)</f>
        <v>49.47</v>
      </c>
      <c r="V161" s="56">
        <f>VLOOKUP($A161,'2019'!$L$3:$P$371,V$5,FALSE)</f>
        <v>0.82</v>
      </c>
      <c r="W161" s="56">
        <f>100*VLOOKUP($A161,'2019'!$L$3:$P$371,W$5,FALSE)</f>
        <v>1.66</v>
      </c>
      <c r="Y161" s="56">
        <f>VLOOKUP($A161,'2020'!$C$3:$G$385,Y$5,FALSE)</f>
        <v>49.87</v>
      </c>
      <c r="Z161" s="56">
        <f>VLOOKUP($A161,'2020'!$C$3:$G$385,Z$5,FALSE)</f>
        <v>0.874</v>
      </c>
      <c r="AA161" s="56">
        <f>100*VLOOKUP($A161,'2020'!$C$3:$G$385,AA$5,FALSE)</f>
        <v>1.7500000000000002</v>
      </c>
      <c r="AC161" s="56">
        <f>VLOOKUP($A161,'2021'!$C$3:$G$385,AC$5,FALSE)</f>
        <v>50.3</v>
      </c>
      <c r="AD161" s="56">
        <f>VLOOKUP($A161,'2021'!$C$3:$G$385,AD$5,FALSE)</f>
        <v>0.98699999999999999</v>
      </c>
      <c r="AE161" s="56">
        <f>100*VLOOKUP($A161,'2021'!$C$3:$G$385,AE$5,FALSE)</f>
        <v>1.96</v>
      </c>
      <c r="AG161" s="56">
        <f>VLOOKUP($A161,'2022'!$C$3:$G$385,AG$5,FALSE)</f>
        <v>50.65</v>
      </c>
      <c r="AH161" s="56">
        <f>VLOOKUP($A161,'2022'!$C$3:$G$385,AH$5,FALSE)</f>
        <v>0.98</v>
      </c>
      <c r="AI161" s="56">
        <f>100*VLOOKUP($A161,'2022'!$C$3:$G$385,AI$5,FALSE)</f>
        <v>1.9300000000000002</v>
      </c>
    </row>
    <row r="162" spans="1:35" x14ac:dyDescent="0.3">
      <c r="A162" t="s">
        <v>171</v>
      </c>
      <c r="B162" t="str">
        <f>VLOOKUP(A162,class!A$1:B$455,2,FALSE)</f>
        <v>Unitary Authority</v>
      </c>
      <c r="C162" t="str">
        <f>IF(B162="Shire District",VLOOKUP(A162,counties!A$2:B$271,2,FALSE),"")</f>
        <v/>
      </c>
      <c r="D162" t="str">
        <f>VLOOKUP($A162,classifications!$A$3:$C$340,3,FALSE)</f>
        <v>Predominantly Urban</v>
      </c>
      <c r="E162" s="56">
        <f>VLOOKUP($A162,'2015'!$L$3:$P$372,E$5,FALSE)</f>
        <v>113.04</v>
      </c>
      <c r="F162" s="56">
        <f>VLOOKUP($A162,'2015'!$L$3:$P$372,F$5,FALSE)</f>
        <v>7.9009999999999998</v>
      </c>
      <c r="G162" s="56">
        <f>100*VLOOKUP($A162,'2015'!$L$3:$P$372,G$5,FALSE)</f>
        <v>6.99</v>
      </c>
      <c r="I162" s="56">
        <f>VLOOKUP($A162,'2016'!$L$3:$P$371,I$5,FALSE)</f>
        <v>113.65</v>
      </c>
      <c r="J162" s="56">
        <f>VLOOKUP($A162,'2016'!$L$3:$P$371,J$5,FALSE)</f>
        <v>7.6740000000000004</v>
      </c>
      <c r="K162" s="56">
        <f>100*VLOOKUP($A162,'2016'!$L$3:$P$371,K$5,FALSE)</f>
        <v>6.75</v>
      </c>
      <c r="M162" s="56">
        <f>VLOOKUP($A162,'2017'!$L$3:$P$371,M$5,FALSE)</f>
        <v>114.05</v>
      </c>
      <c r="N162" s="56">
        <f>VLOOKUP($A162,'2017'!$L$3:$P$371,N$5,FALSE)</f>
        <v>7.5759999999999996</v>
      </c>
      <c r="O162" s="56">
        <f>100*VLOOKUP($A162,'2017'!$L$3:$P$371,O$5,FALSE)</f>
        <v>6.64</v>
      </c>
      <c r="Q162" s="56">
        <f>VLOOKUP($A162,'2018'!$L$3:$P$371,Q$5,FALSE)</f>
        <v>114.85</v>
      </c>
      <c r="R162" s="56">
        <f>VLOOKUP($A162,'2018'!$L$3:$P$371,R$5,FALSE)</f>
        <v>7.173</v>
      </c>
      <c r="S162" s="56">
        <f>100*VLOOKUP($A162,'2018'!$L$3:$P$371,S$5,FALSE)</f>
        <v>6.25</v>
      </c>
      <c r="U162" s="56">
        <f>VLOOKUP($A162,'2019'!$L$3:$P$371,U$5,FALSE)</f>
        <v>115.48</v>
      </c>
      <c r="V162" s="56">
        <f>VLOOKUP($A162,'2019'!$L$3:$P$371,V$5,FALSE)</f>
        <v>7.0780000000000003</v>
      </c>
      <c r="W162" s="56">
        <f>100*VLOOKUP($A162,'2019'!$L$3:$P$371,W$5,FALSE)</f>
        <v>6.13</v>
      </c>
      <c r="Y162" s="56">
        <f>VLOOKUP($A162,'2020'!$C$3:$G$385,Y$5,FALSE)</f>
        <v>116.65</v>
      </c>
      <c r="Z162" s="56">
        <f>VLOOKUP($A162,'2020'!$C$3:$G$385,Z$5,FALSE)</f>
        <v>7.4710000000000001</v>
      </c>
      <c r="AA162" s="56">
        <f>100*VLOOKUP($A162,'2020'!$C$3:$G$385,AA$5,FALSE)</f>
        <v>6.4</v>
      </c>
      <c r="AC162" s="56">
        <f>VLOOKUP($A162,'2021'!$C$3:$G$385,AC$5,FALSE)</f>
        <v>117.35</v>
      </c>
      <c r="AD162" s="56">
        <f>VLOOKUP($A162,'2021'!$C$3:$G$385,AD$5,FALSE)</f>
        <v>7.5380000000000003</v>
      </c>
      <c r="AE162" s="56">
        <f>100*VLOOKUP($A162,'2021'!$C$3:$G$385,AE$5,FALSE)</f>
        <v>6.419999999999999</v>
      </c>
      <c r="AG162" s="56">
        <f>VLOOKUP($A162,'2022'!$C$3:$G$385,AG$5,FALSE)</f>
        <v>118.75</v>
      </c>
      <c r="AH162" s="56">
        <f>VLOOKUP($A162,'2022'!$C$3:$G$385,AH$5,FALSE)</f>
        <v>8.2409999999999997</v>
      </c>
      <c r="AI162" s="56">
        <f>100*VLOOKUP($A162,'2022'!$C$3:$G$385,AI$5,FALSE)</f>
        <v>6.94</v>
      </c>
    </row>
    <row r="163" spans="1:35" x14ac:dyDescent="0.3">
      <c r="A163" t="s">
        <v>60</v>
      </c>
      <c r="B163" t="str">
        <f>VLOOKUP(A163,class!A$1:B$455,2,FALSE)</f>
        <v>Shire District</v>
      </c>
      <c r="C163" t="str">
        <f>IF(B163="Shire District",VLOOKUP(A163,counties!A$2:B$271,2,FALSE),"")</f>
        <v>Leicestershire</v>
      </c>
      <c r="D163" t="str">
        <f>VLOOKUP($A163,classifications!$A$3:$C$340,3,FALSE)</f>
        <v>Predominantly Rural</v>
      </c>
      <c r="E163" s="56">
        <f>VLOOKUP($A163,'2015'!$L$3:$P$372,E$5,FALSE)</f>
        <v>22.46</v>
      </c>
      <c r="F163" s="56">
        <f>VLOOKUP($A163,'2015'!$L$3:$P$372,F$5,FALSE)</f>
        <v>4.5179999999999998</v>
      </c>
      <c r="G163" s="56">
        <f>100*VLOOKUP($A163,'2015'!$L$3:$P$372,G$5,FALSE)</f>
        <v>20.119999999999997</v>
      </c>
      <c r="I163" s="56">
        <f>VLOOKUP($A163,'2016'!$L$3:$P$371,I$5,FALSE)</f>
        <v>22.58</v>
      </c>
      <c r="J163" s="56">
        <f>VLOOKUP($A163,'2016'!$L$3:$P$371,J$5,FALSE)</f>
        <v>4.4349999999999996</v>
      </c>
      <c r="K163" s="56">
        <f>100*VLOOKUP($A163,'2016'!$L$3:$P$371,K$5,FALSE)</f>
        <v>19.64</v>
      </c>
      <c r="M163" s="56">
        <f>VLOOKUP($A163,'2017'!$L$3:$P$371,M$5,FALSE)</f>
        <v>22.66</v>
      </c>
      <c r="N163" s="56">
        <f>VLOOKUP($A163,'2017'!$L$3:$P$371,N$5,FALSE)</f>
        <v>4.2880000000000003</v>
      </c>
      <c r="O163" s="56">
        <f>100*VLOOKUP($A163,'2017'!$L$3:$P$371,O$5,FALSE)</f>
        <v>18.920000000000002</v>
      </c>
      <c r="Q163" s="56">
        <f>VLOOKUP($A163,'2018'!$L$3:$P$371,Q$5,FALSE)</f>
        <v>22.83</v>
      </c>
      <c r="R163" s="56">
        <f>VLOOKUP($A163,'2018'!$L$3:$P$371,R$5,FALSE)</f>
        <v>4.1189999999999998</v>
      </c>
      <c r="S163" s="56">
        <f>100*VLOOKUP($A163,'2018'!$L$3:$P$371,S$5,FALSE)</f>
        <v>18.04</v>
      </c>
      <c r="U163" s="56">
        <f>VLOOKUP($A163,'2019'!$L$3:$P$371,U$5,FALSE)</f>
        <v>22.95</v>
      </c>
      <c r="V163" s="56">
        <f>VLOOKUP($A163,'2019'!$L$3:$P$371,V$5,FALSE)</f>
        <v>4.1059999999999999</v>
      </c>
      <c r="W163" s="56">
        <f>100*VLOOKUP($A163,'2019'!$L$3:$P$371,W$5,FALSE)</f>
        <v>17.89</v>
      </c>
      <c r="Y163" s="56">
        <f>VLOOKUP($A163,'2020'!$C$3:$G$385,Y$5,FALSE)</f>
        <v>23.21</v>
      </c>
      <c r="Z163" s="56">
        <f>VLOOKUP($A163,'2020'!$C$3:$G$385,Z$5,FALSE)</f>
        <v>4.1020000000000003</v>
      </c>
      <c r="AA163" s="56">
        <f>100*VLOOKUP($A163,'2020'!$C$3:$G$385,AA$5,FALSE)</f>
        <v>17.669999999999998</v>
      </c>
      <c r="AC163" s="56">
        <f>VLOOKUP($A163,'2021'!$C$3:$G$385,AC$5,FALSE)</f>
        <v>23.47</v>
      </c>
      <c r="AD163" s="56">
        <f>VLOOKUP($A163,'2021'!$C$3:$G$385,AD$5,FALSE)</f>
        <v>3.919</v>
      </c>
      <c r="AE163" s="56">
        <f>100*VLOOKUP($A163,'2021'!$C$3:$G$385,AE$5,FALSE)</f>
        <v>16.7</v>
      </c>
      <c r="AG163" s="56">
        <f>VLOOKUP($A163,'2022'!$C$3:$G$385,AG$5,FALSE)</f>
        <v>23.87</v>
      </c>
      <c r="AH163" s="56">
        <f>VLOOKUP($A163,'2022'!$C$3:$G$385,AH$5,FALSE)</f>
        <v>3.8439999999999999</v>
      </c>
      <c r="AI163" s="56">
        <f>100*VLOOKUP($A163,'2022'!$C$3:$G$385,AI$5,FALSE)</f>
        <v>16.100000000000001</v>
      </c>
    </row>
    <row r="164" spans="1:35" x14ac:dyDescent="0.3">
      <c r="A164" t="s">
        <v>383</v>
      </c>
      <c r="B164" t="str">
        <f>VLOOKUP(A164,class!A$1:B$455,2,FALSE)</f>
        <v>London Borough</v>
      </c>
      <c r="C164" t="str">
        <f>IF(B164="Shire District",VLOOKUP(A164,counties!A$2:B$271,2,FALSE),"")</f>
        <v/>
      </c>
      <c r="D164" t="str">
        <f>VLOOKUP($A164,classifications!$A$3:$C$340,3,FALSE)</f>
        <v>Predominantly Urban</v>
      </c>
      <c r="E164" s="56">
        <f>VLOOKUP($A164,'2015'!$L$3:$P$372,E$5,FALSE)</f>
        <v>82.82</v>
      </c>
      <c r="F164" s="56">
        <f>VLOOKUP($A164,'2015'!$L$3:$P$372,F$5,FALSE)</f>
        <v>6.5220000000000002</v>
      </c>
      <c r="G164" s="56">
        <f>100*VLOOKUP($A164,'2015'!$L$3:$P$372,G$5,FALSE)</f>
        <v>7.870000000000001</v>
      </c>
      <c r="I164" s="56">
        <f>VLOOKUP($A164,'2016'!$L$3:$P$371,I$5,FALSE)</f>
        <v>83.51</v>
      </c>
      <c r="J164" s="56">
        <f>VLOOKUP($A164,'2016'!$L$3:$P$371,J$5,FALSE)</f>
        <v>6.9450000000000003</v>
      </c>
      <c r="K164" s="56">
        <f>100*VLOOKUP($A164,'2016'!$L$3:$P$371,K$5,FALSE)</f>
        <v>8.32</v>
      </c>
      <c r="M164" s="56">
        <f>VLOOKUP($A164,'2017'!$L$3:$P$371,M$5,FALSE)</f>
        <v>83.92</v>
      </c>
      <c r="N164" s="56">
        <f>VLOOKUP($A164,'2017'!$L$3:$P$371,N$5,FALSE)</f>
        <v>7.0679999999999996</v>
      </c>
      <c r="O164" s="56">
        <f>100*VLOOKUP($A164,'2017'!$L$3:$P$371,O$5,FALSE)</f>
        <v>8.42</v>
      </c>
      <c r="Q164" s="56">
        <f>VLOOKUP($A164,'2018'!$L$3:$P$371,Q$5,FALSE)</f>
        <v>84.63</v>
      </c>
      <c r="R164" s="56">
        <f>VLOOKUP($A164,'2018'!$L$3:$P$371,R$5,FALSE)</f>
        <v>7.5780000000000003</v>
      </c>
      <c r="S164" s="56">
        <f>100*VLOOKUP($A164,'2018'!$L$3:$P$371,S$5,FALSE)</f>
        <v>8.9499999999999993</v>
      </c>
      <c r="U164" s="56">
        <f>VLOOKUP($A164,'2019'!$L$3:$P$371,U$5,FALSE)</f>
        <v>85.08</v>
      </c>
      <c r="V164" s="56">
        <f>VLOOKUP($A164,'2019'!$L$3:$P$371,V$5,FALSE)</f>
        <v>7.73</v>
      </c>
      <c r="W164" s="56">
        <f>100*VLOOKUP($A164,'2019'!$L$3:$P$371,W$5,FALSE)</f>
        <v>9.09</v>
      </c>
      <c r="Y164" s="56">
        <f>VLOOKUP($A164,'2020'!$C$3:$G$385,Y$5,FALSE)</f>
        <v>85.41</v>
      </c>
      <c r="Z164" s="56">
        <f>VLOOKUP($A164,'2020'!$C$3:$G$385,Z$5,FALSE)</f>
        <v>7.8680000000000003</v>
      </c>
      <c r="AA164" s="56">
        <f>100*VLOOKUP($A164,'2020'!$C$3:$G$385,AA$5,FALSE)</f>
        <v>9.2100000000000009</v>
      </c>
      <c r="AC164" s="56">
        <f>VLOOKUP($A164,'2021'!$C$3:$G$385,AC$5,FALSE)</f>
        <v>85.92</v>
      </c>
      <c r="AD164" s="56">
        <f>VLOOKUP($A164,'2021'!$C$3:$G$385,AD$5,FALSE)</f>
        <v>8.3140000000000001</v>
      </c>
      <c r="AE164" s="56">
        <f>100*VLOOKUP($A164,'2021'!$C$3:$G$385,AE$5,FALSE)</f>
        <v>9.68</v>
      </c>
      <c r="AG164" s="56">
        <f>VLOOKUP($A164,'2022'!$C$3:$G$385,AG$5,FALSE)</f>
        <v>86.74</v>
      </c>
      <c r="AH164" s="56">
        <f>VLOOKUP($A164,'2022'!$C$3:$G$385,AH$5,FALSE)</f>
        <v>9.0969999999999995</v>
      </c>
      <c r="AI164" s="56">
        <f>100*VLOOKUP($A164,'2022'!$C$3:$G$385,AI$5,FALSE)</f>
        <v>10.489999999999998</v>
      </c>
    </row>
    <row r="165" spans="1:35" x14ac:dyDescent="0.3">
      <c r="A165" t="s">
        <v>62</v>
      </c>
      <c r="B165" t="str">
        <f>VLOOKUP(A165,class!A$1:B$455,2,FALSE)</f>
        <v>Shire District</v>
      </c>
      <c r="C165" t="str">
        <f>IF(B165="Shire District",VLOOKUP(A165,counties!A$2:B$271,2,FALSE),"")</f>
        <v>Devon</v>
      </c>
      <c r="D165" t="str">
        <f>VLOOKUP($A165,classifications!$A$3:$C$340,3,FALSE)</f>
        <v>Predominantly Rural</v>
      </c>
      <c r="E165" s="56">
        <f>VLOOKUP($A165,'2015'!$L$3:$P$372,E$5,FALSE)</f>
        <v>34.94</v>
      </c>
      <c r="F165" s="56">
        <f>VLOOKUP($A165,'2015'!$L$3:$P$372,F$5,FALSE)</f>
        <v>15.047000000000001</v>
      </c>
      <c r="G165" s="56">
        <f>100*VLOOKUP($A165,'2015'!$L$3:$P$372,G$5,FALSE)</f>
        <v>43.07</v>
      </c>
      <c r="I165" s="56">
        <f>VLOOKUP($A165,'2016'!$L$3:$P$371,I$5,FALSE)</f>
        <v>35.25</v>
      </c>
      <c r="J165" s="56">
        <f>VLOOKUP($A165,'2016'!$L$3:$P$371,J$5,FALSE)</f>
        <v>14.791</v>
      </c>
      <c r="K165" s="56">
        <f>100*VLOOKUP($A165,'2016'!$L$3:$P$371,K$5,FALSE)</f>
        <v>41.959999999999994</v>
      </c>
      <c r="M165" s="56">
        <f>VLOOKUP($A165,'2017'!$L$3:$P$371,M$5,FALSE)</f>
        <v>35.54</v>
      </c>
      <c r="N165" s="56">
        <f>VLOOKUP($A165,'2017'!$L$3:$P$371,N$5,FALSE)</f>
        <v>14.706</v>
      </c>
      <c r="O165" s="56">
        <f>100*VLOOKUP($A165,'2017'!$L$3:$P$371,O$5,FALSE)</f>
        <v>41.38</v>
      </c>
      <c r="Q165" s="56">
        <f>VLOOKUP($A165,'2018'!$L$3:$P$371,Q$5,FALSE)</f>
        <v>36.01</v>
      </c>
      <c r="R165" s="56">
        <f>VLOOKUP($A165,'2018'!$L$3:$P$371,R$5,FALSE)</f>
        <v>14.574</v>
      </c>
      <c r="S165" s="56">
        <f>100*VLOOKUP($A165,'2018'!$L$3:$P$371,S$5,FALSE)</f>
        <v>40.47</v>
      </c>
      <c r="U165" s="56">
        <f>VLOOKUP($A165,'2019'!$L$3:$P$371,U$5,FALSE)</f>
        <v>36.340000000000003</v>
      </c>
      <c r="V165" s="56">
        <f>VLOOKUP($A165,'2019'!$L$3:$P$371,V$5,FALSE)</f>
        <v>14.686</v>
      </c>
      <c r="W165" s="56">
        <f>100*VLOOKUP($A165,'2019'!$L$3:$P$371,W$5,FALSE)</f>
        <v>40.410000000000004</v>
      </c>
      <c r="Y165" s="56">
        <f>VLOOKUP($A165,'2020'!$C$3:$G$385,Y$5,FALSE)</f>
        <v>36.840000000000003</v>
      </c>
      <c r="Z165" s="56">
        <f>VLOOKUP($A165,'2020'!$C$3:$G$385,Z$5,FALSE)</f>
        <v>15.012</v>
      </c>
      <c r="AA165" s="56">
        <f>100*VLOOKUP($A165,'2020'!$C$3:$G$385,AA$5,FALSE)</f>
        <v>40.75</v>
      </c>
      <c r="AC165" s="56">
        <f>VLOOKUP($A165,'2021'!$C$3:$G$385,AC$5,FALSE)</f>
        <v>37.130000000000003</v>
      </c>
      <c r="AD165" s="56">
        <f>VLOOKUP($A165,'2021'!$C$3:$G$385,AD$5,FALSE)</f>
        <v>15.132999999999999</v>
      </c>
      <c r="AE165" s="56">
        <f>100*VLOOKUP($A165,'2021'!$C$3:$G$385,AE$5,FALSE)</f>
        <v>40.760000000000005</v>
      </c>
      <c r="AG165" s="56">
        <f>VLOOKUP($A165,'2022'!$C$3:$G$385,AG$5,FALSE)</f>
        <v>37.409999999999997</v>
      </c>
      <c r="AH165" s="56">
        <f>VLOOKUP($A165,'2022'!$C$3:$G$385,AH$5,FALSE)</f>
        <v>15.298</v>
      </c>
      <c r="AI165" s="56">
        <f>100*VLOOKUP($A165,'2022'!$C$3:$G$385,AI$5,FALSE)</f>
        <v>40.89</v>
      </c>
    </row>
    <row r="166" spans="1:35" x14ac:dyDescent="0.3">
      <c r="A166" t="s">
        <v>63</v>
      </c>
      <c r="B166" t="str">
        <f>VLOOKUP(A166,class!A$1:B$455,2,FALSE)</f>
        <v>Shire District</v>
      </c>
      <c r="C166" t="str">
        <f>IF(B166="Shire District",VLOOKUP(A166,counties!A$2:B$271,2,FALSE),"")</f>
        <v>Suffolk</v>
      </c>
      <c r="D166" t="str">
        <f>VLOOKUP($A166,classifications!$A$3:$C$340,3,FALSE)</f>
        <v>Predominantly Rural</v>
      </c>
      <c r="E166" s="56">
        <f>VLOOKUP($A166,'2015'!$L$3:$P$372,E$5,FALSE)</f>
        <v>42.94</v>
      </c>
      <c r="F166" s="56">
        <f>VLOOKUP($A166,'2015'!$L$3:$P$372,F$5,FALSE)</f>
        <v>23.9</v>
      </c>
      <c r="G166" s="56">
        <f>100*VLOOKUP($A166,'2015'!$L$3:$P$372,G$5,FALSE)</f>
        <v>55.66</v>
      </c>
      <c r="I166" s="56">
        <f>VLOOKUP($A166,'2016'!$L$3:$P$371,I$5,FALSE)</f>
        <v>43.24</v>
      </c>
      <c r="J166" s="56">
        <f>VLOOKUP($A166,'2016'!$L$3:$P$371,J$5,FALSE)</f>
        <v>23.638000000000002</v>
      </c>
      <c r="K166" s="56">
        <f>100*VLOOKUP($A166,'2016'!$L$3:$P$371,K$5,FALSE)</f>
        <v>54.669999999999995</v>
      </c>
      <c r="M166" s="56">
        <f>VLOOKUP($A166,'2017'!$L$3:$P$371,M$5,FALSE)</f>
        <v>43.65</v>
      </c>
      <c r="N166" s="56">
        <f>VLOOKUP($A166,'2017'!$L$3:$P$371,N$5,FALSE)</f>
        <v>23.515999999999998</v>
      </c>
      <c r="O166" s="56">
        <f>100*VLOOKUP($A166,'2017'!$L$3:$P$371,O$5,FALSE)</f>
        <v>53.87</v>
      </c>
      <c r="Q166" s="56">
        <f>VLOOKUP($A166,'2018'!$L$3:$P$371,Q$5,FALSE)</f>
        <v>44.09</v>
      </c>
      <c r="R166" s="56">
        <f>VLOOKUP($A166,'2018'!$L$3:$P$371,R$5,FALSE)</f>
        <v>23.108000000000001</v>
      </c>
      <c r="S166" s="56">
        <f>100*VLOOKUP($A166,'2018'!$L$3:$P$371,S$5,FALSE)</f>
        <v>52.410000000000004</v>
      </c>
      <c r="U166" s="56">
        <f>VLOOKUP($A166,'2019'!$L$3:$P$371,U$5,FALSE)</f>
        <v>44.67</v>
      </c>
      <c r="V166" s="56">
        <f>VLOOKUP($A166,'2019'!$L$3:$P$371,V$5,FALSE)</f>
        <v>22.867999999999999</v>
      </c>
      <c r="W166" s="56">
        <f>100*VLOOKUP($A166,'2019'!$L$3:$P$371,W$5,FALSE)</f>
        <v>51.190000000000005</v>
      </c>
      <c r="Y166" s="56">
        <f>VLOOKUP($A166,'2020'!$C$3:$G$385,Y$5,FALSE)</f>
        <v>45.32</v>
      </c>
      <c r="Z166" s="56">
        <f>VLOOKUP($A166,'2020'!$C$3:$G$385,Z$5,FALSE)</f>
        <v>23.402000000000001</v>
      </c>
      <c r="AA166" s="56">
        <f>100*VLOOKUP($A166,'2020'!$C$3:$G$385,AA$5,FALSE)</f>
        <v>51.64</v>
      </c>
      <c r="AC166" s="56">
        <f>VLOOKUP($A166,'2021'!$C$3:$G$385,AC$5,FALSE)</f>
        <v>46.03</v>
      </c>
      <c r="AD166" s="56">
        <f>VLOOKUP($A166,'2021'!$C$3:$G$385,AD$5,FALSE)</f>
        <v>23.228999999999999</v>
      </c>
      <c r="AE166" s="56">
        <f>100*VLOOKUP($A166,'2021'!$C$3:$G$385,AE$5,FALSE)</f>
        <v>50.460000000000008</v>
      </c>
      <c r="AG166" s="56">
        <f>VLOOKUP($A166,'2022'!$C$3:$G$385,AG$5,FALSE)</f>
        <v>47.1</v>
      </c>
      <c r="AH166" s="56">
        <f>VLOOKUP($A166,'2022'!$C$3:$G$385,AH$5,FALSE)</f>
        <v>23.407</v>
      </c>
      <c r="AI166" s="56">
        <f>100*VLOOKUP($A166,'2022'!$C$3:$G$385,AI$5,FALSE)</f>
        <v>49.7</v>
      </c>
    </row>
    <row r="167" spans="1:35" x14ac:dyDescent="0.3">
      <c r="A167" t="s">
        <v>64</v>
      </c>
      <c r="B167" t="str">
        <f>VLOOKUP(A167,class!A$1:B$455,2,FALSE)</f>
        <v>Shire District</v>
      </c>
      <c r="C167" t="str">
        <f>IF(B167="Shire District",VLOOKUP(A167,counties!A$2:B$271,2,FALSE),"")</f>
        <v>West Sussex</v>
      </c>
      <c r="D167" t="str">
        <f>VLOOKUP($A167,classifications!$A$3:$C$340,3,FALSE)</f>
        <v>Predominantly Urban</v>
      </c>
      <c r="E167" s="56">
        <f>VLOOKUP($A167,'2015'!$L$3:$P$372,E$5,FALSE)</f>
        <v>60.65</v>
      </c>
      <c r="F167" s="56">
        <f>VLOOKUP($A167,'2015'!$L$3:$P$372,F$5,FALSE)</f>
        <v>8.7889999999999997</v>
      </c>
      <c r="G167" s="56">
        <f>100*VLOOKUP($A167,'2015'!$L$3:$P$372,G$5,FALSE)</f>
        <v>14.49</v>
      </c>
      <c r="I167" s="56">
        <f>VLOOKUP($A167,'2016'!$L$3:$P$371,I$5,FALSE)</f>
        <v>61.46</v>
      </c>
      <c r="J167" s="56">
        <f>VLOOKUP($A167,'2016'!$L$3:$P$371,J$5,FALSE)</f>
        <v>8.327</v>
      </c>
      <c r="K167" s="56">
        <f>100*VLOOKUP($A167,'2016'!$L$3:$P$371,K$5,FALSE)</f>
        <v>13.55</v>
      </c>
      <c r="M167" s="56">
        <f>VLOOKUP($A167,'2017'!$L$3:$P$371,M$5,FALSE)</f>
        <v>62.63</v>
      </c>
      <c r="N167" s="56">
        <f>VLOOKUP($A167,'2017'!$L$3:$P$371,N$5,FALSE)</f>
        <v>8.9719999999999995</v>
      </c>
      <c r="O167" s="56">
        <f>100*VLOOKUP($A167,'2017'!$L$3:$P$371,O$5,FALSE)</f>
        <v>14.330000000000002</v>
      </c>
      <c r="Q167" s="56">
        <f>VLOOKUP($A167,'2018'!$L$3:$P$371,Q$5,FALSE)</f>
        <v>63.22</v>
      </c>
      <c r="R167" s="56">
        <f>VLOOKUP($A167,'2018'!$L$3:$P$371,R$5,FALSE)</f>
        <v>8.5280000000000005</v>
      </c>
      <c r="S167" s="56">
        <f>100*VLOOKUP($A167,'2018'!$L$3:$P$371,S$5,FALSE)</f>
        <v>13.489999999999998</v>
      </c>
      <c r="U167" s="56">
        <f>VLOOKUP($A167,'2019'!$L$3:$P$371,U$5,FALSE)</f>
        <v>64</v>
      </c>
      <c r="V167" s="56">
        <f>VLOOKUP($A167,'2019'!$L$3:$P$371,V$5,FALSE)</f>
        <v>8.3970000000000002</v>
      </c>
      <c r="W167" s="56">
        <f>100*VLOOKUP($A167,'2019'!$L$3:$P$371,W$5,FALSE)</f>
        <v>13.120000000000001</v>
      </c>
      <c r="Y167" s="56">
        <f>VLOOKUP($A167,'2020'!$C$3:$G$385,Y$5,FALSE)</f>
        <v>64.91</v>
      </c>
      <c r="Z167" s="56">
        <f>VLOOKUP($A167,'2020'!$C$3:$G$385,Z$5,FALSE)</f>
        <v>8.5079999999999991</v>
      </c>
      <c r="AA167" s="56">
        <f>100*VLOOKUP($A167,'2020'!$C$3:$G$385,AA$5,FALSE)</f>
        <v>13.11</v>
      </c>
      <c r="AC167" s="56">
        <f>VLOOKUP($A167,'2021'!$C$3:$G$385,AC$5,FALSE)</f>
        <v>65.92</v>
      </c>
      <c r="AD167" s="56">
        <f>VLOOKUP($A167,'2021'!$C$3:$G$385,AD$5,FALSE)</f>
        <v>8.4350000000000005</v>
      </c>
      <c r="AE167" s="56">
        <f>100*VLOOKUP($A167,'2021'!$C$3:$G$385,AE$5,FALSE)</f>
        <v>12.8</v>
      </c>
      <c r="AG167" s="56">
        <f>VLOOKUP($A167,'2022'!$C$3:$G$385,AG$5,FALSE)</f>
        <v>66.84</v>
      </c>
      <c r="AH167" s="56">
        <f>VLOOKUP($A167,'2022'!$C$3:$G$385,AH$5,FALSE)</f>
        <v>8.4269999999999996</v>
      </c>
      <c r="AI167" s="56">
        <f>100*VLOOKUP($A167,'2022'!$C$3:$G$385,AI$5,FALSE)</f>
        <v>12.61</v>
      </c>
    </row>
    <row r="168" spans="1:35" x14ac:dyDescent="0.3">
      <c r="A168" t="s">
        <v>126</v>
      </c>
      <c r="B168" t="str">
        <f>VLOOKUP(A168,class!A$1:B$455,2,FALSE)</f>
        <v>Unitary Authority</v>
      </c>
      <c r="C168" t="str">
        <f>IF(B168="Shire District",VLOOKUP(A168,counties!A$2:B$271,2,FALSE),"")</f>
        <v/>
      </c>
      <c r="D168" t="str">
        <f>VLOOKUP($A168,classifications!$A$3:$C$340,3,FALSE)</f>
        <v>Predominantly Urban</v>
      </c>
      <c r="E168" s="56">
        <f>VLOOKUP($A168,'2015'!$L$3:$P$372,E$5,FALSE)</f>
        <v>61.7</v>
      </c>
      <c r="F168" s="56">
        <f>VLOOKUP($A168,'2015'!$L$3:$P$372,F$5,FALSE)</f>
        <v>2.7370000000000001</v>
      </c>
      <c r="G168" s="56">
        <f>100*VLOOKUP($A168,'2015'!$L$3:$P$372,G$5,FALSE)</f>
        <v>4.4400000000000004</v>
      </c>
      <c r="I168" s="56">
        <f>VLOOKUP($A168,'2016'!$L$3:$P$371,I$5,FALSE)</f>
        <v>62.51</v>
      </c>
      <c r="J168" s="56">
        <f>VLOOKUP($A168,'2016'!$L$3:$P$371,J$5,FALSE)</f>
        <v>2.754</v>
      </c>
      <c r="K168" s="56">
        <f>100*VLOOKUP($A168,'2016'!$L$3:$P$371,K$5,FALSE)</f>
        <v>4.41</v>
      </c>
      <c r="M168" s="56">
        <f>VLOOKUP($A168,'2017'!$L$3:$P$371,M$5,FALSE)</f>
        <v>63.02</v>
      </c>
      <c r="N168" s="56">
        <f>VLOOKUP($A168,'2017'!$L$3:$P$371,N$5,FALSE)</f>
        <v>2.7730000000000001</v>
      </c>
      <c r="O168" s="56">
        <f>100*VLOOKUP($A168,'2017'!$L$3:$P$371,O$5,FALSE)</f>
        <v>4.3999999999999995</v>
      </c>
      <c r="Q168" s="56">
        <f>VLOOKUP($A168,'2018'!$L$3:$P$371,Q$5,FALSE)</f>
        <v>63.36</v>
      </c>
      <c r="R168" s="56">
        <f>VLOOKUP($A168,'2018'!$L$3:$P$371,R$5,FALSE)</f>
        <v>2.41</v>
      </c>
      <c r="S168" s="56">
        <f>100*VLOOKUP($A168,'2018'!$L$3:$P$371,S$5,FALSE)</f>
        <v>3.8</v>
      </c>
      <c r="U168" s="56">
        <f>VLOOKUP($A168,'2019'!$L$3:$P$371,U$5,FALSE)</f>
        <v>63.6</v>
      </c>
      <c r="V168" s="56">
        <f>VLOOKUP($A168,'2019'!$L$3:$P$371,V$5,FALSE)</f>
        <v>2.2370000000000001</v>
      </c>
      <c r="W168" s="56">
        <f>100*VLOOKUP($A168,'2019'!$L$3:$P$371,W$5,FALSE)</f>
        <v>3.52</v>
      </c>
      <c r="Y168" s="56">
        <f>VLOOKUP($A168,'2020'!$C$3:$G$385,Y$5,FALSE)</f>
        <v>64.28</v>
      </c>
      <c r="Z168" s="56">
        <f>VLOOKUP($A168,'2020'!$C$3:$G$385,Z$5,FALSE)</f>
        <v>2.294</v>
      </c>
      <c r="AA168" s="56">
        <f>100*VLOOKUP($A168,'2020'!$C$3:$G$385,AA$5,FALSE)</f>
        <v>3.5700000000000003</v>
      </c>
      <c r="AC168" s="56">
        <f>VLOOKUP($A168,'2021'!$C$3:$G$385,AC$5,FALSE)</f>
        <v>64.569999999999993</v>
      </c>
      <c r="AD168" s="56">
        <f>VLOOKUP($A168,'2021'!$C$3:$G$385,AD$5,FALSE)</f>
        <v>2.0190000000000001</v>
      </c>
      <c r="AE168" s="56">
        <f>100*VLOOKUP($A168,'2021'!$C$3:$G$385,AE$5,FALSE)</f>
        <v>3.1300000000000003</v>
      </c>
      <c r="AG168" s="56">
        <f>VLOOKUP($A168,'2022'!$C$3:$G$385,AG$5,FALSE)</f>
        <v>65.2</v>
      </c>
      <c r="AH168" s="56">
        <f>VLOOKUP($A168,'2022'!$C$3:$G$385,AH$5,FALSE)</f>
        <v>2.2530000000000001</v>
      </c>
      <c r="AI168" s="56">
        <f>100*VLOOKUP($A168,'2022'!$C$3:$G$385,AI$5,FALSE)</f>
        <v>3.46</v>
      </c>
    </row>
    <row r="169" spans="1:35" x14ac:dyDescent="0.3">
      <c r="A169" t="s">
        <v>178</v>
      </c>
      <c r="B169" t="str">
        <f>VLOOKUP(A169,class!A$1:B$455,2,FALSE)</f>
        <v>Unitary Authority</v>
      </c>
      <c r="C169" t="str">
        <f>IF(B169="Shire District",VLOOKUP(A169,counties!A$2:B$271,2,FALSE),"")</f>
        <v/>
      </c>
      <c r="D169" t="str">
        <f>VLOOKUP($A169,classifications!$A$3:$C$340,3,FALSE)</f>
        <v>Predominantly Urban</v>
      </c>
      <c r="E169" s="56">
        <f>VLOOKUP($A169,'2015'!$L$3:$P$372,E$5,FALSE)</f>
        <v>107.2</v>
      </c>
      <c r="F169" s="56">
        <f>VLOOKUP($A169,'2015'!$L$3:$P$372,F$5,FALSE)</f>
        <v>9.93</v>
      </c>
      <c r="G169" s="56">
        <f>100*VLOOKUP($A169,'2015'!$L$3:$P$372,G$5,FALSE)</f>
        <v>9.26</v>
      </c>
      <c r="I169" s="56">
        <f>VLOOKUP($A169,'2016'!$L$3:$P$371,I$5,FALSE)</f>
        <v>108.48</v>
      </c>
      <c r="J169" s="56">
        <f>VLOOKUP($A169,'2016'!$L$3:$P$371,J$5,FALSE)</f>
        <v>8.4640000000000004</v>
      </c>
      <c r="K169" s="56">
        <f>100*VLOOKUP($A169,'2016'!$L$3:$P$371,K$5,FALSE)</f>
        <v>7.8</v>
      </c>
      <c r="M169" s="56">
        <f>VLOOKUP($A169,'2017'!$L$3:$P$371,M$5,FALSE)</f>
        <v>109.7</v>
      </c>
      <c r="N169" s="56">
        <f>VLOOKUP($A169,'2017'!$L$3:$P$371,N$5,FALSE)</f>
        <v>8.1</v>
      </c>
      <c r="O169" s="56">
        <f>100*VLOOKUP($A169,'2017'!$L$3:$P$371,O$5,FALSE)</f>
        <v>7.3800000000000008</v>
      </c>
      <c r="Q169" s="56">
        <f>VLOOKUP($A169,'2018'!$L$3:$P$371,Q$5,FALSE)</f>
        <v>111.08</v>
      </c>
      <c r="R169" s="56">
        <f>VLOOKUP($A169,'2018'!$L$3:$P$371,R$5,FALSE)</f>
        <v>7.1580000000000004</v>
      </c>
      <c r="S169" s="56">
        <f>100*VLOOKUP($A169,'2018'!$L$3:$P$371,S$5,FALSE)</f>
        <v>6.4399999999999995</v>
      </c>
      <c r="U169" s="56">
        <f>VLOOKUP($A169,'2019'!$L$3:$P$371,U$5,FALSE)</f>
        <v>112.86</v>
      </c>
      <c r="V169" s="56">
        <f>VLOOKUP($A169,'2019'!$L$3:$P$371,V$5,FALSE)</f>
        <v>7.1749999999999998</v>
      </c>
      <c r="W169" s="56">
        <f>100*VLOOKUP($A169,'2019'!$L$3:$P$371,W$5,FALSE)</f>
        <v>6.36</v>
      </c>
      <c r="Y169" s="56">
        <f>VLOOKUP($A169,'2020'!$C$3:$G$385,Y$5,FALSE)</f>
        <v>114.42</v>
      </c>
      <c r="Z169" s="56">
        <f>VLOOKUP($A169,'2020'!$C$3:$G$385,Z$5,FALSE)</f>
        <v>7.7229999999999999</v>
      </c>
      <c r="AA169" s="56">
        <f>100*VLOOKUP($A169,'2020'!$C$3:$G$385,AA$5,FALSE)</f>
        <v>6.75</v>
      </c>
      <c r="AC169" s="56">
        <f>VLOOKUP($A169,'2021'!$C$3:$G$385,AC$5,FALSE)</f>
        <v>116.48</v>
      </c>
      <c r="AD169" s="56">
        <f>VLOOKUP($A169,'2021'!$C$3:$G$385,AD$5,FALSE)</f>
        <v>7.6920000000000002</v>
      </c>
      <c r="AE169" s="56">
        <f>100*VLOOKUP($A169,'2021'!$C$3:$G$385,AE$5,FALSE)</f>
        <v>6.6000000000000005</v>
      </c>
      <c r="AG169" s="56">
        <f>VLOOKUP($A169,'2022'!$C$3:$G$385,AG$5,FALSE)</f>
        <v>119.13</v>
      </c>
      <c r="AH169" s="56">
        <f>VLOOKUP($A169,'2022'!$C$3:$G$385,AH$5,FALSE)</f>
        <v>8.4469999999999992</v>
      </c>
      <c r="AI169" s="56">
        <f>100*VLOOKUP($A169,'2022'!$C$3:$G$385,AI$5,FALSE)</f>
        <v>7.0900000000000007</v>
      </c>
    </row>
    <row r="170" spans="1:35" x14ac:dyDescent="0.3">
      <c r="A170" t="s">
        <v>304</v>
      </c>
      <c r="B170" t="str">
        <f>VLOOKUP(A170,class!A$1:B$455,2,FALSE)</f>
        <v>Shire District</v>
      </c>
      <c r="C170" t="str">
        <f>IF(B170="Shire District",VLOOKUP(A170,counties!A$2:B$271,2,FALSE),"")</f>
        <v>Surrey</v>
      </c>
      <c r="D170" t="str">
        <f>VLOOKUP($A170,classifications!$A$3:$C$340,3,FALSE)</f>
        <v>Urban with Significant Rural</v>
      </c>
      <c r="E170" s="56">
        <f>VLOOKUP($A170,'2015'!$L$3:$P$372,E$5,FALSE)</f>
        <v>37.39</v>
      </c>
      <c r="F170" s="56">
        <f>VLOOKUP($A170,'2015'!$L$3:$P$372,F$5,FALSE)</f>
        <v>4.7409999999999997</v>
      </c>
      <c r="G170" s="56">
        <f>100*VLOOKUP($A170,'2015'!$L$3:$P$372,G$5,FALSE)</f>
        <v>12.68</v>
      </c>
      <c r="I170" s="56">
        <f>VLOOKUP($A170,'2016'!$L$3:$P$371,I$5,FALSE)</f>
        <v>37.56</v>
      </c>
      <c r="J170" s="56">
        <f>VLOOKUP($A170,'2016'!$L$3:$P$371,J$5,FALSE)</f>
        <v>4.7290000000000001</v>
      </c>
      <c r="K170" s="56">
        <f>100*VLOOKUP($A170,'2016'!$L$3:$P$371,K$5,FALSE)</f>
        <v>12.590000000000002</v>
      </c>
      <c r="M170" s="56">
        <f>VLOOKUP($A170,'2017'!$L$3:$P$371,M$5,FALSE)</f>
        <v>37.76</v>
      </c>
      <c r="N170" s="56">
        <f>VLOOKUP($A170,'2017'!$L$3:$P$371,N$5,FALSE)</f>
        <v>4.62</v>
      </c>
      <c r="O170" s="56">
        <f>100*VLOOKUP($A170,'2017'!$L$3:$P$371,O$5,FALSE)</f>
        <v>12.24</v>
      </c>
      <c r="Q170" s="56">
        <f>VLOOKUP($A170,'2018'!$L$3:$P$371,Q$5,FALSE)</f>
        <v>38.06</v>
      </c>
      <c r="R170" s="56">
        <f>VLOOKUP($A170,'2018'!$L$3:$P$371,R$5,FALSE)</f>
        <v>4.7110000000000003</v>
      </c>
      <c r="S170" s="56">
        <f>100*VLOOKUP($A170,'2018'!$L$3:$P$371,S$5,FALSE)</f>
        <v>12.379999999999999</v>
      </c>
      <c r="U170" s="56">
        <f>VLOOKUP($A170,'2019'!$L$3:$P$371,U$5,FALSE)</f>
        <v>38.44</v>
      </c>
      <c r="V170" s="56">
        <f>VLOOKUP($A170,'2019'!$L$3:$P$371,V$5,FALSE)</f>
        <v>4.9820000000000002</v>
      </c>
      <c r="W170" s="56">
        <f>100*VLOOKUP($A170,'2019'!$L$3:$P$371,W$5,FALSE)</f>
        <v>12.959999999999999</v>
      </c>
      <c r="Y170" s="56">
        <f>VLOOKUP($A170,'2020'!$C$3:$G$385,Y$5,FALSE)</f>
        <v>38.61</v>
      </c>
      <c r="Z170" s="56">
        <f>VLOOKUP($A170,'2020'!$C$3:$G$385,Z$5,FALSE)</f>
        <v>5.0890000000000004</v>
      </c>
      <c r="AA170" s="56">
        <f>100*VLOOKUP($A170,'2020'!$C$3:$G$385,AA$5,FALSE)</f>
        <v>13.18</v>
      </c>
      <c r="AC170" s="56">
        <f>VLOOKUP($A170,'2021'!$C$3:$G$385,AC$5,FALSE)</f>
        <v>38.92</v>
      </c>
      <c r="AD170" s="56">
        <f>VLOOKUP($A170,'2021'!$C$3:$G$385,AD$5,FALSE)</f>
        <v>5.2869999999999999</v>
      </c>
      <c r="AE170" s="56">
        <f>100*VLOOKUP($A170,'2021'!$C$3:$G$385,AE$5,FALSE)</f>
        <v>13.58</v>
      </c>
      <c r="AG170" s="56">
        <f>VLOOKUP($A170,'2022'!$C$3:$G$385,AG$5,FALSE)</f>
        <v>39.159999999999997</v>
      </c>
      <c r="AH170" s="56">
        <f>VLOOKUP($A170,'2022'!$C$3:$G$385,AH$5,FALSE)</f>
        <v>5.399</v>
      </c>
      <c r="AI170" s="56">
        <f>100*VLOOKUP($A170,'2022'!$C$3:$G$385,AI$5,FALSE)</f>
        <v>13.79</v>
      </c>
    </row>
    <row r="171" spans="1:35" x14ac:dyDescent="0.3">
      <c r="A171" t="s">
        <v>65</v>
      </c>
      <c r="B171" t="str">
        <f>VLOOKUP(A171,class!A$1:B$455,2,FALSE)</f>
        <v>Shire District</v>
      </c>
      <c r="C171" t="str">
        <f>IF(B171="Shire District",VLOOKUP(A171,counties!A$2:B$271,2,FALSE),"")</f>
        <v>Hampshire</v>
      </c>
      <c r="D171" t="str">
        <f>VLOOKUP($A171,classifications!$A$3:$C$340,3,FALSE)</f>
        <v>Urban with Significant Rural</v>
      </c>
      <c r="E171" s="56">
        <f>VLOOKUP($A171,'2015'!$L$3:$P$372,E$5,FALSE)</f>
        <v>80.69</v>
      </c>
      <c r="F171" s="56">
        <f>VLOOKUP($A171,'2015'!$L$3:$P$372,F$5,FALSE)</f>
        <v>11.538</v>
      </c>
      <c r="G171" s="56">
        <f>100*VLOOKUP($A171,'2015'!$L$3:$P$372,G$5,FALSE)</f>
        <v>14.299999999999999</v>
      </c>
      <c r="I171" s="56">
        <f>VLOOKUP($A171,'2016'!$L$3:$P$371,I$5,FALSE)</f>
        <v>80.92</v>
      </c>
      <c r="J171" s="56">
        <f>VLOOKUP($A171,'2016'!$L$3:$P$371,J$5,FALSE)</f>
        <v>11.305</v>
      </c>
      <c r="K171" s="56">
        <f>100*VLOOKUP($A171,'2016'!$L$3:$P$371,K$5,FALSE)</f>
        <v>13.969999999999999</v>
      </c>
      <c r="M171" s="56">
        <f>VLOOKUP($A171,'2017'!$L$3:$P$371,M$5,FALSE)</f>
        <v>81.31</v>
      </c>
      <c r="N171" s="56">
        <f>VLOOKUP($A171,'2017'!$L$3:$P$371,N$5,FALSE)</f>
        <v>11.33</v>
      </c>
      <c r="O171" s="56">
        <f>100*VLOOKUP($A171,'2017'!$L$3:$P$371,O$5,FALSE)</f>
        <v>13.930000000000001</v>
      </c>
      <c r="Q171" s="56">
        <f>VLOOKUP($A171,'2018'!$L$3:$P$371,Q$5,FALSE)</f>
        <v>81.599999999999994</v>
      </c>
      <c r="R171" s="56">
        <f>VLOOKUP($A171,'2018'!$L$3:$P$371,R$5,FALSE)</f>
        <v>11.3</v>
      </c>
      <c r="S171" s="56">
        <f>100*VLOOKUP($A171,'2018'!$L$3:$P$371,S$5,FALSE)</f>
        <v>13.850000000000001</v>
      </c>
      <c r="U171" s="56">
        <f>VLOOKUP($A171,'2019'!$L$3:$P$371,U$5,FALSE)</f>
        <v>82.01</v>
      </c>
      <c r="V171" s="56">
        <f>VLOOKUP($A171,'2019'!$L$3:$P$371,V$5,FALSE)</f>
        <v>11.372999999999999</v>
      </c>
      <c r="W171" s="56">
        <f>100*VLOOKUP($A171,'2019'!$L$3:$P$371,W$5,FALSE)</f>
        <v>13.87</v>
      </c>
      <c r="Y171" s="56">
        <f>VLOOKUP($A171,'2020'!$C$3:$G$385,Y$5,FALSE)</f>
        <v>82.38</v>
      </c>
      <c r="Z171" s="56">
        <f>VLOOKUP($A171,'2020'!$C$3:$G$385,Z$5,FALSE)</f>
        <v>11.534000000000001</v>
      </c>
      <c r="AA171" s="56">
        <f>100*VLOOKUP($A171,'2020'!$C$3:$G$385,AA$5,FALSE)</f>
        <v>14.000000000000002</v>
      </c>
      <c r="AC171" s="56">
        <f>VLOOKUP($A171,'2021'!$C$3:$G$385,AC$5,FALSE)</f>
        <v>82.66</v>
      </c>
      <c r="AD171" s="56">
        <f>VLOOKUP($A171,'2021'!$C$3:$G$385,AD$5,FALSE)</f>
        <v>11.701000000000001</v>
      </c>
      <c r="AE171" s="56">
        <f>100*VLOOKUP($A171,'2021'!$C$3:$G$385,AE$5,FALSE)</f>
        <v>14.16</v>
      </c>
      <c r="AG171" s="56">
        <f>VLOOKUP($A171,'2022'!$C$3:$G$385,AG$5,FALSE)</f>
        <v>82.81</v>
      </c>
      <c r="AH171" s="56">
        <f>VLOOKUP($A171,'2022'!$C$3:$G$385,AH$5,FALSE)</f>
        <v>11.72</v>
      </c>
      <c r="AI171" s="56">
        <f>100*VLOOKUP($A171,'2022'!$C$3:$G$385,AI$5,FALSE)</f>
        <v>14.149999999999999</v>
      </c>
    </row>
    <row r="172" spans="1:35" x14ac:dyDescent="0.3">
      <c r="A172" t="s">
        <v>66</v>
      </c>
      <c r="B172" t="str">
        <f>VLOOKUP(A172,class!A$1:B$455,2,FALSE)</f>
        <v>Shire District</v>
      </c>
      <c r="C172" t="str">
        <f>IF(B172="Shire District",VLOOKUP(A172,counties!A$2:B$271,2,FALSE),"")</f>
        <v>Nottinghamshire</v>
      </c>
      <c r="D172" t="str">
        <f>VLOOKUP($A172,classifications!$A$3:$C$340,3,FALSE)</f>
        <v>Predominantly Rural</v>
      </c>
      <c r="E172" s="56">
        <f>VLOOKUP($A172,'2015'!$L$3:$P$372,E$5,FALSE)</f>
        <v>52.32</v>
      </c>
      <c r="F172" s="56">
        <f>VLOOKUP($A172,'2015'!$L$3:$P$372,F$5,FALSE)</f>
        <v>8.2690000000000001</v>
      </c>
      <c r="G172" s="56">
        <f>100*VLOOKUP($A172,'2015'!$L$3:$P$372,G$5,FALSE)</f>
        <v>15.8</v>
      </c>
      <c r="I172" s="56">
        <f>VLOOKUP($A172,'2016'!$L$3:$P$371,I$5,FALSE)</f>
        <v>52.76</v>
      </c>
      <c r="J172" s="56">
        <f>VLOOKUP($A172,'2016'!$L$3:$P$371,J$5,FALSE)</f>
        <v>7.6920000000000002</v>
      </c>
      <c r="K172" s="56">
        <f>100*VLOOKUP($A172,'2016'!$L$3:$P$371,K$5,FALSE)</f>
        <v>14.580000000000002</v>
      </c>
      <c r="M172" s="56">
        <f>VLOOKUP($A172,'2017'!$L$3:$P$371,M$5,FALSE)</f>
        <v>53.33</v>
      </c>
      <c r="N172" s="56">
        <f>VLOOKUP($A172,'2017'!$L$3:$P$371,N$5,FALSE)</f>
        <v>7.7329999999999997</v>
      </c>
      <c r="O172" s="56">
        <f>100*VLOOKUP($A172,'2017'!$L$3:$P$371,O$5,FALSE)</f>
        <v>14.499999999999998</v>
      </c>
      <c r="Q172" s="56">
        <f>VLOOKUP($A172,'2018'!$L$3:$P$371,Q$5,FALSE)</f>
        <v>53.87</v>
      </c>
      <c r="R172" s="56">
        <f>VLOOKUP($A172,'2018'!$L$3:$P$371,R$5,FALSE)</f>
        <v>7.48</v>
      </c>
      <c r="S172" s="56">
        <f>100*VLOOKUP($A172,'2018'!$L$3:$P$371,S$5,FALSE)</f>
        <v>13.889999999999999</v>
      </c>
      <c r="U172" s="56">
        <f>VLOOKUP($A172,'2019'!$L$3:$P$371,U$5,FALSE)</f>
        <v>54.44</v>
      </c>
      <c r="V172" s="56">
        <f>VLOOKUP($A172,'2019'!$L$3:$P$371,V$5,FALSE)</f>
        <v>7.3739999999999997</v>
      </c>
      <c r="W172" s="56">
        <f>100*VLOOKUP($A172,'2019'!$L$3:$P$371,W$5,FALSE)</f>
        <v>13.55</v>
      </c>
      <c r="Y172" s="56">
        <f>VLOOKUP($A172,'2020'!$C$3:$G$385,Y$5,FALSE)</f>
        <v>55.11</v>
      </c>
      <c r="Z172" s="56">
        <f>VLOOKUP($A172,'2020'!$C$3:$G$385,Z$5,FALSE)</f>
        <v>7.2809999999999997</v>
      </c>
      <c r="AA172" s="56">
        <f>100*VLOOKUP($A172,'2020'!$C$3:$G$385,AA$5,FALSE)</f>
        <v>13.209999999999999</v>
      </c>
      <c r="AC172" s="56">
        <f>VLOOKUP($A172,'2021'!$C$3:$G$385,AC$5,FALSE)</f>
        <v>55.97</v>
      </c>
      <c r="AD172" s="56">
        <f>VLOOKUP($A172,'2021'!$C$3:$G$385,AD$5,FALSE)</f>
        <v>7.4909999999999997</v>
      </c>
      <c r="AE172" s="56">
        <f>100*VLOOKUP($A172,'2021'!$C$3:$G$385,AE$5,FALSE)</f>
        <v>13.38</v>
      </c>
      <c r="AG172" s="56">
        <f>VLOOKUP($A172,'2022'!$C$3:$G$385,AG$5,FALSE)</f>
        <v>56.78</v>
      </c>
      <c r="AH172" s="56">
        <f>VLOOKUP($A172,'2022'!$C$3:$G$385,AH$5,FALSE)</f>
        <v>7.7759999999999998</v>
      </c>
      <c r="AI172" s="56">
        <f>100*VLOOKUP($A172,'2022'!$C$3:$G$385,AI$5,FALSE)</f>
        <v>13.69</v>
      </c>
    </row>
    <row r="173" spans="1:35" x14ac:dyDescent="0.3">
      <c r="A173" t="s">
        <v>344</v>
      </c>
      <c r="B173" t="str">
        <f>VLOOKUP(A173,class!A$1:B$455,2,FALSE)</f>
        <v>Metropolitan District</v>
      </c>
      <c r="C173" t="str">
        <f>IF(B173="Shire District",VLOOKUP(A173,counties!A$2:B$271,2,FALSE),"")</f>
        <v/>
      </c>
      <c r="D173" t="str">
        <f>VLOOKUP($A173,classifications!$A$3:$C$340,3,FALSE)</f>
        <v>Predominantly Urban</v>
      </c>
      <c r="E173" s="56">
        <f>VLOOKUP($A173,'2015'!$L$3:$P$372,E$5,FALSE)</f>
        <v>126.53</v>
      </c>
      <c r="F173" s="56">
        <f>VLOOKUP($A173,'2015'!$L$3:$P$372,F$5,FALSE)</f>
        <v>16.166</v>
      </c>
      <c r="G173" s="56">
        <f>100*VLOOKUP($A173,'2015'!$L$3:$P$372,G$5,FALSE)</f>
        <v>12.78</v>
      </c>
      <c r="I173" s="56">
        <f>VLOOKUP($A173,'2016'!$L$3:$P$371,I$5,FALSE)</f>
        <v>128.05000000000001</v>
      </c>
      <c r="J173" s="56">
        <f>VLOOKUP($A173,'2016'!$L$3:$P$371,J$5,FALSE)</f>
        <v>16.263999999999999</v>
      </c>
      <c r="K173" s="56">
        <f>100*VLOOKUP($A173,'2016'!$L$3:$P$371,K$5,FALSE)</f>
        <v>12.7</v>
      </c>
      <c r="M173" s="56">
        <f>VLOOKUP($A173,'2017'!$L$3:$P$371,M$5,FALSE)</f>
        <v>130.31</v>
      </c>
      <c r="N173" s="56">
        <f>VLOOKUP($A173,'2017'!$L$3:$P$371,N$5,FALSE)</f>
        <v>17.558</v>
      </c>
      <c r="O173" s="56">
        <f>100*VLOOKUP($A173,'2017'!$L$3:$P$371,O$5,FALSE)</f>
        <v>13.469999999999999</v>
      </c>
      <c r="Q173" s="56">
        <f>VLOOKUP($A173,'2018'!$L$3:$P$371,Q$5,FALSE)</f>
        <v>132.51</v>
      </c>
      <c r="R173" s="56">
        <f>VLOOKUP($A173,'2018'!$L$3:$P$371,R$5,FALSE)</f>
        <v>18.876000000000001</v>
      </c>
      <c r="S173" s="56">
        <f>100*VLOOKUP($A173,'2018'!$L$3:$P$371,S$5,FALSE)</f>
        <v>14.24</v>
      </c>
      <c r="U173" s="56">
        <f>VLOOKUP($A173,'2019'!$L$3:$P$371,U$5,FALSE)</f>
        <v>133.97</v>
      </c>
      <c r="V173" s="56">
        <f>VLOOKUP($A173,'2019'!$L$3:$P$371,V$5,FALSE)</f>
        <v>19.411000000000001</v>
      </c>
      <c r="W173" s="56">
        <f>100*VLOOKUP($A173,'2019'!$L$3:$P$371,W$5,FALSE)</f>
        <v>14.49</v>
      </c>
      <c r="Y173" s="56">
        <f>VLOOKUP($A173,'2020'!$C$3:$G$385,Y$5,FALSE)</f>
        <v>135</v>
      </c>
      <c r="Z173" s="56">
        <f>VLOOKUP($A173,'2020'!$C$3:$G$385,Z$5,FALSE)</f>
        <v>19.454000000000001</v>
      </c>
      <c r="AA173" s="56">
        <f>100*VLOOKUP($A173,'2020'!$C$3:$G$385,AA$5,FALSE)</f>
        <v>14.41</v>
      </c>
      <c r="AC173" s="56">
        <f>VLOOKUP($A173,'2021'!$C$3:$G$385,AC$5,FALSE)</f>
        <v>135.87</v>
      </c>
      <c r="AD173" s="56">
        <f>VLOOKUP($A173,'2021'!$C$3:$G$385,AD$5,FALSE)</f>
        <v>19.274000000000001</v>
      </c>
      <c r="AE173" s="56">
        <f>100*VLOOKUP($A173,'2021'!$C$3:$G$385,AE$5,FALSE)</f>
        <v>14.19</v>
      </c>
      <c r="AG173" s="56">
        <f>VLOOKUP($A173,'2022'!$C$3:$G$385,AG$5,FALSE)</f>
        <v>137.38</v>
      </c>
      <c r="AH173" s="56">
        <f>VLOOKUP($A173,'2022'!$C$3:$G$385,AH$5,FALSE)</f>
        <v>19.936</v>
      </c>
      <c r="AI173" s="56">
        <f>100*VLOOKUP($A173,'2022'!$C$3:$G$385,AI$5,FALSE)</f>
        <v>14.510000000000002</v>
      </c>
    </row>
    <row r="174" spans="1:35" x14ac:dyDescent="0.3">
      <c r="A174" t="s">
        <v>292</v>
      </c>
      <c r="B174" t="str">
        <f>VLOOKUP(A174,class!A$1:B$455,2,FALSE)</f>
        <v>Shire District</v>
      </c>
      <c r="C174" t="str">
        <f>IF(B174="Shire District",VLOOKUP(A174,counties!A$2:B$271,2,FALSE),"")</f>
        <v>Staffordshire</v>
      </c>
      <c r="D174" t="str">
        <f>VLOOKUP($A174,classifications!$A$3:$C$340,3,FALSE)</f>
        <v>Predominantly Urban</v>
      </c>
      <c r="E174" s="56">
        <f>VLOOKUP($A174,'2015'!$L$3:$P$372,E$5,FALSE)</f>
        <v>55.28</v>
      </c>
      <c r="F174" s="56">
        <f>VLOOKUP($A174,'2015'!$L$3:$P$372,F$5,FALSE)</f>
        <v>4.5670000000000002</v>
      </c>
      <c r="G174" s="56">
        <f>100*VLOOKUP($A174,'2015'!$L$3:$P$372,G$5,FALSE)</f>
        <v>8.2600000000000016</v>
      </c>
      <c r="I174" s="56">
        <f>VLOOKUP($A174,'2016'!$L$3:$P$371,I$5,FALSE)</f>
        <v>55.43</v>
      </c>
      <c r="J174" s="56">
        <f>VLOOKUP($A174,'2016'!$L$3:$P$371,J$5,FALSE)</f>
        <v>4.4029999999999996</v>
      </c>
      <c r="K174" s="56">
        <f>100*VLOOKUP($A174,'2016'!$L$3:$P$371,K$5,FALSE)</f>
        <v>7.9399999999999995</v>
      </c>
      <c r="M174" s="56">
        <f>VLOOKUP($A174,'2017'!$L$3:$P$371,M$5,FALSE)</f>
        <v>55.87</v>
      </c>
      <c r="N174" s="56">
        <f>VLOOKUP($A174,'2017'!$L$3:$P$371,N$5,FALSE)</f>
        <v>4.6230000000000002</v>
      </c>
      <c r="O174" s="56">
        <f>100*VLOOKUP($A174,'2017'!$L$3:$P$371,O$5,FALSE)</f>
        <v>8.27</v>
      </c>
      <c r="Q174" s="56">
        <f>VLOOKUP($A174,'2018'!$L$3:$P$371,Q$5,FALSE)</f>
        <v>56.07</v>
      </c>
      <c r="R174" s="56">
        <f>VLOOKUP($A174,'2018'!$L$3:$P$371,R$5,FALSE)</f>
        <v>4.5449999999999999</v>
      </c>
      <c r="S174" s="56">
        <f>100*VLOOKUP($A174,'2018'!$L$3:$P$371,S$5,FALSE)</f>
        <v>8.1100000000000012</v>
      </c>
      <c r="U174" s="56">
        <f>VLOOKUP($A174,'2019'!$L$3:$P$371,U$5,FALSE)</f>
        <v>56.22</v>
      </c>
      <c r="V174" s="56">
        <f>VLOOKUP($A174,'2019'!$L$3:$P$371,V$5,FALSE)</f>
        <v>4.2690000000000001</v>
      </c>
      <c r="W174" s="56">
        <f>100*VLOOKUP($A174,'2019'!$L$3:$P$371,W$5,FALSE)</f>
        <v>7.59</v>
      </c>
      <c r="Y174" s="56">
        <f>VLOOKUP($A174,'2020'!$C$3:$G$385,Y$5,FALSE)</f>
        <v>56.46</v>
      </c>
      <c r="Z174" s="56">
        <f>VLOOKUP($A174,'2020'!$C$3:$G$385,Z$5,FALSE)</f>
        <v>4.4710000000000001</v>
      </c>
      <c r="AA174" s="56">
        <f>100*VLOOKUP($A174,'2020'!$C$3:$G$385,AA$5,FALSE)</f>
        <v>7.9200000000000008</v>
      </c>
      <c r="AC174" s="56">
        <f>VLOOKUP($A174,'2021'!$C$3:$G$385,AC$5,FALSE)</f>
        <v>56.95</v>
      </c>
      <c r="AD174" s="56">
        <f>VLOOKUP($A174,'2021'!$C$3:$G$385,AD$5,FALSE)</f>
        <v>4.7910000000000004</v>
      </c>
      <c r="AE174" s="56">
        <f>100*VLOOKUP($A174,'2021'!$C$3:$G$385,AE$5,FALSE)</f>
        <v>8.41</v>
      </c>
      <c r="AG174" s="56">
        <f>VLOOKUP($A174,'2022'!$C$3:$G$385,AG$5,FALSE)</f>
        <v>57.24</v>
      </c>
      <c r="AH174" s="56">
        <f>VLOOKUP($A174,'2022'!$C$3:$G$385,AH$5,FALSE)</f>
        <v>4.8170000000000002</v>
      </c>
      <c r="AI174" s="56">
        <f>100*VLOOKUP($A174,'2022'!$C$3:$G$385,AI$5,FALSE)</f>
        <v>8.42</v>
      </c>
    </row>
    <row r="175" spans="1:35" x14ac:dyDescent="0.3">
      <c r="A175" t="s">
        <v>384</v>
      </c>
      <c r="B175" t="str">
        <f>VLOOKUP(A175,class!A$1:B$455,2,FALSE)</f>
        <v>London Borough</v>
      </c>
      <c r="C175" t="str">
        <f>IF(B175="Shire District",VLOOKUP(A175,counties!A$2:B$271,2,FALSE),"")</f>
        <v/>
      </c>
      <c r="D175" t="str">
        <f>VLOOKUP($A175,classifications!$A$3:$C$340,3,FALSE)</f>
        <v>Predominantly Urban</v>
      </c>
      <c r="E175" s="56">
        <f>VLOOKUP($A175,'2015'!$L$3:$P$372,E$5,FALSE)</f>
        <v>109.69</v>
      </c>
      <c r="F175" s="56">
        <f>VLOOKUP($A175,'2015'!$L$3:$P$372,F$5,FALSE)</f>
        <v>16.559000000000001</v>
      </c>
      <c r="G175" s="56">
        <f>100*VLOOKUP($A175,'2015'!$L$3:$P$372,G$5,FALSE)</f>
        <v>15.1</v>
      </c>
      <c r="I175" s="56">
        <f>VLOOKUP($A175,'2016'!$L$3:$P$371,I$5,FALSE)</f>
        <v>110.93</v>
      </c>
      <c r="J175" s="56">
        <f>VLOOKUP($A175,'2016'!$L$3:$P$371,J$5,FALSE)</f>
        <v>17.725000000000001</v>
      </c>
      <c r="K175" s="56">
        <f>100*VLOOKUP($A175,'2016'!$L$3:$P$371,K$5,FALSE)</f>
        <v>15.98</v>
      </c>
      <c r="M175" s="56">
        <f>VLOOKUP($A175,'2017'!$L$3:$P$371,M$5,FALSE)</f>
        <v>112.54</v>
      </c>
      <c r="N175" s="56">
        <f>VLOOKUP($A175,'2017'!$L$3:$P$371,N$5,FALSE)</f>
        <v>19.25</v>
      </c>
      <c r="O175" s="56">
        <f>100*VLOOKUP($A175,'2017'!$L$3:$P$371,O$5,FALSE)</f>
        <v>17.11</v>
      </c>
      <c r="Q175" s="56">
        <f>VLOOKUP($A175,'2018'!$L$3:$P$371,Q$5,FALSE)</f>
        <v>115.22</v>
      </c>
      <c r="R175" s="56">
        <f>VLOOKUP($A175,'2018'!$L$3:$P$371,R$5,FALSE)</f>
        <v>21.919</v>
      </c>
      <c r="S175" s="56">
        <f>100*VLOOKUP($A175,'2018'!$L$3:$P$371,S$5,FALSE)</f>
        <v>19.02</v>
      </c>
      <c r="U175" s="56">
        <f>VLOOKUP($A175,'2019'!$L$3:$P$371,U$5,FALSE)</f>
        <v>118.54</v>
      </c>
      <c r="V175" s="56">
        <f>VLOOKUP($A175,'2019'!$L$3:$P$371,V$5,FALSE)</f>
        <v>25.053999999999998</v>
      </c>
      <c r="W175" s="56">
        <f>100*VLOOKUP($A175,'2019'!$L$3:$P$371,W$5,FALSE)</f>
        <v>21.14</v>
      </c>
      <c r="Y175" s="56">
        <f>VLOOKUP($A175,'2020'!$C$3:$G$385,Y$5,FALSE)</f>
        <v>120.98</v>
      </c>
      <c r="Z175" s="56">
        <f>VLOOKUP($A175,'2020'!$C$3:$G$385,Z$5,FALSE)</f>
        <v>27.279</v>
      </c>
      <c r="AA175" s="56">
        <f>100*VLOOKUP($A175,'2020'!$C$3:$G$385,AA$5,FALSE)</f>
        <v>22.55</v>
      </c>
      <c r="AC175" s="56">
        <f>VLOOKUP($A175,'2021'!$C$3:$G$385,AC$5,FALSE)</f>
        <v>123.32</v>
      </c>
      <c r="AD175" s="56">
        <f>VLOOKUP($A175,'2021'!$C$3:$G$385,AD$5,FALSE)</f>
        <v>29.59</v>
      </c>
      <c r="AE175" s="56">
        <f>100*VLOOKUP($A175,'2021'!$C$3:$G$385,AE$5,FALSE)</f>
        <v>23.990000000000002</v>
      </c>
      <c r="AG175" s="56">
        <f>VLOOKUP($A175,'2022'!$C$3:$G$385,AG$5,FALSE)</f>
        <v>125.7</v>
      </c>
      <c r="AH175" s="56">
        <f>VLOOKUP($A175,'2022'!$C$3:$G$385,AH$5,FALSE)</f>
        <v>31.832999999999998</v>
      </c>
      <c r="AI175" s="56">
        <f>100*VLOOKUP($A175,'2022'!$C$3:$G$385,AI$5,FALSE)</f>
        <v>25.319999999999997</v>
      </c>
    </row>
    <row r="176" spans="1:35" x14ac:dyDescent="0.3">
      <c r="A176" t="s">
        <v>68</v>
      </c>
      <c r="B176" t="str">
        <f>VLOOKUP(A176,class!A$1:B$455,2,FALSE)</f>
        <v>Shire District</v>
      </c>
      <c r="C176" t="str">
        <f>IF(B176="Shire District",VLOOKUP(A176,counties!A$2:B$271,2,FALSE),"")</f>
        <v>Devon</v>
      </c>
      <c r="D176" t="str">
        <f>VLOOKUP($A176,classifications!$A$3:$C$340,3,FALSE)</f>
        <v>Predominantly Rural</v>
      </c>
      <c r="E176" s="56">
        <f>VLOOKUP($A176,'2015'!$L$3:$P$372,E$5,FALSE)</f>
        <v>44.34</v>
      </c>
      <c r="F176" s="56">
        <f>VLOOKUP($A176,'2015'!$L$3:$P$372,F$5,FALSE)</f>
        <v>13.928000000000001</v>
      </c>
      <c r="G176" s="56">
        <f>100*VLOOKUP($A176,'2015'!$L$3:$P$372,G$5,FALSE)</f>
        <v>31.41</v>
      </c>
      <c r="I176" s="56">
        <f>VLOOKUP($A176,'2016'!$L$3:$P$371,I$5,FALSE)</f>
        <v>44.67</v>
      </c>
      <c r="J176" s="56">
        <f>VLOOKUP($A176,'2016'!$L$3:$P$371,J$5,FALSE)</f>
        <v>13.497</v>
      </c>
      <c r="K176" s="56">
        <f>100*VLOOKUP($A176,'2016'!$L$3:$P$371,K$5,FALSE)</f>
        <v>30.209999999999997</v>
      </c>
      <c r="M176" s="56">
        <f>VLOOKUP($A176,'2017'!$L$3:$P$371,M$5,FALSE)</f>
        <v>45.06</v>
      </c>
      <c r="N176" s="56">
        <f>VLOOKUP($A176,'2017'!$L$3:$P$371,N$5,FALSE)</f>
        <v>13.382999999999999</v>
      </c>
      <c r="O176" s="56">
        <f>100*VLOOKUP($A176,'2017'!$L$3:$P$371,O$5,FALSE)</f>
        <v>29.7</v>
      </c>
      <c r="Q176" s="56">
        <f>VLOOKUP($A176,'2018'!$L$3:$P$371,Q$5,FALSE)</f>
        <v>45.63</v>
      </c>
      <c r="R176" s="56">
        <f>VLOOKUP($A176,'2018'!$L$3:$P$371,R$5,FALSE)</f>
        <v>13.163</v>
      </c>
      <c r="S176" s="56">
        <f>100*VLOOKUP($A176,'2018'!$L$3:$P$371,S$5,FALSE)</f>
        <v>28.849999999999998</v>
      </c>
      <c r="U176" s="56">
        <f>VLOOKUP($A176,'2019'!$L$3:$P$371,U$5,FALSE)</f>
        <v>46.14</v>
      </c>
      <c r="V176" s="56">
        <f>VLOOKUP($A176,'2019'!$L$3:$P$371,V$5,FALSE)</f>
        <v>13.119</v>
      </c>
      <c r="W176" s="56">
        <f>100*VLOOKUP($A176,'2019'!$L$3:$P$371,W$5,FALSE)</f>
        <v>28.43</v>
      </c>
      <c r="Y176" s="56">
        <f>VLOOKUP($A176,'2020'!$C$3:$G$385,Y$5,FALSE)</f>
        <v>46.98</v>
      </c>
      <c r="Z176" s="56">
        <f>VLOOKUP($A176,'2020'!$C$3:$G$385,Z$5,FALSE)</f>
        <v>13.407999999999999</v>
      </c>
      <c r="AA176" s="56">
        <f>100*VLOOKUP($A176,'2020'!$C$3:$G$385,AA$5,FALSE)</f>
        <v>28.54</v>
      </c>
      <c r="AC176" s="56">
        <f>VLOOKUP($A176,'2021'!$C$3:$G$385,AC$5,FALSE)</f>
        <v>47.44</v>
      </c>
      <c r="AD176" s="56">
        <f>VLOOKUP($A176,'2021'!$C$3:$G$385,AD$5,FALSE)</f>
        <v>13.494999999999999</v>
      </c>
      <c r="AE176" s="56">
        <f>100*VLOOKUP($A176,'2021'!$C$3:$G$385,AE$5,FALSE)</f>
        <v>28.449999999999996</v>
      </c>
      <c r="AG176" s="56">
        <f>VLOOKUP($A176,'2022'!$C$3:$G$385,AG$5,FALSE)</f>
        <v>47.89</v>
      </c>
      <c r="AH176" s="56">
        <f>VLOOKUP($A176,'2022'!$C$3:$G$385,AH$5,FALSE)</f>
        <v>13.739000000000001</v>
      </c>
      <c r="AI176" s="56">
        <f>100*VLOOKUP($A176,'2022'!$C$3:$G$385,AI$5,FALSE)</f>
        <v>28.689999999999998</v>
      </c>
    </row>
    <row r="177" spans="1:35" x14ac:dyDescent="0.3">
      <c r="A177" t="s">
        <v>201</v>
      </c>
      <c r="B177" t="str">
        <f>VLOOKUP(A177,class!A$1:B$455,2,FALSE)</f>
        <v>Shire District</v>
      </c>
      <c r="C177" t="str">
        <f>IF(B177="Shire District",VLOOKUP(A177,counties!A$2:B$271,2,FALSE),"")</f>
        <v>Derbyshire</v>
      </c>
      <c r="D177" t="str">
        <f>VLOOKUP($A177,classifications!$A$3:$C$340,3,FALSE)</f>
        <v>Predominantly Urban</v>
      </c>
      <c r="E177" s="56">
        <f>VLOOKUP($A177,'2015'!$L$3:$P$372,E$5,FALSE)</f>
        <v>44.62</v>
      </c>
      <c r="F177" s="56">
        <f>VLOOKUP($A177,'2015'!$L$3:$P$372,F$5,FALSE)</f>
        <v>2.3140000000000001</v>
      </c>
      <c r="G177" s="56">
        <f>100*VLOOKUP($A177,'2015'!$L$3:$P$372,G$5,FALSE)</f>
        <v>5.19</v>
      </c>
      <c r="I177" s="56">
        <f>VLOOKUP($A177,'2016'!$L$3:$P$371,I$5,FALSE)</f>
        <v>45.04</v>
      </c>
      <c r="J177" s="56">
        <f>VLOOKUP($A177,'2016'!$L$3:$P$371,J$5,FALSE)</f>
        <v>2.27</v>
      </c>
      <c r="K177" s="56">
        <f>100*VLOOKUP($A177,'2016'!$L$3:$P$371,K$5,FALSE)</f>
        <v>5.04</v>
      </c>
      <c r="M177" s="56">
        <f>VLOOKUP($A177,'2017'!$L$3:$P$371,M$5,FALSE)</f>
        <v>45.35</v>
      </c>
      <c r="N177" s="56">
        <f>VLOOKUP($A177,'2017'!$L$3:$P$371,N$5,FALSE)</f>
        <v>2.17</v>
      </c>
      <c r="O177" s="56">
        <f>100*VLOOKUP($A177,'2017'!$L$3:$P$371,O$5,FALSE)</f>
        <v>4.79</v>
      </c>
      <c r="Q177" s="56">
        <f>VLOOKUP($A177,'2018'!$L$3:$P$371,Q$5,FALSE)</f>
        <v>45.66</v>
      </c>
      <c r="R177" s="56">
        <f>VLOOKUP($A177,'2018'!$L$3:$P$371,R$5,FALSE)</f>
        <v>1.694</v>
      </c>
      <c r="S177" s="56">
        <f>100*VLOOKUP($A177,'2018'!$L$3:$P$371,S$5,FALSE)</f>
        <v>3.71</v>
      </c>
      <c r="U177" s="56">
        <f>VLOOKUP($A177,'2019'!$L$3:$P$371,U$5,FALSE)</f>
        <v>46.04</v>
      </c>
      <c r="V177" s="56">
        <f>VLOOKUP($A177,'2019'!$L$3:$P$371,V$5,FALSE)</f>
        <v>1.6459999999999999</v>
      </c>
      <c r="W177" s="56">
        <f>100*VLOOKUP($A177,'2019'!$L$3:$P$371,W$5,FALSE)</f>
        <v>3.58</v>
      </c>
      <c r="Y177" s="56">
        <f>VLOOKUP($A177,'2020'!$C$3:$G$385,Y$5,FALSE)</f>
        <v>46.51</v>
      </c>
      <c r="Z177" s="56">
        <f>VLOOKUP($A177,'2020'!$C$3:$G$385,Z$5,FALSE)</f>
        <v>1.7290000000000001</v>
      </c>
      <c r="AA177" s="56">
        <f>100*VLOOKUP($A177,'2020'!$C$3:$G$385,AA$5,FALSE)</f>
        <v>3.7199999999999998</v>
      </c>
      <c r="AC177" s="56">
        <f>VLOOKUP($A177,'2021'!$C$3:$G$385,AC$5,FALSE)</f>
        <v>46.95</v>
      </c>
      <c r="AD177" s="56">
        <f>VLOOKUP($A177,'2021'!$C$3:$G$385,AD$5,FALSE)</f>
        <v>1.532</v>
      </c>
      <c r="AE177" s="56">
        <f>100*VLOOKUP($A177,'2021'!$C$3:$G$385,AE$5,FALSE)</f>
        <v>3.26</v>
      </c>
      <c r="AG177" s="56">
        <f>VLOOKUP($A177,'2022'!$C$3:$G$385,AG$5,FALSE)</f>
        <v>47.41</v>
      </c>
      <c r="AH177" s="56">
        <f>VLOOKUP($A177,'2022'!$C$3:$G$385,AH$5,FALSE)</f>
        <v>1.407</v>
      </c>
      <c r="AI177" s="56">
        <f>100*VLOOKUP($A177,'2022'!$C$3:$G$385,AI$5,FALSE)</f>
        <v>2.97</v>
      </c>
    </row>
    <row r="178" spans="1:35" x14ac:dyDescent="0.3">
      <c r="A178" t="s">
        <v>141</v>
      </c>
      <c r="B178" t="str">
        <f>VLOOKUP(A178,class!A$1:B$455,2,FALSE)</f>
        <v>Unitary Authority</v>
      </c>
      <c r="C178" t="str">
        <f>IF(B178="Shire District",VLOOKUP(A178,counties!A$2:B$271,2,FALSE),"")</f>
        <v/>
      </c>
      <c r="D178" t="str">
        <f>VLOOKUP($A178,classifications!$A$3:$C$340,3,FALSE)</f>
        <v>Predominantly Urban</v>
      </c>
      <c r="E178" s="56">
        <f>VLOOKUP($A178,'2015'!$L$3:$P$372,E$5,FALSE)</f>
        <v>72.760000000000005</v>
      </c>
      <c r="F178" s="56">
        <f>VLOOKUP($A178,'2015'!$L$3:$P$372,F$5,FALSE)</f>
        <v>3.714</v>
      </c>
      <c r="G178" s="56">
        <f>100*VLOOKUP($A178,'2015'!$L$3:$P$372,G$5,FALSE)</f>
        <v>5.0999999999999996</v>
      </c>
      <c r="I178" s="56">
        <f>VLOOKUP($A178,'2016'!$L$3:$P$371,I$5,FALSE)</f>
        <v>72.69</v>
      </c>
      <c r="J178" s="56">
        <f>VLOOKUP($A178,'2016'!$L$3:$P$371,J$5,FALSE)</f>
        <v>3.476</v>
      </c>
      <c r="K178" s="56">
        <f>100*VLOOKUP($A178,'2016'!$L$3:$P$371,K$5,FALSE)</f>
        <v>4.78</v>
      </c>
      <c r="M178" s="56">
        <f>VLOOKUP($A178,'2017'!$L$3:$P$371,M$5,FALSE)</f>
        <v>72.75</v>
      </c>
      <c r="N178" s="56">
        <f>VLOOKUP($A178,'2017'!$L$3:$P$371,N$5,FALSE)</f>
        <v>3.4489999999999998</v>
      </c>
      <c r="O178" s="56">
        <f>100*VLOOKUP($A178,'2017'!$L$3:$P$371,O$5,FALSE)</f>
        <v>4.74</v>
      </c>
      <c r="Q178" s="56">
        <f>VLOOKUP($A178,'2018'!$L$3:$P$371,Q$5,FALSE)</f>
        <v>72.94</v>
      </c>
      <c r="R178" s="56">
        <f>VLOOKUP($A178,'2018'!$L$3:$P$371,R$5,FALSE)</f>
        <v>2.9950000000000001</v>
      </c>
      <c r="S178" s="56">
        <f>100*VLOOKUP($A178,'2018'!$L$3:$P$371,S$5,FALSE)</f>
        <v>4.1099999999999994</v>
      </c>
      <c r="U178" s="56">
        <f>VLOOKUP($A178,'2019'!$L$3:$P$371,U$5,FALSE)</f>
        <v>73.33</v>
      </c>
      <c r="V178" s="56">
        <f>VLOOKUP($A178,'2019'!$L$3:$P$371,V$5,FALSE)</f>
        <v>2.9460000000000002</v>
      </c>
      <c r="W178" s="56">
        <f>100*VLOOKUP($A178,'2019'!$L$3:$P$371,W$5,FALSE)</f>
        <v>4.0199999999999996</v>
      </c>
      <c r="Y178" s="56">
        <f>VLOOKUP($A178,'2020'!$C$3:$G$385,Y$5,FALSE)</f>
        <v>73.64</v>
      </c>
      <c r="Z178" s="56">
        <f>VLOOKUP($A178,'2020'!$C$3:$G$385,Z$5,FALSE)</f>
        <v>2.94</v>
      </c>
      <c r="AA178" s="56">
        <f>100*VLOOKUP($A178,'2020'!$C$3:$G$385,AA$5,FALSE)</f>
        <v>3.9899999999999998</v>
      </c>
      <c r="AC178" s="56">
        <f>VLOOKUP($A178,'2021'!$C$3:$G$385,AC$5,FALSE)</f>
        <v>73.95</v>
      </c>
      <c r="AD178" s="56">
        <f>VLOOKUP($A178,'2021'!$C$3:$G$385,AD$5,FALSE)</f>
        <v>2.7789999999999999</v>
      </c>
      <c r="AE178" s="56">
        <f>100*VLOOKUP($A178,'2021'!$C$3:$G$385,AE$5,FALSE)</f>
        <v>3.7600000000000002</v>
      </c>
      <c r="AG178" s="56">
        <f>VLOOKUP($A178,'2022'!$C$3:$G$385,AG$5,FALSE)</f>
        <v>74.55</v>
      </c>
      <c r="AH178" s="56">
        <f>VLOOKUP($A178,'2022'!$C$3:$G$385,AH$5,FALSE)</f>
        <v>2.85</v>
      </c>
      <c r="AI178" s="56">
        <f>100*VLOOKUP($A178,'2022'!$C$3:$G$385,AI$5,FALSE)</f>
        <v>3.82</v>
      </c>
    </row>
    <row r="179" spans="1:35" x14ac:dyDescent="0.3">
      <c r="A179" t="s">
        <v>237</v>
      </c>
      <c r="B179" t="str">
        <f>VLOOKUP(A179,class!A$1:B$455,2,FALSE)</f>
        <v>Shire District</v>
      </c>
      <c r="C179" t="str">
        <f>IF(B179="Shire District",VLOOKUP(A179,counties!A$2:B$271,2,FALSE),"")</f>
        <v>Hertfordshire</v>
      </c>
      <c r="D179" t="str">
        <f>VLOOKUP($A179,classifications!$A$3:$C$340,3,FALSE)</f>
        <v>Urban with Significant Rural</v>
      </c>
      <c r="E179" s="56">
        <f>VLOOKUP($A179,'2015'!$L$3:$P$372,E$5,FALSE)</f>
        <v>56.33</v>
      </c>
      <c r="F179" s="56">
        <f>VLOOKUP($A179,'2015'!$L$3:$P$372,F$5,FALSE)</f>
        <v>9.2720000000000002</v>
      </c>
      <c r="G179" s="56">
        <f>100*VLOOKUP($A179,'2015'!$L$3:$P$372,G$5,FALSE)</f>
        <v>16.46</v>
      </c>
      <c r="I179" s="56">
        <f>VLOOKUP($A179,'2016'!$L$3:$P$371,I$5,FALSE)</f>
        <v>56.73</v>
      </c>
      <c r="J179" s="56">
        <f>VLOOKUP($A179,'2016'!$L$3:$P$371,J$5,FALSE)</f>
        <v>9.0609999999999999</v>
      </c>
      <c r="K179" s="56">
        <f>100*VLOOKUP($A179,'2016'!$L$3:$P$371,K$5,FALSE)</f>
        <v>15.97</v>
      </c>
      <c r="M179" s="56">
        <f>VLOOKUP($A179,'2017'!$L$3:$P$371,M$5,FALSE)</f>
        <v>57.17</v>
      </c>
      <c r="N179" s="56">
        <f>VLOOKUP($A179,'2017'!$L$3:$P$371,N$5,FALSE)</f>
        <v>9.2850000000000001</v>
      </c>
      <c r="O179" s="56">
        <f>100*VLOOKUP($A179,'2017'!$L$3:$P$371,O$5,FALSE)</f>
        <v>16.239999999999998</v>
      </c>
      <c r="Q179" s="56">
        <f>VLOOKUP($A179,'2018'!$L$3:$P$371,Q$5,FALSE)</f>
        <v>57.55</v>
      </c>
      <c r="R179" s="56">
        <f>VLOOKUP($A179,'2018'!$L$3:$P$371,R$5,FALSE)</f>
        <v>9.5259999999999998</v>
      </c>
      <c r="S179" s="56">
        <f>100*VLOOKUP($A179,'2018'!$L$3:$P$371,S$5,FALSE)</f>
        <v>16.55</v>
      </c>
      <c r="U179" s="56">
        <f>VLOOKUP($A179,'2019'!$L$3:$P$371,U$5,FALSE)</f>
        <v>57.75</v>
      </c>
      <c r="V179" s="56">
        <f>VLOOKUP($A179,'2019'!$L$3:$P$371,V$5,FALSE)</f>
        <v>9.1609999999999996</v>
      </c>
      <c r="W179" s="56">
        <f>100*VLOOKUP($A179,'2019'!$L$3:$P$371,W$5,FALSE)</f>
        <v>15.86</v>
      </c>
      <c r="Y179" s="56">
        <f>VLOOKUP($A179,'2020'!$C$3:$G$385,Y$5,FALSE)</f>
        <v>58.02</v>
      </c>
      <c r="Z179" s="56">
        <f>VLOOKUP($A179,'2020'!$C$3:$G$385,Z$5,FALSE)</f>
        <v>9.31</v>
      </c>
      <c r="AA179" s="56">
        <f>100*VLOOKUP($A179,'2020'!$C$3:$G$385,AA$5,FALSE)</f>
        <v>16.05</v>
      </c>
      <c r="AC179" s="56">
        <f>VLOOKUP($A179,'2021'!$C$3:$G$385,AC$5,FALSE)</f>
        <v>58.44</v>
      </c>
      <c r="AD179" s="56">
        <f>VLOOKUP($A179,'2021'!$C$3:$G$385,AD$5,FALSE)</f>
        <v>9.4879999999999995</v>
      </c>
      <c r="AE179" s="56">
        <f>100*VLOOKUP($A179,'2021'!$C$3:$G$385,AE$5,FALSE)</f>
        <v>16.239999999999998</v>
      </c>
      <c r="AG179" s="56">
        <f>VLOOKUP($A179,'2022'!$C$3:$G$385,AG$5,FALSE)</f>
        <v>58.94</v>
      </c>
      <c r="AH179" s="56">
        <f>VLOOKUP($A179,'2022'!$C$3:$G$385,AH$5,FALSE)</f>
        <v>9.7059999999999995</v>
      </c>
      <c r="AI179" s="56">
        <f>100*VLOOKUP($A179,'2022'!$C$3:$G$385,AI$5,FALSE)</f>
        <v>16.470000000000002</v>
      </c>
    </row>
    <row r="180" spans="1:35" x14ac:dyDescent="0.3">
      <c r="A180" t="s">
        <v>69</v>
      </c>
      <c r="B180" t="str">
        <f>VLOOKUP(A180,class!A$1:B$455,2,FALSE)</f>
        <v>Shire District</v>
      </c>
      <c r="C180" t="str">
        <f>IF(B180="Shire District",VLOOKUP(A180,counties!A$2:B$271,2,FALSE),"")</f>
        <v>Lincolnshire</v>
      </c>
      <c r="D180" t="str">
        <f>VLOOKUP($A180,classifications!$A$3:$C$340,3,FALSE)</f>
        <v>Predominantly Rural</v>
      </c>
      <c r="E180" s="56">
        <f>VLOOKUP($A180,'2015'!$L$3:$P$372,E$5,FALSE)</f>
        <v>49.03</v>
      </c>
      <c r="F180" s="56">
        <f>VLOOKUP($A180,'2015'!$L$3:$P$372,F$5,FALSE)</f>
        <v>12.27</v>
      </c>
      <c r="G180" s="56">
        <f>100*VLOOKUP($A180,'2015'!$L$3:$P$372,G$5,FALSE)</f>
        <v>25.03</v>
      </c>
      <c r="I180" s="56">
        <f>VLOOKUP($A180,'2016'!$L$3:$P$371,I$5,FALSE)</f>
        <v>49.66</v>
      </c>
      <c r="J180" s="56">
        <f>VLOOKUP($A180,'2016'!$L$3:$P$371,J$5,FALSE)</f>
        <v>11.846</v>
      </c>
      <c r="K180" s="56">
        <f>100*VLOOKUP($A180,'2016'!$L$3:$P$371,K$5,FALSE)</f>
        <v>23.849999999999998</v>
      </c>
      <c r="M180" s="56">
        <f>VLOOKUP($A180,'2017'!$L$3:$P$371,M$5,FALSE)</f>
        <v>50.27</v>
      </c>
      <c r="N180" s="56">
        <f>VLOOKUP($A180,'2017'!$L$3:$P$371,N$5,FALSE)</f>
        <v>11.864000000000001</v>
      </c>
      <c r="O180" s="56">
        <f>100*VLOOKUP($A180,'2017'!$L$3:$P$371,O$5,FALSE)</f>
        <v>23.599999999999998</v>
      </c>
      <c r="Q180" s="56">
        <f>VLOOKUP($A180,'2018'!$L$3:$P$371,Q$5,FALSE)</f>
        <v>50.88</v>
      </c>
      <c r="R180" s="56">
        <f>VLOOKUP($A180,'2018'!$L$3:$P$371,R$5,FALSE)</f>
        <v>11.576000000000001</v>
      </c>
      <c r="S180" s="56">
        <f>100*VLOOKUP($A180,'2018'!$L$3:$P$371,S$5,FALSE)</f>
        <v>22.75</v>
      </c>
      <c r="U180" s="56">
        <f>VLOOKUP($A180,'2019'!$L$3:$P$371,U$5,FALSE)</f>
        <v>51.45</v>
      </c>
      <c r="V180" s="56">
        <f>VLOOKUP($A180,'2019'!$L$3:$P$371,V$5,FALSE)</f>
        <v>11.552</v>
      </c>
      <c r="W180" s="56">
        <f>100*VLOOKUP($A180,'2019'!$L$3:$P$371,W$5,FALSE)</f>
        <v>22.45</v>
      </c>
      <c r="Y180" s="56">
        <f>VLOOKUP($A180,'2020'!$C$3:$G$385,Y$5,FALSE)</f>
        <v>52.17</v>
      </c>
      <c r="Z180" s="56">
        <f>VLOOKUP($A180,'2020'!$C$3:$G$385,Z$5,FALSE)</f>
        <v>12.077999999999999</v>
      </c>
      <c r="AA180" s="56">
        <f>100*VLOOKUP($A180,'2020'!$C$3:$G$385,AA$5,FALSE)</f>
        <v>23.150000000000002</v>
      </c>
      <c r="AC180" s="56">
        <f>VLOOKUP($A180,'2021'!$C$3:$G$385,AC$5,FALSE)</f>
        <v>52.73</v>
      </c>
      <c r="AD180" s="56">
        <f>VLOOKUP($A180,'2021'!$C$3:$G$385,AD$5,FALSE)</f>
        <v>12.048</v>
      </c>
      <c r="AE180" s="56">
        <f>100*VLOOKUP($A180,'2021'!$C$3:$G$385,AE$5,FALSE)</f>
        <v>22.85</v>
      </c>
      <c r="AG180" s="56">
        <f>VLOOKUP($A180,'2022'!$C$3:$G$385,AG$5,FALSE)</f>
        <v>53.24</v>
      </c>
      <c r="AH180" s="56">
        <f>VLOOKUP($A180,'2022'!$C$3:$G$385,AH$5,FALSE)</f>
        <v>11.843999999999999</v>
      </c>
      <c r="AI180" s="56">
        <f>100*VLOOKUP($A180,'2022'!$C$3:$G$385,AI$5,FALSE)</f>
        <v>22.25</v>
      </c>
    </row>
    <row r="181" spans="1:35" x14ac:dyDescent="0.3">
      <c r="A181" t="s">
        <v>70</v>
      </c>
      <c r="B181" t="str">
        <f>VLOOKUP(A181,class!A$1:B$455,2,FALSE)</f>
        <v>Unitary Authority</v>
      </c>
      <c r="C181" t="str">
        <f>IF(B181="Shire District",VLOOKUP(A181,counties!A$2:B$271,2,FALSE),"")</f>
        <v/>
      </c>
      <c r="D181" t="str">
        <f>VLOOKUP($A181,classifications!$A$3:$C$340,3,FALSE)</f>
        <v>Urban with Significant Rural</v>
      </c>
      <c r="E181" s="56">
        <f>VLOOKUP($A181,'2015'!$L$3:$P$372,E$5,FALSE)</f>
        <v>74.33</v>
      </c>
      <c r="F181" s="56">
        <f>VLOOKUP($A181,'2015'!$L$3:$P$372,F$5,FALSE)</f>
        <v>8.0020000000000007</v>
      </c>
      <c r="G181" s="56">
        <f>100*VLOOKUP($A181,'2015'!$L$3:$P$372,G$5,FALSE)</f>
        <v>10.77</v>
      </c>
      <c r="I181" s="56">
        <f>VLOOKUP($A181,'2016'!$L$3:$P$371,I$5,FALSE)</f>
        <v>74.680000000000007</v>
      </c>
      <c r="J181" s="56">
        <f>VLOOKUP($A181,'2016'!$L$3:$P$371,J$5,FALSE)</f>
        <v>7.91</v>
      </c>
      <c r="K181" s="56">
        <f>100*VLOOKUP($A181,'2016'!$L$3:$P$371,K$5,FALSE)</f>
        <v>10.59</v>
      </c>
      <c r="M181" s="56">
        <f>VLOOKUP($A181,'2017'!$L$3:$P$371,M$5,FALSE)</f>
        <v>74.95</v>
      </c>
      <c r="N181" s="56">
        <f>VLOOKUP($A181,'2017'!$L$3:$P$371,N$5,FALSE)</f>
        <v>7.7640000000000002</v>
      </c>
      <c r="O181" s="56">
        <f>100*VLOOKUP($A181,'2017'!$L$3:$P$371,O$5,FALSE)</f>
        <v>10.36</v>
      </c>
      <c r="Q181" s="56">
        <f>VLOOKUP($A181,'2018'!$L$3:$P$371,Q$5,FALSE)</f>
        <v>75.3</v>
      </c>
      <c r="R181" s="56">
        <f>VLOOKUP($A181,'2018'!$L$3:$P$371,R$5,FALSE)</f>
        <v>7.7510000000000003</v>
      </c>
      <c r="S181" s="56">
        <f>100*VLOOKUP($A181,'2018'!$L$3:$P$371,S$5,FALSE)</f>
        <v>10.290000000000001</v>
      </c>
      <c r="U181" s="56">
        <f>VLOOKUP($A181,'2019'!$L$3:$P$371,U$5,FALSE)</f>
        <v>75.650000000000006</v>
      </c>
      <c r="V181" s="56">
        <f>VLOOKUP($A181,'2019'!$L$3:$P$371,V$5,FALSE)</f>
        <v>7.5670000000000002</v>
      </c>
      <c r="W181" s="56">
        <f>100*VLOOKUP($A181,'2019'!$L$3:$P$371,W$5,FALSE)</f>
        <v>10</v>
      </c>
      <c r="Y181" s="56">
        <f>VLOOKUP($A181,'2020'!$C$3:$G$385,Y$5,FALSE)</f>
        <v>76</v>
      </c>
      <c r="Z181" s="56">
        <f>VLOOKUP($A181,'2020'!$C$3:$G$385,Z$5,FALSE)</f>
        <v>7.5579999999999998</v>
      </c>
      <c r="AA181" s="56">
        <f>100*VLOOKUP($A181,'2020'!$C$3:$G$385,AA$5,FALSE)</f>
        <v>9.94</v>
      </c>
      <c r="AC181" s="56">
        <f>VLOOKUP($A181,'2021'!$C$3:$G$385,AC$5,FALSE)</f>
        <v>76.430000000000007</v>
      </c>
      <c r="AD181" s="56">
        <f>VLOOKUP($A181,'2021'!$C$3:$G$385,AD$5,FALSE)</f>
        <v>7.52</v>
      </c>
      <c r="AE181" s="56">
        <f>100*VLOOKUP($A181,'2021'!$C$3:$G$385,AE$5,FALSE)</f>
        <v>9.84</v>
      </c>
      <c r="AG181" s="56">
        <f>VLOOKUP($A181,'2022'!$C$3:$G$385,AG$5,FALSE)</f>
        <v>76.739999999999995</v>
      </c>
      <c r="AH181" s="56">
        <f>VLOOKUP($A181,'2022'!$C$3:$G$385,AH$5,FALSE)</f>
        <v>7.3419999999999996</v>
      </c>
      <c r="AI181" s="56">
        <f>100*VLOOKUP($A181,'2022'!$C$3:$G$385,AI$5,FALSE)</f>
        <v>9.5699999999999985</v>
      </c>
    </row>
    <row r="182" spans="1:35" x14ac:dyDescent="0.3">
      <c r="A182" t="s">
        <v>71</v>
      </c>
      <c r="B182" t="str">
        <f>VLOOKUP(A182,class!A$1:B$455,2,FALSE)</f>
        <v>Shire District</v>
      </c>
      <c r="C182" t="str">
        <f>IF(B182="Shire District",VLOOKUP(A182,counties!A$2:B$271,2,FALSE),"")</f>
        <v>Norfolk</v>
      </c>
      <c r="D182" t="str">
        <f>VLOOKUP($A182,classifications!$A$3:$C$340,3,FALSE)</f>
        <v>Predominantly Rural</v>
      </c>
      <c r="E182" s="56">
        <f>VLOOKUP($A182,'2015'!$L$3:$P$372,E$5,FALSE)</f>
        <v>53.38</v>
      </c>
      <c r="F182" s="56">
        <f>VLOOKUP($A182,'2015'!$L$3:$P$372,F$5,FALSE)</f>
        <v>26.963999999999999</v>
      </c>
      <c r="G182" s="56">
        <f>100*VLOOKUP($A182,'2015'!$L$3:$P$372,G$5,FALSE)</f>
        <v>50.51</v>
      </c>
      <c r="I182" s="56">
        <f>VLOOKUP($A182,'2016'!$L$3:$P$371,I$5,FALSE)</f>
        <v>53.78</v>
      </c>
      <c r="J182" s="56">
        <f>VLOOKUP($A182,'2016'!$L$3:$P$371,J$5,FALSE)</f>
        <v>27.015000000000001</v>
      </c>
      <c r="K182" s="56">
        <f>100*VLOOKUP($A182,'2016'!$L$3:$P$371,K$5,FALSE)</f>
        <v>50.23</v>
      </c>
      <c r="M182" s="56">
        <f>VLOOKUP($A182,'2017'!$L$3:$P$371,M$5,FALSE)</f>
        <v>54.22</v>
      </c>
      <c r="N182" s="56">
        <f>VLOOKUP($A182,'2017'!$L$3:$P$371,N$5,FALSE)</f>
        <v>27.071999999999999</v>
      </c>
      <c r="O182" s="56">
        <f>100*VLOOKUP($A182,'2017'!$L$3:$P$371,O$5,FALSE)</f>
        <v>49.93</v>
      </c>
      <c r="Q182" s="56">
        <f>VLOOKUP($A182,'2018'!$L$3:$P$371,Q$5,FALSE)</f>
        <v>54.61</v>
      </c>
      <c r="R182" s="56">
        <f>VLOOKUP($A182,'2018'!$L$3:$P$371,R$5,FALSE)</f>
        <v>26.777999999999999</v>
      </c>
      <c r="S182" s="56">
        <f>100*VLOOKUP($A182,'2018'!$L$3:$P$371,S$5,FALSE)</f>
        <v>49.03</v>
      </c>
      <c r="U182" s="56">
        <f>VLOOKUP($A182,'2019'!$L$3:$P$371,U$5,FALSE)</f>
        <v>55</v>
      </c>
      <c r="V182" s="56">
        <f>VLOOKUP($A182,'2019'!$L$3:$P$371,V$5,FALSE)</f>
        <v>26.931999999999999</v>
      </c>
      <c r="W182" s="56">
        <f>100*VLOOKUP($A182,'2019'!$L$3:$P$371,W$5,FALSE)</f>
        <v>48.97</v>
      </c>
      <c r="Y182" s="56">
        <f>VLOOKUP($A182,'2020'!$C$3:$G$385,Y$5,FALSE)</f>
        <v>55.26</v>
      </c>
      <c r="Z182" s="56">
        <f>VLOOKUP($A182,'2020'!$C$3:$G$385,Z$5,FALSE)</f>
        <v>27.016999999999999</v>
      </c>
      <c r="AA182" s="56">
        <f>100*VLOOKUP($A182,'2020'!$C$3:$G$385,AA$5,FALSE)</f>
        <v>48.89</v>
      </c>
      <c r="AC182" s="56">
        <f>VLOOKUP($A182,'2021'!$C$3:$G$385,AC$5,FALSE)</f>
        <v>55.55</v>
      </c>
      <c r="AD182" s="56">
        <f>VLOOKUP($A182,'2021'!$C$3:$G$385,AD$5,FALSE)</f>
        <v>27.263000000000002</v>
      </c>
      <c r="AE182" s="56">
        <f>100*VLOOKUP($A182,'2021'!$C$3:$G$385,AE$5,FALSE)</f>
        <v>49.08</v>
      </c>
      <c r="AG182" s="56">
        <f>VLOOKUP($A182,'2022'!$C$3:$G$385,AG$5,FALSE)</f>
        <v>55.83</v>
      </c>
      <c r="AH182" s="56">
        <f>VLOOKUP($A182,'2022'!$C$3:$G$385,AH$5,FALSE)</f>
        <v>27.460999999999999</v>
      </c>
      <c r="AI182" s="56">
        <f>100*VLOOKUP($A182,'2022'!$C$3:$G$385,AI$5,FALSE)</f>
        <v>49.19</v>
      </c>
    </row>
    <row r="183" spans="1:35" x14ac:dyDescent="0.3">
      <c r="A183" t="s">
        <v>72</v>
      </c>
      <c r="B183" t="str">
        <f>VLOOKUP(A183,class!A$1:B$455,2,FALSE)</f>
        <v>Unitary Authority</v>
      </c>
      <c r="C183" t="str">
        <f>IF(B183="Shire District",VLOOKUP(A183,counties!A$2:B$271,2,FALSE),"")</f>
        <v/>
      </c>
      <c r="D183" t="str">
        <f>VLOOKUP($A183,classifications!$A$3:$C$340,3,FALSE)</f>
        <v>Urban with Significant Rural</v>
      </c>
      <c r="E183" s="56">
        <f>VLOOKUP($A183,'2015'!$L$3:$P$372,E$5,FALSE)</f>
        <v>93.82</v>
      </c>
      <c r="F183" s="56">
        <f>VLOOKUP($A183,'2015'!$L$3:$P$372,F$5,FALSE)</f>
        <v>12.505000000000001</v>
      </c>
      <c r="G183" s="56">
        <f>100*VLOOKUP($A183,'2015'!$L$3:$P$372,G$5,FALSE)</f>
        <v>13.33</v>
      </c>
      <c r="I183" s="56">
        <f>VLOOKUP($A183,'2016'!$L$3:$P$371,I$5,FALSE)</f>
        <v>94.64</v>
      </c>
      <c r="J183" s="56">
        <f>VLOOKUP($A183,'2016'!$L$3:$P$371,J$5,FALSE)</f>
        <v>12.308</v>
      </c>
      <c r="K183" s="56">
        <f>100*VLOOKUP($A183,'2016'!$L$3:$P$371,K$5,FALSE)</f>
        <v>13.01</v>
      </c>
      <c r="M183" s="56">
        <f>VLOOKUP($A183,'2017'!$L$3:$P$371,M$5,FALSE)</f>
        <v>95.4</v>
      </c>
      <c r="N183" s="56">
        <f>VLOOKUP($A183,'2017'!$L$3:$P$371,N$5,FALSE)</f>
        <v>12.414</v>
      </c>
      <c r="O183" s="56">
        <f>100*VLOOKUP($A183,'2017'!$L$3:$P$371,O$5,FALSE)</f>
        <v>13.01</v>
      </c>
      <c r="Q183" s="56">
        <f>VLOOKUP($A183,'2018'!$L$3:$P$371,Q$5,FALSE)</f>
        <v>96.13</v>
      </c>
      <c r="R183" s="56">
        <f>VLOOKUP($A183,'2018'!$L$3:$P$371,R$5,FALSE)</f>
        <v>12.185</v>
      </c>
      <c r="S183" s="56">
        <f>100*VLOOKUP($A183,'2018'!$L$3:$P$371,S$5,FALSE)</f>
        <v>12.68</v>
      </c>
      <c r="U183" s="56">
        <f>VLOOKUP($A183,'2019'!$L$3:$P$371,U$5,FALSE)</f>
        <v>96.82</v>
      </c>
      <c r="V183" s="56">
        <f>VLOOKUP($A183,'2019'!$L$3:$P$371,V$5,FALSE)</f>
        <v>12.221</v>
      </c>
      <c r="W183" s="56">
        <f>100*VLOOKUP($A183,'2019'!$L$3:$P$371,W$5,FALSE)</f>
        <v>12.620000000000001</v>
      </c>
      <c r="Y183" s="56">
        <f>VLOOKUP($A183,'2020'!$C$3:$G$385,Y$5,FALSE)</f>
        <v>97.53</v>
      </c>
      <c r="Z183" s="56">
        <f>VLOOKUP($A183,'2020'!$C$3:$G$385,Z$5,FALSE)</f>
        <v>12.108000000000001</v>
      </c>
      <c r="AA183" s="56">
        <f>100*VLOOKUP($A183,'2020'!$C$3:$G$385,AA$5,FALSE)</f>
        <v>12.41</v>
      </c>
      <c r="AC183" s="56">
        <f>VLOOKUP($A183,'2021'!$C$3:$G$385,AC$5,FALSE)</f>
        <v>98.28</v>
      </c>
      <c r="AD183" s="56">
        <f>VLOOKUP($A183,'2021'!$C$3:$G$385,AD$5,FALSE)</f>
        <v>11.881</v>
      </c>
      <c r="AE183" s="56">
        <f>100*VLOOKUP($A183,'2021'!$C$3:$G$385,AE$5,FALSE)</f>
        <v>12.09</v>
      </c>
      <c r="AG183" s="56">
        <f>VLOOKUP($A183,'2022'!$C$3:$G$385,AG$5,FALSE)</f>
        <v>99.38</v>
      </c>
      <c r="AH183" s="56">
        <f>VLOOKUP($A183,'2022'!$C$3:$G$385,AH$5,FALSE)</f>
        <v>12.204000000000001</v>
      </c>
      <c r="AI183" s="56">
        <f>100*VLOOKUP($A183,'2022'!$C$3:$G$385,AI$5,FALSE)</f>
        <v>12.280000000000001</v>
      </c>
    </row>
    <row r="184" spans="1:35" x14ac:dyDescent="0.3">
      <c r="A184" t="s">
        <v>345</v>
      </c>
      <c r="B184" t="str">
        <f>VLOOKUP(A184,class!A$1:B$455,2,FALSE)</f>
        <v>Metropolitan District</v>
      </c>
      <c r="C184" t="str">
        <f>IF(B184="Shire District",VLOOKUP(A184,counties!A$2:B$271,2,FALSE),"")</f>
        <v/>
      </c>
      <c r="D184" t="str">
        <f>VLOOKUP($A184,classifications!$A$3:$C$340,3,FALSE)</f>
        <v>Predominantly Urban</v>
      </c>
      <c r="E184" s="56">
        <f>VLOOKUP($A184,'2015'!$L$3:$P$372,E$5,FALSE)</f>
        <v>95.59</v>
      </c>
      <c r="F184" s="56">
        <f>VLOOKUP($A184,'2015'!$L$3:$P$372,F$5,FALSE)</f>
        <v>4.3639999999999999</v>
      </c>
      <c r="G184" s="56">
        <f>100*VLOOKUP($A184,'2015'!$L$3:$P$372,G$5,FALSE)</f>
        <v>4.5699999999999994</v>
      </c>
      <c r="I184" s="56">
        <f>VLOOKUP($A184,'2016'!$L$3:$P$371,I$5,FALSE)</f>
        <v>96.26</v>
      </c>
      <c r="J184" s="56">
        <f>VLOOKUP($A184,'2016'!$L$3:$P$371,J$5,FALSE)</f>
        <v>3.72</v>
      </c>
      <c r="K184" s="56">
        <f>100*VLOOKUP($A184,'2016'!$L$3:$P$371,K$5,FALSE)</f>
        <v>3.8600000000000003</v>
      </c>
      <c r="M184" s="56">
        <f>VLOOKUP($A184,'2017'!$L$3:$P$371,M$5,FALSE)</f>
        <v>96.86</v>
      </c>
      <c r="N184" s="56">
        <f>VLOOKUP($A184,'2017'!$L$3:$P$371,N$5,FALSE)</f>
        <v>3.1989999999999998</v>
      </c>
      <c r="O184" s="56">
        <f>100*VLOOKUP($A184,'2017'!$L$3:$P$371,O$5,FALSE)</f>
        <v>3.3000000000000003</v>
      </c>
      <c r="Q184" s="56">
        <f>VLOOKUP($A184,'2018'!$L$3:$P$371,Q$5,FALSE)</f>
        <v>97.76</v>
      </c>
      <c r="R184" s="56">
        <f>VLOOKUP($A184,'2018'!$L$3:$P$371,R$5,FALSE)</f>
        <v>3.3079999999999998</v>
      </c>
      <c r="S184" s="56">
        <f>100*VLOOKUP($A184,'2018'!$L$3:$P$371,S$5,FALSE)</f>
        <v>3.38</v>
      </c>
      <c r="U184" s="56">
        <f>VLOOKUP($A184,'2019'!$L$3:$P$371,U$5,FALSE)</f>
        <v>98.83</v>
      </c>
      <c r="V184" s="56">
        <f>VLOOKUP($A184,'2019'!$L$3:$P$371,V$5,FALSE)</f>
        <v>3.8769999999999998</v>
      </c>
      <c r="W184" s="56">
        <f>100*VLOOKUP($A184,'2019'!$L$3:$P$371,W$5,FALSE)</f>
        <v>3.92</v>
      </c>
      <c r="Y184" s="56">
        <f>VLOOKUP($A184,'2020'!$C$3:$G$385,Y$5,FALSE)</f>
        <v>99.56</v>
      </c>
      <c r="Z184" s="56">
        <f>VLOOKUP($A184,'2020'!$C$3:$G$385,Z$5,FALSE)</f>
        <v>4.0060000000000002</v>
      </c>
      <c r="AA184" s="56">
        <f>100*VLOOKUP($A184,'2020'!$C$3:$G$385,AA$5,FALSE)</f>
        <v>4.0199999999999996</v>
      </c>
      <c r="AC184" s="56">
        <f>VLOOKUP($A184,'2021'!$C$3:$G$385,AC$5,FALSE)</f>
        <v>99.99</v>
      </c>
      <c r="AD184" s="56">
        <f>VLOOKUP($A184,'2021'!$C$3:$G$385,AD$5,FALSE)</f>
        <v>3.9359999999999999</v>
      </c>
      <c r="AE184" s="56">
        <f>100*VLOOKUP($A184,'2021'!$C$3:$G$385,AE$5,FALSE)</f>
        <v>3.94</v>
      </c>
      <c r="AG184" s="56">
        <f>VLOOKUP($A184,'2022'!$C$3:$G$385,AG$5,FALSE)</f>
        <v>100.42</v>
      </c>
      <c r="AH184" s="56">
        <f>VLOOKUP($A184,'2022'!$C$3:$G$385,AH$5,FALSE)</f>
        <v>3.9830000000000001</v>
      </c>
      <c r="AI184" s="56">
        <f>100*VLOOKUP($A184,'2022'!$C$3:$G$385,AI$5,FALSE)</f>
        <v>3.9699999999999998</v>
      </c>
    </row>
    <row r="185" spans="1:35" x14ac:dyDescent="0.3">
      <c r="A185" t="s">
        <v>312</v>
      </c>
      <c r="B185" t="str">
        <f>VLOOKUP(A185,class!A$1:B$455,2,FALSE)</f>
        <v>Shire District</v>
      </c>
      <c r="C185" t="str">
        <f>IF(B185="Shire District",VLOOKUP(A185,counties!A$2:B$271,2,FALSE),"")</f>
        <v>Warwickshire</v>
      </c>
      <c r="D185" t="str">
        <f>VLOOKUP($A185,classifications!$A$3:$C$340,3,FALSE)</f>
        <v>Predominantly Rural</v>
      </c>
      <c r="E185" s="56">
        <f>VLOOKUP($A185,'2015'!$L$3:$P$372,E$5,FALSE)</f>
        <v>27.34</v>
      </c>
      <c r="F185" s="56">
        <f>VLOOKUP($A185,'2015'!$L$3:$P$372,F$5,FALSE)</f>
        <v>3.8290000000000002</v>
      </c>
      <c r="G185" s="56">
        <f>100*VLOOKUP($A185,'2015'!$L$3:$P$372,G$5,FALSE)</f>
        <v>14.01</v>
      </c>
      <c r="I185" s="56">
        <f>VLOOKUP($A185,'2016'!$L$3:$P$371,I$5,FALSE)</f>
        <v>27.51</v>
      </c>
      <c r="J185" s="56">
        <f>VLOOKUP($A185,'2016'!$L$3:$P$371,J$5,FALSE)</f>
        <v>3.548</v>
      </c>
      <c r="K185" s="56">
        <f>100*VLOOKUP($A185,'2016'!$L$3:$P$371,K$5,FALSE)</f>
        <v>12.9</v>
      </c>
      <c r="M185" s="56">
        <f>VLOOKUP($A185,'2017'!$L$3:$P$371,M$5,FALSE)</f>
        <v>27.82</v>
      </c>
      <c r="N185" s="56">
        <f>VLOOKUP($A185,'2017'!$L$3:$P$371,N$5,FALSE)</f>
        <v>3.5720000000000001</v>
      </c>
      <c r="O185" s="56">
        <f>100*VLOOKUP($A185,'2017'!$L$3:$P$371,O$5,FALSE)</f>
        <v>12.839999999999998</v>
      </c>
      <c r="Q185" s="56">
        <f>VLOOKUP($A185,'2018'!$L$3:$P$371,Q$5,FALSE)</f>
        <v>28.09</v>
      </c>
      <c r="R185" s="56">
        <f>VLOOKUP($A185,'2018'!$L$3:$P$371,R$5,FALSE)</f>
        <v>3.4729999999999999</v>
      </c>
      <c r="S185" s="56">
        <f>100*VLOOKUP($A185,'2018'!$L$3:$P$371,S$5,FALSE)</f>
        <v>12.36</v>
      </c>
      <c r="U185" s="56">
        <f>VLOOKUP($A185,'2019'!$L$3:$P$371,U$5,FALSE)</f>
        <v>28.3</v>
      </c>
      <c r="V185" s="56">
        <f>VLOOKUP($A185,'2019'!$L$3:$P$371,V$5,FALSE)</f>
        <v>3.4660000000000002</v>
      </c>
      <c r="W185" s="56">
        <f>100*VLOOKUP($A185,'2019'!$L$3:$P$371,W$5,FALSE)</f>
        <v>12.25</v>
      </c>
      <c r="Y185" s="56">
        <f>VLOOKUP($A185,'2020'!$C$3:$G$385,Y$5,FALSE)</f>
        <v>28.58</v>
      </c>
      <c r="Z185" s="56">
        <f>VLOOKUP($A185,'2020'!$C$3:$G$385,Z$5,FALSE)</f>
        <v>3.3069999999999999</v>
      </c>
      <c r="AA185" s="56">
        <f>100*VLOOKUP($A185,'2020'!$C$3:$G$385,AA$5,FALSE)</f>
        <v>11.57</v>
      </c>
      <c r="AC185" s="56">
        <f>VLOOKUP($A185,'2021'!$C$3:$G$385,AC$5,FALSE)</f>
        <v>28.79</v>
      </c>
      <c r="AD185" s="56">
        <f>VLOOKUP($A185,'2021'!$C$3:$G$385,AD$5,FALSE)</f>
        <v>3.2589999999999999</v>
      </c>
      <c r="AE185" s="56">
        <f>100*VLOOKUP($A185,'2021'!$C$3:$G$385,AE$5,FALSE)</f>
        <v>11.32</v>
      </c>
      <c r="AG185" s="56">
        <f>VLOOKUP($A185,'2022'!$C$3:$G$385,AG$5,FALSE)</f>
        <v>29.21</v>
      </c>
      <c r="AH185" s="56">
        <f>VLOOKUP($A185,'2022'!$C$3:$G$385,AH$5,FALSE)</f>
        <v>3.516</v>
      </c>
      <c r="AI185" s="56">
        <f>100*VLOOKUP($A185,'2022'!$C$3:$G$385,AI$5,FALSE)</f>
        <v>12.04</v>
      </c>
    </row>
    <row r="186" spans="1:35" x14ac:dyDescent="0.3">
      <c r="A186" t="s">
        <v>73</v>
      </c>
      <c r="B186" t="str">
        <f>VLOOKUP(A186,class!A$1:B$455,2,FALSE)</f>
        <v>Shire District</v>
      </c>
      <c r="C186" t="str">
        <f>IF(B186="Shire District",VLOOKUP(A186,counties!A$2:B$271,2,FALSE),"")</f>
        <v>Leicestershire</v>
      </c>
      <c r="D186" t="str">
        <f>VLOOKUP($A186,classifications!$A$3:$C$340,3,FALSE)</f>
        <v>Predominantly Rural</v>
      </c>
      <c r="E186" s="56">
        <f>VLOOKUP($A186,'2015'!$L$3:$P$372,E$5,FALSE)</f>
        <v>41.85</v>
      </c>
      <c r="F186" s="56">
        <f>VLOOKUP($A186,'2015'!$L$3:$P$372,F$5,FALSE)</f>
        <v>5.7089999999999996</v>
      </c>
      <c r="G186" s="56">
        <f>100*VLOOKUP($A186,'2015'!$L$3:$P$372,G$5,FALSE)</f>
        <v>13.639999999999999</v>
      </c>
      <c r="I186" s="56">
        <f>VLOOKUP($A186,'2016'!$L$3:$P$371,I$5,FALSE)</f>
        <v>42.41</v>
      </c>
      <c r="J186" s="56">
        <f>VLOOKUP($A186,'2016'!$L$3:$P$371,J$5,FALSE)</f>
        <v>4.8540000000000001</v>
      </c>
      <c r="K186" s="56">
        <f>100*VLOOKUP($A186,'2016'!$L$3:$P$371,K$5,FALSE)</f>
        <v>11.450000000000001</v>
      </c>
      <c r="M186" s="56">
        <f>VLOOKUP($A186,'2017'!$L$3:$P$371,M$5,FALSE)</f>
        <v>43.18</v>
      </c>
      <c r="N186" s="56">
        <f>VLOOKUP($A186,'2017'!$L$3:$P$371,N$5,FALSE)</f>
        <v>4.6360000000000001</v>
      </c>
      <c r="O186" s="56">
        <f>100*VLOOKUP($A186,'2017'!$L$3:$P$371,O$5,FALSE)</f>
        <v>10.74</v>
      </c>
      <c r="Q186" s="56">
        <f>VLOOKUP($A186,'2018'!$L$3:$P$371,Q$5,FALSE)</f>
        <v>44.17</v>
      </c>
      <c r="R186" s="56">
        <f>VLOOKUP($A186,'2018'!$L$3:$P$371,R$5,FALSE)</f>
        <v>4.2359999999999998</v>
      </c>
      <c r="S186" s="56">
        <f>100*VLOOKUP($A186,'2018'!$L$3:$P$371,S$5,FALSE)</f>
        <v>9.59</v>
      </c>
      <c r="U186" s="56">
        <f>VLOOKUP($A186,'2019'!$L$3:$P$371,U$5,FALSE)</f>
        <v>44.94</v>
      </c>
      <c r="V186" s="56">
        <f>VLOOKUP($A186,'2019'!$L$3:$P$371,V$5,FALSE)</f>
        <v>4.3250000000000002</v>
      </c>
      <c r="W186" s="56">
        <f>100*VLOOKUP($A186,'2019'!$L$3:$P$371,W$5,FALSE)</f>
        <v>9.6199999999999992</v>
      </c>
      <c r="Y186" s="56">
        <f>VLOOKUP($A186,'2020'!$C$3:$G$385,Y$5,FALSE)</f>
        <v>45.61</v>
      </c>
      <c r="Z186" s="56">
        <f>VLOOKUP($A186,'2020'!$C$3:$G$385,Z$5,FALSE)</f>
        <v>4.6639999999999997</v>
      </c>
      <c r="AA186" s="56">
        <f>100*VLOOKUP($A186,'2020'!$C$3:$G$385,AA$5,FALSE)</f>
        <v>10.23</v>
      </c>
      <c r="AC186" s="56">
        <f>VLOOKUP($A186,'2021'!$C$3:$G$385,AC$5,FALSE)</f>
        <v>46.28</v>
      </c>
      <c r="AD186" s="56">
        <f>VLOOKUP($A186,'2021'!$C$3:$G$385,AD$5,FALSE)</f>
        <v>4.5140000000000002</v>
      </c>
      <c r="AE186" s="56">
        <f>100*VLOOKUP($A186,'2021'!$C$3:$G$385,AE$5,FALSE)</f>
        <v>9.75</v>
      </c>
      <c r="AG186" s="56">
        <f>VLOOKUP($A186,'2022'!$C$3:$G$385,AG$5,FALSE)</f>
        <v>47.21</v>
      </c>
      <c r="AH186" s="56">
        <f>VLOOKUP($A186,'2022'!$C$3:$G$385,AH$5,FALSE)</f>
        <v>4.7149999999999999</v>
      </c>
      <c r="AI186" s="56">
        <f>100*VLOOKUP($A186,'2022'!$C$3:$G$385,AI$5,FALSE)</f>
        <v>9.99</v>
      </c>
    </row>
    <row r="187" spans="1:35" x14ac:dyDescent="0.3">
      <c r="A187" t="s">
        <v>395</v>
      </c>
      <c r="B187" t="str">
        <f>VLOOKUP(A187,class!A$1:B$455,2,FALSE)</f>
        <v>Unitary Authority</v>
      </c>
      <c r="C187" t="str">
        <f>IF(B187="Shire District",VLOOKUP(A187,counties!A$2:B$271,2,FALSE),"")</f>
        <v/>
      </c>
      <c r="D187" t="str">
        <f>VLOOKUP($A187,classifications!$A$3:$C$340,3,FALSE)</f>
        <v>Urban with Significant Rural</v>
      </c>
      <c r="E187" s="56">
        <f>VLOOKUP($A187,'2015'!$L$3:$P$372,E$5,FALSE)</f>
        <v>143.21</v>
      </c>
      <c r="F187" s="56">
        <f>VLOOKUP($A187,'2015'!$L$3:$P$372,F$5,FALSE)</f>
        <v>11.491</v>
      </c>
      <c r="G187" s="56">
        <f>100*VLOOKUP($A187,'2015'!$L$3:$P$372,G$5,FALSE)</f>
        <v>8.02</v>
      </c>
      <c r="I187" s="56">
        <f>VLOOKUP($A187,'2016'!$L$3:$P$371,I$5,FALSE)</f>
        <v>145.19</v>
      </c>
      <c r="J187" s="56">
        <f>VLOOKUP($A187,'2016'!$L$3:$P$371,J$5,FALSE)</f>
        <v>9.92</v>
      </c>
      <c r="K187" s="56">
        <f>100*VLOOKUP($A187,'2016'!$L$3:$P$371,K$5,FALSE)</f>
        <v>6.83</v>
      </c>
      <c r="M187" s="56">
        <f>VLOOKUP($A187,'2017'!$L$3:$P$371,M$5,FALSE)</f>
        <v>147.11000000000001</v>
      </c>
      <c r="N187" s="56">
        <f>VLOOKUP($A187,'2017'!$L$3:$P$371,N$5,FALSE)</f>
        <v>9.9459999999999997</v>
      </c>
      <c r="O187" s="56">
        <f>100*VLOOKUP($A187,'2017'!$L$3:$P$371,O$5,FALSE)</f>
        <v>6.76</v>
      </c>
      <c r="Q187" s="56">
        <f>VLOOKUP($A187,'2018'!$L$3:$P$371,Q$5,FALSE)</f>
        <v>149.18</v>
      </c>
      <c r="R187" s="56">
        <f>VLOOKUP($A187,'2018'!$L$3:$P$371,R$5,FALSE)</f>
        <v>9.7449999999999992</v>
      </c>
      <c r="S187" s="56">
        <f>100*VLOOKUP($A187,'2018'!$L$3:$P$371,S$5,FALSE)</f>
        <v>6.5299999999999994</v>
      </c>
      <c r="U187" s="56">
        <f>VLOOKUP($A187,'2019'!$L$3:$P$371,U$5,FALSE)</f>
        <v>150.81</v>
      </c>
      <c r="V187" s="56">
        <f>VLOOKUP($A187,'2019'!$L$3:$P$371,V$5,FALSE)</f>
        <v>10.154999999999999</v>
      </c>
      <c r="W187" s="56">
        <f>100*VLOOKUP($A187,'2019'!$L$3:$P$371,W$5,FALSE)</f>
        <v>6.7299999999999995</v>
      </c>
      <c r="Y187" s="56">
        <f>VLOOKUP($A187,'2020'!$C$3:$G$385,Y$5,FALSE)</f>
        <v>152.66999999999999</v>
      </c>
      <c r="Z187" s="56">
        <f>VLOOKUP($A187,'2020'!$C$3:$G$385,Z$5,FALSE)</f>
        <v>10.856</v>
      </c>
      <c r="AA187" s="56">
        <f>100*VLOOKUP($A187,'2020'!$C$3:$G$385,AA$5,FALSE)</f>
        <v>7.1099999999999994</v>
      </c>
      <c r="AC187" s="56">
        <f>VLOOKUP($A187,'2021'!$C$3:$G$385,AC$5,FALSE)</f>
        <v>154.02000000000001</v>
      </c>
      <c r="AD187" s="56">
        <f>VLOOKUP($A187,'2021'!$C$3:$G$385,AD$5,FALSE)</f>
        <v>10.401999999999999</v>
      </c>
      <c r="AE187" s="56">
        <f>100*VLOOKUP($A187,'2021'!$C$3:$G$385,AE$5,FALSE)</f>
        <v>6.75</v>
      </c>
      <c r="AG187" s="56">
        <f>VLOOKUP($A187,'2022'!$C$3:$G$385,AG$5,FALSE)</f>
        <v>155.71</v>
      </c>
      <c r="AH187" s="56">
        <f>VLOOKUP($A187,'2022'!$C$3:$G$385,AH$5,FALSE)</f>
        <v>10.058999999999999</v>
      </c>
      <c r="AI187" s="56">
        <f>100*VLOOKUP($A187,'2022'!$C$3:$G$385,AI$5,FALSE)</f>
        <v>6.4600000000000009</v>
      </c>
    </row>
    <row r="188" spans="1:35" x14ac:dyDescent="0.3">
      <c r="A188" t="s">
        <v>75</v>
      </c>
      <c r="B188" t="str">
        <f>VLOOKUP(A188,class!A$1:B$455,2,FALSE)</f>
        <v>Unitary Authority</v>
      </c>
      <c r="C188" t="str">
        <f>IF(B188="Shire District",VLOOKUP(A188,counties!A$2:B$271,2,FALSE),"")</f>
        <v/>
      </c>
      <c r="D188" t="str">
        <f>VLOOKUP($A188,classifications!$A$3:$C$340,3,FALSE)</f>
        <v>Predominantly Rural</v>
      </c>
      <c r="E188" s="56">
        <f>VLOOKUP($A188,'2015'!$L$3:$P$372,E$5,FALSE)</f>
        <v>148.93</v>
      </c>
      <c r="F188" s="56">
        <f>VLOOKUP($A188,'2015'!$L$3:$P$372,F$5,FALSE)</f>
        <v>30.331</v>
      </c>
      <c r="G188" s="56">
        <f>100*VLOOKUP($A188,'2015'!$L$3:$P$372,G$5,FALSE)</f>
        <v>20.369999999999997</v>
      </c>
      <c r="I188" s="56">
        <f>VLOOKUP($A188,'2016'!$L$3:$P$371,I$5,FALSE)</f>
        <v>150</v>
      </c>
      <c r="J188" s="56">
        <f>VLOOKUP($A188,'2016'!$L$3:$P$371,J$5,FALSE)</f>
        <v>28.963999999999999</v>
      </c>
      <c r="K188" s="56">
        <f>100*VLOOKUP($A188,'2016'!$L$3:$P$371,K$5,FALSE)</f>
        <v>19.309999999999999</v>
      </c>
      <c r="M188" s="56">
        <f>VLOOKUP($A188,'2017'!$L$3:$P$371,M$5,FALSE)</f>
        <v>151.38999999999999</v>
      </c>
      <c r="N188" s="56">
        <f>VLOOKUP($A188,'2017'!$L$3:$P$371,N$5,FALSE)</f>
        <v>28.698</v>
      </c>
      <c r="O188" s="56">
        <f>100*VLOOKUP($A188,'2017'!$L$3:$P$371,O$5,FALSE)</f>
        <v>18.96</v>
      </c>
      <c r="Q188" s="56">
        <f>VLOOKUP($A188,'2018'!$L$3:$P$371,Q$5,FALSE)</f>
        <v>152.58000000000001</v>
      </c>
      <c r="R188" s="56">
        <f>VLOOKUP($A188,'2018'!$L$3:$P$371,R$5,FALSE)</f>
        <v>28.036000000000001</v>
      </c>
      <c r="S188" s="56">
        <f>100*VLOOKUP($A188,'2018'!$L$3:$P$371,S$5,FALSE)</f>
        <v>18.37</v>
      </c>
      <c r="U188" s="56">
        <f>VLOOKUP($A188,'2019'!$L$3:$P$371,U$5,FALSE)</f>
        <v>154.27000000000001</v>
      </c>
      <c r="V188" s="56">
        <f>VLOOKUP($A188,'2019'!$L$3:$P$371,V$5,FALSE)</f>
        <v>28.484000000000002</v>
      </c>
      <c r="W188" s="56">
        <f>100*VLOOKUP($A188,'2019'!$L$3:$P$371,W$5,FALSE)</f>
        <v>18.459999999999997</v>
      </c>
      <c r="Y188" s="56">
        <f>VLOOKUP($A188,'2020'!$C$3:$G$385,Y$5,FALSE)</f>
        <v>155.75</v>
      </c>
      <c r="Z188" s="56">
        <f>VLOOKUP($A188,'2020'!$C$3:$G$385,Z$5,FALSE)</f>
        <v>28.474</v>
      </c>
      <c r="AA188" s="56">
        <f>100*VLOOKUP($A188,'2020'!$C$3:$G$385,AA$5,FALSE)</f>
        <v>18.279999999999998</v>
      </c>
      <c r="AC188" s="56">
        <f>VLOOKUP($A188,'2021'!$C$3:$G$385,AC$5,FALSE)</f>
        <v>156.81</v>
      </c>
      <c r="AD188" s="56">
        <f>VLOOKUP($A188,'2021'!$C$3:$G$385,AD$5,FALSE)</f>
        <v>28.152000000000001</v>
      </c>
      <c r="AE188" s="56">
        <f>100*VLOOKUP($A188,'2021'!$C$3:$G$385,AE$5,FALSE)</f>
        <v>17.95</v>
      </c>
      <c r="AG188" s="56">
        <f>VLOOKUP($A188,'2022'!$C$3:$G$385,AG$5,FALSE)</f>
        <v>157.80000000000001</v>
      </c>
      <c r="AH188" s="56">
        <f>VLOOKUP($A188,'2022'!$C$3:$G$385,AH$5,FALSE)</f>
        <v>27.568000000000001</v>
      </c>
      <c r="AI188" s="56">
        <f>100*VLOOKUP($A188,'2022'!$C$3:$G$385,AI$5,FALSE)</f>
        <v>17.47</v>
      </c>
    </row>
    <row r="189" spans="1:35" x14ac:dyDescent="0.3">
      <c r="A189" t="s">
        <v>272</v>
      </c>
      <c r="B189" t="str">
        <f>VLOOKUP(A189,class!A$1:B$455,2,FALSE)</f>
        <v>Shire District</v>
      </c>
      <c r="C189" t="str">
        <f>IF(B189="Shire District",VLOOKUP(A189,counties!A$2:B$271,2,FALSE),"")</f>
        <v>Norfolk</v>
      </c>
      <c r="D189" t="str">
        <f>VLOOKUP($A189,classifications!$A$3:$C$340,3,FALSE)</f>
        <v>Predominantly Urban</v>
      </c>
      <c r="E189" s="56">
        <f>VLOOKUP($A189,'2015'!$L$3:$P$372,E$5,FALSE)</f>
        <v>64.89</v>
      </c>
      <c r="F189" s="56">
        <f>VLOOKUP($A189,'2015'!$L$3:$P$372,F$5,FALSE)</f>
        <v>6.8140000000000001</v>
      </c>
      <c r="G189" s="56">
        <f>100*VLOOKUP($A189,'2015'!$L$3:$P$372,G$5,FALSE)</f>
        <v>10.5</v>
      </c>
      <c r="I189" s="56">
        <f>VLOOKUP($A189,'2016'!$L$3:$P$371,I$5,FALSE)</f>
        <v>65.150000000000006</v>
      </c>
      <c r="J189" s="56">
        <f>VLOOKUP($A189,'2016'!$L$3:$P$371,J$5,FALSE)</f>
        <v>6.8760000000000003</v>
      </c>
      <c r="K189" s="56">
        <f>100*VLOOKUP($A189,'2016'!$L$3:$P$371,K$5,FALSE)</f>
        <v>10.549999999999999</v>
      </c>
      <c r="M189" s="56">
        <f>VLOOKUP($A189,'2017'!$L$3:$P$371,M$5,FALSE)</f>
        <v>65.569999999999993</v>
      </c>
      <c r="N189" s="56">
        <f>VLOOKUP($A189,'2017'!$L$3:$P$371,N$5,FALSE)</f>
        <v>7.1050000000000004</v>
      </c>
      <c r="O189" s="56">
        <f>100*VLOOKUP($A189,'2017'!$L$3:$P$371,O$5,FALSE)</f>
        <v>10.84</v>
      </c>
      <c r="Q189" s="56">
        <f>VLOOKUP($A189,'2018'!$L$3:$P$371,Q$5,FALSE)</f>
        <v>65.930000000000007</v>
      </c>
      <c r="R189" s="56">
        <f>VLOOKUP($A189,'2018'!$L$3:$P$371,R$5,FALSE)</f>
        <v>7.2370000000000001</v>
      </c>
      <c r="S189" s="56">
        <f>100*VLOOKUP($A189,'2018'!$L$3:$P$371,S$5,FALSE)</f>
        <v>10.979999999999999</v>
      </c>
      <c r="U189" s="56">
        <f>VLOOKUP($A189,'2019'!$L$3:$P$371,U$5,FALSE)</f>
        <v>66.69</v>
      </c>
      <c r="V189" s="56">
        <f>VLOOKUP($A189,'2019'!$L$3:$P$371,V$5,FALSE)</f>
        <v>7.7320000000000002</v>
      </c>
      <c r="W189" s="56">
        <f>100*VLOOKUP($A189,'2019'!$L$3:$P$371,W$5,FALSE)</f>
        <v>11.59</v>
      </c>
      <c r="Y189" s="56">
        <f>VLOOKUP($A189,'2020'!$C$3:$G$385,Y$5,FALSE)</f>
        <v>67.17</v>
      </c>
      <c r="Z189" s="56">
        <f>VLOOKUP($A189,'2020'!$C$3:$G$385,Z$5,FALSE)</f>
        <v>8.0389999999999997</v>
      </c>
      <c r="AA189" s="56">
        <f>100*VLOOKUP($A189,'2020'!$C$3:$G$385,AA$5,FALSE)</f>
        <v>11.97</v>
      </c>
      <c r="AC189" s="56">
        <f>VLOOKUP($A189,'2021'!$C$3:$G$385,AC$5,FALSE)</f>
        <v>68</v>
      </c>
      <c r="AD189" s="56">
        <f>VLOOKUP($A189,'2021'!$C$3:$G$385,AD$5,FALSE)</f>
        <v>8.8870000000000005</v>
      </c>
      <c r="AE189" s="56">
        <f>100*VLOOKUP($A189,'2021'!$C$3:$G$385,AE$5,FALSE)</f>
        <v>13.07</v>
      </c>
      <c r="AG189" s="56">
        <f>VLOOKUP($A189,'2022'!$C$3:$G$385,AG$5,FALSE)</f>
        <v>68.25</v>
      </c>
      <c r="AH189" s="56">
        <f>VLOOKUP($A189,'2022'!$C$3:$G$385,AH$5,FALSE)</f>
        <v>9.0660000000000007</v>
      </c>
      <c r="AI189" s="56">
        <f>100*VLOOKUP($A189,'2022'!$C$3:$G$385,AI$5,FALSE)</f>
        <v>13.28</v>
      </c>
    </row>
    <row r="190" spans="1:35" x14ac:dyDescent="0.3">
      <c r="A190" t="s">
        <v>148</v>
      </c>
      <c r="B190" t="str">
        <f>VLOOKUP(A190,class!A$1:B$455,2,FALSE)</f>
        <v>Unitary Authority</v>
      </c>
      <c r="C190" t="str">
        <f>IF(B190="Shire District",VLOOKUP(A190,counties!A$2:B$271,2,FALSE),"")</f>
        <v/>
      </c>
      <c r="D190" t="str">
        <f>VLOOKUP($A190,classifications!$A$3:$C$340,3,FALSE)</f>
        <v>Predominantly Urban</v>
      </c>
      <c r="E190" s="56">
        <f>VLOOKUP($A190,'2015'!$L$3:$P$372,E$5,FALSE)</f>
        <v>134.13999999999999</v>
      </c>
      <c r="F190" s="56">
        <f>VLOOKUP($A190,'2015'!$L$3:$P$372,F$5,FALSE)</f>
        <v>18.478999999999999</v>
      </c>
      <c r="G190" s="56">
        <f>100*VLOOKUP($A190,'2015'!$L$3:$P$372,G$5,FALSE)</f>
        <v>13.780000000000001</v>
      </c>
      <c r="I190" s="56">
        <f>VLOOKUP($A190,'2016'!$L$3:$P$371,I$5,FALSE)</f>
        <v>135</v>
      </c>
      <c r="J190" s="56">
        <f>VLOOKUP($A190,'2016'!$L$3:$P$371,J$5,FALSE)</f>
        <v>18.555</v>
      </c>
      <c r="K190" s="56">
        <f>100*VLOOKUP($A190,'2016'!$L$3:$P$371,K$5,FALSE)</f>
        <v>13.74</v>
      </c>
      <c r="M190" s="56">
        <f>VLOOKUP($A190,'2017'!$L$3:$P$371,M$5,FALSE)</f>
        <v>135.88</v>
      </c>
      <c r="N190" s="56">
        <f>VLOOKUP($A190,'2017'!$L$3:$P$371,N$5,FALSE)</f>
        <v>19.023</v>
      </c>
      <c r="O190" s="56">
        <f>100*VLOOKUP($A190,'2017'!$L$3:$P$371,O$5,FALSE)</f>
        <v>14.000000000000002</v>
      </c>
      <c r="Q190" s="56">
        <f>VLOOKUP($A190,'2018'!$L$3:$P$371,Q$5,FALSE)</f>
        <v>137.97999999999999</v>
      </c>
      <c r="R190" s="56">
        <f>VLOOKUP($A190,'2018'!$L$3:$P$371,R$5,FALSE)</f>
        <v>20.266999999999999</v>
      </c>
      <c r="S190" s="56">
        <f>100*VLOOKUP($A190,'2018'!$L$3:$P$371,S$5,FALSE)</f>
        <v>14.69</v>
      </c>
      <c r="U190" s="56">
        <f>VLOOKUP($A190,'2019'!$L$3:$P$371,U$5,FALSE)</f>
        <v>139.15</v>
      </c>
      <c r="V190" s="56">
        <f>VLOOKUP($A190,'2019'!$L$3:$P$371,V$5,FALSE)</f>
        <v>21.039000000000001</v>
      </c>
      <c r="W190" s="56">
        <f>100*VLOOKUP($A190,'2019'!$L$3:$P$371,W$5,FALSE)</f>
        <v>15.120000000000001</v>
      </c>
      <c r="Y190" s="56">
        <f>VLOOKUP($A190,'2020'!$C$3:$G$385,Y$5,FALSE)</f>
        <v>141.04</v>
      </c>
      <c r="Z190" s="56">
        <f>VLOOKUP($A190,'2020'!$C$3:$G$385,Z$5,FALSE)</f>
        <v>22.559000000000001</v>
      </c>
      <c r="AA190" s="56">
        <f>100*VLOOKUP($A190,'2020'!$C$3:$G$385,AA$5,FALSE)</f>
        <v>15.989999999999998</v>
      </c>
      <c r="AC190" s="56">
        <f>VLOOKUP($A190,'2021'!$C$3:$G$385,AC$5,FALSE)</f>
        <v>142.51</v>
      </c>
      <c r="AD190" s="56">
        <f>VLOOKUP($A190,'2021'!$C$3:$G$385,AD$5,FALSE)</f>
        <v>23.760999999999999</v>
      </c>
      <c r="AE190" s="56">
        <f>100*VLOOKUP($A190,'2021'!$C$3:$G$385,AE$5,FALSE)</f>
        <v>16.669999999999998</v>
      </c>
      <c r="AG190" s="56">
        <f>VLOOKUP($A190,'2022'!$C$3:$G$385,AG$5,FALSE)</f>
        <v>144.16</v>
      </c>
      <c r="AH190" s="56">
        <f>VLOOKUP($A190,'2022'!$C$3:$G$385,AH$5,FALSE)</f>
        <v>25.184000000000001</v>
      </c>
      <c r="AI190" s="56">
        <f>100*VLOOKUP($A190,'2022'!$C$3:$G$385,AI$5,FALSE)</f>
        <v>17.47</v>
      </c>
    </row>
    <row r="191" spans="1:35" x14ac:dyDescent="0.3">
      <c r="A191" t="s">
        <v>313</v>
      </c>
      <c r="B191" t="str">
        <f>VLOOKUP(A191,class!A$1:B$455,2,FALSE)</f>
        <v>Shire District</v>
      </c>
      <c r="C191" t="str">
        <f>IF(B191="Shire District",VLOOKUP(A191,counties!A$2:B$271,2,FALSE),"")</f>
        <v>Warwickshire</v>
      </c>
      <c r="D191" t="str">
        <f>VLOOKUP($A191,classifications!$A$3:$C$340,3,FALSE)</f>
        <v>Predominantly Urban</v>
      </c>
      <c r="E191" s="56">
        <f>VLOOKUP($A191,'2015'!$L$3:$P$372,E$5,FALSE)</f>
        <v>55.21</v>
      </c>
      <c r="F191" s="56">
        <f>VLOOKUP($A191,'2015'!$L$3:$P$372,F$5,FALSE)</f>
        <v>3.5339999999999998</v>
      </c>
      <c r="G191" s="56">
        <f>100*VLOOKUP($A191,'2015'!$L$3:$P$372,G$5,FALSE)</f>
        <v>6.4</v>
      </c>
      <c r="I191" s="56">
        <f>VLOOKUP($A191,'2016'!$L$3:$P$371,I$5,FALSE)</f>
        <v>55.74</v>
      </c>
      <c r="J191" s="56">
        <f>VLOOKUP($A191,'2016'!$L$3:$P$371,J$5,FALSE)</f>
        <v>3.371</v>
      </c>
      <c r="K191" s="56">
        <f>100*VLOOKUP($A191,'2016'!$L$3:$P$371,K$5,FALSE)</f>
        <v>6.05</v>
      </c>
      <c r="M191" s="56">
        <f>VLOOKUP($A191,'2017'!$L$3:$P$371,M$5,FALSE)</f>
        <v>56.14</v>
      </c>
      <c r="N191" s="56">
        <f>VLOOKUP($A191,'2017'!$L$3:$P$371,N$5,FALSE)</f>
        <v>3.1389999999999998</v>
      </c>
      <c r="O191" s="56">
        <f>100*VLOOKUP($A191,'2017'!$L$3:$P$371,O$5,FALSE)</f>
        <v>5.59</v>
      </c>
      <c r="Q191" s="56">
        <f>VLOOKUP($A191,'2018'!$L$3:$P$371,Q$5,FALSE)</f>
        <v>56.52</v>
      </c>
      <c r="R191" s="56">
        <f>VLOOKUP($A191,'2018'!$L$3:$P$371,R$5,FALSE)</f>
        <v>2.661</v>
      </c>
      <c r="S191" s="56">
        <f>100*VLOOKUP($A191,'2018'!$L$3:$P$371,S$5,FALSE)</f>
        <v>4.71</v>
      </c>
      <c r="U191" s="56">
        <f>VLOOKUP($A191,'2019'!$L$3:$P$371,U$5,FALSE)</f>
        <v>57.17</v>
      </c>
      <c r="V191" s="56">
        <f>VLOOKUP($A191,'2019'!$L$3:$P$371,V$5,FALSE)</f>
        <v>2.5310000000000001</v>
      </c>
      <c r="W191" s="56">
        <f>100*VLOOKUP($A191,'2019'!$L$3:$P$371,W$5,FALSE)</f>
        <v>4.43</v>
      </c>
      <c r="Y191" s="56">
        <f>VLOOKUP($A191,'2020'!$C$3:$G$385,Y$5,FALSE)</f>
        <v>57.87</v>
      </c>
      <c r="Z191" s="56">
        <f>VLOOKUP($A191,'2020'!$C$3:$G$385,Z$5,FALSE)</f>
        <v>2.82</v>
      </c>
      <c r="AA191" s="56">
        <f>100*VLOOKUP($A191,'2020'!$C$3:$G$385,AA$5,FALSE)</f>
        <v>4.87</v>
      </c>
      <c r="AC191" s="56">
        <f>VLOOKUP($A191,'2021'!$C$3:$G$385,AC$5,FALSE)</f>
        <v>58.39</v>
      </c>
      <c r="AD191" s="56">
        <f>VLOOKUP($A191,'2021'!$C$3:$G$385,AD$5,FALSE)</f>
        <v>2.2639999999999998</v>
      </c>
      <c r="AE191" s="56">
        <f>100*VLOOKUP($A191,'2021'!$C$3:$G$385,AE$5,FALSE)</f>
        <v>3.88</v>
      </c>
      <c r="AG191" s="56">
        <f>VLOOKUP($A191,'2022'!$C$3:$G$385,AG$5,FALSE)</f>
        <v>58.98</v>
      </c>
      <c r="AH191" s="56">
        <f>VLOOKUP($A191,'2022'!$C$3:$G$385,AH$5,FALSE)</f>
        <v>1.835</v>
      </c>
      <c r="AI191" s="56">
        <f>100*VLOOKUP($A191,'2022'!$C$3:$G$385,AI$5,FALSE)</f>
        <v>3.11</v>
      </c>
    </row>
    <row r="192" spans="1:35" x14ac:dyDescent="0.3">
      <c r="A192" t="s">
        <v>268</v>
      </c>
      <c r="B192" t="str">
        <f>VLOOKUP(A192,class!A$1:B$455,2,FALSE)</f>
        <v>Shire District</v>
      </c>
      <c r="C192" t="str">
        <f>IF(B192="Shire District",VLOOKUP(A192,counties!A$2:B$271,2,FALSE),"")</f>
        <v>Leicestershire</v>
      </c>
      <c r="D192" t="str">
        <f>VLOOKUP($A192,classifications!$A$3:$C$340,3,FALSE)</f>
        <v>Predominantly Urban</v>
      </c>
      <c r="E192" s="56">
        <f>VLOOKUP($A192,'2015'!$L$3:$P$372,E$5,FALSE)</f>
        <v>22.89</v>
      </c>
      <c r="F192" s="56">
        <f>VLOOKUP($A192,'2015'!$L$3:$P$372,F$5,FALSE)</f>
        <v>0.61</v>
      </c>
      <c r="G192" s="56">
        <f>100*VLOOKUP($A192,'2015'!$L$3:$P$372,G$5,FALSE)</f>
        <v>2.6599999999999997</v>
      </c>
      <c r="I192" s="56">
        <f>VLOOKUP($A192,'2016'!$L$3:$P$371,I$5,FALSE)</f>
        <v>23.02</v>
      </c>
      <c r="J192" s="56">
        <f>VLOOKUP($A192,'2016'!$L$3:$P$371,J$5,FALSE)</f>
        <v>0.51</v>
      </c>
      <c r="K192" s="56">
        <f>100*VLOOKUP($A192,'2016'!$L$3:$P$371,K$5,FALSE)</f>
        <v>2.2200000000000002</v>
      </c>
      <c r="M192" s="56">
        <f>VLOOKUP($A192,'2017'!$L$3:$P$371,M$5,FALSE)</f>
        <v>23.2</v>
      </c>
      <c r="N192" s="56">
        <f>VLOOKUP($A192,'2017'!$L$3:$P$371,N$5,FALSE)</f>
        <v>0.64900000000000002</v>
      </c>
      <c r="O192" s="56">
        <f>100*VLOOKUP($A192,'2017'!$L$3:$P$371,O$5,FALSE)</f>
        <v>2.8000000000000003</v>
      </c>
      <c r="Q192" s="56">
        <f>VLOOKUP($A192,'2018'!$L$3:$P$371,Q$5,FALSE)</f>
        <v>23.25</v>
      </c>
      <c r="R192" s="56">
        <f>VLOOKUP($A192,'2018'!$L$3:$P$371,R$5,FALSE)</f>
        <v>0.54300000000000004</v>
      </c>
      <c r="S192" s="56">
        <f>100*VLOOKUP($A192,'2018'!$L$3:$P$371,S$5,FALSE)</f>
        <v>2.34</v>
      </c>
      <c r="U192" s="56">
        <f>VLOOKUP($A192,'2019'!$L$3:$P$371,U$5,FALSE)</f>
        <v>23.35</v>
      </c>
      <c r="V192" s="56">
        <f>VLOOKUP($A192,'2019'!$L$3:$P$371,V$5,FALSE)</f>
        <v>0.40300000000000002</v>
      </c>
      <c r="W192" s="56">
        <f>100*VLOOKUP($A192,'2019'!$L$3:$P$371,W$5,FALSE)</f>
        <v>1.73</v>
      </c>
      <c r="Y192" s="56">
        <f>VLOOKUP($A192,'2020'!$C$3:$G$385,Y$5,FALSE)</f>
        <v>23.51</v>
      </c>
      <c r="Z192" s="56">
        <f>VLOOKUP($A192,'2020'!$C$3:$G$385,Z$5,FALSE)</f>
        <v>0.438</v>
      </c>
      <c r="AA192" s="56">
        <f>100*VLOOKUP($A192,'2020'!$C$3:$G$385,AA$5,FALSE)</f>
        <v>1.8599999999999999</v>
      </c>
      <c r="AC192" s="56">
        <f>VLOOKUP($A192,'2021'!$C$3:$G$385,AC$5,FALSE)</f>
        <v>23.6</v>
      </c>
      <c r="AD192" s="56">
        <f>VLOOKUP($A192,'2021'!$C$3:$G$385,AD$5,FALSE)</f>
        <v>0.26600000000000001</v>
      </c>
      <c r="AE192" s="56">
        <f>100*VLOOKUP($A192,'2021'!$C$3:$G$385,AE$5,FALSE)</f>
        <v>1.1299999999999999</v>
      </c>
      <c r="AG192" s="56">
        <f>VLOOKUP($A192,'2022'!$C$3:$G$385,AG$5,FALSE)</f>
        <v>23.82</v>
      </c>
      <c r="AH192" s="56">
        <f>VLOOKUP($A192,'2022'!$C$3:$G$385,AH$5,FALSE)</f>
        <v>9.0999999999999998E-2</v>
      </c>
      <c r="AI192" s="56">
        <f>100*VLOOKUP($A192,'2022'!$C$3:$G$385,AI$5,FALSE)</f>
        <v>0.38</v>
      </c>
    </row>
    <row r="193" spans="1:35" x14ac:dyDescent="0.3">
      <c r="A193" t="s">
        <v>327</v>
      </c>
      <c r="B193" t="str">
        <f>VLOOKUP(A193,class!A$1:B$455,2,FALSE)</f>
        <v>Metropolitan District</v>
      </c>
      <c r="C193" t="str">
        <f>IF(B193="Shire District",VLOOKUP(A193,counties!A$2:B$271,2,FALSE),"")</f>
        <v/>
      </c>
      <c r="D193" t="str">
        <f>VLOOKUP($A193,classifications!$A$3:$C$340,3,FALSE)</f>
        <v>Predominantly Urban</v>
      </c>
      <c r="E193" s="56">
        <f>VLOOKUP($A193,'2015'!$L$3:$P$372,E$5,FALSE)</f>
        <v>95.03</v>
      </c>
      <c r="F193" s="56">
        <f>VLOOKUP($A193,'2015'!$L$3:$P$372,F$5,FALSE)</f>
        <v>4.3719999999999999</v>
      </c>
      <c r="G193" s="56">
        <f>100*VLOOKUP($A193,'2015'!$L$3:$P$372,G$5,FALSE)</f>
        <v>4.5999999999999996</v>
      </c>
      <c r="I193" s="56">
        <f>VLOOKUP($A193,'2016'!$L$3:$P$371,I$5,FALSE)</f>
        <v>95.49</v>
      </c>
      <c r="J193" s="56">
        <f>VLOOKUP($A193,'2016'!$L$3:$P$371,J$5,FALSE)</f>
        <v>4.3330000000000002</v>
      </c>
      <c r="K193" s="56">
        <f>100*VLOOKUP($A193,'2016'!$L$3:$P$371,K$5,FALSE)</f>
        <v>4.54</v>
      </c>
      <c r="M193" s="56">
        <f>VLOOKUP($A193,'2017'!$L$3:$P$371,M$5,FALSE)</f>
        <v>95.84</v>
      </c>
      <c r="N193" s="56">
        <f>VLOOKUP($A193,'2017'!$L$3:$P$371,N$5,FALSE)</f>
        <v>4.3440000000000003</v>
      </c>
      <c r="O193" s="56">
        <f>100*VLOOKUP($A193,'2017'!$L$3:$P$371,O$5,FALSE)</f>
        <v>4.53</v>
      </c>
      <c r="Q193" s="56">
        <f>VLOOKUP($A193,'2018'!$L$3:$P$371,Q$5,FALSE)</f>
        <v>96.18</v>
      </c>
      <c r="R193" s="56">
        <f>VLOOKUP($A193,'2018'!$L$3:$P$371,R$5,FALSE)</f>
        <v>4.0609999999999999</v>
      </c>
      <c r="S193" s="56">
        <f>100*VLOOKUP($A193,'2018'!$L$3:$P$371,S$5,FALSE)</f>
        <v>4.22</v>
      </c>
      <c r="U193" s="56">
        <f>VLOOKUP($A193,'2019'!$L$3:$P$371,U$5,FALSE)</f>
        <v>96.67</v>
      </c>
      <c r="V193" s="56">
        <f>VLOOKUP($A193,'2019'!$L$3:$P$371,V$5,FALSE)</f>
        <v>4.2629999999999999</v>
      </c>
      <c r="W193" s="56">
        <f>100*VLOOKUP($A193,'2019'!$L$3:$P$371,W$5,FALSE)</f>
        <v>4.41</v>
      </c>
      <c r="Y193" s="56">
        <f>VLOOKUP($A193,'2020'!$C$3:$G$385,Y$5,FALSE)</f>
        <v>97.21</v>
      </c>
      <c r="Z193" s="56">
        <f>VLOOKUP($A193,'2020'!$C$3:$G$385,Z$5,FALSE)</f>
        <v>4.274</v>
      </c>
      <c r="AA193" s="56">
        <f>100*VLOOKUP($A193,'2020'!$C$3:$G$385,AA$5,FALSE)</f>
        <v>4.3999999999999995</v>
      </c>
      <c r="AC193" s="56">
        <f>VLOOKUP($A193,'2021'!$C$3:$G$385,AC$5,FALSE)</f>
        <v>97.31</v>
      </c>
      <c r="AD193" s="56">
        <f>VLOOKUP($A193,'2021'!$C$3:$G$385,AD$5,FALSE)</f>
        <v>4.0439999999999996</v>
      </c>
      <c r="AE193" s="56">
        <f>100*VLOOKUP($A193,'2021'!$C$3:$G$385,AE$5,FALSE)</f>
        <v>4.16</v>
      </c>
      <c r="AG193" s="56">
        <f>VLOOKUP($A193,'2022'!$C$3:$G$385,AG$5,FALSE)</f>
        <v>97.88</v>
      </c>
      <c r="AH193" s="56">
        <f>VLOOKUP($A193,'2022'!$C$3:$G$385,AH$5,FALSE)</f>
        <v>4.33</v>
      </c>
      <c r="AI193" s="56">
        <f>100*VLOOKUP($A193,'2022'!$C$3:$G$385,AI$5,FALSE)</f>
        <v>4.42</v>
      </c>
    </row>
    <row r="194" spans="1:35" x14ac:dyDescent="0.3">
      <c r="A194" t="s">
        <v>287</v>
      </c>
      <c r="B194" t="str">
        <f>VLOOKUP(A194,class!A$1:B$455,2,FALSE)</f>
        <v>Shire District</v>
      </c>
      <c r="C194" t="str">
        <f>IF(B194="Shire District",VLOOKUP(A194,counties!A$2:B$271,2,FALSE),"")</f>
        <v>Oxfordshire</v>
      </c>
      <c r="D194" t="str">
        <f>VLOOKUP($A194,classifications!$A$3:$C$340,3,FALSE)</f>
        <v>Predominantly Urban</v>
      </c>
      <c r="E194" s="56">
        <f>VLOOKUP($A194,'2015'!$L$3:$P$372,E$5,FALSE)</f>
        <v>59.66</v>
      </c>
      <c r="F194" s="56">
        <f>VLOOKUP($A194,'2015'!$L$3:$P$372,F$5,FALSE)</f>
        <v>9.6010000000000009</v>
      </c>
      <c r="G194" s="56">
        <f>100*VLOOKUP($A194,'2015'!$L$3:$P$372,G$5,FALSE)</f>
        <v>16.09</v>
      </c>
      <c r="I194" s="56">
        <f>VLOOKUP($A194,'2016'!$L$3:$P$371,I$5,FALSE)</f>
        <v>60.24</v>
      </c>
      <c r="J194" s="56">
        <f>VLOOKUP($A194,'2016'!$L$3:$P$371,J$5,FALSE)</f>
        <v>10.076000000000001</v>
      </c>
      <c r="K194" s="56">
        <f>100*VLOOKUP($A194,'2016'!$L$3:$P$371,K$5,FALSE)</f>
        <v>16.73</v>
      </c>
      <c r="M194" s="56">
        <f>VLOOKUP($A194,'2017'!$L$3:$P$371,M$5,FALSE)</f>
        <v>60.51</v>
      </c>
      <c r="N194" s="56">
        <f>VLOOKUP($A194,'2017'!$L$3:$P$371,N$5,FALSE)</f>
        <v>10.058</v>
      </c>
      <c r="O194" s="56">
        <f>100*VLOOKUP($A194,'2017'!$L$3:$P$371,O$5,FALSE)</f>
        <v>16.619999999999997</v>
      </c>
      <c r="Q194" s="56">
        <f>VLOOKUP($A194,'2018'!$L$3:$P$371,Q$5,FALSE)</f>
        <v>60.75</v>
      </c>
      <c r="R194" s="56">
        <f>VLOOKUP($A194,'2018'!$L$3:$P$371,R$5,FALSE)</f>
        <v>10.137</v>
      </c>
      <c r="S194" s="56">
        <f>100*VLOOKUP($A194,'2018'!$L$3:$P$371,S$5,FALSE)</f>
        <v>16.689999999999998</v>
      </c>
      <c r="U194" s="56">
        <f>VLOOKUP($A194,'2019'!$L$3:$P$371,U$5,FALSE)</f>
        <v>61.2</v>
      </c>
      <c r="V194" s="56">
        <f>VLOOKUP($A194,'2019'!$L$3:$P$371,V$5,FALSE)</f>
        <v>10.16</v>
      </c>
      <c r="W194" s="56">
        <f>100*VLOOKUP($A194,'2019'!$L$3:$P$371,W$5,FALSE)</f>
        <v>16.600000000000001</v>
      </c>
      <c r="Y194" s="56">
        <f>VLOOKUP($A194,'2020'!$C$3:$G$385,Y$5,FALSE)</f>
        <v>61.74</v>
      </c>
      <c r="Z194" s="56">
        <f>VLOOKUP($A194,'2020'!$C$3:$G$385,Z$5,FALSE)</f>
        <v>10.454000000000001</v>
      </c>
      <c r="AA194" s="56">
        <f>100*VLOOKUP($A194,'2020'!$C$3:$G$385,AA$5,FALSE)</f>
        <v>16.93</v>
      </c>
      <c r="AC194" s="56">
        <f>VLOOKUP($A194,'2021'!$C$3:$G$385,AC$5,FALSE)</f>
        <v>62.39</v>
      </c>
      <c r="AD194" s="56">
        <f>VLOOKUP($A194,'2021'!$C$3:$G$385,AD$5,FALSE)</f>
        <v>10.829000000000001</v>
      </c>
      <c r="AE194" s="56">
        <f>100*VLOOKUP($A194,'2021'!$C$3:$G$385,AE$5,FALSE)</f>
        <v>17.36</v>
      </c>
      <c r="AG194" s="56">
        <f>VLOOKUP($A194,'2022'!$C$3:$G$385,AG$5,FALSE)</f>
        <v>62.8</v>
      </c>
      <c r="AH194" s="56">
        <f>VLOOKUP($A194,'2022'!$C$3:$G$385,AH$5,FALSE)</f>
        <v>10.927</v>
      </c>
      <c r="AI194" s="56">
        <f>100*VLOOKUP($A194,'2022'!$C$3:$G$385,AI$5,FALSE)</f>
        <v>17.399999999999999</v>
      </c>
    </row>
    <row r="195" spans="1:35" x14ac:dyDescent="0.3">
      <c r="A195" t="s">
        <v>259</v>
      </c>
      <c r="B195" t="str">
        <f>VLOOKUP(A195,class!A$1:B$455,2,FALSE)</f>
        <v>Shire District</v>
      </c>
      <c r="C195" t="str">
        <f>IF(B195="Shire District",VLOOKUP(A195,counties!A$2:B$271,2,FALSE),"")</f>
        <v>Lancashire</v>
      </c>
      <c r="D195" t="str">
        <f>VLOOKUP($A195,classifications!$A$3:$C$340,3,FALSE)</f>
        <v>Predominantly Urban</v>
      </c>
      <c r="E195" s="56">
        <f>VLOOKUP($A195,'2015'!$L$3:$P$372,E$5,FALSE)</f>
        <v>39.86</v>
      </c>
      <c r="F195" s="56">
        <f>VLOOKUP($A195,'2015'!$L$3:$P$372,F$5,FALSE)</f>
        <v>1.5509999999999999</v>
      </c>
      <c r="G195" s="56">
        <f>100*VLOOKUP($A195,'2015'!$L$3:$P$372,G$5,FALSE)</f>
        <v>3.8899999999999997</v>
      </c>
      <c r="I195" s="56">
        <f>VLOOKUP($A195,'2016'!$L$3:$P$371,I$5,FALSE)</f>
        <v>39.99</v>
      </c>
      <c r="J195" s="56">
        <f>VLOOKUP($A195,'2016'!$L$3:$P$371,J$5,FALSE)</f>
        <v>1.4990000000000001</v>
      </c>
      <c r="K195" s="56">
        <f>100*VLOOKUP($A195,'2016'!$L$3:$P$371,K$5,FALSE)</f>
        <v>3.75</v>
      </c>
      <c r="M195" s="56">
        <f>VLOOKUP($A195,'2017'!$L$3:$P$371,M$5,FALSE)</f>
        <v>40.11</v>
      </c>
      <c r="N195" s="56">
        <f>VLOOKUP($A195,'2017'!$L$3:$P$371,N$5,FALSE)</f>
        <v>1.5029999999999999</v>
      </c>
      <c r="O195" s="56">
        <f>100*VLOOKUP($A195,'2017'!$L$3:$P$371,O$5,FALSE)</f>
        <v>3.75</v>
      </c>
      <c r="Q195" s="56">
        <f>VLOOKUP($A195,'2018'!$L$3:$P$371,Q$5,FALSE)</f>
        <v>40.299999999999997</v>
      </c>
      <c r="R195" s="56">
        <f>VLOOKUP($A195,'2018'!$L$3:$P$371,R$5,FALSE)</f>
        <v>1.389</v>
      </c>
      <c r="S195" s="56">
        <f>100*VLOOKUP($A195,'2018'!$L$3:$P$371,S$5,FALSE)</f>
        <v>3.45</v>
      </c>
      <c r="U195" s="56">
        <f>VLOOKUP($A195,'2019'!$L$3:$P$371,U$5,FALSE)</f>
        <v>40.4</v>
      </c>
      <c r="V195" s="56">
        <f>VLOOKUP($A195,'2019'!$L$3:$P$371,V$5,FALSE)</f>
        <v>1.2450000000000001</v>
      </c>
      <c r="W195" s="56">
        <f>100*VLOOKUP($A195,'2019'!$L$3:$P$371,W$5,FALSE)</f>
        <v>3.08</v>
      </c>
      <c r="Y195" s="56">
        <f>VLOOKUP($A195,'2020'!$C$3:$G$385,Y$5,FALSE)</f>
        <v>40.619999999999997</v>
      </c>
      <c r="Z195" s="56">
        <f>VLOOKUP($A195,'2020'!$C$3:$G$385,Z$5,FALSE)</f>
        <v>1.2649999999999999</v>
      </c>
      <c r="AA195" s="56">
        <f>100*VLOOKUP($A195,'2020'!$C$3:$G$385,AA$5,FALSE)</f>
        <v>3.11</v>
      </c>
      <c r="AC195" s="56">
        <f>VLOOKUP($A195,'2021'!$C$3:$G$385,AC$5,FALSE)</f>
        <v>40.869999999999997</v>
      </c>
      <c r="AD195" s="56">
        <f>VLOOKUP($A195,'2021'!$C$3:$G$385,AD$5,FALSE)</f>
        <v>1.337</v>
      </c>
      <c r="AE195" s="56">
        <f>100*VLOOKUP($A195,'2021'!$C$3:$G$385,AE$5,FALSE)</f>
        <v>3.27</v>
      </c>
      <c r="AG195" s="56">
        <f>VLOOKUP($A195,'2022'!$C$3:$G$385,AG$5,FALSE)</f>
        <v>41.05</v>
      </c>
      <c r="AH195" s="56">
        <f>VLOOKUP($A195,'2022'!$C$3:$G$385,AH$5,FALSE)</f>
        <v>1.389</v>
      </c>
      <c r="AI195" s="56">
        <f>100*VLOOKUP($A195,'2022'!$C$3:$G$385,AI$5,FALSE)</f>
        <v>3.38</v>
      </c>
    </row>
    <row r="196" spans="1:35" x14ac:dyDescent="0.3">
      <c r="A196" t="s">
        <v>167</v>
      </c>
      <c r="B196" t="str">
        <f>VLOOKUP(A196,class!A$1:B$455,2,FALSE)</f>
        <v>Unitary Authority</v>
      </c>
      <c r="C196" t="str">
        <f>IF(B196="Shire District",VLOOKUP(A196,counties!A$2:B$271,2,FALSE),"")</f>
        <v/>
      </c>
      <c r="D196" t="str">
        <f>VLOOKUP($A196,classifications!$A$3:$C$340,3,FALSE)</f>
        <v>Predominantly Urban</v>
      </c>
      <c r="E196" s="56">
        <f>VLOOKUP($A196,'2015'!$L$3:$P$372,E$5,FALSE)</f>
        <v>81.19</v>
      </c>
      <c r="F196" s="56">
        <f>VLOOKUP($A196,'2015'!$L$3:$P$372,F$5,FALSE)</f>
        <v>7.3440000000000003</v>
      </c>
      <c r="G196" s="56">
        <f>100*VLOOKUP($A196,'2015'!$L$3:$P$372,G$5,FALSE)</f>
        <v>9.0499999999999989</v>
      </c>
      <c r="I196" s="56">
        <f>VLOOKUP($A196,'2016'!$L$3:$P$371,I$5,FALSE)</f>
        <v>82.27</v>
      </c>
      <c r="J196" s="56">
        <f>VLOOKUP($A196,'2016'!$L$3:$P$371,J$5,FALSE)</f>
        <v>7.0830000000000002</v>
      </c>
      <c r="K196" s="56">
        <f>100*VLOOKUP($A196,'2016'!$L$3:$P$371,K$5,FALSE)</f>
        <v>8.61</v>
      </c>
      <c r="M196" s="56">
        <f>VLOOKUP($A196,'2017'!$L$3:$P$371,M$5,FALSE)</f>
        <v>83.44</v>
      </c>
      <c r="N196" s="56">
        <f>VLOOKUP($A196,'2017'!$L$3:$P$371,N$5,FALSE)</f>
        <v>7.5019999999999998</v>
      </c>
      <c r="O196" s="56">
        <f>100*VLOOKUP($A196,'2017'!$L$3:$P$371,O$5,FALSE)</f>
        <v>8.99</v>
      </c>
      <c r="Q196" s="56">
        <f>VLOOKUP($A196,'2018'!$L$3:$P$371,Q$5,FALSE)</f>
        <v>84.47</v>
      </c>
      <c r="R196" s="56">
        <f>VLOOKUP($A196,'2018'!$L$3:$P$371,R$5,FALSE)</f>
        <v>7.0279999999999996</v>
      </c>
      <c r="S196" s="56">
        <f>100*VLOOKUP($A196,'2018'!$L$3:$P$371,S$5,FALSE)</f>
        <v>8.32</v>
      </c>
      <c r="U196" s="56">
        <f>VLOOKUP($A196,'2019'!$L$3:$P$371,U$5,FALSE)</f>
        <v>85.33</v>
      </c>
      <c r="V196" s="56">
        <f>VLOOKUP($A196,'2019'!$L$3:$P$371,V$5,FALSE)</f>
        <v>6.8109999999999999</v>
      </c>
      <c r="W196" s="56">
        <f>100*VLOOKUP($A196,'2019'!$L$3:$P$371,W$5,FALSE)</f>
        <v>7.9799999999999995</v>
      </c>
      <c r="Y196" s="56">
        <f>VLOOKUP($A196,'2020'!$C$3:$G$385,Y$5,FALSE)</f>
        <v>86.62</v>
      </c>
      <c r="Z196" s="56">
        <f>VLOOKUP($A196,'2020'!$C$3:$G$385,Z$5,FALSE)</f>
        <v>7.3090000000000002</v>
      </c>
      <c r="AA196" s="56">
        <f>100*VLOOKUP($A196,'2020'!$C$3:$G$385,AA$5,FALSE)</f>
        <v>8.44</v>
      </c>
      <c r="AC196" s="56">
        <f>VLOOKUP($A196,'2021'!$C$3:$G$385,AC$5,FALSE)</f>
        <v>87.6</v>
      </c>
      <c r="AD196" s="56">
        <f>VLOOKUP($A196,'2021'!$C$3:$G$385,AD$5,FALSE)</f>
        <v>7.55</v>
      </c>
      <c r="AE196" s="56">
        <f>100*VLOOKUP($A196,'2021'!$C$3:$G$385,AE$5,FALSE)</f>
        <v>8.6199999999999992</v>
      </c>
      <c r="AG196" s="56">
        <f>VLOOKUP($A196,'2022'!$C$3:$G$385,AG$5,FALSE)</f>
        <v>88.58</v>
      </c>
      <c r="AH196" s="56">
        <f>VLOOKUP($A196,'2022'!$C$3:$G$385,AH$5,FALSE)</f>
        <v>7.62</v>
      </c>
      <c r="AI196" s="56">
        <f>100*VLOOKUP($A196,'2022'!$C$3:$G$385,AI$5,FALSE)</f>
        <v>8.6</v>
      </c>
    </row>
    <row r="197" spans="1:35" x14ac:dyDescent="0.3">
      <c r="A197" t="s">
        <v>161</v>
      </c>
      <c r="B197" t="str">
        <f>VLOOKUP(A197,class!A$1:B$455,2,FALSE)</f>
        <v>Unitary Authority</v>
      </c>
      <c r="C197" t="str">
        <f>IF(B197="Shire District",VLOOKUP(A197,counties!A$2:B$271,2,FALSE),"")</f>
        <v/>
      </c>
      <c r="D197" t="str">
        <f>VLOOKUP($A197,classifications!$A$3:$C$340,3,FALSE)</f>
        <v>Predominantly Urban</v>
      </c>
      <c r="E197" s="56">
        <f>VLOOKUP($A197,'2015'!$L$3:$P$372,E$5,FALSE)</f>
        <v>116.97</v>
      </c>
      <c r="F197" s="56">
        <f>VLOOKUP($A197,'2015'!$L$3:$P$372,F$5,FALSE)</f>
        <v>9.6189999999999998</v>
      </c>
      <c r="G197" s="56">
        <f>100*VLOOKUP($A197,'2015'!$L$3:$P$372,G$5,FALSE)</f>
        <v>8.2199999999999989</v>
      </c>
      <c r="I197" s="56">
        <f>VLOOKUP($A197,'2016'!$L$3:$P$371,I$5,FALSE)</f>
        <v>118.01</v>
      </c>
      <c r="J197" s="56">
        <f>VLOOKUP($A197,'2016'!$L$3:$P$371,J$5,FALSE)</f>
        <v>9.0670000000000002</v>
      </c>
      <c r="K197" s="56">
        <f>100*VLOOKUP($A197,'2016'!$L$3:$P$371,K$5,FALSE)</f>
        <v>7.68</v>
      </c>
      <c r="M197" s="56">
        <f>VLOOKUP($A197,'2017'!$L$3:$P$371,M$5,FALSE)</f>
        <v>118.9</v>
      </c>
      <c r="N197" s="56">
        <f>VLOOKUP($A197,'2017'!$L$3:$P$371,N$5,FALSE)</f>
        <v>9.016</v>
      </c>
      <c r="O197" s="56">
        <f>100*VLOOKUP($A197,'2017'!$L$3:$P$371,O$5,FALSE)</f>
        <v>7.580000000000001</v>
      </c>
      <c r="Q197" s="56">
        <f>VLOOKUP($A197,'2018'!$L$3:$P$371,Q$5,FALSE)</f>
        <v>120.01</v>
      </c>
      <c r="R197" s="56">
        <f>VLOOKUP($A197,'2018'!$L$3:$P$371,R$5,FALSE)</f>
        <v>9.3420000000000005</v>
      </c>
      <c r="S197" s="56">
        <f>100*VLOOKUP($A197,'2018'!$L$3:$P$371,S$5,FALSE)</f>
        <v>7.7799999999999994</v>
      </c>
      <c r="U197" s="56">
        <f>VLOOKUP($A197,'2019'!$L$3:$P$371,U$5,FALSE)</f>
        <v>120.87</v>
      </c>
      <c r="V197" s="56">
        <f>VLOOKUP($A197,'2019'!$L$3:$P$371,V$5,FALSE)</f>
        <v>9.7810000000000006</v>
      </c>
      <c r="W197" s="56">
        <f>100*VLOOKUP($A197,'2019'!$L$3:$P$371,W$5,FALSE)</f>
        <v>8.09</v>
      </c>
      <c r="Y197" s="56">
        <f>VLOOKUP($A197,'2020'!$C$3:$G$385,Y$5,FALSE)</f>
        <v>121.77</v>
      </c>
      <c r="Z197" s="56">
        <f>VLOOKUP($A197,'2020'!$C$3:$G$385,Z$5,FALSE)</f>
        <v>10.18</v>
      </c>
      <c r="AA197" s="56">
        <f>100*VLOOKUP($A197,'2020'!$C$3:$G$385,AA$5,FALSE)</f>
        <v>8.36</v>
      </c>
      <c r="AC197" s="56">
        <f>VLOOKUP($A197,'2021'!$C$3:$G$385,AC$5,FALSE)</f>
        <v>121.98</v>
      </c>
      <c r="AD197" s="56">
        <f>VLOOKUP($A197,'2021'!$C$3:$G$385,AD$5,FALSE)</f>
        <v>10.064</v>
      </c>
      <c r="AE197" s="56">
        <f>100*VLOOKUP($A197,'2021'!$C$3:$G$385,AE$5,FALSE)</f>
        <v>8.25</v>
      </c>
      <c r="AG197" s="56">
        <f>VLOOKUP($A197,'2022'!$C$3:$G$385,AG$5,FALSE)</f>
        <v>122.66</v>
      </c>
      <c r="AH197" s="56">
        <f>VLOOKUP($A197,'2022'!$C$3:$G$385,AH$5,FALSE)</f>
        <v>10.468</v>
      </c>
      <c r="AI197" s="56">
        <f>100*VLOOKUP($A197,'2022'!$C$3:$G$385,AI$5,FALSE)</f>
        <v>8.5299999999999994</v>
      </c>
    </row>
    <row r="198" spans="1:35" x14ac:dyDescent="0.3">
      <c r="A198" t="s">
        <v>180</v>
      </c>
      <c r="B198" t="str">
        <f>VLOOKUP(A198,class!A$1:B$455,2,FALSE)</f>
        <v>Unitary Authority</v>
      </c>
      <c r="C198" t="str">
        <f>IF(B198="Shire District",VLOOKUP(A198,counties!A$2:B$271,2,FALSE),"")</f>
        <v/>
      </c>
      <c r="D198" t="str">
        <f>VLOOKUP($A198,classifications!$A$3:$C$340,3,FALSE)</f>
        <v>Predominantly Urban</v>
      </c>
      <c r="E198" s="56">
        <f>VLOOKUP($A198,'2015'!$L$3:$P$372,E$5,FALSE)</f>
        <v>89.51</v>
      </c>
      <c r="F198" s="56">
        <f>VLOOKUP($A198,'2015'!$L$3:$P$372,F$5,FALSE)</f>
        <v>10.776</v>
      </c>
      <c r="G198" s="56">
        <f>100*VLOOKUP($A198,'2015'!$L$3:$P$372,G$5,FALSE)</f>
        <v>12.04</v>
      </c>
      <c r="I198" s="56">
        <f>VLOOKUP($A198,'2016'!$L$3:$P$371,I$5,FALSE)</f>
        <v>90.02</v>
      </c>
      <c r="J198" s="56">
        <f>VLOOKUP($A198,'2016'!$L$3:$P$371,J$5,FALSE)</f>
        <v>10.819000000000001</v>
      </c>
      <c r="K198" s="56">
        <f>100*VLOOKUP($A198,'2016'!$L$3:$P$371,K$5,FALSE)</f>
        <v>12.02</v>
      </c>
      <c r="M198" s="56">
        <f>VLOOKUP($A198,'2017'!$L$3:$P$371,M$5,FALSE)</f>
        <v>90.67</v>
      </c>
      <c r="N198" s="56">
        <f>VLOOKUP($A198,'2017'!$L$3:$P$371,N$5,FALSE)</f>
        <v>11.282</v>
      </c>
      <c r="O198" s="56">
        <f>100*VLOOKUP($A198,'2017'!$L$3:$P$371,O$5,FALSE)</f>
        <v>12.44</v>
      </c>
      <c r="Q198" s="56">
        <f>VLOOKUP($A198,'2018'!$L$3:$P$371,Q$5,FALSE)</f>
        <v>91.96</v>
      </c>
      <c r="R198" s="56">
        <f>VLOOKUP($A198,'2018'!$L$3:$P$371,R$5,FALSE)</f>
        <v>12.486000000000001</v>
      </c>
      <c r="S198" s="56">
        <f>100*VLOOKUP($A198,'2018'!$L$3:$P$371,S$5,FALSE)</f>
        <v>13.58</v>
      </c>
      <c r="U198" s="56">
        <f>VLOOKUP($A198,'2019'!$L$3:$P$371,U$5,FALSE)</f>
        <v>92.58</v>
      </c>
      <c r="V198" s="56">
        <f>VLOOKUP($A198,'2019'!$L$3:$P$371,V$5,FALSE)</f>
        <v>12.962</v>
      </c>
      <c r="W198" s="56">
        <f>100*VLOOKUP($A198,'2019'!$L$3:$P$371,W$5,FALSE)</f>
        <v>14.000000000000002</v>
      </c>
      <c r="Y198" s="56">
        <f>VLOOKUP($A198,'2020'!$C$3:$G$385,Y$5,FALSE)</f>
        <v>92.93</v>
      </c>
      <c r="Z198" s="56">
        <f>VLOOKUP($A198,'2020'!$C$3:$G$385,Z$5,FALSE)</f>
        <v>13.147</v>
      </c>
      <c r="AA198" s="56">
        <f>100*VLOOKUP($A198,'2020'!$C$3:$G$385,AA$5,FALSE)</f>
        <v>14.149999999999999</v>
      </c>
      <c r="AC198" s="56">
        <f>VLOOKUP($A198,'2021'!$C$3:$G$385,AC$5,FALSE)</f>
        <v>93.13</v>
      </c>
      <c r="AD198" s="56">
        <f>VLOOKUP($A198,'2021'!$C$3:$G$385,AD$5,FALSE)</f>
        <v>13.169</v>
      </c>
      <c r="AE198" s="56">
        <f>100*VLOOKUP($A198,'2021'!$C$3:$G$385,AE$5,FALSE)</f>
        <v>14.14</v>
      </c>
      <c r="AG198" s="56">
        <f>VLOOKUP($A198,'2022'!$C$3:$G$385,AG$5,FALSE)</f>
        <v>93.56</v>
      </c>
      <c r="AH198" s="56">
        <f>VLOOKUP($A198,'2022'!$C$3:$G$385,AH$5,FALSE)</f>
        <v>13.478</v>
      </c>
      <c r="AI198" s="56">
        <f>100*VLOOKUP($A198,'2022'!$C$3:$G$385,AI$5,FALSE)</f>
        <v>14.41</v>
      </c>
    </row>
    <row r="199" spans="1:35" x14ac:dyDescent="0.3">
      <c r="A199" t="s">
        <v>260</v>
      </c>
      <c r="B199" t="str">
        <f>VLOOKUP(A199,class!A$1:B$455,2,FALSE)</f>
        <v>Shire District</v>
      </c>
      <c r="C199" t="str">
        <f>IF(B199="Shire District",VLOOKUP(A199,counties!A$2:B$271,2,FALSE),"")</f>
        <v>Lancashire</v>
      </c>
      <c r="D199" t="str">
        <f>VLOOKUP($A199,classifications!$A$3:$C$340,3,FALSE)</f>
        <v>Predominantly Urban</v>
      </c>
      <c r="E199" s="56">
        <f>VLOOKUP($A199,'2015'!$L$3:$P$372,E$5,FALSE)</f>
        <v>60.96</v>
      </c>
      <c r="F199" s="56">
        <f>VLOOKUP($A199,'2015'!$L$3:$P$372,F$5,FALSE)</f>
        <v>6.4119999999999999</v>
      </c>
      <c r="G199" s="56">
        <f>100*VLOOKUP($A199,'2015'!$L$3:$P$372,G$5,FALSE)</f>
        <v>10.52</v>
      </c>
      <c r="I199" s="56">
        <f>VLOOKUP($A199,'2016'!$L$3:$P$371,I$5,FALSE)</f>
        <v>61.54</v>
      </c>
      <c r="J199" s="56">
        <f>VLOOKUP($A199,'2016'!$L$3:$P$371,J$5,FALSE)</f>
        <v>6.1849999999999996</v>
      </c>
      <c r="K199" s="56">
        <f>100*VLOOKUP($A199,'2016'!$L$3:$P$371,K$5,FALSE)</f>
        <v>10.050000000000001</v>
      </c>
      <c r="M199" s="56">
        <f>VLOOKUP($A199,'2017'!$L$3:$P$371,M$5,FALSE)</f>
        <v>62.23</v>
      </c>
      <c r="N199" s="56">
        <f>VLOOKUP($A199,'2017'!$L$3:$P$371,N$5,FALSE)</f>
        <v>6.2510000000000003</v>
      </c>
      <c r="O199" s="56">
        <f>100*VLOOKUP($A199,'2017'!$L$3:$P$371,O$5,FALSE)</f>
        <v>10.040000000000001</v>
      </c>
      <c r="Q199" s="56">
        <f>VLOOKUP($A199,'2018'!$L$3:$P$371,Q$5,FALSE)</f>
        <v>62.94</v>
      </c>
      <c r="R199" s="56">
        <f>VLOOKUP($A199,'2018'!$L$3:$P$371,R$5,FALSE)</f>
        <v>5.923</v>
      </c>
      <c r="S199" s="56">
        <f>100*VLOOKUP($A199,'2018'!$L$3:$P$371,S$5,FALSE)</f>
        <v>9.41</v>
      </c>
      <c r="U199" s="56">
        <f>VLOOKUP($A199,'2019'!$L$3:$P$371,U$5,FALSE)</f>
        <v>63.83</v>
      </c>
      <c r="V199" s="56">
        <f>VLOOKUP($A199,'2019'!$L$3:$P$371,V$5,FALSE)</f>
        <v>6.1189999999999998</v>
      </c>
      <c r="W199" s="56">
        <f>100*VLOOKUP($A199,'2019'!$L$3:$P$371,W$5,FALSE)</f>
        <v>9.59</v>
      </c>
      <c r="Y199" s="56">
        <f>VLOOKUP($A199,'2020'!$C$3:$G$385,Y$5,FALSE)</f>
        <v>64.430000000000007</v>
      </c>
      <c r="Z199" s="56">
        <f>VLOOKUP($A199,'2020'!$C$3:$G$385,Z$5,FALSE)</f>
        <v>6.282</v>
      </c>
      <c r="AA199" s="56">
        <f>100*VLOOKUP($A199,'2020'!$C$3:$G$385,AA$5,FALSE)</f>
        <v>9.75</v>
      </c>
      <c r="AC199" s="56">
        <f>VLOOKUP($A199,'2021'!$C$3:$G$385,AC$5,FALSE)</f>
        <v>65.16</v>
      </c>
      <c r="AD199" s="56">
        <f>VLOOKUP($A199,'2021'!$C$3:$G$385,AD$5,FALSE)</f>
        <v>5.9290000000000003</v>
      </c>
      <c r="AE199" s="56">
        <f>100*VLOOKUP($A199,'2021'!$C$3:$G$385,AE$5,FALSE)</f>
        <v>9.1</v>
      </c>
      <c r="AG199" s="56">
        <f>VLOOKUP($A199,'2022'!$C$3:$G$385,AG$5,FALSE)</f>
        <v>66.099999999999994</v>
      </c>
      <c r="AH199" s="56">
        <f>VLOOKUP($A199,'2022'!$C$3:$G$385,AH$5,FALSE)</f>
        <v>5.6079999999999997</v>
      </c>
      <c r="AI199" s="56">
        <f>100*VLOOKUP($A199,'2022'!$C$3:$G$385,AI$5,FALSE)</f>
        <v>8.48</v>
      </c>
    </row>
    <row r="200" spans="1:35" x14ac:dyDescent="0.3">
      <c r="A200" t="s">
        <v>174</v>
      </c>
      <c r="B200" t="str">
        <f>VLOOKUP(A200,class!A$1:B$455,2,FALSE)</f>
        <v>Unitary Authority</v>
      </c>
      <c r="C200" t="str">
        <f>IF(B200="Shire District",VLOOKUP(A200,counties!A$2:B$271,2,FALSE),"")</f>
        <v/>
      </c>
      <c r="D200" t="str">
        <f>VLOOKUP($A200,classifications!$A$3:$C$340,3,FALSE)</f>
        <v>Predominantly Urban</v>
      </c>
      <c r="E200" s="56">
        <f>VLOOKUP($A200,'2015'!$L$3:$P$372,E$5,FALSE)</f>
        <v>68.67</v>
      </c>
      <c r="F200" s="56">
        <f>VLOOKUP($A200,'2015'!$L$3:$P$372,F$5,FALSE)</f>
        <v>11.496</v>
      </c>
      <c r="G200" s="56">
        <f>100*VLOOKUP($A200,'2015'!$L$3:$P$372,G$5,FALSE)</f>
        <v>16.739999999999998</v>
      </c>
      <c r="I200" s="56">
        <f>VLOOKUP($A200,'2016'!$L$3:$P$371,I$5,FALSE)</f>
        <v>69.540000000000006</v>
      </c>
      <c r="J200" s="56">
        <f>VLOOKUP($A200,'2016'!$L$3:$P$371,J$5,FALSE)</f>
        <v>11.67</v>
      </c>
      <c r="K200" s="56">
        <f>100*VLOOKUP($A200,'2016'!$L$3:$P$371,K$5,FALSE)</f>
        <v>16.78</v>
      </c>
      <c r="M200" s="56">
        <f>VLOOKUP($A200,'2017'!$L$3:$P$371,M$5,FALSE)</f>
        <v>70.59</v>
      </c>
      <c r="N200" s="56">
        <f>VLOOKUP($A200,'2017'!$L$3:$P$371,N$5,FALSE)</f>
        <v>12.228</v>
      </c>
      <c r="O200" s="56">
        <f>100*VLOOKUP($A200,'2017'!$L$3:$P$371,O$5,FALSE)</f>
        <v>17.32</v>
      </c>
      <c r="Q200" s="56">
        <f>VLOOKUP($A200,'2018'!$L$3:$P$371,Q$5,FALSE)</f>
        <v>71.44</v>
      </c>
      <c r="R200" s="56">
        <f>VLOOKUP($A200,'2018'!$L$3:$P$371,R$5,FALSE)</f>
        <v>12.378</v>
      </c>
      <c r="S200" s="56">
        <f>100*VLOOKUP($A200,'2018'!$L$3:$P$371,S$5,FALSE)</f>
        <v>17.330000000000002</v>
      </c>
      <c r="U200" s="56">
        <f>VLOOKUP($A200,'2019'!$L$3:$P$371,U$5,FALSE)</f>
        <v>72.510000000000005</v>
      </c>
      <c r="V200" s="56">
        <f>VLOOKUP($A200,'2019'!$L$3:$P$371,V$5,FALSE)</f>
        <v>13.202999999999999</v>
      </c>
      <c r="W200" s="56">
        <f>100*VLOOKUP($A200,'2019'!$L$3:$P$371,W$5,FALSE)</f>
        <v>18.21</v>
      </c>
      <c r="Y200" s="56">
        <f>VLOOKUP($A200,'2020'!$C$3:$G$385,Y$5,FALSE)</f>
        <v>73.459999999999994</v>
      </c>
      <c r="Z200" s="56">
        <f>VLOOKUP($A200,'2020'!$C$3:$G$385,Z$5,FALSE)</f>
        <v>13.976000000000001</v>
      </c>
      <c r="AA200" s="56">
        <f>100*VLOOKUP($A200,'2020'!$C$3:$G$385,AA$5,FALSE)</f>
        <v>19.03</v>
      </c>
      <c r="AC200" s="56">
        <f>VLOOKUP($A200,'2021'!$C$3:$G$385,AC$5,FALSE)</f>
        <v>74.12</v>
      </c>
      <c r="AD200" s="56">
        <f>VLOOKUP($A200,'2021'!$C$3:$G$385,AD$5,FALSE)</f>
        <v>14.362</v>
      </c>
      <c r="AE200" s="56">
        <f>100*VLOOKUP($A200,'2021'!$C$3:$G$385,AE$5,FALSE)</f>
        <v>19.38</v>
      </c>
      <c r="AG200" s="56">
        <f>VLOOKUP($A200,'2022'!$C$3:$G$385,AG$5,FALSE)</f>
        <v>74.98</v>
      </c>
      <c r="AH200" s="56">
        <f>VLOOKUP($A200,'2022'!$C$3:$G$385,AH$5,FALSE)</f>
        <v>15.074</v>
      </c>
      <c r="AI200" s="56">
        <f>100*VLOOKUP($A200,'2022'!$C$3:$G$385,AI$5,FALSE)</f>
        <v>20.100000000000001</v>
      </c>
    </row>
    <row r="201" spans="1:35" x14ac:dyDescent="0.3">
      <c r="A201" t="s">
        <v>385</v>
      </c>
      <c r="B201" t="str">
        <f>VLOOKUP(A201,class!A$1:B$455,2,FALSE)</f>
        <v>London Borough</v>
      </c>
      <c r="C201" t="str">
        <f>IF(B201="Shire District",VLOOKUP(A201,counties!A$2:B$271,2,FALSE),"")</f>
        <v/>
      </c>
      <c r="D201" t="str">
        <f>VLOOKUP($A201,classifications!$A$3:$C$340,3,FALSE)</f>
        <v>Predominantly Urban</v>
      </c>
      <c r="E201" s="56">
        <f>VLOOKUP($A201,'2015'!$L$3:$P$372,E$5,FALSE)</f>
        <v>102.22</v>
      </c>
      <c r="F201" s="56">
        <f>VLOOKUP($A201,'2015'!$L$3:$P$372,F$5,FALSE)</f>
        <v>8.3490000000000002</v>
      </c>
      <c r="G201" s="56">
        <f>100*VLOOKUP($A201,'2015'!$L$3:$P$372,G$5,FALSE)</f>
        <v>8.17</v>
      </c>
      <c r="I201" s="56">
        <f>VLOOKUP($A201,'2016'!$L$3:$P$371,I$5,FALSE)</f>
        <v>102.62</v>
      </c>
      <c r="J201" s="56">
        <f>VLOOKUP($A201,'2016'!$L$3:$P$371,J$5,FALSE)</f>
        <v>8.2579999999999991</v>
      </c>
      <c r="K201" s="56">
        <f>100*VLOOKUP($A201,'2016'!$L$3:$P$371,K$5,FALSE)</f>
        <v>8.0500000000000007</v>
      </c>
      <c r="M201" s="56">
        <f>VLOOKUP($A201,'2017'!$L$3:$P$371,M$5,FALSE)</f>
        <v>103.11</v>
      </c>
      <c r="N201" s="56">
        <f>VLOOKUP($A201,'2017'!$L$3:$P$371,N$5,FALSE)</f>
        <v>8.2680000000000007</v>
      </c>
      <c r="O201" s="56">
        <f>100*VLOOKUP($A201,'2017'!$L$3:$P$371,O$5,FALSE)</f>
        <v>8.02</v>
      </c>
      <c r="Q201" s="56">
        <f>VLOOKUP($A201,'2018'!$L$3:$P$371,Q$5,FALSE)</f>
        <v>103.84</v>
      </c>
      <c r="R201" s="56">
        <f>VLOOKUP($A201,'2018'!$L$3:$P$371,R$5,FALSE)</f>
        <v>8.6790000000000003</v>
      </c>
      <c r="S201" s="56">
        <f>100*VLOOKUP($A201,'2018'!$L$3:$P$371,S$5,FALSE)</f>
        <v>8.36</v>
      </c>
      <c r="U201" s="56">
        <f>VLOOKUP($A201,'2019'!$L$3:$P$371,U$5,FALSE)</f>
        <v>105.02</v>
      </c>
      <c r="V201" s="56">
        <f>VLOOKUP($A201,'2019'!$L$3:$P$371,V$5,FALSE)</f>
        <v>9.6479999999999997</v>
      </c>
      <c r="W201" s="56">
        <f>100*VLOOKUP($A201,'2019'!$L$3:$P$371,W$5,FALSE)</f>
        <v>9.19</v>
      </c>
      <c r="Y201" s="56">
        <f>VLOOKUP($A201,'2020'!$C$3:$G$385,Y$5,FALSE)</f>
        <v>105.74</v>
      </c>
      <c r="Z201" s="56">
        <f>VLOOKUP($A201,'2020'!$C$3:$G$385,Z$5,FALSE)</f>
        <v>10.071999999999999</v>
      </c>
      <c r="AA201" s="56">
        <f>100*VLOOKUP($A201,'2020'!$C$3:$G$385,AA$5,FALSE)</f>
        <v>9.5299999999999994</v>
      </c>
      <c r="AC201" s="56">
        <f>VLOOKUP($A201,'2021'!$C$3:$G$385,AC$5,FALSE)</f>
        <v>106.66</v>
      </c>
      <c r="AD201" s="56">
        <f>VLOOKUP($A201,'2021'!$C$3:$G$385,AD$5,FALSE)</f>
        <v>10.996</v>
      </c>
      <c r="AE201" s="56">
        <f>100*VLOOKUP($A201,'2021'!$C$3:$G$385,AE$5,FALSE)</f>
        <v>10.31</v>
      </c>
      <c r="AG201" s="56">
        <f>VLOOKUP($A201,'2022'!$C$3:$G$385,AG$5,FALSE)</f>
        <v>107.36</v>
      </c>
      <c r="AH201" s="56">
        <f>VLOOKUP($A201,'2022'!$C$3:$G$385,AH$5,FALSE)</f>
        <v>11.55</v>
      </c>
      <c r="AI201" s="56">
        <f>100*VLOOKUP($A201,'2022'!$C$3:$G$385,AI$5,FALSE)</f>
        <v>10.76</v>
      </c>
    </row>
    <row r="202" spans="1:35" x14ac:dyDescent="0.3">
      <c r="A202" t="s">
        <v>127</v>
      </c>
      <c r="B202" t="str">
        <f>VLOOKUP(A202,class!A$1:B$455,2,FALSE)</f>
        <v>Unitary Authority</v>
      </c>
      <c r="C202" t="str">
        <f>IF(B202="Shire District",VLOOKUP(A202,counties!A$2:B$271,2,FALSE),"")</f>
        <v/>
      </c>
      <c r="D202" t="str">
        <f>VLOOKUP($A202,classifications!$A$3:$C$340,3,FALSE)</f>
        <v>Urban with Significant Rural</v>
      </c>
      <c r="E202" s="56">
        <f>VLOOKUP($A202,'2015'!$L$3:$P$372,E$5,FALSE)</f>
        <v>63</v>
      </c>
      <c r="F202" s="56">
        <f>VLOOKUP($A202,'2015'!$L$3:$P$372,F$5,FALSE)</f>
        <v>3.585</v>
      </c>
      <c r="G202" s="56">
        <f>100*VLOOKUP($A202,'2015'!$L$3:$P$372,G$5,FALSE)</f>
        <v>5.6899999999999995</v>
      </c>
      <c r="I202" s="56">
        <f>VLOOKUP($A202,'2016'!$L$3:$P$371,I$5,FALSE)</f>
        <v>63.34</v>
      </c>
      <c r="J202" s="56">
        <f>VLOOKUP($A202,'2016'!$L$3:$P$371,J$5,FALSE)</f>
        <v>3.0939999999999999</v>
      </c>
      <c r="K202" s="56">
        <f>100*VLOOKUP($A202,'2016'!$L$3:$P$371,K$5,FALSE)</f>
        <v>4.88</v>
      </c>
      <c r="M202" s="56">
        <f>VLOOKUP($A202,'2017'!$L$3:$P$371,M$5,FALSE)</f>
        <v>63.72</v>
      </c>
      <c r="N202" s="56">
        <f>VLOOKUP($A202,'2017'!$L$3:$P$371,N$5,FALSE)</f>
        <v>3.0019999999999998</v>
      </c>
      <c r="O202" s="56">
        <f>100*VLOOKUP($A202,'2017'!$L$3:$P$371,O$5,FALSE)</f>
        <v>4.71</v>
      </c>
      <c r="Q202" s="56">
        <f>VLOOKUP($A202,'2018'!$L$3:$P$371,Q$5,FALSE)</f>
        <v>64.2</v>
      </c>
      <c r="R202" s="56">
        <f>VLOOKUP($A202,'2018'!$L$3:$P$371,R$5,FALSE)</f>
        <v>3.0110000000000001</v>
      </c>
      <c r="S202" s="56">
        <f>100*VLOOKUP($A202,'2018'!$L$3:$P$371,S$5,FALSE)</f>
        <v>4.6899999999999995</v>
      </c>
      <c r="U202" s="56">
        <f>VLOOKUP($A202,'2019'!$L$3:$P$371,U$5,FALSE)</f>
        <v>64.66</v>
      </c>
      <c r="V202" s="56">
        <f>VLOOKUP($A202,'2019'!$L$3:$P$371,V$5,FALSE)</f>
        <v>3.1259999999999999</v>
      </c>
      <c r="W202" s="56">
        <f>100*VLOOKUP($A202,'2019'!$L$3:$P$371,W$5,FALSE)</f>
        <v>4.83</v>
      </c>
      <c r="Y202" s="56">
        <f>VLOOKUP($A202,'2020'!$C$3:$G$385,Y$5,FALSE)</f>
        <v>64.98</v>
      </c>
      <c r="Z202" s="56">
        <f>VLOOKUP($A202,'2020'!$C$3:$G$385,Z$5,FALSE)</f>
        <v>2.8740000000000001</v>
      </c>
      <c r="AA202" s="56">
        <f>100*VLOOKUP($A202,'2020'!$C$3:$G$385,AA$5,FALSE)</f>
        <v>4.42</v>
      </c>
      <c r="AC202" s="56">
        <f>VLOOKUP($A202,'2021'!$C$3:$G$385,AC$5,FALSE)</f>
        <v>65.31</v>
      </c>
      <c r="AD202" s="56">
        <f>VLOOKUP($A202,'2021'!$C$3:$G$385,AD$5,FALSE)</f>
        <v>2.8769999999999998</v>
      </c>
      <c r="AE202" s="56">
        <f>100*VLOOKUP($A202,'2021'!$C$3:$G$385,AE$5,FALSE)</f>
        <v>4.41</v>
      </c>
      <c r="AG202" s="56">
        <f>VLOOKUP($A202,'2022'!$C$3:$G$385,AG$5,FALSE)</f>
        <v>65.650000000000006</v>
      </c>
      <c r="AH202" s="56">
        <f>VLOOKUP($A202,'2022'!$C$3:$G$385,AH$5,FALSE)</f>
        <v>2.6339999999999999</v>
      </c>
      <c r="AI202" s="56">
        <f>100*VLOOKUP($A202,'2022'!$C$3:$G$385,AI$5,FALSE)</f>
        <v>4.01</v>
      </c>
    </row>
    <row r="203" spans="1:35" x14ac:dyDescent="0.3">
      <c r="A203" t="s">
        <v>321</v>
      </c>
      <c r="B203" t="str">
        <f>VLOOKUP(A203,class!A$1:B$455,2,FALSE)</f>
        <v>Shire District</v>
      </c>
      <c r="C203" t="str">
        <f>IF(B203="Shire District",VLOOKUP(A203,counties!A$2:B$271,2,FALSE),"")</f>
        <v>Worcestershire</v>
      </c>
      <c r="D203" t="str">
        <f>VLOOKUP($A203,classifications!$A$3:$C$340,3,FALSE)</f>
        <v>Predominantly Urban</v>
      </c>
      <c r="E203" s="56">
        <f>VLOOKUP($A203,'2015'!$L$3:$P$372,E$5,FALSE)</f>
        <v>35.82</v>
      </c>
      <c r="F203" s="56">
        <f>VLOOKUP($A203,'2015'!$L$3:$P$372,F$5,FALSE)</f>
        <v>1.26</v>
      </c>
      <c r="G203" s="56">
        <f>100*VLOOKUP($A203,'2015'!$L$3:$P$372,G$5,FALSE)</f>
        <v>3.52</v>
      </c>
      <c r="I203" s="56">
        <f>VLOOKUP($A203,'2016'!$L$3:$P$371,I$5,FALSE)</f>
        <v>36.049999999999997</v>
      </c>
      <c r="J203" s="56">
        <f>VLOOKUP($A203,'2016'!$L$3:$P$371,J$5,FALSE)</f>
        <v>1.236</v>
      </c>
      <c r="K203" s="56">
        <f>100*VLOOKUP($A203,'2016'!$L$3:$P$371,K$5,FALSE)</f>
        <v>3.4299999999999997</v>
      </c>
      <c r="M203" s="56">
        <f>VLOOKUP($A203,'2017'!$L$3:$P$371,M$5,FALSE)</f>
        <v>36.229999999999997</v>
      </c>
      <c r="N203" s="56">
        <f>VLOOKUP($A203,'2017'!$L$3:$P$371,N$5,FALSE)</f>
        <v>1.0860000000000001</v>
      </c>
      <c r="O203" s="56">
        <f>100*VLOOKUP($A203,'2017'!$L$3:$P$371,O$5,FALSE)</f>
        <v>3</v>
      </c>
      <c r="Q203" s="56">
        <f>VLOOKUP($A203,'2018'!$L$3:$P$371,Q$5,FALSE)</f>
        <v>36.39</v>
      </c>
      <c r="R203" s="56">
        <f>VLOOKUP($A203,'2018'!$L$3:$P$371,R$5,FALSE)</f>
        <v>0.71199999999999997</v>
      </c>
      <c r="S203" s="56">
        <f>100*VLOOKUP($A203,'2018'!$L$3:$P$371,S$5,FALSE)</f>
        <v>1.96</v>
      </c>
      <c r="U203" s="56">
        <f>VLOOKUP($A203,'2019'!$L$3:$P$371,U$5,FALSE)</f>
        <v>36.81</v>
      </c>
      <c r="V203" s="56">
        <f>VLOOKUP($A203,'2019'!$L$3:$P$371,V$5,FALSE)</f>
        <v>0.90500000000000003</v>
      </c>
      <c r="W203" s="56">
        <f>100*VLOOKUP($A203,'2019'!$L$3:$P$371,W$5,FALSE)</f>
        <v>2.46</v>
      </c>
      <c r="Y203" s="56">
        <f>VLOOKUP($A203,'2020'!$C$3:$G$385,Y$5,FALSE)</f>
        <v>37.200000000000003</v>
      </c>
      <c r="Z203" s="56">
        <f>VLOOKUP($A203,'2020'!$C$3:$G$385,Z$5,FALSE)</f>
        <v>1.149</v>
      </c>
      <c r="AA203" s="56">
        <f>100*VLOOKUP($A203,'2020'!$C$3:$G$385,AA$5,FALSE)</f>
        <v>3.09</v>
      </c>
      <c r="AC203" s="56">
        <f>VLOOKUP($A203,'2021'!$C$3:$G$385,AC$5,FALSE)</f>
        <v>37.450000000000003</v>
      </c>
      <c r="AD203" s="56">
        <f>VLOOKUP($A203,'2021'!$C$3:$G$385,AD$5,FALSE)</f>
        <v>1.3420000000000001</v>
      </c>
      <c r="AE203" s="56">
        <f>100*VLOOKUP($A203,'2021'!$C$3:$G$385,AE$5,FALSE)</f>
        <v>3.58</v>
      </c>
      <c r="AG203" s="56">
        <f>VLOOKUP($A203,'2022'!$C$3:$G$385,AG$5,FALSE)</f>
        <v>37.61</v>
      </c>
      <c r="AH203" s="56">
        <f>VLOOKUP($A203,'2022'!$C$3:$G$385,AH$5,FALSE)</f>
        <v>1.409</v>
      </c>
      <c r="AI203" s="56">
        <f>100*VLOOKUP($A203,'2022'!$C$3:$G$385,AI$5,FALSE)</f>
        <v>3.75</v>
      </c>
    </row>
    <row r="204" spans="1:35" x14ac:dyDescent="0.3">
      <c r="A204" t="s">
        <v>305</v>
      </c>
      <c r="B204" t="str">
        <f>VLOOKUP(A204,class!A$1:B$455,2,FALSE)</f>
        <v>Shire District</v>
      </c>
      <c r="C204" t="str">
        <f>IF(B204="Shire District",VLOOKUP(A204,counties!A$2:B$271,2,FALSE),"")</f>
        <v>Surrey</v>
      </c>
      <c r="D204" t="str">
        <f>VLOOKUP($A204,classifications!$A$3:$C$340,3,FALSE)</f>
        <v>Predominantly Urban</v>
      </c>
      <c r="E204" s="56">
        <f>VLOOKUP($A204,'2015'!$L$3:$P$372,E$5,FALSE)</f>
        <v>59.05</v>
      </c>
      <c r="F204" s="56">
        <f>VLOOKUP($A204,'2015'!$L$3:$P$372,F$5,FALSE)</f>
        <v>4.5579999999999998</v>
      </c>
      <c r="G204" s="56">
        <f>100*VLOOKUP($A204,'2015'!$L$3:$P$372,G$5,FALSE)</f>
        <v>7.7200000000000006</v>
      </c>
      <c r="I204" s="56">
        <f>VLOOKUP($A204,'2016'!$L$3:$P$371,I$5,FALSE)</f>
        <v>59.66</v>
      </c>
      <c r="J204" s="56">
        <f>VLOOKUP($A204,'2016'!$L$3:$P$371,J$5,FALSE)</f>
        <v>4.532</v>
      </c>
      <c r="K204" s="56">
        <f>100*VLOOKUP($A204,'2016'!$L$3:$P$371,K$5,FALSE)</f>
        <v>7.6</v>
      </c>
      <c r="M204" s="56">
        <f>VLOOKUP($A204,'2017'!$L$3:$P$371,M$5,FALSE)</f>
        <v>60.23</v>
      </c>
      <c r="N204" s="56">
        <f>VLOOKUP($A204,'2017'!$L$3:$P$371,N$5,FALSE)</f>
        <v>4.6349999999999998</v>
      </c>
      <c r="O204" s="56">
        <f>100*VLOOKUP($A204,'2017'!$L$3:$P$371,O$5,FALSE)</f>
        <v>7.7</v>
      </c>
      <c r="Q204" s="56">
        <f>VLOOKUP($A204,'2018'!$L$3:$P$371,Q$5,FALSE)</f>
        <v>60.82</v>
      </c>
      <c r="R204" s="56">
        <f>VLOOKUP($A204,'2018'!$L$3:$P$371,R$5,FALSE)</f>
        <v>4.601</v>
      </c>
      <c r="S204" s="56">
        <f>100*VLOOKUP($A204,'2018'!$L$3:$P$371,S$5,FALSE)</f>
        <v>7.5600000000000005</v>
      </c>
      <c r="U204" s="56">
        <f>VLOOKUP($A204,'2019'!$L$3:$P$371,U$5,FALSE)</f>
        <v>61.43</v>
      </c>
      <c r="V204" s="56">
        <f>VLOOKUP($A204,'2019'!$L$3:$P$371,V$5,FALSE)</f>
        <v>4.5880000000000001</v>
      </c>
      <c r="W204" s="56">
        <f>100*VLOOKUP($A204,'2019'!$L$3:$P$371,W$5,FALSE)</f>
        <v>7.4700000000000006</v>
      </c>
      <c r="Y204" s="56">
        <f>VLOOKUP($A204,'2020'!$C$3:$G$385,Y$5,FALSE)</f>
        <v>61.76</v>
      </c>
      <c r="Z204" s="56">
        <f>VLOOKUP($A204,'2020'!$C$3:$G$385,Z$5,FALSE)</f>
        <v>4.641</v>
      </c>
      <c r="AA204" s="56">
        <f>100*VLOOKUP($A204,'2020'!$C$3:$G$385,AA$5,FALSE)</f>
        <v>7.51</v>
      </c>
      <c r="AC204" s="56">
        <f>VLOOKUP($A204,'2021'!$C$3:$G$385,AC$5,FALSE)</f>
        <v>62.52</v>
      </c>
      <c r="AD204" s="56">
        <f>VLOOKUP($A204,'2021'!$C$3:$G$385,AD$5,FALSE)</f>
        <v>4.8840000000000003</v>
      </c>
      <c r="AE204" s="56">
        <f>100*VLOOKUP($A204,'2021'!$C$3:$G$385,AE$5,FALSE)</f>
        <v>7.8100000000000005</v>
      </c>
      <c r="AG204" s="56">
        <f>VLOOKUP($A204,'2022'!$C$3:$G$385,AG$5,FALSE)</f>
        <v>63.2</v>
      </c>
      <c r="AH204" s="56">
        <f>VLOOKUP($A204,'2022'!$C$3:$G$385,AH$5,FALSE)</f>
        <v>5.2729999999999997</v>
      </c>
      <c r="AI204" s="56">
        <f>100*VLOOKUP($A204,'2022'!$C$3:$G$385,AI$5,FALSE)</f>
        <v>8.34</v>
      </c>
    </row>
    <row r="205" spans="1:35" x14ac:dyDescent="0.3">
      <c r="A205" t="s">
        <v>77</v>
      </c>
      <c r="B205" t="str">
        <f>VLOOKUP(A205,class!A$1:B$455,2,FALSE)</f>
        <v>Shire District</v>
      </c>
      <c r="C205" t="str">
        <f>IF(B205="Shire District",VLOOKUP(A205,counties!A$2:B$271,2,FALSE),"")</f>
        <v>Lancashire</v>
      </c>
      <c r="D205" t="str">
        <f>VLOOKUP($A205,classifications!$A$3:$C$340,3,FALSE)</f>
        <v>Predominantly Rural</v>
      </c>
      <c r="E205" s="56">
        <f>VLOOKUP($A205,'2015'!$L$3:$P$372,E$5,FALSE)</f>
        <v>25.53</v>
      </c>
      <c r="F205" s="56">
        <f>VLOOKUP($A205,'2015'!$L$3:$P$372,F$5,FALSE)</f>
        <v>4.6470000000000002</v>
      </c>
      <c r="G205" s="56">
        <f>100*VLOOKUP($A205,'2015'!$L$3:$P$372,G$5,FALSE)</f>
        <v>18.2</v>
      </c>
      <c r="I205" s="56">
        <f>VLOOKUP($A205,'2016'!$L$3:$P$371,I$5,FALSE)</f>
        <v>25.88</v>
      </c>
      <c r="J205" s="56">
        <f>VLOOKUP($A205,'2016'!$L$3:$P$371,J$5,FALSE)</f>
        <v>4.3380000000000001</v>
      </c>
      <c r="K205" s="56">
        <f>100*VLOOKUP($A205,'2016'!$L$3:$P$371,K$5,FALSE)</f>
        <v>16.760000000000002</v>
      </c>
      <c r="M205" s="56">
        <f>VLOOKUP($A205,'2017'!$L$3:$P$371,M$5,FALSE)</f>
        <v>26.27</v>
      </c>
      <c r="N205" s="56">
        <f>VLOOKUP($A205,'2017'!$L$3:$P$371,N$5,FALSE)</f>
        <v>4.3630000000000004</v>
      </c>
      <c r="O205" s="56">
        <f>100*VLOOKUP($A205,'2017'!$L$3:$P$371,O$5,FALSE)</f>
        <v>16.61</v>
      </c>
      <c r="Q205" s="56">
        <f>VLOOKUP($A205,'2018'!$L$3:$P$371,Q$5,FALSE)</f>
        <v>26.66</v>
      </c>
      <c r="R205" s="56">
        <f>VLOOKUP($A205,'2018'!$L$3:$P$371,R$5,FALSE)</f>
        <v>3.8559999999999999</v>
      </c>
      <c r="S205" s="56">
        <f>100*VLOOKUP($A205,'2018'!$L$3:$P$371,S$5,FALSE)</f>
        <v>14.46</v>
      </c>
      <c r="U205" s="56">
        <f>VLOOKUP($A205,'2019'!$L$3:$P$371,U$5,FALSE)</f>
        <v>27.05</v>
      </c>
      <c r="V205" s="56">
        <f>VLOOKUP($A205,'2019'!$L$3:$P$371,V$5,FALSE)</f>
        <v>3.8730000000000002</v>
      </c>
      <c r="W205" s="56">
        <f>100*VLOOKUP($A205,'2019'!$L$3:$P$371,W$5,FALSE)</f>
        <v>14.32</v>
      </c>
      <c r="Y205" s="56">
        <f>VLOOKUP($A205,'2020'!$C$3:$G$385,Y$5,FALSE)</f>
        <v>27.55</v>
      </c>
      <c r="Z205" s="56">
        <f>VLOOKUP($A205,'2020'!$C$3:$G$385,Z$5,FALSE)</f>
        <v>4.1740000000000004</v>
      </c>
      <c r="AA205" s="56">
        <f>100*VLOOKUP($A205,'2020'!$C$3:$G$385,AA$5,FALSE)</f>
        <v>15.15</v>
      </c>
      <c r="AC205" s="56">
        <f>VLOOKUP($A205,'2021'!$C$3:$G$385,AC$5,FALSE)</f>
        <v>27.99</v>
      </c>
      <c r="AD205" s="56">
        <f>VLOOKUP($A205,'2021'!$C$3:$G$385,AD$5,FALSE)</f>
        <v>4.07</v>
      </c>
      <c r="AE205" s="56">
        <f>100*VLOOKUP($A205,'2021'!$C$3:$G$385,AE$5,FALSE)</f>
        <v>14.540000000000001</v>
      </c>
      <c r="AG205" s="56">
        <f>VLOOKUP($A205,'2022'!$C$3:$G$385,AG$5,FALSE)</f>
        <v>28.51</v>
      </c>
      <c r="AH205" s="56">
        <f>VLOOKUP($A205,'2022'!$C$3:$G$385,AH$5,FALSE)</f>
        <v>4.0540000000000003</v>
      </c>
      <c r="AI205" s="56">
        <f>100*VLOOKUP($A205,'2022'!$C$3:$G$385,AI$5,FALSE)</f>
        <v>14.219999999999999</v>
      </c>
    </row>
    <row r="206" spans="1:35" x14ac:dyDescent="0.3">
      <c r="A206" t="s">
        <v>386</v>
      </c>
      <c r="B206" t="str">
        <f>VLOOKUP(A206,class!A$1:B$455,2,FALSE)</f>
        <v>London Borough</v>
      </c>
      <c r="C206" t="str">
        <f>IF(B206="Shire District",VLOOKUP(A206,counties!A$2:B$271,2,FALSE),"")</f>
        <v/>
      </c>
      <c r="D206" t="str">
        <f>VLOOKUP($A206,classifications!$A$3:$C$340,3,FALSE)</f>
        <v>Predominantly Urban</v>
      </c>
      <c r="E206" s="56">
        <f>VLOOKUP($A206,'2015'!$L$3:$P$372,E$5,FALSE)</f>
        <v>83.08</v>
      </c>
      <c r="F206" s="56">
        <f>VLOOKUP($A206,'2015'!$L$3:$P$372,F$5,FALSE)</f>
        <v>5.2050000000000001</v>
      </c>
      <c r="G206" s="56">
        <f>100*VLOOKUP($A206,'2015'!$L$3:$P$372,G$5,FALSE)</f>
        <v>6.2700000000000005</v>
      </c>
      <c r="I206" s="56">
        <f>VLOOKUP($A206,'2016'!$L$3:$P$371,I$5,FALSE)</f>
        <v>83.54</v>
      </c>
      <c r="J206" s="56">
        <f>VLOOKUP($A206,'2016'!$L$3:$P$371,J$5,FALSE)</f>
        <v>5.3410000000000002</v>
      </c>
      <c r="K206" s="56">
        <f>100*VLOOKUP($A206,'2016'!$L$3:$P$371,K$5,FALSE)</f>
        <v>6.39</v>
      </c>
      <c r="M206" s="56">
        <f>VLOOKUP($A206,'2017'!$L$3:$P$371,M$5,FALSE)</f>
        <v>84.13</v>
      </c>
      <c r="N206" s="56">
        <f>VLOOKUP($A206,'2017'!$L$3:$P$371,N$5,FALSE)</f>
        <v>5.9459999999999997</v>
      </c>
      <c r="O206" s="56">
        <f>100*VLOOKUP($A206,'2017'!$L$3:$P$371,O$5,FALSE)</f>
        <v>7.07</v>
      </c>
      <c r="Q206" s="56">
        <f>VLOOKUP($A206,'2018'!$L$3:$P$371,Q$5,FALSE)</f>
        <v>84.46</v>
      </c>
      <c r="R206" s="56">
        <f>VLOOKUP($A206,'2018'!$L$3:$P$371,R$5,FALSE)</f>
        <v>6.2030000000000003</v>
      </c>
      <c r="S206" s="56">
        <f>100*VLOOKUP($A206,'2018'!$L$3:$P$371,S$5,FALSE)</f>
        <v>7.3400000000000007</v>
      </c>
      <c r="U206" s="56">
        <f>VLOOKUP($A206,'2019'!$L$3:$P$371,U$5,FALSE)</f>
        <v>84.81</v>
      </c>
      <c r="V206" s="56">
        <f>VLOOKUP($A206,'2019'!$L$3:$P$371,V$5,FALSE)</f>
        <v>6.4290000000000003</v>
      </c>
      <c r="W206" s="56">
        <f>100*VLOOKUP($A206,'2019'!$L$3:$P$371,W$5,FALSE)</f>
        <v>7.580000000000001</v>
      </c>
      <c r="Y206" s="56">
        <f>VLOOKUP($A206,'2020'!$C$3:$G$385,Y$5,FALSE)</f>
        <v>84.96</v>
      </c>
      <c r="Z206" s="56">
        <f>VLOOKUP($A206,'2020'!$C$3:$G$385,Z$5,FALSE)</f>
        <v>6.5289999999999999</v>
      </c>
      <c r="AA206" s="56">
        <f>100*VLOOKUP($A206,'2020'!$C$3:$G$385,AA$5,FALSE)</f>
        <v>7.68</v>
      </c>
      <c r="AC206" s="56">
        <f>VLOOKUP($A206,'2021'!$C$3:$G$385,AC$5,FALSE)</f>
        <v>85.18</v>
      </c>
      <c r="AD206" s="56">
        <f>VLOOKUP($A206,'2021'!$C$3:$G$385,AD$5,FALSE)</f>
        <v>6.7270000000000003</v>
      </c>
      <c r="AE206" s="56">
        <f>100*VLOOKUP($A206,'2021'!$C$3:$G$385,AE$5,FALSE)</f>
        <v>7.9</v>
      </c>
      <c r="AG206" s="56">
        <f>VLOOKUP($A206,'2022'!$C$3:$G$385,AG$5,FALSE)</f>
        <v>85.37</v>
      </c>
      <c r="AH206" s="56">
        <f>VLOOKUP($A206,'2022'!$C$3:$G$385,AH$5,FALSE)</f>
        <v>6.85</v>
      </c>
      <c r="AI206" s="56">
        <f>100*VLOOKUP($A206,'2022'!$C$3:$G$385,AI$5,FALSE)</f>
        <v>8.02</v>
      </c>
    </row>
    <row r="207" spans="1:35" x14ac:dyDescent="0.3">
      <c r="A207" t="s">
        <v>328</v>
      </c>
      <c r="B207" t="str">
        <f>VLOOKUP(A207,class!A$1:B$455,2,FALSE)</f>
        <v>Metropolitan District</v>
      </c>
      <c r="C207" t="str">
        <f>IF(B207="Shire District",VLOOKUP(A207,counties!A$2:B$271,2,FALSE),"")</f>
        <v/>
      </c>
      <c r="D207" t="str">
        <f>VLOOKUP($A207,classifications!$A$3:$C$340,3,FALSE)</f>
        <v>Predominantly Urban</v>
      </c>
      <c r="E207" s="56">
        <f>VLOOKUP($A207,'2015'!$L$3:$P$372,E$5,FALSE)</f>
        <v>92.1</v>
      </c>
      <c r="F207" s="56">
        <f>VLOOKUP($A207,'2015'!$L$3:$P$372,F$5,FALSE)</f>
        <v>4.173</v>
      </c>
      <c r="G207" s="56">
        <f>100*VLOOKUP($A207,'2015'!$L$3:$P$372,G$5,FALSE)</f>
        <v>4.53</v>
      </c>
      <c r="I207" s="56">
        <f>VLOOKUP($A207,'2016'!$L$3:$P$371,I$5,FALSE)</f>
        <v>92.71</v>
      </c>
      <c r="J207" s="56">
        <f>VLOOKUP($A207,'2016'!$L$3:$P$371,J$5,FALSE)</f>
        <v>3.9430000000000001</v>
      </c>
      <c r="K207" s="56">
        <f>100*VLOOKUP($A207,'2016'!$L$3:$P$371,K$5,FALSE)</f>
        <v>4.25</v>
      </c>
      <c r="M207" s="56">
        <f>VLOOKUP($A207,'2017'!$L$3:$P$371,M$5,FALSE)</f>
        <v>93.26</v>
      </c>
      <c r="N207" s="56">
        <f>VLOOKUP($A207,'2017'!$L$3:$P$371,N$5,FALSE)</f>
        <v>3.8570000000000002</v>
      </c>
      <c r="O207" s="56">
        <f>100*VLOOKUP($A207,'2017'!$L$3:$P$371,O$5,FALSE)</f>
        <v>4.1399999999999997</v>
      </c>
      <c r="Q207" s="56">
        <f>VLOOKUP($A207,'2018'!$L$3:$P$371,Q$5,FALSE)</f>
        <v>93.71</v>
      </c>
      <c r="R207" s="56">
        <f>VLOOKUP($A207,'2018'!$L$3:$P$371,R$5,FALSE)</f>
        <v>3.4580000000000002</v>
      </c>
      <c r="S207" s="56">
        <f>100*VLOOKUP($A207,'2018'!$L$3:$P$371,S$5,FALSE)</f>
        <v>3.6900000000000004</v>
      </c>
      <c r="U207" s="56">
        <f>VLOOKUP($A207,'2019'!$L$3:$P$371,U$5,FALSE)</f>
        <v>94.4</v>
      </c>
      <c r="V207" s="56">
        <f>VLOOKUP($A207,'2019'!$L$3:$P$371,V$5,FALSE)</f>
        <v>3.5609999999999999</v>
      </c>
      <c r="W207" s="56">
        <f>100*VLOOKUP($A207,'2019'!$L$3:$P$371,W$5,FALSE)</f>
        <v>3.7699999999999996</v>
      </c>
      <c r="Y207" s="56">
        <f>VLOOKUP($A207,'2020'!$C$3:$G$385,Y$5,FALSE)</f>
        <v>94.87</v>
      </c>
      <c r="Z207" s="56">
        <f>VLOOKUP($A207,'2020'!$C$3:$G$385,Z$5,FALSE)</f>
        <v>3.5609999999999999</v>
      </c>
      <c r="AA207" s="56">
        <f>100*VLOOKUP($A207,'2020'!$C$3:$G$385,AA$5,FALSE)</f>
        <v>3.75</v>
      </c>
      <c r="AC207" s="56">
        <f>VLOOKUP($A207,'2021'!$C$3:$G$385,AC$5,FALSE)</f>
        <v>95.67</v>
      </c>
      <c r="AD207" s="56">
        <f>VLOOKUP($A207,'2021'!$C$3:$G$385,AD$5,FALSE)</f>
        <v>3.8650000000000002</v>
      </c>
      <c r="AE207" s="56">
        <f>100*VLOOKUP($A207,'2021'!$C$3:$G$385,AE$5,FALSE)</f>
        <v>4.04</v>
      </c>
      <c r="AG207" s="56">
        <f>VLOOKUP($A207,'2022'!$C$3:$G$385,AG$5,FALSE)</f>
        <v>96.27</v>
      </c>
      <c r="AH207" s="56">
        <f>VLOOKUP($A207,'2022'!$C$3:$G$385,AH$5,FALSE)</f>
        <v>4.0529999999999999</v>
      </c>
      <c r="AI207" s="56">
        <f>100*VLOOKUP($A207,'2022'!$C$3:$G$385,AI$5,FALSE)</f>
        <v>4.21</v>
      </c>
    </row>
    <row r="208" spans="1:35" x14ac:dyDescent="0.3">
      <c r="A208" t="s">
        <v>220</v>
      </c>
      <c r="B208" t="str">
        <f>VLOOKUP(A208,class!A$1:B$455,2,FALSE)</f>
        <v>Shire District</v>
      </c>
      <c r="C208" t="str">
        <f>IF(B208="Shire District",VLOOKUP(A208,counties!A$2:B$271,2,FALSE),"")</f>
        <v>Essex</v>
      </c>
      <c r="D208" t="str">
        <f>VLOOKUP($A208,classifications!$A$3:$C$340,3,FALSE)</f>
        <v>Predominantly Urban</v>
      </c>
      <c r="E208" s="56">
        <f>VLOOKUP($A208,'2015'!$L$3:$P$372,E$5,FALSE)</f>
        <v>35.17</v>
      </c>
      <c r="F208" s="56">
        <f>VLOOKUP($A208,'2015'!$L$3:$P$372,F$5,FALSE)</f>
        <v>3.3679999999999999</v>
      </c>
      <c r="G208" s="56">
        <f>100*VLOOKUP($A208,'2015'!$L$3:$P$372,G$5,FALSE)</f>
        <v>9.58</v>
      </c>
      <c r="I208" s="56">
        <f>VLOOKUP($A208,'2016'!$L$3:$P$371,I$5,FALSE)</f>
        <v>35.35</v>
      </c>
      <c r="J208" s="56">
        <f>VLOOKUP($A208,'2016'!$L$3:$P$371,J$5,FALSE)</f>
        <v>3.3119999999999998</v>
      </c>
      <c r="K208" s="56">
        <f>100*VLOOKUP($A208,'2016'!$L$3:$P$371,K$5,FALSE)</f>
        <v>9.370000000000001</v>
      </c>
      <c r="M208" s="56">
        <f>VLOOKUP($A208,'2017'!$L$3:$P$371,M$5,FALSE)</f>
        <v>35.46</v>
      </c>
      <c r="N208" s="56">
        <f>VLOOKUP($A208,'2017'!$L$3:$P$371,N$5,FALSE)</f>
        <v>3.109</v>
      </c>
      <c r="O208" s="56">
        <f>100*VLOOKUP($A208,'2017'!$L$3:$P$371,O$5,FALSE)</f>
        <v>8.77</v>
      </c>
      <c r="Q208" s="56">
        <f>VLOOKUP($A208,'2018'!$L$3:$P$371,Q$5,FALSE)</f>
        <v>35.79</v>
      </c>
      <c r="R208" s="56">
        <f>VLOOKUP($A208,'2018'!$L$3:$P$371,R$5,FALSE)</f>
        <v>3.0859999999999999</v>
      </c>
      <c r="S208" s="56">
        <f>100*VLOOKUP($A208,'2018'!$L$3:$P$371,S$5,FALSE)</f>
        <v>8.6199999999999992</v>
      </c>
      <c r="U208" s="56">
        <f>VLOOKUP($A208,'2019'!$L$3:$P$371,U$5,FALSE)</f>
        <v>36.07</v>
      </c>
      <c r="V208" s="56">
        <f>VLOOKUP($A208,'2019'!$L$3:$P$371,V$5,FALSE)</f>
        <v>3.085</v>
      </c>
      <c r="W208" s="56">
        <f>100*VLOOKUP($A208,'2019'!$L$3:$P$371,W$5,FALSE)</f>
        <v>8.5500000000000007</v>
      </c>
      <c r="Y208" s="56">
        <f>VLOOKUP($A208,'2020'!$C$3:$G$385,Y$5,FALSE)</f>
        <v>36.4</v>
      </c>
      <c r="Z208" s="56">
        <f>VLOOKUP($A208,'2020'!$C$3:$G$385,Z$5,FALSE)</f>
        <v>2.9590000000000001</v>
      </c>
      <c r="AA208" s="56">
        <f>100*VLOOKUP($A208,'2020'!$C$3:$G$385,AA$5,FALSE)</f>
        <v>8.129999999999999</v>
      </c>
      <c r="AC208" s="56">
        <f>VLOOKUP($A208,'2021'!$C$3:$G$385,AC$5,FALSE)</f>
        <v>36.65</v>
      </c>
      <c r="AD208" s="56">
        <f>VLOOKUP($A208,'2021'!$C$3:$G$385,AD$5,FALSE)</f>
        <v>2.758</v>
      </c>
      <c r="AE208" s="56">
        <f>100*VLOOKUP($A208,'2021'!$C$3:$G$385,AE$5,FALSE)</f>
        <v>7.53</v>
      </c>
      <c r="AG208" s="56">
        <f>VLOOKUP($A208,'2022'!$C$3:$G$385,AG$5,FALSE)</f>
        <v>37.21</v>
      </c>
      <c r="AH208" s="56">
        <f>VLOOKUP($A208,'2022'!$C$3:$G$385,AH$5,FALSE)</f>
        <v>2.9</v>
      </c>
      <c r="AI208" s="56">
        <f>100*VLOOKUP($A208,'2022'!$C$3:$G$385,AI$5,FALSE)</f>
        <v>7.79</v>
      </c>
    </row>
    <row r="209" spans="1:35" x14ac:dyDescent="0.3">
      <c r="A209" t="s">
        <v>261</v>
      </c>
      <c r="B209" t="str">
        <f>VLOOKUP(A209,class!A$1:B$455,2,FALSE)</f>
        <v>Shire District</v>
      </c>
      <c r="C209" t="str">
        <f>IF(B209="Shire District",VLOOKUP(A209,counties!A$2:B$271,2,FALSE),"")</f>
        <v>Lancashire</v>
      </c>
      <c r="D209" t="str">
        <f>VLOOKUP($A209,classifications!$A$3:$C$340,3,FALSE)</f>
        <v>Predominantly Urban</v>
      </c>
      <c r="E209" s="56">
        <f>VLOOKUP($A209,'2015'!$L$3:$P$372,E$5,FALSE)</f>
        <v>31.39</v>
      </c>
      <c r="F209" s="56">
        <f>VLOOKUP($A209,'2015'!$L$3:$P$372,F$5,FALSE)</f>
        <v>1.1910000000000001</v>
      </c>
      <c r="G209" s="56">
        <f>100*VLOOKUP($A209,'2015'!$L$3:$P$372,G$5,FALSE)</f>
        <v>3.7900000000000005</v>
      </c>
      <c r="I209" s="56">
        <f>VLOOKUP($A209,'2016'!$L$3:$P$371,I$5,FALSE)</f>
        <v>31.59</v>
      </c>
      <c r="J209" s="56">
        <f>VLOOKUP($A209,'2016'!$L$3:$P$371,J$5,FALSE)</f>
        <v>1.147</v>
      </c>
      <c r="K209" s="56">
        <f>100*VLOOKUP($A209,'2016'!$L$3:$P$371,K$5,FALSE)</f>
        <v>3.63</v>
      </c>
      <c r="M209" s="56">
        <f>VLOOKUP($A209,'2017'!$L$3:$P$371,M$5,FALSE)</f>
        <v>31.79</v>
      </c>
      <c r="N209" s="56">
        <f>VLOOKUP($A209,'2017'!$L$3:$P$371,N$5,FALSE)</f>
        <v>1.2589999999999999</v>
      </c>
      <c r="O209" s="56">
        <f>100*VLOOKUP($A209,'2017'!$L$3:$P$371,O$5,FALSE)</f>
        <v>3.9600000000000004</v>
      </c>
      <c r="Q209" s="56">
        <f>VLOOKUP($A209,'2018'!$L$3:$P$371,Q$5,FALSE)</f>
        <v>31.91</v>
      </c>
      <c r="R209" s="56">
        <f>VLOOKUP($A209,'2018'!$L$3:$P$371,R$5,FALSE)</f>
        <v>1.274</v>
      </c>
      <c r="S209" s="56">
        <f>100*VLOOKUP($A209,'2018'!$L$3:$P$371,S$5,FALSE)</f>
        <v>3.9899999999999998</v>
      </c>
      <c r="U209" s="56">
        <f>VLOOKUP($A209,'2019'!$L$3:$P$371,U$5,FALSE)</f>
        <v>32.049999999999997</v>
      </c>
      <c r="V209" s="56">
        <f>VLOOKUP($A209,'2019'!$L$3:$P$371,V$5,FALSE)</f>
        <v>1.323</v>
      </c>
      <c r="W209" s="56">
        <f>100*VLOOKUP($A209,'2019'!$L$3:$P$371,W$5,FALSE)</f>
        <v>4.1300000000000008</v>
      </c>
      <c r="Y209" s="56">
        <f>VLOOKUP($A209,'2020'!$C$3:$G$385,Y$5,FALSE)</f>
        <v>32.159999999999997</v>
      </c>
      <c r="Z209" s="56">
        <f>VLOOKUP($A209,'2020'!$C$3:$G$385,Z$5,FALSE)</f>
        <v>1.325</v>
      </c>
      <c r="AA209" s="56">
        <f>100*VLOOKUP($A209,'2020'!$C$3:$G$385,AA$5,FALSE)</f>
        <v>4.12</v>
      </c>
      <c r="AC209" s="56">
        <f>VLOOKUP($A209,'2021'!$C$3:$G$385,AC$5,FALSE)</f>
        <v>32.26</v>
      </c>
      <c r="AD209" s="56">
        <f>VLOOKUP($A209,'2021'!$C$3:$G$385,AD$5,FALSE)</f>
        <v>1.244</v>
      </c>
      <c r="AE209" s="56">
        <f>100*VLOOKUP($A209,'2021'!$C$3:$G$385,AE$5,FALSE)</f>
        <v>3.8600000000000003</v>
      </c>
      <c r="AG209" s="56">
        <f>VLOOKUP($A209,'2022'!$C$3:$G$385,AG$5,FALSE)</f>
        <v>32.340000000000003</v>
      </c>
      <c r="AH209" s="56">
        <f>VLOOKUP($A209,'2022'!$C$3:$G$385,AH$5,FALSE)</f>
        <v>1.1639999999999999</v>
      </c>
      <c r="AI209" s="56">
        <f>100*VLOOKUP($A209,'2022'!$C$3:$G$385,AI$5,FALSE)</f>
        <v>3.5999999999999996</v>
      </c>
    </row>
    <row r="210" spans="1:35" x14ac:dyDescent="0.3">
      <c r="A210" t="s">
        <v>79</v>
      </c>
      <c r="B210" t="str">
        <f>VLOOKUP(A210,class!A$1:B$455,2,FALSE)</f>
        <v>Shire District</v>
      </c>
      <c r="C210" t="str">
        <f>IF(B210="Shire District",VLOOKUP(A210,counties!A$2:B$271,2,FALSE),"")</f>
        <v>East Sussex</v>
      </c>
      <c r="D210" t="str">
        <f>VLOOKUP($A210,classifications!$A$3:$C$340,3,FALSE)</f>
        <v>Predominantly Rural</v>
      </c>
      <c r="E210" s="56">
        <f>VLOOKUP($A210,'2015'!$L$3:$P$372,E$5,FALSE)</f>
        <v>44.26</v>
      </c>
      <c r="F210" s="56">
        <f>VLOOKUP($A210,'2015'!$L$3:$P$372,F$5,FALSE)</f>
        <v>11.342000000000001</v>
      </c>
      <c r="G210" s="56">
        <f>100*VLOOKUP($A210,'2015'!$L$3:$P$372,G$5,FALSE)</f>
        <v>25.629999999999995</v>
      </c>
      <c r="I210" s="56">
        <f>VLOOKUP($A210,'2016'!$L$3:$P$371,I$5,FALSE)</f>
        <v>44.52</v>
      </c>
      <c r="J210" s="56">
        <f>VLOOKUP($A210,'2016'!$L$3:$P$371,J$5,FALSE)</f>
        <v>11.25</v>
      </c>
      <c r="K210" s="56">
        <f>100*VLOOKUP($A210,'2016'!$L$3:$P$371,K$5,FALSE)</f>
        <v>25.27</v>
      </c>
      <c r="M210" s="56">
        <f>VLOOKUP($A210,'2017'!$L$3:$P$371,M$5,FALSE)</f>
        <v>44.77</v>
      </c>
      <c r="N210" s="56">
        <f>VLOOKUP($A210,'2017'!$L$3:$P$371,N$5,FALSE)</f>
        <v>11.207000000000001</v>
      </c>
      <c r="O210" s="56">
        <f>100*VLOOKUP($A210,'2017'!$L$3:$P$371,O$5,FALSE)</f>
        <v>25.03</v>
      </c>
      <c r="Q210" s="56">
        <f>VLOOKUP($A210,'2018'!$L$3:$P$371,Q$5,FALSE)</f>
        <v>44.97</v>
      </c>
      <c r="R210" s="56">
        <f>VLOOKUP($A210,'2018'!$L$3:$P$371,R$5,FALSE)</f>
        <v>10.843999999999999</v>
      </c>
      <c r="S210" s="56">
        <f>100*VLOOKUP($A210,'2018'!$L$3:$P$371,S$5,FALSE)</f>
        <v>24.11</v>
      </c>
      <c r="U210" s="56">
        <f>VLOOKUP($A210,'2019'!$L$3:$P$371,U$5,FALSE)</f>
        <v>45.24</v>
      </c>
      <c r="V210" s="56">
        <f>VLOOKUP($A210,'2019'!$L$3:$P$371,V$5,FALSE)</f>
        <v>10.803000000000001</v>
      </c>
      <c r="W210" s="56">
        <f>100*VLOOKUP($A210,'2019'!$L$3:$P$371,W$5,FALSE)</f>
        <v>23.880000000000003</v>
      </c>
      <c r="Y210" s="56">
        <f>VLOOKUP($A210,'2020'!$C$3:$G$385,Y$5,FALSE)</f>
        <v>45.48</v>
      </c>
      <c r="Z210" s="56">
        <f>VLOOKUP($A210,'2020'!$C$3:$G$385,Z$5,FALSE)</f>
        <v>11.002000000000001</v>
      </c>
      <c r="AA210" s="56">
        <f>100*VLOOKUP($A210,'2020'!$C$3:$G$385,AA$5,FALSE)</f>
        <v>24.19</v>
      </c>
      <c r="AC210" s="56">
        <f>VLOOKUP($A210,'2021'!$C$3:$G$385,AC$5,FALSE)</f>
        <v>45.7</v>
      </c>
      <c r="AD210" s="56">
        <f>VLOOKUP($A210,'2021'!$C$3:$G$385,AD$5,FALSE)</f>
        <v>10.916</v>
      </c>
      <c r="AE210" s="56">
        <f>100*VLOOKUP($A210,'2021'!$C$3:$G$385,AE$5,FALSE)</f>
        <v>23.89</v>
      </c>
      <c r="AG210" s="56">
        <f>VLOOKUP($A210,'2022'!$C$3:$G$385,AG$5,FALSE)</f>
        <v>46.02</v>
      </c>
      <c r="AH210" s="56">
        <f>VLOOKUP($A210,'2022'!$C$3:$G$385,AH$5,FALSE)</f>
        <v>10.965</v>
      </c>
      <c r="AI210" s="56">
        <f>100*VLOOKUP($A210,'2022'!$C$3:$G$385,AI$5,FALSE)</f>
        <v>23.830000000000002</v>
      </c>
    </row>
    <row r="211" spans="1:35" x14ac:dyDescent="0.3">
      <c r="A211" t="s">
        <v>341</v>
      </c>
      <c r="B211" t="str">
        <f>VLOOKUP(A211,class!A$1:B$455,2,FALSE)</f>
        <v>Metropolitan District</v>
      </c>
      <c r="C211" t="str">
        <f>IF(B211="Shire District",VLOOKUP(A211,counties!A$2:B$271,2,FALSE),"")</f>
        <v/>
      </c>
      <c r="D211" t="str">
        <f>VLOOKUP($A211,classifications!$A$3:$C$340,3,FALSE)</f>
        <v>Predominantly Urban</v>
      </c>
      <c r="E211" s="56">
        <f>VLOOKUP($A211,'2015'!$L$3:$P$372,E$5,FALSE)</f>
        <v>115.23</v>
      </c>
      <c r="F211" s="56">
        <f>VLOOKUP($A211,'2015'!$L$3:$P$372,F$5,FALSE)</f>
        <v>3.8279999999999998</v>
      </c>
      <c r="G211" s="56">
        <f>100*VLOOKUP($A211,'2015'!$L$3:$P$372,G$5,FALSE)</f>
        <v>3.32</v>
      </c>
      <c r="I211" s="56">
        <f>VLOOKUP($A211,'2016'!$L$3:$P$371,I$5,FALSE)</f>
        <v>116</v>
      </c>
      <c r="J211" s="56">
        <f>VLOOKUP($A211,'2016'!$L$3:$P$371,J$5,FALSE)</f>
        <v>3.585</v>
      </c>
      <c r="K211" s="56">
        <f>100*VLOOKUP($A211,'2016'!$L$3:$P$371,K$5,FALSE)</f>
        <v>3.09</v>
      </c>
      <c r="M211" s="56">
        <f>VLOOKUP($A211,'2017'!$L$3:$P$371,M$5,FALSE)</f>
        <v>116.7</v>
      </c>
      <c r="N211" s="56">
        <f>VLOOKUP($A211,'2017'!$L$3:$P$371,N$5,FALSE)</f>
        <v>3.766</v>
      </c>
      <c r="O211" s="56">
        <f>100*VLOOKUP($A211,'2017'!$L$3:$P$371,O$5,FALSE)</f>
        <v>3.2300000000000004</v>
      </c>
      <c r="Q211" s="56">
        <f>VLOOKUP($A211,'2018'!$L$3:$P$371,Q$5,FALSE)</f>
        <v>117.17</v>
      </c>
      <c r="R211" s="56">
        <f>VLOOKUP($A211,'2018'!$L$3:$P$371,R$5,FALSE)</f>
        <v>3.5569999999999999</v>
      </c>
      <c r="S211" s="56">
        <f>100*VLOOKUP($A211,'2018'!$L$3:$P$371,S$5,FALSE)</f>
        <v>3.04</v>
      </c>
      <c r="U211" s="56">
        <f>VLOOKUP($A211,'2019'!$L$3:$P$371,U$5,FALSE)</f>
        <v>117.67</v>
      </c>
      <c r="V211" s="56">
        <f>VLOOKUP($A211,'2019'!$L$3:$P$371,V$5,FALSE)</f>
        <v>3.415</v>
      </c>
      <c r="W211" s="56">
        <f>100*VLOOKUP($A211,'2019'!$L$3:$P$371,W$5,FALSE)</f>
        <v>2.9000000000000004</v>
      </c>
      <c r="Y211" s="56">
        <f>VLOOKUP($A211,'2020'!$C$3:$G$385,Y$5,FALSE)</f>
        <v>118.13</v>
      </c>
      <c r="Z211" s="56">
        <f>VLOOKUP($A211,'2020'!$C$3:$G$385,Z$5,FALSE)</f>
        <v>3.0579999999999998</v>
      </c>
      <c r="AA211" s="56">
        <f>100*VLOOKUP($A211,'2020'!$C$3:$G$385,AA$5,FALSE)</f>
        <v>2.59</v>
      </c>
      <c r="AC211" s="56">
        <f>VLOOKUP($A211,'2021'!$C$3:$G$385,AC$5,FALSE)</f>
        <v>118.94</v>
      </c>
      <c r="AD211" s="56">
        <f>VLOOKUP($A211,'2021'!$C$3:$G$385,AD$5,FALSE)</f>
        <v>2.992</v>
      </c>
      <c r="AE211" s="56">
        <f>100*VLOOKUP($A211,'2021'!$C$3:$G$385,AE$5,FALSE)</f>
        <v>2.52</v>
      </c>
      <c r="AG211" s="56">
        <f>VLOOKUP($A211,'2022'!$C$3:$G$385,AG$5,FALSE)</f>
        <v>119.76</v>
      </c>
      <c r="AH211" s="56">
        <f>VLOOKUP($A211,'2022'!$C$3:$G$385,AH$5,FALSE)</f>
        <v>3.0449999999999999</v>
      </c>
      <c r="AI211" s="56">
        <f>100*VLOOKUP($A211,'2022'!$C$3:$G$385,AI$5,FALSE)</f>
        <v>2.54</v>
      </c>
    </row>
    <row r="212" spans="1:35" x14ac:dyDescent="0.3">
      <c r="A212" t="s">
        <v>80</v>
      </c>
      <c r="B212" t="str">
        <f>VLOOKUP(A212,class!A$1:B$455,2,FALSE)</f>
        <v>Shire District</v>
      </c>
      <c r="C212" t="str">
        <f>IF(B212="Shire District",VLOOKUP(A212,counties!A$2:B$271,2,FALSE),"")</f>
        <v>Warwickshire</v>
      </c>
      <c r="D212" t="str">
        <f>VLOOKUP($A212,classifications!$A$3:$C$340,3,FALSE)</f>
        <v>Predominantly Urban</v>
      </c>
      <c r="E212" s="56">
        <f>VLOOKUP($A212,'2015'!$L$3:$P$372,E$5,FALSE)</f>
        <v>44.81</v>
      </c>
      <c r="F212" s="56">
        <f>VLOOKUP($A212,'2015'!$L$3:$P$372,F$5,FALSE)</f>
        <v>4.9809999999999999</v>
      </c>
      <c r="G212" s="56">
        <f>100*VLOOKUP($A212,'2015'!$L$3:$P$372,G$5,FALSE)</f>
        <v>11.12</v>
      </c>
      <c r="I212" s="56">
        <f>VLOOKUP($A212,'2016'!$L$3:$P$371,I$5,FALSE)</f>
        <v>45.23</v>
      </c>
      <c r="J212" s="56">
        <f>VLOOKUP($A212,'2016'!$L$3:$P$371,J$5,FALSE)</f>
        <v>4.7050000000000001</v>
      </c>
      <c r="K212" s="56">
        <f>100*VLOOKUP($A212,'2016'!$L$3:$P$371,K$5,FALSE)</f>
        <v>10.4</v>
      </c>
      <c r="M212" s="56">
        <f>VLOOKUP($A212,'2017'!$L$3:$P$371,M$5,FALSE)</f>
        <v>45.71</v>
      </c>
      <c r="N212" s="56">
        <f>VLOOKUP($A212,'2017'!$L$3:$P$371,N$5,FALSE)</f>
        <v>4.4290000000000003</v>
      </c>
      <c r="O212" s="56">
        <f>100*VLOOKUP($A212,'2017'!$L$3:$P$371,O$5,FALSE)</f>
        <v>9.69</v>
      </c>
      <c r="Q212" s="56">
        <f>VLOOKUP($A212,'2018'!$L$3:$P$371,Q$5,FALSE)</f>
        <v>46.3</v>
      </c>
      <c r="R212" s="56">
        <f>VLOOKUP($A212,'2018'!$L$3:$P$371,R$5,FALSE)</f>
        <v>3.198</v>
      </c>
      <c r="S212" s="56">
        <f>100*VLOOKUP($A212,'2018'!$L$3:$P$371,S$5,FALSE)</f>
        <v>6.9099999999999993</v>
      </c>
      <c r="U212" s="56">
        <f>VLOOKUP($A212,'2019'!$L$3:$P$371,U$5,FALSE)</f>
        <v>47.12</v>
      </c>
      <c r="V212" s="56">
        <f>VLOOKUP($A212,'2019'!$L$3:$P$371,V$5,FALSE)</f>
        <v>3.3460000000000001</v>
      </c>
      <c r="W212" s="56">
        <f>100*VLOOKUP($A212,'2019'!$L$3:$P$371,W$5,FALSE)</f>
        <v>7.1</v>
      </c>
      <c r="Y212" s="56">
        <f>VLOOKUP($A212,'2020'!$C$3:$G$385,Y$5,FALSE)</f>
        <v>48.17</v>
      </c>
      <c r="Z212" s="56">
        <f>VLOOKUP($A212,'2020'!$C$3:$G$385,Z$5,FALSE)</f>
        <v>4.0259999999999998</v>
      </c>
      <c r="AA212" s="56">
        <f>100*VLOOKUP($A212,'2020'!$C$3:$G$385,AA$5,FALSE)</f>
        <v>8.36</v>
      </c>
      <c r="AC212" s="56">
        <f>VLOOKUP($A212,'2021'!$C$3:$G$385,AC$5,FALSE)</f>
        <v>48.99</v>
      </c>
      <c r="AD212" s="56">
        <f>VLOOKUP($A212,'2021'!$C$3:$G$385,AD$5,FALSE)</f>
        <v>4.1639999999999997</v>
      </c>
      <c r="AE212" s="56">
        <f>100*VLOOKUP($A212,'2021'!$C$3:$G$385,AE$5,FALSE)</f>
        <v>8.5</v>
      </c>
      <c r="AG212" s="56">
        <f>VLOOKUP($A212,'2022'!$C$3:$G$385,AG$5,FALSE)</f>
        <v>49.52</v>
      </c>
      <c r="AH212" s="56">
        <f>VLOOKUP($A212,'2022'!$C$3:$G$385,AH$5,FALSE)</f>
        <v>3.9590000000000001</v>
      </c>
      <c r="AI212" s="56">
        <f>100*VLOOKUP($A212,'2022'!$C$3:$G$385,AI$5,FALSE)</f>
        <v>7.99</v>
      </c>
    </row>
    <row r="213" spans="1:35" x14ac:dyDescent="0.3">
      <c r="A213" t="s">
        <v>306</v>
      </c>
      <c r="B213" t="str">
        <f>VLOOKUP(A213,class!A$1:B$455,2,FALSE)</f>
        <v>Shire District</v>
      </c>
      <c r="C213" t="str">
        <f>IF(B213="Shire District",VLOOKUP(A213,counties!A$2:B$271,2,FALSE),"")</f>
        <v>Surrey</v>
      </c>
      <c r="D213" t="str">
        <f>VLOOKUP($A213,classifications!$A$3:$C$340,3,FALSE)</f>
        <v>Predominantly Urban</v>
      </c>
      <c r="E213" s="56">
        <f>VLOOKUP($A213,'2015'!$L$3:$P$372,E$5,FALSE)</f>
        <v>34.840000000000003</v>
      </c>
      <c r="F213" s="56">
        <f>VLOOKUP($A213,'2015'!$L$3:$P$372,F$5,FALSE)</f>
        <v>5.2309999999999999</v>
      </c>
      <c r="G213" s="56">
        <f>100*VLOOKUP($A213,'2015'!$L$3:$P$372,G$5,FALSE)</f>
        <v>15.010000000000002</v>
      </c>
      <c r="I213" s="56">
        <f>VLOOKUP($A213,'2016'!$L$3:$P$371,I$5,FALSE)</f>
        <v>35.28</v>
      </c>
      <c r="J213" s="56">
        <f>VLOOKUP($A213,'2016'!$L$3:$P$371,J$5,FALSE)</f>
        <v>5.3630000000000004</v>
      </c>
      <c r="K213" s="56">
        <f>100*VLOOKUP($A213,'2016'!$L$3:$P$371,K$5,FALSE)</f>
        <v>15.2</v>
      </c>
      <c r="M213" s="56">
        <f>VLOOKUP($A213,'2017'!$L$3:$P$371,M$5,FALSE)</f>
        <v>35.42</v>
      </c>
      <c r="N213" s="56">
        <f>VLOOKUP($A213,'2017'!$L$3:$P$371,N$5,FALSE)</f>
        <v>5.26</v>
      </c>
      <c r="O213" s="56">
        <f>100*VLOOKUP($A213,'2017'!$L$3:$P$371,O$5,FALSE)</f>
        <v>14.85</v>
      </c>
      <c r="Q213" s="56">
        <f>VLOOKUP($A213,'2018'!$L$3:$P$371,Q$5,FALSE)</f>
        <v>35.979999999999997</v>
      </c>
      <c r="R213" s="56">
        <f>VLOOKUP($A213,'2018'!$L$3:$P$371,R$5,FALSE)</f>
        <v>5.4880000000000004</v>
      </c>
      <c r="S213" s="56">
        <f>100*VLOOKUP($A213,'2018'!$L$3:$P$371,S$5,FALSE)</f>
        <v>15.25</v>
      </c>
      <c r="U213" s="56">
        <f>VLOOKUP($A213,'2019'!$L$3:$P$371,U$5,FALSE)</f>
        <v>36.85</v>
      </c>
      <c r="V213" s="56">
        <f>VLOOKUP($A213,'2019'!$L$3:$P$371,V$5,FALSE)</f>
        <v>6.1539999999999999</v>
      </c>
      <c r="W213" s="56">
        <f>100*VLOOKUP($A213,'2019'!$L$3:$P$371,W$5,FALSE)</f>
        <v>16.7</v>
      </c>
      <c r="Y213" s="56">
        <f>VLOOKUP($A213,'2020'!$C$3:$G$385,Y$5,FALSE)</f>
        <v>37.200000000000003</v>
      </c>
      <c r="Z213" s="56">
        <f>VLOOKUP($A213,'2020'!$C$3:$G$385,Z$5,FALSE)</f>
        <v>6.0229999999999997</v>
      </c>
      <c r="AA213" s="56">
        <f>100*VLOOKUP($A213,'2020'!$C$3:$G$385,AA$5,FALSE)</f>
        <v>16.189999999999998</v>
      </c>
      <c r="AC213" s="56">
        <f>VLOOKUP($A213,'2021'!$C$3:$G$385,AC$5,FALSE)</f>
        <v>37.51</v>
      </c>
      <c r="AD213" s="56">
        <f>VLOOKUP($A213,'2021'!$C$3:$G$385,AD$5,FALSE)</f>
        <v>5.9539999999999997</v>
      </c>
      <c r="AE213" s="56">
        <f>100*VLOOKUP($A213,'2021'!$C$3:$G$385,AE$5,FALSE)</f>
        <v>15.870000000000001</v>
      </c>
      <c r="AG213" s="56">
        <f>VLOOKUP($A213,'2022'!$C$3:$G$385,AG$5,FALSE)</f>
        <v>38.049999999999997</v>
      </c>
      <c r="AH213" s="56">
        <f>VLOOKUP($A213,'2022'!$C$3:$G$385,AH$5,FALSE)</f>
        <v>6.4249999999999998</v>
      </c>
      <c r="AI213" s="56">
        <f>100*VLOOKUP($A213,'2022'!$C$3:$G$385,AI$5,FALSE)</f>
        <v>16.89</v>
      </c>
    </row>
    <row r="214" spans="1:35" x14ac:dyDescent="0.3">
      <c r="A214" t="s">
        <v>285</v>
      </c>
      <c r="B214" t="str">
        <f>VLOOKUP(A214,class!A$1:B$455,2,FALSE)</f>
        <v>Shire District</v>
      </c>
      <c r="C214" t="str">
        <f>IF(B214="Shire District",VLOOKUP(A214,counties!A$2:B$271,2,FALSE),"")</f>
        <v>Nottinghamshire</v>
      </c>
      <c r="D214" t="str">
        <f>VLOOKUP($A214,classifications!$A$3:$C$340,3,FALSE)</f>
        <v>Predominantly Rural</v>
      </c>
      <c r="E214" s="56">
        <f>VLOOKUP($A214,'2015'!$L$3:$P$372,E$5,FALSE)</f>
        <v>48.3</v>
      </c>
      <c r="F214" s="56">
        <f>VLOOKUP($A214,'2015'!$L$3:$P$372,F$5,FALSE)</f>
        <v>4.21</v>
      </c>
      <c r="G214" s="56">
        <f>100*VLOOKUP($A214,'2015'!$L$3:$P$372,G$5,FALSE)</f>
        <v>8.7200000000000006</v>
      </c>
      <c r="I214" s="56">
        <f>VLOOKUP($A214,'2016'!$L$3:$P$371,I$5,FALSE)</f>
        <v>48.64</v>
      </c>
      <c r="J214" s="56">
        <f>VLOOKUP($A214,'2016'!$L$3:$P$371,J$5,FALSE)</f>
        <v>3.7730000000000001</v>
      </c>
      <c r="K214" s="56">
        <f>100*VLOOKUP($A214,'2016'!$L$3:$P$371,K$5,FALSE)</f>
        <v>7.76</v>
      </c>
      <c r="M214" s="56">
        <f>VLOOKUP($A214,'2017'!$L$3:$P$371,M$5,FALSE)</f>
        <v>49.11</v>
      </c>
      <c r="N214" s="56">
        <f>VLOOKUP($A214,'2017'!$L$3:$P$371,N$5,FALSE)</f>
        <v>3.5640000000000001</v>
      </c>
      <c r="O214" s="56">
        <f>100*VLOOKUP($A214,'2017'!$L$3:$P$371,O$5,FALSE)</f>
        <v>7.26</v>
      </c>
      <c r="Q214" s="56">
        <f>VLOOKUP($A214,'2018'!$L$3:$P$371,Q$5,FALSE)</f>
        <v>49.66</v>
      </c>
      <c r="R214" s="56">
        <f>VLOOKUP($A214,'2018'!$L$3:$P$371,R$5,FALSE)</f>
        <v>3.2759999999999998</v>
      </c>
      <c r="S214" s="56">
        <f>100*VLOOKUP($A214,'2018'!$L$3:$P$371,S$5,FALSE)</f>
        <v>6.6000000000000005</v>
      </c>
      <c r="U214" s="56">
        <f>VLOOKUP($A214,'2019'!$L$3:$P$371,U$5,FALSE)</f>
        <v>50.4</v>
      </c>
      <c r="V214" s="56">
        <f>VLOOKUP($A214,'2019'!$L$3:$P$371,V$5,FALSE)</f>
        <v>3.4780000000000002</v>
      </c>
      <c r="W214" s="56">
        <f>100*VLOOKUP($A214,'2019'!$L$3:$P$371,W$5,FALSE)</f>
        <v>6.9</v>
      </c>
      <c r="Y214" s="56">
        <f>VLOOKUP($A214,'2020'!$C$3:$G$385,Y$5,FALSE)</f>
        <v>50.93</v>
      </c>
      <c r="Z214" s="56">
        <f>VLOOKUP($A214,'2020'!$C$3:$G$385,Z$5,FALSE)</f>
        <v>3.3849999999999998</v>
      </c>
      <c r="AA214" s="56">
        <f>100*VLOOKUP($A214,'2020'!$C$3:$G$385,AA$5,FALSE)</f>
        <v>6.65</v>
      </c>
      <c r="AC214" s="56">
        <f>VLOOKUP($A214,'2021'!$C$3:$G$385,AC$5,FALSE)</f>
        <v>51.6</v>
      </c>
      <c r="AD214" s="56">
        <f>VLOOKUP($A214,'2021'!$C$3:$G$385,AD$5,FALSE)</f>
        <v>2.8969999999999998</v>
      </c>
      <c r="AE214" s="56">
        <f>100*VLOOKUP($A214,'2021'!$C$3:$G$385,AE$5,FALSE)</f>
        <v>5.6099999999999994</v>
      </c>
      <c r="AG214" s="56">
        <f>VLOOKUP($A214,'2022'!$C$3:$G$385,AG$5,FALSE)</f>
        <v>52.42</v>
      </c>
      <c r="AH214" s="56">
        <f>VLOOKUP($A214,'2022'!$C$3:$G$385,AH$5,FALSE)</f>
        <v>2.593</v>
      </c>
      <c r="AI214" s="56">
        <f>100*VLOOKUP($A214,'2022'!$C$3:$G$385,AI$5,FALSE)</f>
        <v>4.95</v>
      </c>
    </row>
    <row r="215" spans="1:35" x14ac:dyDescent="0.3">
      <c r="A215" t="s">
        <v>231</v>
      </c>
      <c r="B215" t="str">
        <f>VLOOKUP(A215,class!A$1:B$455,2,FALSE)</f>
        <v>Shire District</v>
      </c>
      <c r="C215" t="str">
        <f>IF(B215="Shire District",VLOOKUP(A215,counties!A$2:B$271,2,FALSE),"")</f>
        <v>Hampshire</v>
      </c>
      <c r="D215" t="str">
        <f>VLOOKUP($A215,classifications!$A$3:$C$340,3,FALSE)</f>
        <v>Predominantly Urban</v>
      </c>
      <c r="E215" s="56">
        <f>VLOOKUP($A215,'2015'!$L$3:$P$372,E$5,FALSE)</f>
        <v>39.06</v>
      </c>
      <c r="F215" s="56">
        <f>VLOOKUP($A215,'2015'!$L$3:$P$372,F$5,FALSE)</f>
        <v>4.2759999999999998</v>
      </c>
      <c r="G215" s="56">
        <f>100*VLOOKUP($A215,'2015'!$L$3:$P$372,G$5,FALSE)</f>
        <v>10.95</v>
      </c>
      <c r="I215" s="56">
        <f>VLOOKUP($A215,'2016'!$L$3:$P$371,I$5,FALSE)</f>
        <v>39.25</v>
      </c>
      <c r="J215" s="56">
        <f>VLOOKUP($A215,'2016'!$L$3:$P$371,J$5,FALSE)</f>
        <v>3.9689999999999999</v>
      </c>
      <c r="K215" s="56">
        <f>100*VLOOKUP($A215,'2016'!$L$3:$P$371,K$5,FALSE)</f>
        <v>10.11</v>
      </c>
      <c r="M215" s="56">
        <f>VLOOKUP($A215,'2017'!$L$3:$P$371,M$5,FALSE)</f>
        <v>39.71</v>
      </c>
      <c r="N215" s="56">
        <f>VLOOKUP($A215,'2017'!$L$3:$P$371,N$5,FALSE)</f>
        <v>4.101</v>
      </c>
      <c r="O215" s="56">
        <f>100*VLOOKUP($A215,'2017'!$L$3:$P$371,O$5,FALSE)</f>
        <v>10.33</v>
      </c>
      <c r="Q215" s="56">
        <f>VLOOKUP($A215,'2018'!$L$3:$P$371,Q$5,FALSE)</f>
        <v>40.049999999999997</v>
      </c>
      <c r="R215" s="56">
        <f>VLOOKUP($A215,'2018'!$L$3:$P$371,R$5,FALSE)</f>
        <v>3.9159999999999999</v>
      </c>
      <c r="S215" s="56">
        <f>100*VLOOKUP($A215,'2018'!$L$3:$P$371,S$5,FALSE)</f>
        <v>9.7799999999999994</v>
      </c>
      <c r="U215" s="56">
        <f>VLOOKUP($A215,'2019'!$L$3:$P$371,U$5,FALSE)</f>
        <v>40.36</v>
      </c>
      <c r="V215" s="56">
        <f>VLOOKUP($A215,'2019'!$L$3:$P$371,V$5,FALSE)</f>
        <v>3.8239999999999998</v>
      </c>
      <c r="W215" s="56">
        <f>100*VLOOKUP($A215,'2019'!$L$3:$P$371,W$5,FALSE)</f>
        <v>9.4700000000000006</v>
      </c>
      <c r="Y215" s="56">
        <f>VLOOKUP($A215,'2020'!$C$3:$G$385,Y$5,FALSE)</f>
        <v>41.06</v>
      </c>
      <c r="Z215" s="56">
        <f>VLOOKUP($A215,'2020'!$C$3:$G$385,Z$5,FALSE)</f>
        <v>4.3819999999999997</v>
      </c>
      <c r="AA215" s="56">
        <f>100*VLOOKUP($A215,'2020'!$C$3:$G$385,AA$5,FALSE)</f>
        <v>10.67</v>
      </c>
      <c r="AC215" s="56">
        <f>VLOOKUP($A215,'2021'!$C$3:$G$385,AC$5,FALSE)</f>
        <v>41.26</v>
      </c>
      <c r="AD215" s="56">
        <f>VLOOKUP($A215,'2021'!$C$3:$G$385,AD$5,FALSE)</f>
        <v>4.2290000000000001</v>
      </c>
      <c r="AE215" s="56">
        <f>100*VLOOKUP($A215,'2021'!$C$3:$G$385,AE$5,FALSE)</f>
        <v>10.25</v>
      </c>
      <c r="AG215" s="56">
        <f>VLOOKUP($A215,'2022'!$C$3:$G$385,AG$5,FALSE)</f>
        <v>41.63</v>
      </c>
      <c r="AH215" s="56">
        <f>VLOOKUP($A215,'2022'!$C$3:$G$385,AH$5,FALSE)</f>
        <v>4.3120000000000003</v>
      </c>
      <c r="AI215" s="56">
        <f>100*VLOOKUP($A215,'2022'!$C$3:$G$385,AI$5,FALSE)</f>
        <v>10.36</v>
      </c>
    </row>
    <row r="216" spans="1:35" x14ac:dyDescent="0.3">
      <c r="A216" t="s">
        <v>81</v>
      </c>
      <c r="B216" t="str">
        <f>VLOOKUP(A216,class!A$1:B$455,2,FALSE)</f>
        <v>Unitary Authority</v>
      </c>
      <c r="C216" t="str">
        <f>IF(B216="Shire District",VLOOKUP(A216,counties!A$2:B$271,2,FALSE),"")</f>
        <v/>
      </c>
      <c r="D216" t="str">
        <f>VLOOKUP($A216,classifications!$A$3:$C$340,3,FALSE)</f>
        <v>Predominantly Rural</v>
      </c>
      <c r="E216" s="56">
        <f>VLOOKUP($A216,'2015'!$L$3:$P$372,E$5,FALSE)</f>
        <v>16.53</v>
      </c>
      <c r="F216" s="56">
        <f>VLOOKUP($A216,'2015'!$L$3:$P$372,F$5,FALSE)</f>
        <v>3.3130000000000002</v>
      </c>
      <c r="G216" s="56">
        <f>100*VLOOKUP($A216,'2015'!$L$3:$P$372,G$5,FALSE)</f>
        <v>20.04</v>
      </c>
      <c r="I216" s="56">
        <f>VLOOKUP($A216,'2016'!$L$3:$P$371,I$5,FALSE)</f>
        <v>16.82</v>
      </c>
      <c r="J216" s="56">
        <f>VLOOKUP($A216,'2016'!$L$3:$P$371,J$5,FALSE)</f>
        <v>3.246</v>
      </c>
      <c r="K216" s="56">
        <f>100*VLOOKUP($A216,'2016'!$L$3:$P$371,K$5,FALSE)</f>
        <v>19.3</v>
      </c>
      <c r="M216" s="56">
        <f>VLOOKUP($A216,'2017'!$L$3:$P$371,M$5,FALSE)</f>
        <v>17.03</v>
      </c>
      <c r="N216" s="56">
        <f>VLOOKUP($A216,'2017'!$L$3:$P$371,N$5,FALSE)</f>
        <v>3.278</v>
      </c>
      <c r="O216" s="56">
        <f>100*VLOOKUP($A216,'2017'!$L$3:$P$371,O$5,FALSE)</f>
        <v>19.25</v>
      </c>
      <c r="Q216" s="56">
        <f>VLOOKUP($A216,'2018'!$L$3:$P$371,Q$5,FALSE)</f>
        <v>17.18</v>
      </c>
      <c r="R216" s="56">
        <f>VLOOKUP($A216,'2018'!$L$3:$P$371,R$5,FALSE)</f>
        <v>3.153</v>
      </c>
      <c r="S216" s="56">
        <f>100*VLOOKUP($A216,'2018'!$L$3:$P$371,S$5,FALSE)</f>
        <v>18.350000000000001</v>
      </c>
      <c r="U216" s="56">
        <f>VLOOKUP($A216,'2019'!$L$3:$P$371,U$5,FALSE)</f>
        <v>17.46</v>
      </c>
      <c r="V216" s="56">
        <f>VLOOKUP($A216,'2019'!$L$3:$P$371,V$5,FALSE)</f>
        <v>3.3410000000000002</v>
      </c>
      <c r="W216" s="56">
        <f>100*VLOOKUP($A216,'2019'!$L$3:$P$371,W$5,FALSE)</f>
        <v>19.139999999999997</v>
      </c>
      <c r="Y216" s="56">
        <f>VLOOKUP($A216,'2020'!$C$3:$G$385,Y$5,FALSE)</f>
        <v>17.600000000000001</v>
      </c>
      <c r="Z216" s="56">
        <f>VLOOKUP($A216,'2020'!$C$3:$G$385,Z$5,FALSE)</f>
        <v>3.4089999999999998</v>
      </c>
      <c r="AA216" s="56">
        <f>100*VLOOKUP($A216,'2020'!$C$3:$G$385,AA$5,FALSE)</f>
        <v>19.37</v>
      </c>
      <c r="AC216" s="56">
        <f>VLOOKUP($A216,'2021'!$C$3:$G$385,AC$5,FALSE)</f>
        <v>17.7</v>
      </c>
      <c r="AD216" s="56">
        <f>VLOOKUP($A216,'2021'!$C$3:$G$385,AD$5,FALSE)</f>
        <v>3.4279999999999999</v>
      </c>
      <c r="AE216" s="56">
        <f>100*VLOOKUP($A216,'2021'!$C$3:$G$385,AE$5,FALSE)</f>
        <v>19.37</v>
      </c>
      <c r="AG216" s="56">
        <f>VLOOKUP($A216,'2022'!$C$3:$G$385,AG$5,FALSE)</f>
        <v>17.809999999999999</v>
      </c>
      <c r="AH216" s="56">
        <f>VLOOKUP($A216,'2022'!$C$3:$G$385,AH$5,FALSE)</f>
        <v>3.4249999999999998</v>
      </c>
      <c r="AI216" s="56">
        <f>100*VLOOKUP($A216,'2022'!$C$3:$G$385,AI$5,FALSE)</f>
        <v>19.23</v>
      </c>
    </row>
    <row r="217" spans="1:35" x14ac:dyDescent="0.3">
      <c r="A217" t="s">
        <v>329</v>
      </c>
      <c r="B217" t="str">
        <f>VLOOKUP(A217,class!A$1:B$455,2,FALSE)</f>
        <v>Metropolitan District</v>
      </c>
      <c r="C217" t="str">
        <f>IF(B217="Shire District",VLOOKUP(A217,counties!A$2:B$271,2,FALSE),"")</f>
        <v/>
      </c>
      <c r="D217" t="str">
        <f>VLOOKUP($A217,classifications!$A$3:$C$340,3,FALSE)</f>
        <v>Predominantly Urban</v>
      </c>
      <c r="E217" s="56">
        <f>VLOOKUP($A217,'2015'!$L$3:$P$372,E$5,FALSE)</f>
        <v>112.54</v>
      </c>
      <c r="F217" s="56">
        <f>VLOOKUP($A217,'2015'!$L$3:$P$372,F$5,FALSE)</f>
        <v>17.718</v>
      </c>
      <c r="G217" s="56">
        <f>100*VLOOKUP($A217,'2015'!$L$3:$P$372,G$5,FALSE)</f>
        <v>15.740000000000002</v>
      </c>
      <c r="I217" s="56">
        <f>VLOOKUP($A217,'2016'!$L$3:$P$371,I$5,FALSE)</f>
        <v>113.02</v>
      </c>
      <c r="J217" s="56">
        <f>VLOOKUP($A217,'2016'!$L$3:$P$371,J$5,FALSE)</f>
        <v>16.783999999999999</v>
      </c>
      <c r="K217" s="56">
        <f>100*VLOOKUP($A217,'2016'!$L$3:$P$371,K$5,FALSE)</f>
        <v>14.85</v>
      </c>
      <c r="M217" s="56">
        <f>VLOOKUP($A217,'2017'!$L$3:$P$371,M$5,FALSE)</f>
        <v>114.7</v>
      </c>
      <c r="N217" s="56">
        <f>VLOOKUP($A217,'2017'!$L$3:$P$371,N$5,FALSE)</f>
        <v>17.823</v>
      </c>
      <c r="O217" s="56">
        <f>100*VLOOKUP($A217,'2017'!$L$3:$P$371,O$5,FALSE)</f>
        <v>15.540000000000001</v>
      </c>
      <c r="Q217" s="56">
        <f>VLOOKUP($A217,'2018'!$L$3:$P$371,Q$5,FALSE)</f>
        <v>116.44</v>
      </c>
      <c r="R217" s="56">
        <f>VLOOKUP($A217,'2018'!$L$3:$P$371,R$5,FALSE)</f>
        <v>18.911000000000001</v>
      </c>
      <c r="S217" s="56">
        <f>100*VLOOKUP($A217,'2018'!$L$3:$P$371,S$5,FALSE)</f>
        <v>16.239999999999998</v>
      </c>
      <c r="U217" s="56">
        <f>VLOOKUP($A217,'2019'!$L$3:$P$371,U$5,FALSE)</f>
        <v>119.11</v>
      </c>
      <c r="V217" s="56">
        <f>VLOOKUP($A217,'2019'!$L$3:$P$371,V$5,FALSE)</f>
        <v>20.878</v>
      </c>
      <c r="W217" s="56">
        <f>100*VLOOKUP($A217,'2019'!$L$3:$P$371,W$5,FALSE)</f>
        <v>17.53</v>
      </c>
      <c r="Y217" s="56">
        <f>VLOOKUP($A217,'2020'!$C$3:$G$385,Y$5,FALSE)</f>
        <v>121.58</v>
      </c>
      <c r="Z217" s="56">
        <f>VLOOKUP($A217,'2020'!$C$3:$G$385,Z$5,FALSE)</f>
        <v>22.83</v>
      </c>
      <c r="AA217" s="56">
        <f>100*VLOOKUP($A217,'2020'!$C$3:$G$385,AA$5,FALSE)</f>
        <v>18.78</v>
      </c>
      <c r="AC217" s="56">
        <f>VLOOKUP($A217,'2021'!$C$3:$G$385,AC$5,FALSE)</f>
        <v>123.78</v>
      </c>
      <c r="AD217" s="56">
        <f>VLOOKUP($A217,'2021'!$C$3:$G$385,AD$5,FALSE)</f>
        <v>24.675000000000001</v>
      </c>
      <c r="AE217" s="56">
        <f>100*VLOOKUP($A217,'2021'!$C$3:$G$385,AE$5,FALSE)</f>
        <v>19.93</v>
      </c>
      <c r="AG217" s="56">
        <f>VLOOKUP($A217,'2022'!$C$3:$G$385,AG$5,FALSE)</f>
        <v>127.74</v>
      </c>
      <c r="AH217" s="56">
        <f>VLOOKUP($A217,'2022'!$C$3:$G$385,AH$5,FALSE)</f>
        <v>28.2</v>
      </c>
      <c r="AI217" s="56">
        <f>100*VLOOKUP($A217,'2022'!$C$3:$G$385,AI$5,FALSE)</f>
        <v>22.08</v>
      </c>
    </row>
    <row r="218" spans="1:35" x14ac:dyDescent="0.3">
      <c r="A218" t="s">
        <v>351</v>
      </c>
      <c r="B218" t="str">
        <f>VLOOKUP(A218,class!A$1:B$455,2,FALSE)</f>
        <v>Metropolitan District</v>
      </c>
      <c r="C218" t="str">
        <f>IF(B218="Shire District",VLOOKUP(A218,counties!A$2:B$271,2,FALSE),"")</f>
        <v/>
      </c>
      <c r="D218" t="str">
        <f>VLOOKUP($A218,classifications!$A$3:$C$340,3,FALSE)</f>
        <v>Predominantly Urban</v>
      </c>
      <c r="E218" s="56">
        <f>VLOOKUP($A218,'2015'!$L$3:$P$372,E$5,FALSE)</f>
        <v>130.27000000000001</v>
      </c>
      <c r="F218" s="56">
        <f>VLOOKUP($A218,'2015'!$L$3:$P$372,F$5,FALSE)</f>
        <v>7.2480000000000002</v>
      </c>
      <c r="G218" s="56">
        <f>100*VLOOKUP($A218,'2015'!$L$3:$P$372,G$5,FALSE)</f>
        <v>5.56</v>
      </c>
      <c r="I218" s="56">
        <f>VLOOKUP($A218,'2016'!$L$3:$P$371,I$5,FALSE)</f>
        <v>131.06</v>
      </c>
      <c r="J218" s="56">
        <f>VLOOKUP($A218,'2016'!$L$3:$P$371,J$5,FALSE)</f>
        <v>7.109</v>
      </c>
      <c r="K218" s="56">
        <f>100*VLOOKUP($A218,'2016'!$L$3:$P$371,K$5,FALSE)</f>
        <v>5.42</v>
      </c>
      <c r="M218" s="56">
        <f>VLOOKUP($A218,'2017'!$L$3:$P$371,M$5,FALSE)</f>
        <v>131.79</v>
      </c>
      <c r="N218" s="56">
        <f>VLOOKUP($A218,'2017'!$L$3:$P$371,N$5,FALSE)</f>
        <v>6.9720000000000004</v>
      </c>
      <c r="O218" s="56">
        <f>100*VLOOKUP($A218,'2017'!$L$3:$P$371,O$5,FALSE)</f>
        <v>5.29</v>
      </c>
      <c r="Q218" s="56">
        <f>VLOOKUP($A218,'2018'!$L$3:$P$371,Q$5,FALSE)</f>
        <v>132.77000000000001</v>
      </c>
      <c r="R218" s="56">
        <f>VLOOKUP($A218,'2018'!$L$3:$P$371,R$5,FALSE)</f>
        <v>7.5709999999999997</v>
      </c>
      <c r="S218" s="56">
        <f>100*VLOOKUP($A218,'2018'!$L$3:$P$371,S$5,FALSE)</f>
        <v>5.7</v>
      </c>
      <c r="U218" s="56">
        <f>VLOOKUP($A218,'2019'!$L$3:$P$371,U$5,FALSE)</f>
        <v>133.61000000000001</v>
      </c>
      <c r="V218" s="56">
        <f>VLOOKUP($A218,'2019'!$L$3:$P$371,V$5,FALSE)</f>
        <v>7.9249999999999998</v>
      </c>
      <c r="W218" s="56">
        <f>100*VLOOKUP($A218,'2019'!$L$3:$P$371,W$5,FALSE)</f>
        <v>5.93</v>
      </c>
      <c r="Y218" s="56">
        <f>VLOOKUP($A218,'2020'!$C$3:$G$385,Y$5,FALSE)</f>
        <v>134.13999999999999</v>
      </c>
      <c r="Z218" s="56">
        <f>VLOOKUP($A218,'2020'!$C$3:$G$385,Z$5,FALSE)</f>
        <v>7.9059999999999997</v>
      </c>
      <c r="AA218" s="56">
        <f>100*VLOOKUP($A218,'2020'!$C$3:$G$385,AA$5,FALSE)</f>
        <v>5.89</v>
      </c>
      <c r="AC218" s="56">
        <f>VLOOKUP($A218,'2021'!$C$3:$G$385,AC$5,FALSE)</f>
        <v>134.51</v>
      </c>
      <c r="AD218" s="56">
        <f>VLOOKUP($A218,'2021'!$C$3:$G$385,AD$5,FALSE)</f>
        <v>7.7770000000000001</v>
      </c>
      <c r="AE218" s="56">
        <f>100*VLOOKUP($A218,'2021'!$C$3:$G$385,AE$5,FALSE)</f>
        <v>5.7799999999999994</v>
      </c>
      <c r="AG218" s="56">
        <f>VLOOKUP($A218,'2022'!$C$3:$G$385,AG$5,FALSE)</f>
        <v>135.26</v>
      </c>
      <c r="AH218" s="56">
        <f>VLOOKUP($A218,'2022'!$C$3:$G$385,AH$5,FALSE)</f>
        <v>8.0730000000000004</v>
      </c>
      <c r="AI218" s="56">
        <f>100*VLOOKUP($A218,'2022'!$C$3:$G$385,AI$5,FALSE)</f>
        <v>5.9700000000000006</v>
      </c>
    </row>
    <row r="219" spans="1:35" x14ac:dyDescent="0.3">
      <c r="A219" t="s">
        <v>337</v>
      </c>
      <c r="B219" t="str">
        <f>VLOOKUP(A219,class!A$1:B$455,2,FALSE)</f>
        <v>Metropolitan District</v>
      </c>
      <c r="C219" t="str">
        <f>IF(B219="Shire District",VLOOKUP(A219,counties!A$2:B$271,2,FALSE),"")</f>
        <v/>
      </c>
      <c r="D219" t="str">
        <f>VLOOKUP($A219,classifications!$A$3:$C$340,3,FALSE)</f>
        <v>Predominantly Urban</v>
      </c>
      <c r="E219" s="56">
        <f>VLOOKUP($A219,'2015'!$L$3:$P$372,E$5,FALSE)</f>
        <v>126.15</v>
      </c>
      <c r="F219" s="56">
        <f>VLOOKUP($A219,'2015'!$L$3:$P$372,F$5,FALSE)</f>
        <v>8.1340000000000003</v>
      </c>
      <c r="G219" s="56">
        <f>100*VLOOKUP($A219,'2015'!$L$3:$P$372,G$5,FALSE)</f>
        <v>6.45</v>
      </c>
      <c r="I219" s="56">
        <f>VLOOKUP($A219,'2016'!$L$3:$P$371,I$5,FALSE)</f>
        <v>126.49</v>
      </c>
      <c r="J219" s="56">
        <f>VLOOKUP($A219,'2016'!$L$3:$P$371,J$5,FALSE)</f>
        <v>8.0660000000000007</v>
      </c>
      <c r="K219" s="56">
        <f>100*VLOOKUP($A219,'2016'!$L$3:$P$371,K$5,FALSE)</f>
        <v>6.38</v>
      </c>
      <c r="M219" s="56">
        <f>VLOOKUP($A219,'2017'!$L$3:$P$371,M$5,FALSE)</f>
        <v>126.9</v>
      </c>
      <c r="N219" s="56">
        <f>VLOOKUP($A219,'2017'!$L$3:$P$371,N$5,FALSE)</f>
        <v>8.0220000000000002</v>
      </c>
      <c r="O219" s="56">
        <f>100*VLOOKUP($A219,'2017'!$L$3:$P$371,O$5,FALSE)</f>
        <v>6.32</v>
      </c>
      <c r="Q219" s="56">
        <f>VLOOKUP($A219,'2018'!$L$3:$P$371,Q$5,FALSE)</f>
        <v>127.19</v>
      </c>
      <c r="R219" s="56">
        <f>VLOOKUP($A219,'2018'!$L$3:$P$371,R$5,FALSE)</f>
        <v>7.681</v>
      </c>
      <c r="S219" s="56">
        <f>100*VLOOKUP($A219,'2018'!$L$3:$P$371,S$5,FALSE)</f>
        <v>6.04</v>
      </c>
      <c r="U219" s="56">
        <f>VLOOKUP($A219,'2019'!$L$3:$P$371,U$5,FALSE)</f>
        <v>127.79</v>
      </c>
      <c r="V219" s="56">
        <f>VLOOKUP($A219,'2019'!$L$3:$P$371,V$5,FALSE)</f>
        <v>7.5759999999999996</v>
      </c>
      <c r="W219" s="56">
        <f>100*VLOOKUP($A219,'2019'!$L$3:$P$371,W$5,FALSE)</f>
        <v>5.93</v>
      </c>
      <c r="Y219" s="56">
        <f>VLOOKUP($A219,'2020'!$C$3:$G$385,Y$5,FALSE)</f>
        <v>128.25</v>
      </c>
      <c r="Z219" s="56">
        <f>VLOOKUP($A219,'2020'!$C$3:$G$385,Z$5,FALSE)</f>
        <v>7.5110000000000001</v>
      </c>
      <c r="AA219" s="56">
        <f>100*VLOOKUP($A219,'2020'!$C$3:$G$385,AA$5,FALSE)</f>
        <v>5.86</v>
      </c>
      <c r="AC219" s="56">
        <f>VLOOKUP($A219,'2021'!$C$3:$G$385,AC$5,FALSE)</f>
        <v>128.91</v>
      </c>
      <c r="AD219" s="56">
        <f>VLOOKUP($A219,'2021'!$C$3:$G$385,AD$5,FALSE)</f>
        <v>7.4240000000000004</v>
      </c>
      <c r="AE219" s="56">
        <f>100*VLOOKUP($A219,'2021'!$C$3:$G$385,AE$5,FALSE)</f>
        <v>5.76</v>
      </c>
      <c r="AG219" s="56">
        <f>VLOOKUP($A219,'2022'!$C$3:$G$385,AG$5,FALSE)</f>
        <v>129.46</v>
      </c>
      <c r="AH219" s="56">
        <f>VLOOKUP($A219,'2022'!$C$3:$G$385,AH$5,FALSE)</f>
        <v>7.3860000000000001</v>
      </c>
      <c r="AI219" s="56">
        <f>100*VLOOKUP($A219,'2022'!$C$3:$G$385,AI$5,FALSE)</f>
        <v>5.71</v>
      </c>
    </row>
    <row r="220" spans="1:35" x14ac:dyDescent="0.3">
      <c r="A220" t="s">
        <v>248</v>
      </c>
      <c r="B220" t="str">
        <f>VLOOKUP(A220,class!A$1:B$455,2,FALSE)</f>
        <v>Shire District</v>
      </c>
      <c r="C220" t="str">
        <f>IF(B220="Shire District",VLOOKUP(A220,counties!A$2:B$271,2,FALSE),"")</f>
        <v>Kent</v>
      </c>
      <c r="D220" t="str">
        <f>VLOOKUP($A220,classifications!$A$3:$C$340,3,FALSE)</f>
        <v>Predominantly Rural</v>
      </c>
      <c r="E220" s="56">
        <f>VLOOKUP($A220,'2015'!$L$3:$P$372,E$5,FALSE)</f>
        <v>49.13</v>
      </c>
      <c r="F220" s="56">
        <f>VLOOKUP($A220,'2015'!$L$3:$P$372,F$5,FALSE)</f>
        <v>8.9459999999999997</v>
      </c>
      <c r="G220" s="56">
        <f>100*VLOOKUP($A220,'2015'!$L$3:$P$372,G$5,FALSE)</f>
        <v>18.21</v>
      </c>
      <c r="I220" s="56">
        <f>VLOOKUP($A220,'2016'!$L$3:$P$371,I$5,FALSE)</f>
        <v>49.44</v>
      </c>
      <c r="J220" s="56">
        <f>VLOOKUP($A220,'2016'!$L$3:$P$371,J$5,FALSE)</f>
        <v>8.8230000000000004</v>
      </c>
      <c r="K220" s="56">
        <f>100*VLOOKUP($A220,'2016'!$L$3:$P$371,K$5,FALSE)</f>
        <v>17.849999999999998</v>
      </c>
      <c r="M220" s="56">
        <f>VLOOKUP($A220,'2017'!$L$3:$P$371,M$5,FALSE)</f>
        <v>49.82</v>
      </c>
      <c r="N220" s="56">
        <f>VLOOKUP($A220,'2017'!$L$3:$P$371,N$5,FALSE)</f>
        <v>8.8030000000000008</v>
      </c>
      <c r="O220" s="56">
        <f>100*VLOOKUP($A220,'2017'!$L$3:$P$371,O$5,FALSE)</f>
        <v>17.669999999999998</v>
      </c>
      <c r="Q220" s="56">
        <f>VLOOKUP($A220,'2018'!$L$3:$P$371,Q$5,FALSE)</f>
        <v>50.2</v>
      </c>
      <c r="R220" s="56">
        <f>VLOOKUP($A220,'2018'!$L$3:$P$371,R$5,FALSE)</f>
        <v>8.8539999999999992</v>
      </c>
      <c r="S220" s="56">
        <f>100*VLOOKUP($A220,'2018'!$L$3:$P$371,S$5,FALSE)</f>
        <v>17.64</v>
      </c>
      <c r="U220" s="56">
        <f>VLOOKUP($A220,'2019'!$L$3:$P$371,U$5,FALSE)</f>
        <v>50.77</v>
      </c>
      <c r="V220" s="56">
        <f>VLOOKUP($A220,'2019'!$L$3:$P$371,V$5,FALSE)</f>
        <v>9.0809999999999995</v>
      </c>
      <c r="W220" s="56">
        <f>100*VLOOKUP($A220,'2019'!$L$3:$P$371,W$5,FALSE)</f>
        <v>17.89</v>
      </c>
      <c r="Y220" s="56">
        <f>VLOOKUP($A220,'2020'!$C$3:$G$385,Y$5,FALSE)</f>
        <v>51.18</v>
      </c>
      <c r="Z220" s="56">
        <f>VLOOKUP($A220,'2020'!$C$3:$G$385,Z$5,FALSE)</f>
        <v>9.3089999999999993</v>
      </c>
      <c r="AA220" s="56">
        <f>100*VLOOKUP($A220,'2020'!$C$3:$G$385,AA$5,FALSE)</f>
        <v>18.190000000000001</v>
      </c>
      <c r="AC220" s="56">
        <f>VLOOKUP($A220,'2021'!$C$3:$G$385,AC$5,FALSE)</f>
        <v>51.62</v>
      </c>
      <c r="AD220" s="56">
        <f>VLOOKUP($A220,'2021'!$C$3:$G$385,AD$5,FALSE)</f>
        <v>9.6199999999999992</v>
      </c>
      <c r="AE220" s="56">
        <f>100*VLOOKUP($A220,'2021'!$C$3:$G$385,AE$5,FALSE)</f>
        <v>18.64</v>
      </c>
      <c r="AG220" s="56">
        <f>VLOOKUP($A220,'2022'!$C$3:$G$385,AG$5,FALSE)</f>
        <v>51.91</v>
      </c>
      <c r="AH220" s="56">
        <f>VLOOKUP($A220,'2022'!$C$3:$G$385,AH$5,FALSE)</f>
        <v>9.782</v>
      </c>
      <c r="AI220" s="56">
        <f>100*VLOOKUP($A220,'2022'!$C$3:$G$385,AI$5,FALSE)</f>
        <v>18.84</v>
      </c>
    </row>
    <row r="221" spans="1:35" x14ac:dyDescent="0.3">
      <c r="A221" t="s">
        <v>342</v>
      </c>
      <c r="B221" t="str">
        <f>VLOOKUP(A221,class!A$1:B$455,2,FALSE)</f>
        <v>Metropolitan District</v>
      </c>
      <c r="C221" t="str">
        <f>IF(B221="Shire District",VLOOKUP(A221,counties!A$2:B$271,2,FALSE),"")</f>
        <v/>
      </c>
      <c r="D221" t="str">
        <f>VLOOKUP($A221,classifications!$A$3:$C$340,3,FALSE)</f>
        <v>Predominantly Urban</v>
      </c>
      <c r="E221" s="56">
        <f>VLOOKUP($A221,'2015'!$L$3:$P$372,E$5,FALSE)</f>
        <v>241.45</v>
      </c>
      <c r="F221" s="56">
        <f>VLOOKUP($A221,'2015'!$L$3:$P$372,F$5,FALSE)</f>
        <v>20.707999999999998</v>
      </c>
      <c r="G221" s="56">
        <f>100*VLOOKUP($A221,'2015'!$L$3:$P$372,G$5,FALSE)</f>
        <v>8.58</v>
      </c>
      <c r="I221" s="56">
        <f>VLOOKUP($A221,'2016'!$L$3:$P$371,I$5,FALSE)</f>
        <v>243.43</v>
      </c>
      <c r="J221" s="56">
        <f>VLOOKUP($A221,'2016'!$L$3:$P$371,J$5,FALSE)</f>
        <v>21.837</v>
      </c>
      <c r="K221" s="56">
        <f>100*VLOOKUP($A221,'2016'!$L$3:$P$371,K$5,FALSE)</f>
        <v>8.9700000000000006</v>
      </c>
      <c r="M221" s="56">
        <f>VLOOKUP($A221,'2017'!$L$3:$P$371,M$5,FALSE)</f>
        <v>245.12</v>
      </c>
      <c r="N221" s="56">
        <f>VLOOKUP($A221,'2017'!$L$3:$P$371,N$5,FALSE)</f>
        <v>22.704999999999998</v>
      </c>
      <c r="O221" s="56">
        <f>100*VLOOKUP($A221,'2017'!$L$3:$P$371,O$5,FALSE)</f>
        <v>9.26</v>
      </c>
      <c r="Q221" s="56">
        <f>VLOOKUP($A221,'2018'!$L$3:$P$371,Q$5,FALSE)</f>
        <v>247.44</v>
      </c>
      <c r="R221" s="56">
        <f>VLOOKUP($A221,'2018'!$L$3:$P$371,R$5,FALSE)</f>
        <v>24.292000000000002</v>
      </c>
      <c r="S221" s="56">
        <f>100*VLOOKUP($A221,'2018'!$L$3:$P$371,S$5,FALSE)</f>
        <v>9.82</v>
      </c>
      <c r="U221" s="56">
        <f>VLOOKUP($A221,'2019'!$L$3:$P$371,U$5,FALSE)</f>
        <v>249.9</v>
      </c>
      <c r="V221" s="56">
        <f>VLOOKUP($A221,'2019'!$L$3:$P$371,V$5,FALSE)</f>
        <v>26.071000000000002</v>
      </c>
      <c r="W221" s="56">
        <f>100*VLOOKUP($A221,'2019'!$L$3:$P$371,W$5,FALSE)</f>
        <v>10.43</v>
      </c>
      <c r="Y221" s="56">
        <f>VLOOKUP($A221,'2020'!$C$3:$G$385,Y$5,FALSE)</f>
        <v>252.5</v>
      </c>
      <c r="Z221" s="56">
        <f>VLOOKUP($A221,'2020'!$C$3:$G$385,Z$5,FALSE)</f>
        <v>28.04</v>
      </c>
      <c r="AA221" s="56">
        <f>100*VLOOKUP($A221,'2020'!$C$3:$G$385,AA$5,FALSE)</f>
        <v>11.1</v>
      </c>
      <c r="AC221" s="56">
        <f>VLOOKUP($A221,'2021'!$C$3:$G$385,AC$5,FALSE)</f>
        <v>254.59</v>
      </c>
      <c r="AD221" s="56">
        <f>VLOOKUP($A221,'2021'!$C$3:$G$385,AD$5,FALSE)</f>
        <v>29.806000000000001</v>
      </c>
      <c r="AE221" s="56">
        <f>100*VLOOKUP($A221,'2021'!$C$3:$G$385,AE$5,FALSE)</f>
        <v>11.709999999999999</v>
      </c>
      <c r="AG221" s="56">
        <f>VLOOKUP($A221,'2022'!$C$3:$G$385,AG$5,FALSE)</f>
        <v>257.52999999999997</v>
      </c>
      <c r="AH221" s="56">
        <f>VLOOKUP($A221,'2022'!$C$3:$G$385,AH$5,FALSE)</f>
        <v>32.198999999999998</v>
      </c>
      <c r="AI221" s="56">
        <f>100*VLOOKUP($A221,'2022'!$C$3:$G$385,AI$5,FALSE)</f>
        <v>12.5</v>
      </c>
    </row>
    <row r="222" spans="1:35" x14ac:dyDescent="0.3">
      <c r="A222" t="s">
        <v>86</v>
      </c>
      <c r="B222" t="str">
        <f>VLOOKUP(A222,class!A$1:B$455,2,FALSE)</f>
        <v>Unitary Authority</v>
      </c>
      <c r="C222" t="str">
        <f>IF(B222="Shire District",VLOOKUP(A222,counties!A$2:B$271,2,FALSE),"")</f>
        <v/>
      </c>
      <c r="D222" t="str">
        <f>VLOOKUP($A222,classifications!$A$3:$C$340,3,FALSE)</f>
        <v>Predominantly Rural</v>
      </c>
      <c r="E222" s="56">
        <f>VLOOKUP($A222,'2015'!$L$3:$P$372,E$5,FALSE)</f>
        <v>137.29</v>
      </c>
      <c r="F222" s="56">
        <f>VLOOKUP($A222,'2015'!$L$3:$P$372,F$5,FALSE)</f>
        <v>48.101999999999997</v>
      </c>
      <c r="G222" s="56">
        <f>100*VLOOKUP($A222,'2015'!$L$3:$P$372,G$5,FALSE)</f>
        <v>35.04</v>
      </c>
      <c r="I222" s="56">
        <f>VLOOKUP($A222,'2016'!$L$3:$P$371,I$5,FALSE)</f>
        <v>138.47</v>
      </c>
      <c r="J222" s="56">
        <f>VLOOKUP($A222,'2016'!$L$3:$P$371,J$5,FALSE)</f>
        <v>46.831000000000003</v>
      </c>
      <c r="K222" s="56">
        <f>100*VLOOKUP($A222,'2016'!$L$3:$P$371,K$5,FALSE)</f>
        <v>33.82</v>
      </c>
      <c r="M222" s="56">
        <f>VLOOKUP($A222,'2017'!$L$3:$P$371,M$5,FALSE)</f>
        <v>140.28</v>
      </c>
      <c r="N222" s="56">
        <f>VLOOKUP($A222,'2017'!$L$3:$P$371,N$5,FALSE)</f>
        <v>47.1</v>
      </c>
      <c r="O222" s="56">
        <f>100*VLOOKUP($A222,'2017'!$L$3:$P$371,O$5,FALSE)</f>
        <v>33.58</v>
      </c>
      <c r="Q222" s="56">
        <f>VLOOKUP($A222,'2018'!$L$3:$P$371,Q$5,FALSE)</f>
        <v>142.18</v>
      </c>
      <c r="R222" s="56">
        <f>VLOOKUP($A222,'2018'!$L$3:$P$371,R$5,FALSE)</f>
        <v>47.158999999999999</v>
      </c>
      <c r="S222" s="56">
        <f>100*VLOOKUP($A222,'2018'!$L$3:$P$371,S$5,FALSE)</f>
        <v>33.17</v>
      </c>
      <c r="U222" s="56">
        <f>VLOOKUP($A222,'2019'!$L$3:$P$371,U$5,FALSE)</f>
        <v>143.93</v>
      </c>
      <c r="V222" s="56">
        <f>VLOOKUP($A222,'2019'!$L$3:$P$371,V$5,FALSE)</f>
        <v>47.947000000000003</v>
      </c>
      <c r="W222" s="56">
        <f>100*VLOOKUP($A222,'2019'!$L$3:$P$371,W$5,FALSE)</f>
        <v>33.31</v>
      </c>
      <c r="Y222" s="56">
        <f>VLOOKUP($A222,'2020'!$C$3:$G$385,Y$5,FALSE)</f>
        <v>145.43</v>
      </c>
      <c r="Z222" s="56">
        <f>VLOOKUP($A222,'2020'!$C$3:$G$385,Z$5,FALSE)</f>
        <v>48.307000000000002</v>
      </c>
      <c r="AA222" s="56">
        <f>100*VLOOKUP($A222,'2020'!$C$3:$G$385,AA$5,FALSE)</f>
        <v>33.22</v>
      </c>
      <c r="AC222" s="56">
        <f>VLOOKUP($A222,'2021'!$C$3:$G$385,AC$5,FALSE)</f>
        <v>146.77000000000001</v>
      </c>
      <c r="AD222" s="56">
        <f>VLOOKUP($A222,'2021'!$C$3:$G$385,AD$5,FALSE)</f>
        <v>48.317</v>
      </c>
      <c r="AE222" s="56">
        <f>100*VLOOKUP($A222,'2021'!$C$3:$G$385,AE$5,FALSE)</f>
        <v>32.92</v>
      </c>
      <c r="AG222" s="56">
        <f>VLOOKUP($A222,'2022'!$C$3:$G$385,AG$5,FALSE)</f>
        <v>148.16</v>
      </c>
      <c r="AH222" s="56">
        <f>VLOOKUP($A222,'2022'!$C$3:$G$385,AH$5,FALSE)</f>
        <v>48.710999999999999</v>
      </c>
      <c r="AI222" s="56">
        <f>100*VLOOKUP($A222,'2022'!$C$3:$G$385,AI$5,FALSE)</f>
        <v>32.879999999999995</v>
      </c>
    </row>
    <row r="223" spans="1:35" x14ac:dyDescent="0.3">
      <c r="A223" t="s">
        <v>175</v>
      </c>
      <c r="B223" t="str">
        <f>VLOOKUP(A223,class!A$1:B$455,2,FALSE)</f>
        <v>Unitary Authority</v>
      </c>
      <c r="C223" t="str">
        <f>IF(B223="Shire District",VLOOKUP(A223,counties!A$2:B$271,2,FALSE),"")</f>
        <v/>
      </c>
      <c r="D223" t="str">
        <f>VLOOKUP($A223,classifications!$A$3:$C$340,3,FALSE)</f>
        <v>Predominantly Urban</v>
      </c>
      <c r="E223" s="56">
        <f>VLOOKUP($A223,'2015'!$L$3:$P$372,E$5,FALSE)</f>
        <v>51.72</v>
      </c>
      <c r="F223" s="56">
        <f>VLOOKUP($A223,'2015'!$L$3:$P$372,F$5,FALSE)</f>
        <v>6.8710000000000004</v>
      </c>
      <c r="G223" s="56">
        <f>100*VLOOKUP($A223,'2015'!$L$3:$P$372,G$5,FALSE)</f>
        <v>13.28</v>
      </c>
      <c r="I223" s="56">
        <f>VLOOKUP($A223,'2016'!$L$3:$P$371,I$5,FALSE)</f>
        <v>52.52</v>
      </c>
      <c r="J223" s="56">
        <f>VLOOKUP($A223,'2016'!$L$3:$P$371,J$5,FALSE)</f>
        <v>7.1230000000000002</v>
      </c>
      <c r="K223" s="56">
        <f>100*VLOOKUP($A223,'2016'!$L$3:$P$371,K$5,FALSE)</f>
        <v>13.56</v>
      </c>
      <c r="M223" s="56">
        <f>VLOOKUP($A223,'2017'!$L$3:$P$371,M$5,FALSE)</f>
        <v>53.11</v>
      </c>
      <c r="N223" s="56">
        <f>VLOOKUP($A223,'2017'!$L$3:$P$371,N$5,FALSE)</f>
        <v>7.375</v>
      </c>
      <c r="O223" s="56">
        <f>100*VLOOKUP($A223,'2017'!$L$3:$P$371,O$5,FALSE)</f>
        <v>13.889999999999999</v>
      </c>
      <c r="Q223" s="56">
        <f>VLOOKUP($A223,'2018'!$L$3:$P$371,Q$5,FALSE)</f>
        <v>53.79</v>
      </c>
      <c r="R223" s="56">
        <f>VLOOKUP($A223,'2018'!$L$3:$P$371,R$5,FALSE)</f>
        <v>7.8049999999999997</v>
      </c>
      <c r="S223" s="56">
        <f>100*VLOOKUP($A223,'2018'!$L$3:$P$371,S$5,FALSE)</f>
        <v>14.510000000000002</v>
      </c>
      <c r="U223" s="56">
        <f>VLOOKUP($A223,'2019'!$L$3:$P$371,U$5,FALSE)</f>
        <v>54.36</v>
      </c>
      <c r="V223" s="56">
        <f>VLOOKUP($A223,'2019'!$L$3:$P$371,V$5,FALSE)</f>
        <v>8.1189999999999998</v>
      </c>
      <c r="W223" s="56">
        <f>100*VLOOKUP($A223,'2019'!$L$3:$P$371,W$5,FALSE)</f>
        <v>14.940000000000001</v>
      </c>
      <c r="Y223" s="56">
        <f>VLOOKUP($A223,'2020'!$C$3:$G$385,Y$5,FALSE)</f>
        <v>54.9</v>
      </c>
      <c r="Z223" s="56">
        <f>VLOOKUP($A223,'2020'!$C$3:$G$385,Z$5,FALSE)</f>
        <v>8.4060000000000006</v>
      </c>
      <c r="AA223" s="56">
        <f>100*VLOOKUP($A223,'2020'!$C$3:$G$385,AA$5,FALSE)</f>
        <v>15.310000000000002</v>
      </c>
      <c r="AC223" s="56">
        <f>VLOOKUP($A223,'2021'!$C$3:$G$385,AC$5,FALSE)</f>
        <v>55.3</v>
      </c>
      <c r="AD223" s="56">
        <f>VLOOKUP($A223,'2021'!$C$3:$G$385,AD$5,FALSE)</f>
        <v>8.7829999999999995</v>
      </c>
      <c r="AE223" s="56">
        <f>100*VLOOKUP($A223,'2021'!$C$3:$G$385,AE$5,FALSE)</f>
        <v>15.879999999999999</v>
      </c>
      <c r="AG223" s="56">
        <f>VLOOKUP($A223,'2022'!$C$3:$G$385,AG$5,FALSE)</f>
        <v>55.72</v>
      </c>
      <c r="AH223" s="56">
        <f>VLOOKUP($A223,'2022'!$C$3:$G$385,AH$5,FALSE)</f>
        <v>9.1419999999999995</v>
      </c>
      <c r="AI223" s="56">
        <f>100*VLOOKUP($A223,'2022'!$C$3:$G$385,AI$5,FALSE)</f>
        <v>16.41</v>
      </c>
    </row>
    <row r="224" spans="1:35" x14ac:dyDescent="0.3">
      <c r="A224" t="s">
        <v>352</v>
      </c>
      <c r="B224" t="str">
        <f>VLOOKUP(A224,class!A$1:B$455,2,FALSE)</f>
        <v>Metropolitan District</v>
      </c>
      <c r="C224" t="str">
        <f>IF(B224="Shire District",VLOOKUP(A224,counties!A$2:B$271,2,FALSE),"")</f>
        <v/>
      </c>
      <c r="D224" t="str">
        <f>VLOOKUP($A224,classifications!$A$3:$C$340,3,FALSE)</f>
        <v>Predominantly Urban</v>
      </c>
      <c r="E224" s="56">
        <f>VLOOKUP($A224,'2015'!$L$3:$P$372,E$5,FALSE)</f>
        <v>89.77</v>
      </c>
      <c r="F224" s="56">
        <f>VLOOKUP($A224,'2015'!$L$3:$P$372,F$5,FALSE)</f>
        <v>7.1520000000000001</v>
      </c>
      <c r="G224" s="56">
        <f>100*VLOOKUP($A224,'2015'!$L$3:$P$372,G$5,FALSE)</f>
        <v>7.9699999999999989</v>
      </c>
      <c r="I224" s="56">
        <f>VLOOKUP($A224,'2016'!$L$3:$P$371,I$5,FALSE)</f>
        <v>90.44</v>
      </c>
      <c r="J224" s="56">
        <f>VLOOKUP($A224,'2016'!$L$3:$P$371,J$5,FALSE)</f>
        <v>6.9139999999999997</v>
      </c>
      <c r="K224" s="56">
        <f>100*VLOOKUP($A224,'2016'!$L$3:$P$371,K$5,FALSE)</f>
        <v>7.64</v>
      </c>
      <c r="M224" s="56">
        <f>VLOOKUP($A224,'2017'!$L$3:$P$371,M$5,FALSE)</f>
        <v>91.14</v>
      </c>
      <c r="N224" s="56">
        <f>VLOOKUP($A224,'2017'!$L$3:$P$371,N$5,FALSE)</f>
        <v>6.8369999999999997</v>
      </c>
      <c r="O224" s="56">
        <f>100*VLOOKUP($A224,'2017'!$L$3:$P$371,O$5,FALSE)</f>
        <v>7.5</v>
      </c>
      <c r="Q224" s="56">
        <f>VLOOKUP($A224,'2018'!$L$3:$P$371,Q$5,FALSE)</f>
        <v>91.76</v>
      </c>
      <c r="R224" s="56">
        <f>VLOOKUP($A224,'2018'!$L$3:$P$371,R$5,FALSE)</f>
        <v>6.5650000000000004</v>
      </c>
      <c r="S224" s="56">
        <f>100*VLOOKUP($A224,'2018'!$L$3:$P$371,S$5,FALSE)</f>
        <v>7.1499999999999995</v>
      </c>
      <c r="U224" s="56">
        <f>VLOOKUP($A224,'2019'!$L$3:$P$371,U$5,FALSE)</f>
        <v>92.48</v>
      </c>
      <c r="V224" s="56">
        <f>VLOOKUP($A224,'2019'!$L$3:$P$371,V$5,FALSE)</f>
        <v>6.819</v>
      </c>
      <c r="W224" s="56">
        <f>100*VLOOKUP($A224,'2019'!$L$3:$P$371,W$5,FALSE)</f>
        <v>7.37</v>
      </c>
      <c r="Y224" s="56">
        <f>VLOOKUP($A224,'2020'!$C$3:$G$385,Y$5,FALSE)</f>
        <v>93.19</v>
      </c>
      <c r="Z224" s="56">
        <f>VLOOKUP($A224,'2020'!$C$3:$G$385,Z$5,FALSE)</f>
        <v>7.2069999999999999</v>
      </c>
      <c r="AA224" s="56">
        <f>100*VLOOKUP($A224,'2020'!$C$3:$G$385,AA$5,FALSE)</f>
        <v>7.7299999999999995</v>
      </c>
      <c r="AC224" s="56">
        <f>VLOOKUP($A224,'2021'!$C$3:$G$385,AC$5,FALSE)</f>
        <v>93.66</v>
      </c>
      <c r="AD224" s="56">
        <f>VLOOKUP($A224,'2021'!$C$3:$G$385,AD$5,FALSE)</f>
        <v>7.17</v>
      </c>
      <c r="AE224" s="56">
        <f>100*VLOOKUP($A224,'2021'!$C$3:$G$385,AE$5,FALSE)</f>
        <v>7.66</v>
      </c>
      <c r="AG224" s="56">
        <f>VLOOKUP($A224,'2022'!$C$3:$G$385,AG$5,FALSE)</f>
        <v>94.53</v>
      </c>
      <c r="AH224" s="56">
        <f>VLOOKUP($A224,'2022'!$C$3:$G$385,AH$5,FALSE)</f>
        <v>7.5350000000000001</v>
      </c>
      <c r="AI224" s="56">
        <f>100*VLOOKUP($A224,'2022'!$C$3:$G$385,AI$5,FALSE)</f>
        <v>7.9699999999999989</v>
      </c>
    </row>
    <row r="225" spans="1:35" x14ac:dyDescent="0.3">
      <c r="A225" t="s">
        <v>152</v>
      </c>
      <c r="B225" t="str">
        <f>VLOOKUP(A225,class!A$1:B$455,2,FALSE)</f>
        <v>Shire County</v>
      </c>
      <c r="C225" t="str">
        <f>IF(B225="Shire District",VLOOKUP(A225,counties!A$2:B$271,2,FALSE),"")</f>
        <v/>
      </c>
      <c r="D225" t="str">
        <f>VLOOKUP($A225,classifications!$A$3:$C$340,3,FALSE)</f>
        <v>Predominantly Rural</v>
      </c>
      <c r="E225" s="56">
        <f>VLOOKUP($A225,'2015'!$L$3:$P$372,E$5,FALSE)</f>
        <v>247.97</v>
      </c>
      <c r="F225" s="56">
        <f>VLOOKUP($A225,'2015'!$L$3:$P$372,F$5,FALSE)</f>
        <v>77.265000000000001</v>
      </c>
      <c r="G225" s="56">
        <f>100*VLOOKUP($A225,'2015'!$L$3:$P$372,G$5,FALSE)</f>
        <v>31.16</v>
      </c>
      <c r="I225" s="56">
        <f>VLOOKUP($A225,'2016'!$L$3:$P$371,I$5,FALSE)</f>
        <v>250.86</v>
      </c>
      <c r="J225" s="56">
        <f>VLOOKUP($A225,'2016'!$L$3:$P$371,J$5,FALSE)</f>
        <v>75.947999999999993</v>
      </c>
      <c r="K225" s="56">
        <f>100*VLOOKUP($A225,'2016'!$L$3:$P$371,K$5,FALSE)</f>
        <v>30.28</v>
      </c>
      <c r="M225" s="56">
        <f>VLOOKUP($A225,'2017'!$L$3:$P$371,M$5,FALSE)</f>
        <v>253.56</v>
      </c>
      <c r="N225" s="56">
        <f>VLOOKUP($A225,'2017'!$L$3:$P$371,N$5,FALSE)</f>
        <v>76.432000000000002</v>
      </c>
      <c r="O225" s="56">
        <f>100*VLOOKUP($A225,'2017'!$L$3:$P$371,O$5,FALSE)</f>
        <v>30.14</v>
      </c>
      <c r="Q225" s="56">
        <f>VLOOKUP($A225,'2018'!$L$3:$P$371,Q$5,FALSE)</f>
        <v>256.01</v>
      </c>
      <c r="R225" s="56">
        <f>VLOOKUP($A225,'2018'!$L$3:$P$371,R$5,FALSE)</f>
        <v>75.760999999999996</v>
      </c>
      <c r="S225" s="56">
        <f>100*VLOOKUP($A225,'2018'!$L$3:$P$371,S$5,FALSE)</f>
        <v>29.59</v>
      </c>
      <c r="U225" s="56">
        <f>VLOOKUP($A225,'2019'!$L$3:$P$371,U$5,FALSE)</f>
        <v>258.16000000000003</v>
      </c>
      <c r="V225" s="56">
        <f>VLOOKUP($A225,'2019'!$L$3:$P$371,V$5,FALSE)</f>
        <v>75.950999999999993</v>
      </c>
      <c r="W225" s="56">
        <f>100*VLOOKUP($A225,'2019'!$L$3:$P$371,W$5,FALSE)</f>
        <v>29.42</v>
      </c>
      <c r="Y225" s="56">
        <f>VLOOKUP($A225,'2020'!$C$3:$G$385,Y$5,FALSE)</f>
        <v>260.49</v>
      </c>
      <c r="Z225" s="56">
        <f>VLOOKUP($A225,'2020'!$C$3:$G$385,Z$5,FALSE)</f>
        <v>76.48</v>
      </c>
      <c r="AA225" s="56">
        <f>100*VLOOKUP($A225,'2020'!$C$3:$G$385,AA$5,FALSE)</f>
        <v>29.360000000000003</v>
      </c>
      <c r="AC225" s="56">
        <f>VLOOKUP($A225,'2021'!$C$3:$G$385,AC$5,FALSE)</f>
        <v>262.22000000000003</v>
      </c>
      <c r="AD225" s="56">
        <f>VLOOKUP($A225,'2021'!$C$3:$G$385,AD$5,FALSE)</f>
        <v>75.986000000000004</v>
      </c>
      <c r="AE225" s="56">
        <f>100*VLOOKUP($A225,'2021'!$C$3:$G$385,AE$5,FALSE)</f>
        <v>28.98</v>
      </c>
      <c r="AG225" s="56">
        <f>VLOOKUP($A225,'2022'!$C$3:$G$385,AG$5,FALSE)</f>
        <v>264.89999999999998</v>
      </c>
      <c r="AH225" s="56">
        <f>VLOOKUP($A225,'2022'!$C$3:$G$385,AH$5,FALSE)</f>
        <v>76.765000000000001</v>
      </c>
      <c r="AI225" s="56">
        <f>100*VLOOKUP($A225,'2022'!$C$3:$G$385,AI$5,FALSE)</f>
        <v>28.98</v>
      </c>
    </row>
    <row r="226" spans="1:35" x14ac:dyDescent="0.3">
      <c r="A226" t="s">
        <v>88</v>
      </c>
      <c r="B226" t="str">
        <f>VLOOKUP(A226,class!A$1:B$455,2,FALSE)</f>
        <v>Shire District</v>
      </c>
      <c r="C226" t="str">
        <f>IF(B226="Shire District",VLOOKUP(A226,counties!A$2:B$271,2,FALSE),"")</f>
        <v>Cambridgeshire</v>
      </c>
      <c r="D226" t="str">
        <f>VLOOKUP($A226,classifications!$A$3:$C$340,3,FALSE)</f>
        <v>Predominantly Rural</v>
      </c>
      <c r="E226" s="56">
        <f>VLOOKUP($A226,'2015'!$L$3:$P$372,E$5,FALSE)</f>
        <v>64.319999999999993</v>
      </c>
      <c r="F226" s="56">
        <f>VLOOKUP($A226,'2015'!$L$3:$P$372,F$5,FALSE)</f>
        <v>19.446000000000002</v>
      </c>
      <c r="G226" s="56">
        <f>100*VLOOKUP($A226,'2015'!$L$3:$P$372,G$5,FALSE)</f>
        <v>30.23</v>
      </c>
      <c r="I226" s="56">
        <f>VLOOKUP($A226,'2016'!$L$3:$P$371,I$5,FALSE)</f>
        <v>65</v>
      </c>
      <c r="J226" s="56">
        <f>VLOOKUP($A226,'2016'!$L$3:$P$371,J$5,FALSE)</f>
        <v>19.143000000000001</v>
      </c>
      <c r="K226" s="56">
        <f>100*VLOOKUP($A226,'2016'!$L$3:$P$371,K$5,FALSE)</f>
        <v>29.45</v>
      </c>
      <c r="M226" s="56">
        <f>VLOOKUP($A226,'2017'!$L$3:$P$371,M$5,FALSE)</f>
        <v>65.510000000000005</v>
      </c>
      <c r="N226" s="56">
        <f>VLOOKUP($A226,'2017'!$L$3:$P$371,N$5,FALSE)</f>
        <v>18.812999999999999</v>
      </c>
      <c r="O226" s="56">
        <f>100*VLOOKUP($A226,'2017'!$L$3:$P$371,O$5,FALSE)</f>
        <v>28.720000000000002</v>
      </c>
      <c r="Q226" s="56">
        <f>VLOOKUP($A226,'2018'!$L$3:$P$371,Q$5,FALSE)</f>
        <v>66.27</v>
      </c>
      <c r="R226" s="56">
        <f>VLOOKUP($A226,'2018'!$L$3:$P$371,R$5,FALSE)</f>
        <v>17.977</v>
      </c>
      <c r="S226" s="56">
        <f>100*VLOOKUP($A226,'2018'!$L$3:$P$371,S$5,FALSE)</f>
        <v>27.13</v>
      </c>
      <c r="U226" s="56">
        <f>VLOOKUP($A226,'2019'!$L$3:$P$371,U$5,FALSE)</f>
        <v>67.239999999999995</v>
      </c>
      <c r="V226" s="56">
        <f>VLOOKUP($A226,'2019'!$L$3:$P$371,V$5,FALSE)</f>
        <v>18.18</v>
      </c>
      <c r="W226" s="56">
        <f>100*VLOOKUP($A226,'2019'!$L$3:$P$371,W$5,FALSE)</f>
        <v>27.04</v>
      </c>
      <c r="Y226" s="56">
        <f>VLOOKUP($A226,'2020'!$C$3:$G$385,Y$5,FALSE)</f>
        <v>68.5</v>
      </c>
      <c r="Z226" s="56">
        <f>VLOOKUP($A226,'2020'!$C$3:$G$385,Z$5,FALSE)</f>
        <v>18.902000000000001</v>
      </c>
      <c r="AA226" s="56">
        <f>100*VLOOKUP($A226,'2020'!$C$3:$G$385,AA$5,FALSE)</f>
        <v>27.589999999999996</v>
      </c>
      <c r="AC226" s="56">
        <f>VLOOKUP($A226,'2021'!$C$3:$G$385,AC$5,FALSE)</f>
        <v>69.239999999999995</v>
      </c>
      <c r="AD226" s="56">
        <f>VLOOKUP($A226,'2021'!$C$3:$G$385,AD$5,FALSE)</f>
        <v>18.385999999999999</v>
      </c>
      <c r="AE226" s="56">
        <f>100*VLOOKUP($A226,'2021'!$C$3:$G$385,AE$5,FALSE)</f>
        <v>26.55</v>
      </c>
      <c r="AG226" s="56">
        <f>VLOOKUP($A226,'2022'!$C$3:$G$385,AG$5,FALSE)</f>
        <v>70.430000000000007</v>
      </c>
      <c r="AH226" s="56">
        <f>VLOOKUP($A226,'2022'!$C$3:$G$385,AH$5,FALSE)</f>
        <v>18.614999999999998</v>
      </c>
      <c r="AI226" s="56">
        <f>100*VLOOKUP($A226,'2022'!$C$3:$G$385,AI$5,FALSE)</f>
        <v>26.43</v>
      </c>
    </row>
    <row r="227" spans="1:35" x14ac:dyDescent="0.3">
      <c r="A227" t="s">
        <v>202</v>
      </c>
      <c r="B227" t="str">
        <f>VLOOKUP(A227,class!A$1:B$455,2,FALSE)</f>
        <v>Shire District</v>
      </c>
      <c r="C227" t="str">
        <f>IF(B227="Shire District",VLOOKUP(A227,counties!A$2:B$271,2,FALSE),"")</f>
        <v>Derbyshire</v>
      </c>
      <c r="D227" t="str">
        <f>VLOOKUP($A227,classifications!$A$3:$C$340,3,FALSE)</f>
        <v>Urban with Significant Rural</v>
      </c>
      <c r="E227" s="56">
        <f>VLOOKUP($A227,'2015'!$L$3:$P$372,E$5,FALSE)</f>
        <v>41.15</v>
      </c>
      <c r="F227" s="56">
        <f>VLOOKUP($A227,'2015'!$L$3:$P$372,F$5,FALSE)</f>
        <v>4.5410000000000004</v>
      </c>
      <c r="G227" s="56">
        <f>100*VLOOKUP($A227,'2015'!$L$3:$P$372,G$5,FALSE)</f>
        <v>11.04</v>
      </c>
      <c r="I227" s="56">
        <f>VLOOKUP($A227,'2016'!$L$3:$P$371,I$5,FALSE)</f>
        <v>41.66</v>
      </c>
      <c r="J227" s="56">
        <f>VLOOKUP($A227,'2016'!$L$3:$P$371,J$5,FALSE)</f>
        <v>3.508</v>
      </c>
      <c r="K227" s="56">
        <f>100*VLOOKUP($A227,'2016'!$L$3:$P$371,K$5,FALSE)</f>
        <v>8.42</v>
      </c>
      <c r="M227" s="56">
        <f>VLOOKUP($A227,'2017'!$L$3:$P$371,M$5,FALSE)</f>
        <v>42.57</v>
      </c>
      <c r="N227" s="56">
        <f>VLOOKUP($A227,'2017'!$L$3:$P$371,N$5,FALSE)</f>
        <v>3.347</v>
      </c>
      <c r="O227" s="56">
        <f>100*VLOOKUP($A227,'2017'!$L$3:$P$371,O$5,FALSE)</f>
        <v>7.86</v>
      </c>
      <c r="Q227" s="56">
        <f>VLOOKUP($A227,'2018'!$L$3:$P$371,Q$5,FALSE)</f>
        <v>43.51</v>
      </c>
      <c r="R227" s="56">
        <f>VLOOKUP($A227,'2018'!$L$3:$P$371,R$5,FALSE)</f>
        <v>2.76</v>
      </c>
      <c r="S227" s="56">
        <f>100*VLOOKUP($A227,'2018'!$L$3:$P$371,S$5,FALSE)</f>
        <v>6.34</v>
      </c>
      <c r="U227" s="56">
        <f>VLOOKUP($A227,'2019'!$L$3:$P$371,U$5,FALSE)</f>
        <v>44.6</v>
      </c>
      <c r="V227" s="56">
        <f>VLOOKUP($A227,'2019'!$L$3:$P$371,V$5,FALSE)</f>
        <v>2.827</v>
      </c>
      <c r="W227" s="56">
        <f>100*VLOOKUP($A227,'2019'!$L$3:$P$371,W$5,FALSE)</f>
        <v>6.34</v>
      </c>
      <c r="Y227" s="56">
        <f>VLOOKUP($A227,'2020'!$C$3:$G$385,Y$5,FALSE)</f>
        <v>45.89</v>
      </c>
      <c r="Z227" s="56">
        <f>VLOOKUP($A227,'2020'!$C$3:$G$385,Z$5,FALSE)</f>
        <v>2.9140000000000001</v>
      </c>
      <c r="AA227" s="56">
        <f>100*VLOOKUP($A227,'2020'!$C$3:$G$385,AA$5,FALSE)</f>
        <v>6.35</v>
      </c>
      <c r="AC227" s="56">
        <f>VLOOKUP($A227,'2021'!$C$3:$G$385,AC$5,FALSE)</f>
        <v>46.95</v>
      </c>
      <c r="AD227" s="56">
        <f>VLOOKUP($A227,'2021'!$C$3:$G$385,AD$5,FALSE)</f>
        <v>2.996</v>
      </c>
      <c r="AE227" s="56">
        <f>100*VLOOKUP($A227,'2021'!$C$3:$G$385,AE$5,FALSE)</f>
        <v>6.38</v>
      </c>
      <c r="AG227" s="56">
        <f>VLOOKUP($A227,'2022'!$C$3:$G$385,AG$5,FALSE)</f>
        <v>48.17</v>
      </c>
      <c r="AH227" s="56">
        <f>VLOOKUP($A227,'2022'!$C$3:$G$385,AH$5,FALSE)</f>
        <v>3.1859999999999999</v>
      </c>
      <c r="AI227" s="56">
        <f>100*VLOOKUP($A227,'2022'!$C$3:$G$385,AI$5,FALSE)</f>
        <v>6.61</v>
      </c>
    </row>
    <row r="228" spans="1:35" x14ac:dyDescent="0.3">
      <c r="A228" t="s">
        <v>159</v>
      </c>
      <c r="B228" t="str">
        <f>VLOOKUP(A228,class!A$1:B$455,2,FALSE)</f>
        <v>Unitary Authority</v>
      </c>
      <c r="C228" t="str">
        <f>IF(B228="Shire District",VLOOKUP(A228,counties!A$2:B$271,2,FALSE),"")</f>
        <v/>
      </c>
      <c r="D228" t="str">
        <f>VLOOKUP($A228,classifications!$A$3:$C$340,3,FALSE)</f>
        <v>Predominantly Urban</v>
      </c>
      <c r="E228" s="56">
        <f>VLOOKUP($A228,'2015'!$L$3:$P$372,E$5,FALSE)</f>
        <v>113.08</v>
      </c>
      <c r="F228" s="56">
        <f>VLOOKUP($A228,'2015'!$L$3:$P$372,F$5,FALSE)</f>
        <v>16.605</v>
      </c>
      <c r="G228" s="56">
        <f>100*VLOOKUP($A228,'2015'!$L$3:$P$372,G$5,FALSE)</f>
        <v>14.680000000000001</v>
      </c>
      <c r="I228" s="56">
        <f>VLOOKUP($A228,'2016'!$L$3:$P$371,I$5,FALSE)</f>
        <v>114.37</v>
      </c>
      <c r="J228" s="56">
        <f>VLOOKUP($A228,'2016'!$L$3:$P$371,J$5,FALSE)</f>
        <v>14.863</v>
      </c>
      <c r="K228" s="56">
        <f>100*VLOOKUP($A228,'2016'!$L$3:$P$371,K$5,FALSE)</f>
        <v>13</v>
      </c>
      <c r="M228" s="56">
        <f>VLOOKUP($A228,'2017'!$L$3:$P$371,M$5,FALSE)</f>
        <v>115.8</v>
      </c>
      <c r="N228" s="56">
        <f>VLOOKUP($A228,'2017'!$L$3:$P$371,N$5,FALSE)</f>
        <v>14.625</v>
      </c>
      <c r="O228" s="56">
        <f>100*VLOOKUP($A228,'2017'!$L$3:$P$371,O$5,FALSE)</f>
        <v>12.629999999999999</v>
      </c>
      <c r="Q228" s="56">
        <f>VLOOKUP($A228,'2018'!$L$3:$P$371,Q$5,FALSE)</f>
        <v>117.37</v>
      </c>
      <c r="R228" s="56">
        <f>VLOOKUP($A228,'2018'!$L$3:$P$371,R$5,FALSE)</f>
        <v>14.179</v>
      </c>
      <c r="S228" s="56">
        <f>100*VLOOKUP($A228,'2018'!$L$3:$P$371,S$5,FALSE)</f>
        <v>12.08</v>
      </c>
      <c r="U228" s="56">
        <f>VLOOKUP($A228,'2019'!$L$3:$P$371,U$5,FALSE)</f>
        <v>118.75</v>
      </c>
      <c r="V228" s="56">
        <f>VLOOKUP($A228,'2019'!$L$3:$P$371,V$5,FALSE)</f>
        <v>13.557</v>
      </c>
      <c r="W228" s="56">
        <f>100*VLOOKUP($A228,'2019'!$L$3:$P$371,W$5,FALSE)</f>
        <v>11.42</v>
      </c>
      <c r="Y228" s="56">
        <f>VLOOKUP($A228,'2020'!$C$3:$G$385,Y$5,FALSE)</f>
        <v>120.91</v>
      </c>
      <c r="Z228" s="56">
        <f>VLOOKUP($A228,'2020'!$C$3:$G$385,Z$5,FALSE)</f>
        <v>14.567</v>
      </c>
      <c r="AA228" s="56">
        <f>100*VLOOKUP($A228,'2020'!$C$3:$G$385,AA$5,FALSE)</f>
        <v>12.049999999999999</v>
      </c>
      <c r="AC228" s="56">
        <f>VLOOKUP($A228,'2021'!$C$3:$G$385,AC$5,FALSE)</f>
        <v>122.23</v>
      </c>
      <c r="AD228" s="56">
        <f>VLOOKUP($A228,'2021'!$C$3:$G$385,AD$5,FALSE)</f>
        <v>14.275</v>
      </c>
      <c r="AE228" s="56">
        <f>100*VLOOKUP($A228,'2021'!$C$3:$G$385,AE$5,FALSE)</f>
        <v>11.68</v>
      </c>
      <c r="AG228" s="56">
        <f>VLOOKUP($A228,'2022'!$C$3:$G$385,AG$5,FALSE)</f>
        <v>123.95</v>
      </c>
      <c r="AH228" s="56">
        <f>VLOOKUP($A228,'2022'!$C$3:$G$385,AH$5,FALSE)</f>
        <v>14.464</v>
      </c>
      <c r="AI228" s="56">
        <f>100*VLOOKUP($A228,'2022'!$C$3:$G$385,AI$5,FALSE)</f>
        <v>11.67</v>
      </c>
    </row>
    <row r="229" spans="1:35" x14ac:dyDescent="0.3">
      <c r="A229" t="s">
        <v>89</v>
      </c>
      <c r="B229" t="str">
        <f>VLOOKUP(A229,class!A$1:B$455,2,FALSE)</f>
        <v>Shire District</v>
      </c>
      <c r="C229" t="str">
        <f>IF(B229="Shire District",VLOOKUP(A229,counties!A$2:B$271,2,FALSE),"")</f>
        <v>Devon</v>
      </c>
      <c r="D229" t="str">
        <f>VLOOKUP($A229,classifications!$A$3:$C$340,3,FALSE)</f>
        <v>Predominantly Rural</v>
      </c>
      <c r="E229" s="56">
        <f>VLOOKUP($A229,'2015'!$L$3:$P$372,E$5,FALSE)</f>
        <v>43.21</v>
      </c>
      <c r="F229" s="56">
        <f>VLOOKUP($A229,'2015'!$L$3:$P$372,F$5,FALSE)</f>
        <v>18.28</v>
      </c>
      <c r="G229" s="56">
        <f>100*VLOOKUP($A229,'2015'!$L$3:$P$372,G$5,FALSE)</f>
        <v>42.309999999999995</v>
      </c>
      <c r="I229" s="56">
        <f>VLOOKUP($A229,'2016'!$L$3:$P$371,I$5,FALSE)</f>
        <v>43.48</v>
      </c>
      <c r="J229" s="56">
        <f>VLOOKUP($A229,'2016'!$L$3:$P$371,J$5,FALSE)</f>
        <v>17.992000000000001</v>
      </c>
      <c r="K229" s="56">
        <f>100*VLOOKUP($A229,'2016'!$L$3:$P$371,K$5,FALSE)</f>
        <v>41.38</v>
      </c>
      <c r="M229" s="56">
        <f>VLOOKUP($A229,'2017'!$L$3:$P$371,M$5,FALSE)</f>
        <v>43.77</v>
      </c>
      <c r="N229" s="56">
        <f>VLOOKUP($A229,'2017'!$L$3:$P$371,N$5,FALSE)</f>
        <v>17.872</v>
      </c>
      <c r="O229" s="56">
        <f>100*VLOOKUP($A229,'2017'!$L$3:$P$371,O$5,FALSE)</f>
        <v>40.83</v>
      </c>
      <c r="Q229" s="56">
        <f>VLOOKUP($A229,'2018'!$L$3:$P$371,Q$5,FALSE)</f>
        <v>44.14</v>
      </c>
      <c r="R229" s="56">
        <f>VLOOKUP($A229,'2018'!$L$3:$P$371,R$5,FALSE)</f>
        <v>17.771000000000001</v>
      </c>
      <c r="S229" s="56">
        <f>100*VLOOKUP($A229,'2018'!$L$3:$P$371,S$5,FALSE)</f>
        <v>40.26</v>
      </c>
      <c r="U229" s="56">
        <f>VLOOKUP($A229,'2019'!$L$3:$P$371,U$5,FALSE)</f>
        <v>44.39</v>
      </c>
      <c r="V229" s="56">
        <f>VLOOKUP($A229,'2019'!$L$3:$P$371,V$5,FALSE)</f>
        <v>17.507000000000001</v>
      </c>
      <c r="W229" s="56">
        <f>100*VLOOKUP($A229,'2019'!$L$3:$P$371,W$5,FALSE)</f>
        <v>39.44</v>
      </c>
      <c r="Y229" s="56">
        <f>VLOOKUP($A229,'2020'!$C$3:$G$385,Y$5,FALSE)</f>
        <v>44.96</v>
      </c>
      <c r="Z229" s="56">
        <f>VLOOKUP($A229,'2020'!$C$3:$G$385,Z$5,FALSE)</f>
        <v>17.619</v>
      </c>
      <c r="AA229" s="56">
        <f>100*VLOOKUP($A229,'2020'!$C$3:$G$385,AA$5,FALSE)</f>
        <v>39.190000000000005</v>
      </c>
      <c r="AC229" s="56">
        <f>VLOOKUP($A229,'2021'!$C$3:$G$385,AC$5,FALSE)</f>
        <v>45.3</v>
      </c>
      <c r="AD229" s="56">
        <f>VLOOKUP($A229,'2021'!$C$3:$G$385,AD$5,FALSE)</f>
        <v>17.420000000000002</v>
      </c>
      <c r="AE229" s="56">
        <f>100*VLOOKUP($A229,'2021'!$C$3:$G$385,AE$5,FALSE)</f>
        <v>38.450000000000003</v>
      </c>
      <c r="AG229" s="56">
        <f>VLOOKUP($A229,'2022'!$C$3:$G$385,AG$5,FALSE)</f>
        <v>45.72</v>
      </c>
      <c r="AH229" s="56">
        <f>VLOOKUP($A229,'2022'!$C$3:$G$385,AH$5,FALSE)</f>
        <v>17.359000000000002</v>
      </c>
      <c r="AI229" s="56">
        <f>100*VLOOKUP($A229,'2022'!$C$3:$G$385,AI$5,FALSE)</f>
        <v>37.97</v>
      </c>
    </row>
    <row r="230" spans="1:35" x14ac:dyDescent="0.3">
      <c r="A230" t="s">
        <v>90</v>
      </c>
      <c r="B230" t="str">
        <f>VLOOKUP(A230,class!A$1:B$455,2,FALSE)</f>
        <v>Shire District</v>
      </c>
      <c r="C230" t="str">
        <f>IF(B230="Shire District",VLOOKUP(A230,counties!A$2:B$271,2,FALSE),"")</f>
        <v>Lincolnshire</v>
      </c>
      <c r="D230" t="str">
        <f>VLOOKUP($A230,classifications!$A$3:$C$340,3,FALSE)</f>
        <v>Predominantly Rural</v>
      </c>
      <c r="E230" s="56">
        <f>VLOOKUP($A230,'2015'!$L$3:$P$372,E$5,FALSE)</f>
        <v>39.450000000000003</v>
      </c>
      <c r="F230" s="56">
        <f>VLOOKUP($A230,'2015'!$L$3:$P$372,F$5,FALSE)</f>
        <v>11.374000000000001</v>
      </c>
      <c r="G230" s="56">
        <f>100*VLOOKUP($A230,'2015'!$L$3:$P$372,G$5,FALSE)</f>
        <v>28.83</v>
      </c>
      <c r="I230" s="56">
        <f>VLOOKUP($A230,'2016'!$L$3:$P$371,I$5,FALSE)</f>
        <v>39.76</v>
      </c>
      <c r="J230" s="56">
        <f>VLOOKUP($A230,'2016'!$L$3:$P$371,J$5,FALSE)</f>
        <v>11.199</v>
      </c>
      <c r="K230" s="56">
        <f>100*VLOOKUP($A230,'2016'!$L$3:$P$371,K$5,FALSE)</f>
        <v>28.17</v>
      </c>
      <c r="M230" s="56">
        <f>VLOOKUP($A230,'2017'!$L$3:$P$371,M$5,FALSE)</f>
        <v>40.07</v>
      </c>
      <c r="N230" s="56">
        <f>VLOOKUP($A230,'2017'!$L$3:$P$371,N$5,FALSE)</f>
        <v>11.026</v>
      </c>
      <c r="O230" s="56">
        <f>100*VLOOKUP($A230,'2017'!$L$3:$P$371,O$5,FALSE)</f>
        <v>27.52</v>
      </c>
      <c r="Q230" s="56">
        <f>VLOOKUP($A230,'2018'!$L$3:$P$371,Q$5,FALSE)</f>
        <v>40.5</v>
      </c>
      <c r="R230" s="56">
        <f>VLOOKUP($A230,'2018'!$L$3:$P$371,R$5,FALSE)</f>
        <v>10.568</v>
      </c>
      <c r="S230" s="56">
        <f>100*VLOOKUP($A230,'2018'!$L$3:$P$371,S$5,FALSE)</f>
        <v>26.090000000000003</v>
      </c>
      <c r="U230" s="56">
        <f>VLOOKUP($A230,'2019'!$L$3:$P$371,U$5,FALSE)</f>
        <v>41.05</v>
      </c>
      <c r="V230" s="56">
        <f>VLOOKUP($A230,'2019'!$L$3:$P$371,V$5,FALSE)</f>
        <v>10.670999999999999</v>
      </c>
      <c r="W230" s="56">
        <f>100*VLOOKUP($A230,'2019'!$L$3:$P$371,W$5,FALSE)</f>
        <v>26</v>
      </c>
      <c r="Y230" s="56">
        <f>VLOOKUP($A230,'2020'!$C$3:$G$385,Y$5,FALSE)</f>
        <v>41.59</v>
      </c>
      <c r="Z230" s="56">
        <f>VLOOKUP($A230,'2020'!$C$3:$G$385,Z$5,FALSE)</f>
        <v>10.778</v>
      </c>
      <c r="AA230" s="56">
        <f>100*VLOOKUP($A230,'2020'!$C$3:$G$385,AA$5,FALSE)</f>
        <v>25.91</v>
      </c>
      <c r="AC230" s="56">
        <f>VLOOKUP($A230,'2021'!$C$3:$G$385,AC$5,FALSE)</f>
        <v>42.16</v>
      </c>
      <c r="AD230" s="56">
        <f>VLOOKUP($A230,'2021'!$C$3:$G$385,AD$5,FALSE)</f>
        <v>10.698</v>
      </c>
      <c r="AE230" s="56">
        <f>100*VLOOKUP($A230,'2021'!$C$3:$G$385,AE$5,FALSE)</f>
        <v>25.369999999999997</v>
      </c>
      <c r="AG230" s="56">
        <f>VLOOKUP($A230,'2022'!$C$3:$G$385,AG$5,FALSE)</f>
        <v>42.81</v>
      </c>
      <c r="AH230" s="56">
        <f>VLOOKUP($A230,'2022'!$C$3:$G$385,AH$5,FALSE)</f>
        <v>10.775</v>
      </c>
      <c r="AI230" s="56">
        <f>100*VLOOKUP($A230,'2022'!$C$3:$G$385,AI$5,FALSE)</f>
        <v>25.169999999999998</v>
      </c>
    </row>
    <row r="231" spans="1:35" x14ac:dyDescent="0.3">
      <c r="A231" t="s">
        <v>91</v>
      </c>
      <c r="B231" t="str">
        <f>VLOOKUP(A231,class!A$1:B$455,2,FALSE)</f>
        <v>Shire District</v>
      </c>
      <c r="C231" t="str">
        <f>IF(B231="Shire District",VLOOKUP(A231,counties!A$2:B$271,2,FALSE),"")</f>
        <v>Lincolnshire</v>
      </c>
      <c r="D231" t="str">
        <f>VLOOKUP($A231,classifications!$A$3:$C$340,3,FALSE)</f>
        <v>Predominantly Rural</v>
      </c>
      <c r="E231" s="56">
        <f>VLOOKUP($A231,'2015'!$L$3:$P$372,E$5,FALSE)</f>
        <v>61.89</v>
      </c>
      <c r="F231" s="56">
        <f>VLOOKUP($A231,'2015'!$L$3:$P$372,F$5,FALSE)</f>
        <v>14.234</v>
      </c>
      <c r="G231" s="56">
        <f>100*VLOOKUP($A231,'2015'!$L$3:$P$372,G$5,FALSE)</f>
        <v>23</v>
      </c>
      <c r="I231" s="56">
        <f>VLOOKUP($A231,'2016'!$L$3:$P$371,I$5,FALSE)</f>
        <v>62.47</v>
      </c>
      <c r="J231" s="56">
        <f>VLOOKUP($A231,'2016'!$L$3:$P$371,J$5,FALSE)</f>
        <v>13.989000000000001</v>
      </c>
      <c r="K231" s="56">
        <f>100*VLOOKUP($A231,'2016'!$L$3:$P$371,K$5,FALSE)</f>
        <v>22.39</v>
      </c>
      <c r="M231" s="56">
        <f>VLOOKUP($A231,'2017'!$L$3:$P$371,M$5,FALSE)</f>
        <v>63.05</v>
      </c>
      <c r="N231" s="56">
        <f>VLOOKUP($A231,'2017'!$L$3:$P$371,N$5,FALSE)</f>
        <v>13.92</v>
      </c>
      <c r="O231" s="56">
        <f>100*VLOOKUP($A231,'2017'!$L$3:$P$371,O$5,FALSE)</f>
        <v>22.08</v>
      </c>
      <c r="Q231" s="56">
        <f>VLOOKUP($A231,'2018'!$L$3:$P$371,Q$5,FALSE)</f>
        <v>63.72</v>
      </c>
      <c r="R231" s="56">
        <f>VLOOKUP($A231,'2018'!$L$3:$P$371,R$5,FALSE)</f>
        <v>13.881</v>
      </c>
      <c r="S231" s="56">
        <f>100*VLOOKUP($A231,'2018'!$L$3:$P$371,S$5,FALSE)</f>
        <v>21.78</v>
      </c>
      <c r="U231" s="56">
        <f>VLOOKUP($A231,'2019'!$L$3:$P$371,U$5,FALSE)</f>
        <v>64.290000000000006</v>
      </c>
      <c r="V231" s="56">
        <f>VLOOKUP($A231,'2019'!$L$3:$P$371,V$5,FALSE)</f>
        <v>13.935</v>
      </c>
      <c r="W231" s="56">
        <f>100*VLOOKUP($A231,'2019'!$L$3:$P$371,W$5,FALSE)</f>
        <v>21.68</v>
      </c>
      <c r="Y231" s="56">
        <f>VLOOKUP($A231,'2020'!$C$3:$G$385,Y$5,FALSE)</f>
        <v>64.94</v>
      </c>
      <c r="Z231" s="56">
        <f>VLOOKUP($A231,'2020'!$C$3:$G$385,Z$5,FALSE)</f>
        <v>14.247</v>
      </c>
      <c r="AA231" s="56">
        <f>100*VLOOKUP($A231,'2020'!$C$3:$G$385,AA$5,FALSE)</f>
        <v>21.94</v>
      </c>
      <c r="AC231" s="56">
        <f>VLOOKUP($A231,'2021'!$C$3:$G$385,AC$5,FALSE)</f>
        <v>65.39</v>
      </c>
      <c r="AD231" s="56">
        <f>VLOOKUP($A231,'2021'!$C$3:$G$385,AD$5,FALSE)</f>
        <v>14.154</v>
      </c>
      <c r="AE231" s="56">
        <f>100*VLOOKUP($A231,'2021'!$C$3:$G$385,AE$5,FALSE)</f>
        <v>21.65</v>
      </c>
      <c r="AG231" s="56">
        <f>VLOOKUP($A231,'2022'!$C$3:$G$385,AG$5,FALSE)</f>
        <v>65.88</v>
      </c>
      <c r="AH231" s="56">
        <f>VLOOKUP($A231,'2022'!$C$3:$G$385,AH$5,FALSE)</f>
        <v>13.882</v>
      </c>
      <c r="AI231" s="56">
        <f>100*VLOOKUP($A231,'2022'!$C$3:$G$385,AI$5,FALSE)</f>
        <v>21.07</v>
      </c>
    </row>
    <row r="232" spans="1:35" x14ac:dyDescent="0.3">
      <c r="A232" t="s">
        <v>93</v>
      </c>
      <c r="B232" t="str">
        <f>VLOOKUP(A232,class!A$1:B$455,2,FALSE)</f>
        <v>Shire District</v>
      </c>
      <c r="C232" t="str">
        <f>IF(B232="Shire District",VLOOKUP(A232,counties!A$2:B$271,2,FALSE),"")</f>
        <v>Norfolk</v>
      </c>
      <c r="D232" t="str">
        <f>VLOOKUP($A232,classifications!$A$3:$C$340,3,FALSE)</f>
        <v>Predominantly Rural</v>
      </c>
      <c r="E232" s="56">
        <f>VLOOKUP($A232,'2015'!$L$3:$P$372,E$5,FALSE)</f>
        <v>57.77</v>
      </c>
      <c r="F232" s="56">
        <f>VLOOKUP($A232,'2015'!$L$3:$P$372,F$5,FALSE)</f>
        <v>26.86</v>
      </c>
      <c r="G232" s="56">
        <f>100*VLOOKUP($A232,'2015'!$L$3:$P$372,G$5,FALSE)</f>
        <v>46.489999999999995</v>
      </c>
      <c r="I232" s="56">
        <f>VLOOKUP($A232,'2016'!$L$3:$P$371,I$5,FALSE)</f>
        <v>58.48</v>
      </c>
      <c r="J232" s="56">
        <f>VLOOKUP($A232,'2016'!$L$3:$P$371,J$5,FALSE)</f>
        <v>25.824999999999999</v>
      </c>
      <c r="K232" s="56">
        <f>100*VLOOKUP($A232,'2016'!$L$3:$P$371,K$5,FALSE)</f>
        <v>44.16</v>
      </c>
      <c r="M232" s="56">
        <f>VLOOKUP($A232,'2017'!$L$3:$P$371,M$5,FALSE)</f>
        <v>59.5</v>
      </c>
      <c r="N232" s="56">
        <f>VLOOKUP($A232,'2017'!$L$3:$P$371,N$5,FALSE)</f>
        <v>25.841000000000001</v>
      </c>
      <c r="O232" s="56">
        <f>100*VLOOKUP($A232,'2017'!$L$3:$P$371,O$5,FALSE)</f>
        <v>43.43</v>
      </c>
      <c r="Q232" s="56">
        <f>VLOOKUP($A232,'2018'!$L$3:$P$371,Q$5,FALSE)</f>
        <v>60.74</v>
      </c>
      <c r="R232" s="56">
        <f>VLOOKUP($A232,'2018'!$L$3:$P$371,R$5,FALSE)</f>
        <v>25.794</v>
      </c>
      <c r="S232" s="56">
        <f>100*VLOOKUP($A232,'2018'!$L$3:$P$371,S$5,FALSE)</f>
        <v>42.47</v>
      </c>
      <c r="U232" s="56">
        <f>VLOOKUP($A232,'2019'!$L$3:$P$371,U$5,FALSE)</f>
        <v>61.92</v>
      </c>
      <c r="V232" s="56">
        <f>VLOOKUP($A232,'2019'!$L$3:$P$371,V$5,FALSE)</f>
        <v>26.08</v>
      </c>
      <c r="W232" s="56">
        <f>100*VLOOKUP($A232,'2019'!$L$3:$P$371,W$5,FALSE)</f>
        <v>42.120000000000005</v>
      </c>
      <c r="Y232" s="56">
        <f>VLOOKUP($A232,'2020'!$C$3:$G$385,Y$5,FALSE)</f>
        <v>62.95</v>
      </c>
      <c r="Z232" s="56">
        <f>VLOOKUP($A232,'2020'!$C$3:$G$385,Z$5,FALSE)</f>
        <v>26.806000000000001</v>
      </c>
      <c r="AA232" s="56">
        <f>100*VLOOKUP($A232,'2020'!$C$3:$G$385,AA$5,FALSE)</f>
        <v>42.58</v>
      </c>
      <c r="AC232" s="56">
        <f>VLOOKUP($A232,'2021'!$C$3:$G$385,AC$5,FALSE)</f>
        <v>63.9</v>
      </c>
      <c r="AD232" s="56">
        <f>VLOOKUP($A232,'2021'!$C$3:$G$385,AD$5,FALSE)</f>
        <v>26.785</v>
      </c>
      <c r="AE232" s="56">
        <f>100*VLOOKUP($A232,'2021'!$C$3:$G$385,AE$5,FALSE)</f>
        <v>41.92</v>
      </c>
      <c r="AG232" s="56">
        <f>VLOOKUP($A232,'2022'!$C$3:$G$385,AG$5,FALSE)</f>
        <v>64.73</v>
      </c>
      <c r="AH232" s="56">
        <f>VLOOKUP($A232,'2022'!$C$3:$G$385,AH$5,FALSE)</f>
        <v>26.971</v>
      </c>
      <c r="AI232" s="56">
        <f>100*VLOOKUP($A232,'2022'!$C$3:$G$385,AI$5,FALSE)</f>
        <v>41.67</v>
      </c>
    </row>
    <row r="233" spans="1:35" x14ac:dyDescent="0.3">
      <c r="A233" t="s">
        <v>94</v>
      </c>
      <c r="B233" t="str">
        <f>VLOOKUP(A233,class!A$1:B$455,2,FALSE)</f>
        <v>Shire District</v>
      </c>
      <c r="C233" t="str">
        <f>IF(B233="Shire District",VLOOKUP(A233,counties!A$2:B$271,2,FALSE),"")</f>
        <v>Oxfordshire</v>
      </c>
      <c r="D233" t="str">
        <f>VLOOKUP($A233,classifications!$A$3:$C$340,3,FALSE)</f>
        <v>Predominantly Rural</v>
      </c>
      <c r="E233" s="56">
        <f>VLOOKUP($A233,'2015'!$L$3:$P$372,E$5,FALSE)</f>
        <v>58.48</v>
      </c>
      <c r="F233" s="56">
        <f>VLOOKUP($A233,'2015'!$L$3:$P$372,F$5,FALSE)</f>
        <v>13.348000000000001</v>
      </c>
      <c r="G233" s="56">
        <f>100*VLOOKUP($A233,'2015'!$L$3:$P$372,G$5,FALSE)</f>
        <v>22.82</v>
      </c>
      <c r="I233" s="56">
        <f>VLOOKUP($A233,'2016'!$L$3:$P$371,I$5,FALSE)</f>
        <v>59.11</v>
      </c>
      <c r="J233" s="56">
        <f>VLOOKUP($A233,'2016'!$L$3:$P$371,J$5,FALSE)</f>
        <v>12.146000000000001</v>
      </c>
      <c r="K233" s="56">
        <f>100*VLOOKUP($A233,'2016'!$L$3:$P$371,K$5,FALSE)</f>
        <v>20.549999999999997</v>
      </c>
      <c r="M233" s="56">
        <f>VLOOKUP($A233,'2017'!$L$3:$P$371,M$5,FALSE)</f>
        <v>59.69</v>
      </c>
      <c r="N233" s="56">
        <f>VLOOKUP($A233,'2017'!$L$3:$P$371,N$5,FALSE)</f>
        <v>11.394</v>
      </c>
      <c r="O233" s="56">
        <f>100*VLOOKUP($A233,'2017'!$L$3:$P$371,O$5,FALSE)</f>
        <v>19.09</v>
      </c>
      <c r="Q233" s="56">
        <f>VLOOKUP($A233,'2018'!$L$3:$P$371,Q$5,FALSE)</f>
        <v>60.09</v>
      </c>
      <c r="R233" s="56">
        <f>VLOOKUP($A233,'2018'!$L$3:$P$371,R$5,FALSE)</f>
        <v>10.247</v>
      </c>
      <c r="S233" s="56">
        <f>100*VLOOKUP($A233,'2018'!$L$3:$P$371,S$5,FALSE)</f>
        <v>17.05</v>
      </c>
      <c r="U233" s="56">
        <f>VLOOKUP($A233,'2019'!$L$3:$P$371,U$5,FALSE)</f>
        <v>60.93</v>
      </c>
      <c r="V233" s="56">
        <f>VLOOKUP($A233,'2019'!$L$3:$P$371,V$5,FALSE)</f>
        <v>10.114000000000001</v>
      </c>
      <c r="W233" s="56">
        <f>100*VLOOKUP($A233,'2019'!$L$3:$P$371,W$5,FALSE)</f>
        <v>16.600000000000001</v>
      </c>
      <c r="Y233" s="56">
        <f>VLOOKUP($A233,'2020'!$C$3:$G$385,Y$5,FALSE)</f>
        <v>62.29</v>
      </c>
      <c r="Z233" s="56">
        <f>VLOOKUP($A233,'2020'!$C$3:$G$385,Z$5,FALSE)</f>
        <v>10.63</v>
      </c>
      <c r="AA233" s="56">
        <f>100*VLOOKUP($A233,'2020'!$C$3:$G$385,AA$5,FALSE)</f>
        <v>17.07</v>
      </c>
      <c r="AC233" s="56">
        <f>VLOOKUP($A233,'2021'!$C$3:$G$385,AC$5,FALSE)</f>
        <v>63.43</v>
      </c>
      <c r="AD233" s="56">
        <f>VLOOKUP($A233,'2021'!$C$3:$G$385,AD$5,FALSE)</f>
        <v>10.859</v>
      </c>
      <c r="AE233" s="56">
        <f>100*VLOOKUP($A233,'2021'!$C$3:$G$385,AE$5,FALSE)</f>
        <v>17.119999999999997</v>
      </c>
      <c r="AG233" s="56">
        <f>VLOOKUP($A233,'2022'!$C$3:$G$385,AG$5,FALSE)</f>
        <v>64.55</v>
      </c>
      <c r="AH233" s="56">
        <f>VLOOKUP($A233,'2022'!$C$3:$G$385,AH$5,FALSE)</f>
        <v>10.986000000000001</v>
      </c>
      <c r="AI233" s="56">
        <f>100*VLOOKUP($A233,'2022'!$C$3:$G$385,AI$5,FALSE)</f>
        <v>17.02</v>
      </c>
    </row>
    <row r="234" spans="1:35" x14ac:dyDescent="0.3">
      <c r="A234" t="s">
        <v>262</v>
      </c>
      <c r="B234" t="str">
        <f>VLOOKUP(A234,class!A$1:B$455,2,FALSE)</f>
        <v>Shire District</v>
      </c>
      <c r="C234" t="str">
        <f>IF(B234="Shire District",VLOOKUP(A234,counties!A$2:B$271,2,FALSE),"")</f>
        <v>Lancashire</v>
      </c>
      <c r="D234" t="str">
        <f>VLOOKUP($A234,classifications!$A$3:$C$340,3,FALSE)</f>
        <v>Predominantly Urban</v>
      </c>
      <c r="E234" s="56">
        <f>VLOOKUP($A234,'2015'!$L$3:$P$372,E$5,FALSE)</f>
        <v>48.42</v>
      </c>
      <c r="F234" s="56">
        <f>VLOOKUP($A234,'2015'!$L$3:$P$372,F$5,FALSE)</f>
        <v>2.173</v>
      </c>
      <c r="G234" s="56">
        <f>100*VLOOKUP($A234,'2015'!$L$3:$P$372,G$5,FALSE)</f>
        <v>4.49</v>
      </c>
      <c r="I234" s="56">
        <f>VLOOKUP($A234,'2016'!$L$3:$P$371,I$5,FALSE)</f>
        <v>48.81</v>
      </c>
      <c r="J234" s="56">
        <f>VLOOKUP($A234,'2016'!$L$3:$P$371,J$5,FALSE)</f>
        <v>2.1669999999999998</v>
      </c>
      <c r="K234" s="56">
        <f>100*VLOOKUP($A234,'2016'!$L$3:$P$371,K$5,FALSE)</f>
        <v>4.4400000000000004</v>
      </c>
      <c r="M234" s="56">
        <f>VLOOKUP($A234,'2017'!$L$3:$P$371,M$5,FALSE)</f>
        <v>49.08</v>
      </c>
      <c r="N234" s="56">
        <f>VLOOKUP($A234,'2017'!$L$3:$P$371,N$5,FALSE)</f>
        <v>2.08</v>
      </c>
      <c r="O234" s="56">
        <f>100*VLOOKUP($A234,'2017'!$L$3:$P$371,O$5,FALSE)</f>
        <v>4.24</v>
      </c>
      <c r="Q234" s="56">
        <f>VLOOKUP($A234,'2018'!$L$3:$P$371,Q$5,FALSE)</f>
        <v>49.26</v>
      </c>
      <c r="R234" s="56">
        <f>VLOOKUP($A234,'2018'!$L$3:$P$371,R$5,FALSE)</f>
        <v>1.2809999999999999</v>
      </c>
      <c r="S234" s="56">
        <f>100*VLOOKUP($A234,'2018'!$L$3:$P$371,S$5,FALSE)</f>
        <v>2.6</v>
      </c>
      <c r="U234" s="56">
        <f>VLOOKUP($A234,'2019'!$L$3:$P$371,U$5,FALSE)</f>
        <v>49.62</v>
      </c>
      <c r="V234" s="56">
        <f>VLOOKUP($A234,'2019'!$L$3:$P$371,V$5,FALSE)</f>
        <v>1.2010000000000001</v>
      </c>
      <c r="W234" s="56">
        <f>100*VLOOKUP($A234,'2019'!$L$3:$P$371,W$5,FALSE)</f>
        <v>2.42</v>
      </c>
      <c r="Y234" s="56">
        <f>VLOOKUP($A234,'2020'!$C$3:$G$385,Y$5,FALSE)</f>
        <v>50.03</v>
      </c>
      <c r="Z234" s="56">
        <f>VLOOKUP($A234,'2020'!$C$3:$G$385,Z$5,FALSE)</f>
        <v>1.613</v>
      </c>
      <c r="AA234" s="56">
        <f>100*VLOOKUP($A234,'2020'!$C$3:$G$385,AA$5,FALSE)</f>
        <v>3.2199999999999998</v>
      </c>
      <c r="AC234" s="56">
        <f>VLOOKUP($A234,'2021'!$C$3:$G$385,AC$5,FALSE)</f>
        <v>50.48</v>
      </c>
      <c r="AD234" s="56">
        <f>VLOOKUP($A234,'2021'!$C$3:$G$385,AD$5,FALSE)</f>
        <v>1.4430000000000001</v>
      </c>
      <c r="AE234" s="56">
        <f>100*VLOOKUP($A234,'2021'!$C$3:$G$385,AE$5,FALSE)</f>
        <v>2.86</v>
      </c>
      <c r="AG234" s="56">
        <f>VLOOKUP($A234,'2022'!$C$3:$G$385,AG$5,FALSE)</f>
        <v>50.91</v>
      </c>
      <c r="AH234" s="56">
        <f>VLOOKUP($A234,'2022'!$C$3:$G$385,AH$5,FALSE)</f>
        <v>1.3320000000000001</v>
      </c>
      <c r="AI234" s="56">
        <f>100*VLOOKUP($A234,'2022'!$C$3:$G$385,AI$5,FALSE)</f>
        <v>2.62</v>
      </c>
    </row>
    <row r="235" spans="1:35" x14ac:dyDescent="0.3">
      <c r="A235" t="s">
        <v>293</v>
      </c>
      <c r="B235" t="str">
        <f>VLOOKUP(A235,class!A$1:B$455,2,FALSE)</f>
        <v>Shire District</v>
      </c>
      <c r="C235" t="str">
        <f>IF(B235="Shire District",VLOOKUP(A235,counties!A$2:B$271,2,FALSE),"")</f>
        <v>Staffordshire</v>
      </c>
      <c r="D235" t="str">
        <f>VLOOKUP($A235,classifications!$A$3:$C$340,3,FALSE)</f>
        <v>Urban with Significant Rural</v>
      </c>
      <c r="E235" s="56">
        <f>VLOOKUP($A235,'2015'!$L$3:$P$372,E$5,FALSE)</f>
        <v>46.32</v>
      </c>
      <c r="F235" s="56">
        <f>VLOOKUP($A235,'2015'!$L$3:$P$372,F$5,FALSE)</f>
        <v>5.7270000000000003</v>
      </c>
      <c r="G235" s="56">
        <f>100*VLOOKUP($A235,'2015'!$L$3:$P$372,G$5,FALSE)</f>
        <v>12.36</v>
      </c>
      <c r="I235" s="56">
        <f>VLOOKUP($A235,'2016'!$L$3:$P$371,I$5,FALSE)</f>
        <v>46.51</v>
      </c>
      <c r="J235" s="56">
        <f>VLOOKUP($A235,'2016'!$L$3:$P$371,J$5,FALSE)</f>
        <v>5.51</v>
      </c>
      <c r="K235" s="56">
        <f>100*VLOOKUP($A235,'2016'!$L$3:$P$371,K$5,FALSE)</f>
        <v>11.85</v>
      </c>
      <c r="M235" s="56">
        <f>VLOOKUP($A235,'2017'!$L$3:$P$371,M$5,FALSE)</f>
        <v>46.76</v>
      </c>
      <c r="N235" s="56">
        <f>VLOOKUP($A235,'2017'!$L$3:$P$371,N$5,FALSE)</f>
        <v>5.5090000000000003</v>
      </c>
      <c r="O235" s="56">
        <f>100*VLOOKUP($A235,'2017'!$L$3:$P$371,O$5,FALSE)</f>
        <v>11.78</v>
      </c>
      <c r="Q235" s="56">
        <f>VLOOKUP($A235,'2018'!$L$3:$P$371,Q$5,FALSE)</f>
        <v>46.99</v>
      </c>
      <c r="R235" s="56">
        <f>VLOOKUP($A235,'2018'!$L$3:$P$371,R$5,FALSE)</f>
        <v>5.27</v>
      </c>
      <c r="S235" s="56">
        <f>100*VLOOKUP($A235,'2018'!$L$3:$P$371,S$5,FALSE)</f>
        <v>11.219999999999999</v>
      </c>
      <c r="U235" s="56">
        <f>VLOOKUP($A235,'2019'!$L$3:$P$371,U$5,FALSE)</f>
        <v>47.21</v>
      </c>
      <c r="V235" s="56">
        <f>VLOOKUP($A235,'2019'!$L$3:$P$371,V$5,FALSE)</f>
        <v>5.0750000000000002</v>
      </c>
      <c r="W235" s="56">
        <f>100*VLOOKUP($A235,'2019'!$L$3:$P$371,W$5,FALSE)</f>
        <v>10.75</v>
      </c>
      <c r="Y235" s="56">
        <f>VLOOKUP($A235,'2020'!$C$3:$G$385,Y$5,FALSE)</f>
        <v>47.5</v>
      </c>
      <c r="Z235" s="56">
        <f>VLOOKUP($A235,'2020'!$C$3:$G$385,Z$5,FALSE)</f>
        <v>5.1959999999999997</v>
      </c>
      <c r="AA235" s="56">
        <f>100*VLOOKUP($A235,'2020'!$C$3:$G$385,AA$5,FALSE)</f>
        <v>10.94</v>
      </c>
      <c r="AC235" s="56">
        <f>VLOOKUP($A235,'2021'!$C$3:$G$385,AC$5,FALSE)</f>
        <v>47.77</v>
      </c>
      <c r="AD235" s="56">
        <f>VLOOKUP($A235,'2021'!$C$3:$G$385,AD$5,FALSE)</f>
        <v>4.95</v>
      </c>
      <c r="AE235" s="56">
        <f>100*VLOOKUP($A235,'2021'!$C$3:$G$385,AE$5,FALSE)</f>
        <v>10.36</v>
      </c>
      <c r="AG235" s="56">
        <f>VLOOKUP($A235,'2022'!$C$3:$G$385,AG$5,FALSE)</f>
        <v>48.26</v>
      </c>
      <c r="AH235" s="56">
        <f>VLOOKUP($A235,'2022'!$C$3:$G$385,AH$5,FALSE)</f>
        <v>5.0069999999999997</v>
      </c>
      <c r="AI235" s="56">
        <f>100*VLOOKUP($A235,'2022'!$C$3:$G$385,AI$5,FALSE)</f>
        <v>10.38</v>
      </c>
    </row>
    <row r="236" spans="1:35" x14ac:dyDescent="0.3">
      <c r="A236" t="s">
        <v>346</v>
      </c>
      <c r="B236" t="str">
        <f>VLOOKUP(A236,class!A$1:B$455,2,FALSE)</f>
        <v>Metropolitan District</v>
      </c>
      <c r="C236" t="str">
        <f>IF(B236="Shire District",VLOOKUP(A236,counties!A$2:B$271,2,FALSE),"")</f>
        <v/>
      </c>
      <c r="D236" t="str">
        <f>VLOOKUP($A236,classifications!$A$3:$C$340,3,FALSE)</f>
        <v>Predominantly Urban</v>
      </c>
      <c r="E236" s="56">
        <f>VLOOKUP($A236,'2015'!$L$3:$P$372,E$5,FALSE)</f>
        <v>70.569999999999993</v>
      </c>
      <c r="F236" s="56">
        <f>VLOOKUP($A236,'2015'!$L$3:$P$372,F$5,FALSE)</f>
        <v>2.33</v>
      </c>
      <c r="G236" s="56">
        <f>100*VLOOKUP($A236,'2015'!$L$3:$P$372,G$5,FALSE)</f>
        <v>3.3000000000000003</v>
      </c>
      <c r="I236" s="56">
        <f>VLOOKUP($A236,'2016'!$L$3:$P$371,I$5,FALSE)</f>
        <v>70.95</v>
      </c>
      <c r="J236" s="56">
        <f>VLOOKUP($A236,'2016'!$L$3:$P$371,J$5,FALSE)</f>
        <v>1.7689999999999999</v>
      </c>
      <c r="K236" s="56">
        <f>100*VLOOKUP($A236,'2016'!$L$3:$P$371,K$5,FALSE)</f>
        <v>2.4899999999999998</v>
      </c>
      <c r="M236" s="56">
        <f>VLOOKUP($A236,'2017'!$L$3:$P$371,M$5,FALSE)</f>
        <v>71.44</v>
      </c>
      <c r="N236" s="56">
        <f>VLOOKUP($A236,'2017'!$L$3:$P$371,N$5,FALSE)</f>
        <v>1.617</v>
      </c>
      <c r="O236" s="56">
        <f>100*VLOOKUP($A236,'2017'!$L$3:$P$371,O$5,FALSE)</f>
        <v>2.2599999999999998</v>
      </c>
      <c r="Q236" s="56">
        <f>VLOOKUP($A236,'2018'!$L$3:$P$371,Q$5,FALSE)</f>
        <v>71.78</v>
      </c>
      <c r="R236" s="56">
        <f>VLOOKUP($A236,'2018'!$L$3:$P$371,R$5,FALSE)</f>
        <v>1.6140000000000001</v>
      </c>
      <c r="S236" s="56">
        <f>100*VLOOKUP($A236,'2018'!$L$3:$P$371,S$5,FALSE)</f>
        <v>2.25</v>
      </c>
      <c r="U236" s="56">
        <f>VLOOKUP($A236,'2019'!$L$3:$P$371,U$5,FALSE)</f>
        <v>72.02</v>
      </c>
      <c r="V236" s="56">
        <f>VLOOKUP($A236,'2019'!$L$3:$P$371,V$5,FALSE)</f>
        <v>1.8140000000000001</v>
      </c>
      <c r="W236" s="56">
        <f>100*VLOOKUP($A236,'2019'!$L$3:$P$371,W$5,FALSE)</f>
        <v>2.52</v>
      </c>
      <c r="Y236" s="56">
        <f>VLOOKUP($A236,'2020'!$C$3:$G$385,Y$5,FALSE)</f>
        <v>72.239999999999995</v>
      </c>
      <c r="Z236" s="56">
        <f>VLOOKUP($A236,'2020'!$C$3:$G$385,Z$5,FALSE)</f>
        <v>1.8160000000000001</v>
      </c>
      <c r="AA236" s="56">
        <f>100*VLOOKUP($A236,'2020'!$C$3:$G$385,AA$5,FALSE)</f>
        <v>2.5100000000000002</v>
      </c>
      <c r="AC236" s="56">
        <f>VLOOKUP($A236,'2021'!$C$3:$G$385,AC$5,FALSE)</f>
        <v>72.37</v>
      </c>
      <c r="AD236" s="56">
        <f>VLOOKUP($A236,'2021'!$C$3:$G$385,AD$5,FALSE)</f>
        <v>1.772</v>
      </c>
      <c r="AE236" s="56">
        <f>100*VLOOKUP($A236,'2021'!$C$3:$G$385,AE$5,FALSE)</f>
        <v>2.4500000000000002</v>
      </c>
      <c r="AG236" s="56">
        <f>VLOOKUP($A236,'2022'!$C$3:$G$385,AG$5,FALSE)</f>
        <v>72.58</v>
      </c>
      <c r="AH236" s="56">
        <f>VLOOKUP($A236,'2022'!$C$3:$G$385,AH$5,FALSE)</f>
        <v>1.702</v>
      </c>
      <c r="AI236" s="56">
        <f>100*VLOOKUP($A236,'2022'!$C$3:$G$385,AI$5,FALSE)</f>
        <v>2.34</v>
      </c>
    </row>
    <row r="237" spans="1:35" x14ac:dyDescent="0.3">
      <c r="A237" t="s">
        <v>181</v>
      </c>
      <c r="B237" t="str">
        <f>VLOOKUP(A237,class!A$1:B$455,2,FALSE)</f>
        <v>Unitary Authority</v>
      </c>
      <c r="C237" t="str">
        <f>IF(B237="Shire District",VLOOKUP(A237,counties!A$2:B$271,2,FALSE),"")</f>
        <v/>
      </c>
      <c r="D237" t="str">
        <f>VLOOKUP($A237,classifications!$A$3:$C$340,3,FALSE)</f>
        <v>Predominantly Urban</v>
      </c>
      <c r="E237" s="56">
        <f>VLOOKUP($A237,'2015'!$L$3:$P$372,E$5,FALSE)</f>
        <v>103.56</v>
      </c>
      <c r="F237" s="56">
        <f>VLOOKUP($A237,'2015'!$L$3:$P$372,F$5,FALSE)</f>
        <v>22.847999999999999</v>
      </c>
      <c r="G237" s="56">
        <f>100*VLOOKUP($A237,'2015'!$L$3:$P$372,G$5,FALSE)</f>
        <v>22.06</v>
      </c>
      <c r="I237" s="56">
        <f>VLOOKUP($A237,'2016'!$L$3:$P$371,I$5,FALSE)</f>
        <v>105.07</v>
      </c>
      <c r="J237" s="56">
        <f>VLOOKUP($A237,'2016'!$L$3:$P$371,J$5,FALSE)</f>
        <v>23.905999999999999</v>
      </c>
      <c r="K237" s="56">
        <f>100*VLOOKUP($A237,'2016'!$L$3:$P$371,K$5,FALSE)</f>
        <v>22.75</v>
      </c>
      <c r="M237" s="56">
        <f>VLOOKUP($A237,'2017'!$L$3:$P$371,M$5,FALSE)</f>
        <v>106.54</v>
      </c>
      <c r="N237" s="56">
        <f>VLOOKUP($A237,'2017'!$L$3:$P$371,N$5,FALSE)</f>
        <v>25.181999999999999</v>
      </c>
      <c r="O237" s="56">
        <f>100*VLOOKUP($A237,'2017'!$L$3:$P$371,O$5,FALSE)</f>
        <v>23.64</v>
      </c>
      <c r="Q237" s="56">
        <f>VLOOKUP($A237,'2018'!$L$3:$P$371,Q$5,FALSE)</f>
        <v>107.49</v>
      </c>
      <c r="R237" s="56">
        <f>VLOOKUP($A237,'2018'!$L$3:$P$371,R$5,FALSE)</f>
        <v>26.027000000000001</v>
      </c>
      <c r="S237" s="56">
        <f>100*VLOOKUP($A237,'2018'!$L$3:$P$371,S$5,FALSE)</f>
        <v>24.21</v>
      </c>
      <c r="U237" s="56">
        <f>VLOOKUP($A237,'2019'!$L$3:$P$371,U$5,FALSE)</f>
        <v>108.55</v>
      </c>
      <c r="V237" s="56">
        <f>VLOOKUP($A237,'2019'!$L$3:$P$371,V$5,FALSE)</f>
        <v>26.94</v>
      </c>
      <c r="W237" s="56">
        <f>100*VLOOKUP($A237,'2019'!$L$3:$P$371,W$5,FALSE)</f>
        <v>24.82</v>
      </c>
      <c r="Y237" s="56">
        <f>VLOOKUP($A237,'2020'!$C$3:$G$385,Y$5,FALSE)</f>
        <v>109.21</v>
      </c>
      <c r="Z237" s="56">
        <f>VLOOKUP($A237,'2020'!$C$3:$G$385,Z$5,FALSE)</f>
        <v>27.373000000000001</v>
      </c>
      <c r="AA237" s="56">
        <f>100*VLOOKUP($A237,'2020'!$C$3:$G$385,AA$5,FALSE)</f>
        <v>25.06</v>
      </c>
      <c r="AC237" s="56">
        <f>VLOOKUP($A237,'2021'!$C$3:$G$385,AC$5,FALSE)</f>
        <v>109.72</v>
      </c>
      <c r="AD237" s="56">
        <f>VLOOKUP($A237,'2021'!$C$3:$G$385,AD$5,FALSE)</f>
        <v>27.895</v>
      </c>
      <c r="AE237" s="56">
        <f>100*VLOOKUP($A237,'2021'!$C$3:$G$385,AE$5,FALSE)</f>
        <v>25.419999999999998</v>
      </c>
      <c r="AG237" s="56">
        <f>VLOOKUP($A237,'2022'!$C$3:$G$385,AG$5,FALSE)</f>
        <v>110.25</v>
      </c>
      <c r="AH237" s="56">
        <f>VLOOKUP($A237,'2022'!$C$3:$G$385,AH$5,FALSE)</f>
        <v>28.347000000000001</v>
      </c>
      <c r="AI237" s="56">
        <f>100*VLOOKUP($A237,'2022'!$C$3:$G$385,AI$5,FALSE)</f>
        <v>25.71</v>
      </c>
    </row>
    <row r="238" spans="1:35" x14ac:dyDescent="0.3">
      <c r="A238" t="s">
        <v>1297</v>
      </c>
      <c r="B238" t="str">
        <f>VLOOKUP(A238,class!A$1:B$455,2,FALSE)</f>
        <v>Unitary Authority</v>
      </c>
      <c r="C238" t="str">
        <f>IF(B238="Shire District",VLOOKUP(A238,counties!A$2:B$271,2,FALSE),"")</f>
        <v/>
      </c>
      <c r="D238" t="str">
        <f>VLOOKUP($A238,classifications!$A$3:$C$340,3,FALSE)</f>
        <v>Predominantly Urban</v>
      </c>
      <c r="E238" s="56">
        <f>VLOOKUP($A238,'2015'!$L$3:$P$372,E$5,FALSE)</f>
        <v>79.61</v>
      </c>
      <c r="F238" s="56">
        <f>VLOOKUP($A238,'2015'!$L$3:$P$372,F$5,FALSE)</f>
        <v>7.0960000000000001</v>
      </c>
      <c r="G238" s="56">
        <f>100*VLOOKUP($A238,'2015'!$L$3:$P$372,G$5,FALSE)</f>
        <v>8.91</v>
      </c>
      <c r="I238" s="56">
        <f>VLOOKUP($A238,'2016'!$L$3:$P$371,I$5,FALSE)</f>
        <v>79.89</v>
      </c>
      <c r="J238" s="56">
        <f>VLOOKUP($A238,'2016'!$L$3:$P$371,J$5,FALSE)</f>
        <v>6.77</v>
      </c>
      <c r="K238" s="56">
        <f>100*VLOOKUP($A238,'2016'!$L$3:$P$371,K$5,FALSE)</f>
        <v>8.4699999999999989</v>
      </c>
      <c r="M238" s="56">
        <f>VLOOKUP($A238,'2017'!$L$3:$P$371,M$5,FALSE)</f>
        <v>80.66</v>
      </c>
      <c r="N238" s="56">
        <f>VLOOKUP($A238,'2017'!$L$3:$P$371,N$5,FALSE)</f>
        <v>7.2910000000000004</v>
      </c>
      <c r="O238" s="56">
        <f>100*VLOOKUP($A238,'2017'!$L$3:$P$371,O$5,FALSE)</f>
        <v>9.0399999999999991</v>
      </c>
      <c r="Q238" s="56">
        <f>VLOOKUP($A238,'2018'!$L$3:$P$371,Q$5,FALSE)</f>
        <v>80.959999999999994</v>
      </c>
      <c r="R238" s="56">
        <f>VLOOKUP($A238,'2018'!$L$3:$P$371,R$5,FALSE)</f>
        <v>7.4109999999999996</v>
      </c>
      <c r="S238" s="56">
        <f>100*VLOOKUP($A238,'2018'!$L$3:$P$371,S$5,FALSE)</f>
        <v>9.15</v>
      </c>
      <c r="U238" s="56">
        <f>VLOOKUP($A238,'2019'!$L$3:$P$371,U$5,FALSE)</f>
        <v>81.64</v>
      </c>
      <c r="V238" s="56">
        <f>VLOOKUP($A238,'2019'!$L$3:$P$371,V$5,FALSE)</f>
        <v>7.8689999999999998</v>
      </c>
      <c r="W238" s="56">
        <f>100*VLOOKUP($A238,'2019'!$L$3:$P$371,W$5,FALSE)</f>
        <v>9.64</v>
      </c>
      <c r="Y238" s="56">
        <f>VLOOKUP($A238,'2020'!$C$3:$G$385,Y$5,FALSE)</f>
        <v>82.08</v>
      </c>
      <c r="Z238" s="56">
        <f>VLOOKUP($A238,'2020'!$C$3:$G$385,Z$5,FALSE)</f>
        <v>8.2230000000000008</v>
      </c>
      <c r="AA238" s="56">
        <f>100*VLOOKUP($A238,'2020'!$C$3:$G$385,AA$5,FALSE)</f>
        <v>10.02</v>
      </c>
      <c r="AC238" s="56">
        <f>VLOOKUP($A238,'2021'!$C$3:$G$385,AC$5,FALSE)</f>
        <v>82.38</v>
      </c>
      <c r="AD238" s="56">
        <f>VLOOKUP($A238,'2021'!$C$3:$G$385,AD$5,FALSE)</f>
        <v>8.2690000000000001</v>
      </c>
      <c r="AE238" s="56">
        <f>100*VLOOKUP($A238,'2021'!$C$3:$G$385,AE$5,FALSE)</f>
        <v>10.040000000000001</v>
      </c>
      <c r="AG238" s="56">
        <f>VLOOKUP($A238,'2022'!$C$3:$G$385,AG$5,FALSE)</f>
        <v>82.56</v>
      </c>
      <c r="AH238" s="56">
        <f>VLOOKUP($A238,'2022'!$C$3:$G$385,AH$5,FALSE)</f>
        <v>8.2880000000000003</v>
      </c>
      <c r="AI238" s="56">
        <f>100*VLOOKUP($A238,'2022'!$C$3:$G$385,AI$5,FALSE)</f>
        <v>10.040000000000001</v>
      </c>
    </row>
    <row r="239" spans="1:35" x14ac:dyDescent="0.3">
      <c r="A239" t="s">
        <v>387</v>
      </c>
      <c r="B239" t="str">
        <f>VLOOKUP(A239,class!A$1:B$455,2,FALSE)</f>
        <v>London Borough</v>
      </c>
      <c r="C239" t="str">
        <f>IF(B239="Shire District",VLOOKUP(A239,counties!A$2:B$271,2,FALSE),"")</f>
        <v/>
      </c>
      <c r="D239" t="str">
        <f>VLOOKUP($A239,classifications!$A$3:$C$340,3,FALSE)</f>
        <v>Predominantly Urban</v>
      </c>
      <c r="E239" s="56">
        <f>VLOOKUP($A239,'2015'!$L$3:$P$372,E$5,FALSE)</f>
        <v>132.63</v>
      </c>
      <c r="F239" s="56">
        <f>VLOOKUP($A239,'2015'!$L$3:$P$372,F$5,FALSE)</f>
        <v>30.893000000000001</v>
      </c>
      <c r="G239" s="56">
        <f>100*VLOOKUP($A239,'2015'!$L$3:$P$372,G$5,FALSE)</f>
        <v>23.29</v>
      </c>
      <c r="I239" s="56">
        <f>VLOOKUP($A239,'2016'!$L$3:$P$371,I$5,FALSE)</f>
        <v>134.41</v>
      </c>
      <c r="J239" s="56">
        <f>VLOOKUP($A239,'2016'!$L$3:$P$371,J$5,FALSE)</f>
        <v>32.46</v>
      </c>
      <c r="K239" s="56">
        <f>100*VLOOKUP($A239,'2016'!$L$3:$P$371,K$5,FALSE)</f>
        <v>24.15</v>
      </c>
      <c r="M239" s="56">
        <f>VLOOKUP($A239,'2017'!$L$3:$P$371,M$5,FALSE)</f>
        <v>136.11000000000001</v>
      </c>
      <c r="N239" s="56">
        <f>VLOOKUP($A239,'2017'!$L$3:$P$371,N$5,FALSE)</f>
        <v>34.292999999999999</v>
      </c>
      <c r="O239" s="56">
        <f>100*VLOOKUP($A239,'2017'!$L$3:$P$371,O$5,FALSE)</f>
        <v>25.2</v>
      </c>
      <c r="Q239" s="56">
        <f>VLOOKUP($A239,'2018'!$L$3:$P$371,Q$5,FALSE)</f>
        <v>139.82</v>
      </c>
      <c r="R239" s="56">
        <f>VLOOKUP($A239,'2018'!$L$3:$P$371,R$5,FALSE)</f>
        <v>38.21</v>
      </c>
      <c r="S239" s="56">
        <f>100*VLOOKUP($A239,'2018'!$L$3:$P$371,S$5,FALSE)</f>
        <v>27.33</v>
      </c>
      <c r="U239" s="56">
        <f>VLOOKUP($A239,'2019'!$L$3:$P$371,U$5,FALSE)</f>
        <v>141.74</v>
      </c>
      <c r="V239" s="56">
        <f>VLOOKUP($A239,'2019'!$L$3:$P$371,V$5,FALSE)</f>
        <v>40.029000000000003</v>
      </c>
      <c r="W239" s="56">
        <f>100*VLOOKUP($A239,'2019'!$L$3:$P$371,W$5,FALSE)</f>
        <v>28.24</v>
      </c>
      <c r="Y239" s="56">
        <f>VLOOKUP($A239,'2020'!$C$3:$G$385,Y$5,FALSE)</f>
        <v>142.93</v>
      </c>
      <c r="Z239" s="56">
        <f>VLOOKUP($A239,'2020'!$C$3:$G$385,Z$5,FALSE)</f>
        <v>41.048999999999999</v>
      </c>
      <c r="AA239" s="56">
        <f>100*VLOOKUP($A239,'2020'!$C$3:$G$385,AA$5,FALSE)</f>
        <v>28.720000000000002</v>
      </c>
      <c r="AC239" s="56">
        <f>VLOOKUP($A239,'2021'!$C$3:$G$385,AC$5,FALSE)</f>
        <v>144.04</v>
      </c>
      <c r="AD239" s="56">
        <f>VLOOKUP($A239,'2021'!$C$3:$G$385,AD$5,FALSE)</f>
        <v>42.302999999999997</v>
      </c>
      <c r="AE239" s="56">
        <f>100*VLOOKUP($A239,'2021'!$C$3:$G$385,AE$5,FALSE)</f>
        <v>29.37</v>
      </c>
      <c r="AG239" s="56">
        <f>VLOOKUP($A239,'2022'!$C$3:$G$385,AG$5,FALSE)</f>
        <v>144.99</v>
      </c>
      <c r="AH239" s="56">
        <f>VLOOKUP($A239,'2022'!$C$3:$G$385,AH$5,FALSE)</f>
        <v>43.27</v>
      </c>
      <c r="AI239" s="56">
        <f>100*VLOOKUP($A239,'2022'!$C$3:$G$385,AI$5,FALSE)</f>
        <v>29.84</v>
      </c>
    </row>
    <row r="240" spans="1:35" x14ac:dyDescent="0.3">
      <c r="A240" t="s">
        <v>307</v>
      </c>
      <c r="B240" t="str">
        <f>VLOOKUP(A240,class!A$1:B$455,2,FALSE)</f>
        <v>Shire District</v>
      </c>
      <c r="C240" t="str">
        <f>IF(B240="Shire District",VLOOKUP(A240,counties!A$2:B$271,2,FALSE),"")</f>
        <v>Surrey</v>
      </c>
      <c r="D240" t="str">
        <f>VLOOKUP($A240,classifications!$A$3:$C$340,3,FALSE)</f>
        <v>Predominantly Urban</v>
      </c>
      <c r="E240" s="56">
        <f>VLOOKUP($A240,'2015'!$L$3:$P$372,E$5,FALSE)</f>
        <v>41.65</v>
      </c>
      <c r="F240" s="56">
        <f>VLOOKUP($A240,'2015'!$L$3:$P$372,F$5,FALSE)</f>
        <v>4.4980000000000002</v>
      </c>
      <c r="G240" s="56">
        <f>100*VLOOKUP($A240,'2015'!$L$3:$P$372,G$5,FALSE)</f>
        <v>10.8</v>
      </c>
      <c r="I240" s="56">
        <f>VLOOKUP($A240,'2016'!$L$3:$P$371,I$5,FALSE)</f>
        <v>41.91</v>
      </c>
      <c r="J240" s="56">
        <f>VLOOKUP($A240,'2016'!$L$3:$P$371,J$5,FALSE)</f>
        <v>4.3140000000000001</v>
      </c>
      <c r="K240" s="56">
        <f>100*VLOOKUP($A240,'2016'!$L$3:$P$371,K$5,FALSE)</f>
        <v>10.290000000000001</v>
      </c>
      <c r="M240" s="56">
        <f>VLOOKUP($A240,'2017'!$L$3:$P$371,M$5,FALSE)</f>
        <v>42.14</v>
      </c>
      <c r="N240" s="56">
        <f>VLOOKUP($A240,'2017'!$L$3:$P$371,N$5,FALSE)</f>
        <v>4.4269999999999996</v>
      </c>
      <c r="O240" s="56">
        <f>100*VLOOKUP($A240,'2017'!$L$3:$P$371,O$5,FALSE)</f>
        <v>10.51</v>
      </c>
      <c r="Q240" s="56">
        <f>VLOOKUP($A240,'2018'!$L$3:$P$371,Q$5,FALSE)</f>
        <v>42.33</v>
      </c>
      <c r="R240" s="56">
        <f>VLOOKUP($A240,'2018'!$L$3:$P$371,R$5,FALSE)</f>
        <v>4.4009999999999998</v>
      </c>
      <c r="S240" s="56">
        <f>100*VLOOKUP($A240,'2018'!$L$3:$P$371,S$5,FALSE)</f>
        <v>10.4</v>
      </c>
      <c r="U240" s="56">
        <f>VLOOKUP($A240,'2019'!$L$3:$P$371,U$5,FALSE)</f>
        <v>42.82</v>
      </c>
      <c r="V240" s="56">
        <f>VLOOKUP($A240,'2019'!$L$3:$P$371,V$5,FALSE)</f>
        <v>4.7460000000000004</v>
      </c>
      <c r="W240" s="56">
        <f>100*VLOOKUP($A240,'2019'!$L$3:$P$371,W$5,FALSE)</f>
        <v>11.08</v>
      </c>
      <c r="Y240" s="56">
        <f>VLOOKUP($A240,'2020'!$C$3:$G$385,Y$5,FALSE)</f>
        <v>43.13</v>
      </c>
      <c r="Z240" s="56">
        <f>VLOOKUP($A240,'2020'!$C$3:$G$385,Z$5,FALSE)</f>
        <v>4.9359999999999999</v>
      </c>
      <c r="AA240" s="56">
        <f>100*VLOOKUP($A240,'2020'!$C$3:$G$385,AA$5,FALSE)</f>
        <v>11.44</v>
      </c>
      <c r="AC240" s="56">
        <f>VLOOKUP($A240,'2021'!$C$3:$G$385,AC$5,FALSE)</f>
        <v>43.44</v>
      </c>
      <c r="AD240" s="56">
        <f>VLOOKUP($A240,'2021'!$C$3:$G$385,AD$5,FALSE)</f>
        <v>5.1340000000000003</v>
      </c>
      <c r="AE240" s="56">
        <f>100*VLOOKUP($A240,'2021'!$C$3:$G$385,AE$5,FALSE)</f>
        <v>11.82</v>
      </c>
      <c r="AG240" s="56">
        <f>VLOOKUP($A240,'2022'!$C$3:$G$385,AG$5,FALSE)</f>
        <v>43.94</v>
      </c>
      <c r="AH240" s="56">
        <f>VLOOKUP($A240,'2022'!$C$3:$G$385,AH$5,FALSE)</f>
        <v>5.556</v>
      </c>
      <c r="AI240" s="56">
        <f>100*VLOOKUP($A240,'2022'!$C$3:$G$385,AI$5,FALSE)</f>
        <v>12.64</v>
      </c>
    </row>
    <row r="241" spans="1:35" x14ac:dyDescent="0.3">
      <c r="A241" t="s">
        <v>238</v>
      </c>
      <c r="B241" t="str">
        <f>VLOOKUP(A241,class!A$1:B$455,2,FALSE)</f>
        <v>Shire District</v>
      </c>
      <c r="C241" t="str">
        <f>IF(B241="Shire District",VLOOKUP(A241,counties!A$2:B$271,2,FALSE),"")</f>
        <v>Hertfordshire</v>
      </c>
      <c r="D241" t="str">
        <f>VLOOKUP($A241,classifications!$A$3:$C$340,3,FALSE)</f>
        <v>Predominantly Urban</v>
      </c>
      <c r="E241" s="56">
        <f>VLOOKUP($A241,'2015'!$L$3:$P$372,E$5,FALSE)</f>
        <v>59.45</v>
      </c>
      <c r="F241" s="56">
        <f>VLOOKUP($A241,'2015'!$L$3:$P$372,F$5,FALSE)</f>
        <v>4.4550000000000001</v>
      </c>
      <c r="G241" s="56">
        <f>100*VLOOKUP($A241,'2015'!$L$3:$P$372,G$5,FALSE)</f>
        <v>7.4899999999999993</v>
      </c>
      <c r="I241" s="56">
        <f>VLOOKUP($A241,'2016'!$L$3:$P$371,I$5,FALSE)</f>
        <v>59.84</v>
      </c>
      <c r="J241" s="56">
        <f>VLOOKUP($A241,'2016'!$L$3:$P$371,J$5,FALSE)</f>
        <v>4.5030000000000001</v>
      </c>
      <c r="K241" s="56">
        <f>100*VLOOKUP($A241,'2016'!$L$3:$P$371,K$5,FALSE)</f>
        <v>7.53</v>
      </c>
      <c r="M241" s="56">
        <f>VLOOKUP($A241,'2017'!$L$3:$P$371,M$5,FALSE)</f>
        <v>60.2</v>
      </c>
      <c r="N241" s="56">
        <f>VLOOKUP($A241,'2017'!$L$3:$P$371,N$5,FALSE)</f>
        <v>4.6769999999999996</v>
      </c>
      <c r="O241" s="56">
        <f>100*VLOOKUP($A241,'2017'!$L$3:$P$371,O$5,FALSE)</f>
        <v>7.7700000000000005</v>
      </c>
      <c r="Q241" s="56">
        <f>VLOOKUP($A241,'2018'!$L$3:$P$371,Q$5,FALSE)</f>
        <v>60.53</v>
      </c>
      <c r="R241" s="56">
        <f>VLOOKUP($A241,'2018'!$L$3:$P$371,R$5,FALSE)</f>
        <v>4.4160000000000004</v>
      </c>
      <c r="S241" s="56">
        <f>100*VLOOKUP($A241,'2018'!$L$3:$P$371,S$5,FALSE)</f>
        <v>7.3</v>
      </c>
      <c r="U241" s="56">
        <f>VLOOKUP($A241,'2019'!$L$3:$P$371,U$5,FALSE)</f>
        <v>61.1</v>
      </c>
      <c r="V241" s="56">
        <f>VLOOKUP($A241,'2019'!$L$3:$P$371,V$5,FALSE)</f>
        <v>4.57</v>
      </c>
      <c r="W241" s="56">
        <f>100*VLOOKUP($A241,'2019'!$L$3:$P$371,W$5,FALSE)</f>
        <v>7.48</v>
      </c>
      <c r="Y241" s="56">
        <f>VLOOKUP($A241,'2020'!$C$3:$G$385,Y$5,FALSE)</f>
        <v>61.61</v>
      </c>
      <c r="Z241" s="56">
        <f>VLOOKUP($A241,'2020'!$C$3:$G$385,Z$5,FALSE)</f>
        <v>4.867</v>
      </c>
      <c r="AA241" s="56">
        <f>100*VLOOKUP($A241,'2020'!$C$3:$G$385,AA$5,FALSE)</f>
        <v>7.9</v>
      </c>
      <c r="AC241" s="56">
        <f>VLOOKUP($A241,'2021'!$C$3:$G$385,AC$5,FALSE)</f>
        <v>62.04</v>
      </c>
      <c r="AD241" s="56">
        <f>VLOOKUP($A241,'2021'!$C$3:$G$385,AD$5,FALSE)</f>
        <v>5.0330000000000004</v>
      </c>
      <c r="AE241" s="56">
        <f>100*VLOOKUP($A241,'2021'!$C$3:$G$385,AE$5,FALSE)</f>
        <v>8.1100000000000012</v>
      </c>
      <c r="AG241" s="56">
        <f>VLOOKUP($A241,'2022'!$C$3:$G$385,AG$5,FALSE)</f>
        <v>62.36</v>
      </c>
      <c r="AH241" s="56">
        <f>VLOOKUP($A241,'2022'!$C$3:$G$385,AH$5,FALSE)</f>
        <v>5.17</v>
      </c>
      <c r="AI241" s="56">
        <f>100*VLOOKUP($A241,'2022'!$C$3:$G$385,AI$5,FALSE)</f>
        <v>8.2900000000000009</v>
      </c>
    </row>
    <row r="242" spans="1:35" x14ac:dyDescent="0.3">
      <c r="A242" t="s">
        <v>408</v>
      </c>
      <c r="B242" t="str">
        <f>VLOOKUP(A242,class!A$1:B$455,2,FALSE)</f>
        <v>Metropolitan District</v>
      </c>
      <c r="C242" t="str">
        <f>IF(B242="Shire District",VLOOKUP(A242,counties!A$2:B$271,2,FALSE),"")</f>
        <v/>
      </c>
      <c r="D242" t="str">
        <f>VLOOKUP($A242,classifications!$A$3:$C$340,3,FALSE)</f>
        <v>Predominantly Urban</v>
      </c>
      <c r="E242" s="56">
        <f>VLOOKUP($A242,'2015'!$L$3:$P$372,E$5,FALSE)</f>
        <v>81.14</v>
      </c>
      <c r="F242" s="56">
        <f>VLOOKUP($A242,'2015'!$L$3:$P$372,F$5,FALSE)</f>
        <v>2.3199999999999998</v>
      </c>
      <c r="G242" s="56">
        <f>100*VLOOKUP($A242,'2015'!$L$3:$P$372,G$5,FALSE)</f>
        <v>2.86</v>
      </c>
      <c r="I242" s="56">
        <f>VLOOKUP($A242,'2016'!$L$3:$P$371,I$5,FALSE)</f>
        <v>81.760000000000005</v>
      </c>
      <c r="J242" s="56">
        <f>VLOOKUP($A242,'2016'!$L$3:$P$371,J$5,FALSE)</f>
        <v>2.06</v>
      </c>
      <c r="K242" s="56">
        <f>100*VLOOKUP($A242,'2016'!$L$3:$P$371,K$5,FALSE)</f>
        <v>2.52</v>
      </c>
      <c r="M242" s="56">
        <f>VLOOKUP($A242,'2017'!$L$3:$P$371,M$5,FALSE)</f>
        <v>82.32</v>
      </c>
      <c r="N242" s="56">
        <f>VLOOKUP($A242,'2017'!$L$3:$P$371,N$5,FALSE)</f>
        <v>2.1789999999999998</v>
      </c>
      <c r="O242" s="56">
        <f>100*VLOOKUP($A242,'2017'!$L$3:$P$371,O$5,FALSE)</f>
        <v>2.65</v>
      </c>
      <c r="Q242" s="56">
        <f>VLOOKUP($A242,'2018'!$L$3:$P$371,Q$5,FALSE)</f>
        <v>82.74</v>
      </c>
      <c r="R242" s="56">
        <f>VLOOKUP($A242,'2018'!$L$3:$P$371,R$5,FALSE)</f>
        <v>1.3919999999999999</v>
      </c>
      <c r="S242" s="56">
        <f>100*VLOOKUP($A242,'2018'!$L$3:$P$371,S$5,FALSE)</f>
        <v>1.68</v>
      </c>
      <c r="U242" s="56">
        <f>VLOOKUP($A242,'2019'!$L$3:$P$371,U$5,FALSE)</f>
        <v>83.25</v>
      </c>
      <c r="V242" s="56">
        <f>VLOOKUP($A242,'2019'!$L$3:$P$371,V$5,FALSE)</f>
        <v>1.3859999999999999</v>
      </c>
      <c r="W242" s="56">
        <f>100*VLOOKUP($A242,'2019'!$L$3:$P$371,W$5,FALSE)</f>
        <v>1.66</v>
      </c>
      <c r="Y242" s="56">
        <f>VLOOKUP($A242,'2020'!$C$3:$G$385,Y$5,FALSE)</f>
        <v>84.22</v>
      </c>
      <c r="Z242" s="56">
        <f>VLOOKUP($A242,'2020'!$C$3:$G$385,Z$5,FALSE)</f>
        <v>2.0110000000000001</v>
      </c>
      <c r="AA242" s="56">
        <f>100*VLOOKUP($A242,'2020'!$C$3:$G$385,AA$5,FALSE)</f>
        <v>2.39</v>
      </c>
      <c r="AC242" s="56">
        <f>VLOOKUP($A242,'2021'!$C$3:$G$385,AC$5,FALSE)</f>
        <v>84.77</v>
      </c>
      <c r="AD242" s="56">
        <f>VLOOKUP($A242,'2021'!$C$3:$G$385,AD$5,FALSE)</f>
        <v>2.3359999999999999</v>
      </c>
      <c r="AE242" s="56">
        <f>100*VLOOKUP($A242,'2021'!$C$3:$G$385,AE$5,FALSE)</f>
        <v>2.76</v>
      </c>
      <c r="AG242" s="56">
        <f>VLOOKUP($A242,'2022'!$C$3:$G$385,AG$5,FALSE)</f>
        <v>85.2</v>
      </c>
      <c r="AH242" s="56">
        <f>VLOOKUP($A242,'2022'!$C$3:$G$385,AH$5,FALSE)</f>
        <v>2.5739999999999998</v>
      </c>
      <c r="AI242" s="56">
        <f>100*VLOOKUP($A242,'2022'!$C$3:$G$385,AI$5,FALSE)</f>
        <v>3.02</v>
      </c>
    </row>
    <row r="243" spans="1:35" x14ac:dyDescent="0.3">
      <c r="A243" t="s">
        <v>96</v>
      </c>
      <c r="B243" t="str">
        <f>VLOOKUP(A243,class!A$1:B$455,2,FALSE)</f>
        <v>Shire District</v>
      </c>
      <c r="C243" t="str">
        <f>IF(B243="Shire District",VLOOKUP(A243,counties!A$2:B$271,2,FALSE),"")</f>
        <v>Staffordshire</v>
      </c>
      <c r="D243" t="str">
        <f>VLOOKUP($A243,classifications!$A$3:$C$340,3,FALSE)</f>
        <v>Urban with Significant Rural</v>
      </c>
      <c r="E243" s="56">
        <f>VLOOKUP($A243,'2015'!$L$3:$P$372,E$5,FALSE)</f>
        <v>57.29</v>
      </c>
      <c r="F243" s="56">
        <f>VLOOKUP($A243,'2015'!$L$3:$P$372,F$5,FALSE)</f>
        <v>9.1240000000000006</v>
      </c>
      <c r="G243" s="56">
        <f>100*VLOOKUP($A243,'2015'!$L$3:$P$372,G$5,FALSE)</f>
        <v>15.93</v>
      </c>
      <c r="I243" s="56">
        <f>VLOOKUP($A243,'2016'!$L$3:$P$371,I$5,FALSE)</f>
        <v>58.24</v>
      </c>
      <c r="J243" s="56">
        <f>VLOOKUP($A243,'2016'!$L$3:$P$371,J$5,FALSE)</f>
        <v>8.6039999999999992</v>
      </c>
      <c r="K243" s="56">
        <f>100*VLOOKUP($A243,'2016'!$L$3:$P$371,K$5,FALSE)</f>
        <v>14.77</v>
      </c>
      <c r="M243" s="56">
        <f>VLOOKUP($A243,'2017'!$L$3:$P$371,M$5,FALSE)</f>
        <v>59.11</v>
      </c>
      <c r="N243" s="56">
        <f>VLOOKUP($A243,'2017'!$L$3:$P$371,N$5,FALSE)</f>
        <v>8.6370000000000005</v>
      </c>
      <c r="O243" s="56">
        <f>100*VLOOKUP($A243,'2017'!$L$3:$P$371,O$5,FALSE)</f>
        <v>14.610000000000001</v>
      </c>
      <c r="Q243" s="56">
        <f>VLOOKUP($A243,'2018'!$L$3:$P$371,Q$5,FALSE)</f>
        <v>59.95</v>
      </c>
      <c r="R243" s="56">
        <f>VLOOKUP($A243,'2018'!$L$3:$P$371,R$5,FALSE)</f>
        <v>8.6289999999999996</v>
      </c>
      <c r="S243" s="56">
        <f>100*VLOOKUP($A243,'2018'!$L$3:$P$371,S$5,FALSE)</f>
        <v>14.39</v>
      </c>
      <c r="U243" s="56">
        <f>VLOOKUP($A243,'2019'!$L$3:$P$371,U$5,FALSE)</f>
        <v>60.66</v>
      </c>
      <c r="V243" s="56">
        <f>VLOOKUP($A243,'2019'!$L$3:$P$371,V$5,FALSE)</f>
        <v>8.8439999999999994</v>
      </c>
      <c r="W243" s="56">
        <f>100*VLOOKUP($A243,'2019'!$L$3:$P$371,W$5,FALSE)</f>
        <v>14.580000000000002</v>
      </c>
      <c r="Y243" s="56">
        <f>VLOOKUP($A243,'2020'!$C$3:$G$385,Y$5,FALSE)</f>
        <v>61.52</v>
      </c>
      <c r="Z243" s="56">
        <f>VLOOKUP($A243,'2020'!$C$3:$G$385,Z$5,FALSE)</f>
        <v>9.1760000000000002</v>
      </c>
      <c r="AA243" s="56">
        <f>100*VLOOKUP($A243,'2020'!$C$3:$G$385,AA$5,FALSE)</f>
        <v>14.92</v>
      </c>
      <c r="AC243" s="56">
        <f>VLOOKUP($A243,'2021'!$C$3:$G$385,AC$5,FALSE)</f>
        <v>61.97</v>
      </c>
      <c r="AD243" s="56">
        <f>VLOOKUP($A243,'2021'!$C$3:$G$385,AD$5,FALSE)</f>
        <v>9.0920000000000005</v>
      </c>
      <c r="AE243" s="56">
        <f>100*VLOOKUP($A243,'2021'!$C$3:$G$385,AE$5,FALSE)</f>
        <v>14.67</v>
      </c>
      <c r="AG243" s="56">
        <f>VLOOKUP($A243,'2022'!$C$3:$G$385,AG$5,FALSE)</f>
        <v>62.67</v>
      </c>
      <c r="AH243" s="56">
        <f>VLOOKUP($A243,'2022'!$C$3:$G$385,AH$5,FALSE)</f>
        <v>9.25</v>
      </c>
      <c r="AI243" s="56">
        <f>100*VLOOKUP($A243,'2022'!$C$3:$G$385,AI$5,FALSE)</f>
        <v>14.760000000000002</v>
      </c>
    </row>
    <row r="244" spans="1:35" x14ac:dyDescent="0.3">
      <c r="A244" t="s">
        <v>294</v>
      </c>
      <c r="B244" t="str">
        <f>VLOOKUP(A244,class!A$1:B$455,2,FALSE)</f>
        <v>Shire District</v>
      </c>
      <c r="C244" t="str">
        <f>IF(B244="Shire District",VLOOKUP(A244,counties!A$2:B$271,2,FALSE),"")</f>
        <v>Staffordshire</v>
      </c>
      <c r="D244" t="str">
        <f>VLOOKUP($A244,classifications!$A$3:$C$340,3,FALSE)</f>
        <v>Predominantly Rural</v>
      </c>
      <c r="E244" s="56">
        <f>VLOOKUP($A244,'2015'!$L$3:$P$372,E$5,FALSE)</f>
        <v>43.47</v>
      </c>
      <c r="F244" s="56">
        <f>VLOOKUP($A244,'2015'!$L$3:$P$372,F$5,FALSE)</f>
        <v>7.6879999999999997</v>
      </c>
      <c r="G244" s="56">
        <f>100*VLOOKUP($A244,'2015'!$L$3:$P$372,G$5,FALSE)</f>
        <v>17.690000000000001</v>
      </c>
      <c r="I244" s="56">
        <f>VLOOKUP($A244,'2016'!$L$3:$P$371,I$5,FALSE)</f>
        <v>43.69</v>
      </c>
      <c r="J244" s="56">
        <f>VLOOKUP($A244,'2016'!$L$3:$P$371,J$5,FALSE)</f>
        <v>7.6820000000000004</v>
      </c>
      <c r="K244" s="56">
        <f>100*VLOOKUP($A244,'2016'!$L$3:$P$371,K$5,FALSE)</f>
        <v>17.580000000000002</v>
      </c>
      <c r="M244" s="56">
        <f>VLOOKUP($A244,'2017'!$L$3:$P$371,M$5,FALSE)</f>
        <v>43.83</v>
      </c>
      <c r="N244" s="56">
        <f>VLOOKUP($A244,'2017'!$L$3:$P$371,N$5,FALSE)</f>
        <v>7.6959999999999997</v>
      </c>
      <c r="O244" s="56">
        <f>100*VLOOKUP($A244,'2017'!$L$3:$P$371,O$5,FALSE)</f>
        <v>17.560000000000002</v>
      </c>
      <c r="Q244" s="56">
        <f>VLOOKUP($A244,'2018'!$L$3:$P$371,Q$5,FALSE)</f>
        <v>43.97</v>
      </c>
      <c r="R244" s="56">
        <f>VLOOKUP($A244,'2018'!$L$3:$P$371,R$5,FALSE)</f>
        <v>7.7409999999999997</v>
      </c>
      <c r="S244" s="56">
        <f>100*VLOOKUP($A244,'2018'!$L$3:$P$371,S$5,FALSE)</f>
        <v>17.61</v>
      </c>
      <c r="U244" s="56">
        <f>VLOOKUP($A244,'2019'!$L$3:$P$371,U$5,FALSE)</f>
        <v>44.08</v>
      </c>
      <c r="V244" s="56">
        <f>VLOOKUP($A244,'2019'!$L$3:$P$371,V$5,FALSE)</f>
        <v>7.7080000000000002</v>
      </c>
      <c r="W244" s="56">
        <f>100*VLOOKUP($A244,'2019'!$L$3:$P$371,W$5,FALSE)</f>
        <v>17.489999999999998</v>
      </c>
      <c r="Y244" s="56">
        <f>VLOOKUP($A244,'2020'!$C$3:$G$385,Y$5,FALSE)</f>
        <v>44.26</v>
      </c>
      <c r="Z244" s="56">
        <f>VLOOKUP($A244,'2020'!$C$3:$G$385,Z$5,FALSE)</f>
        <v>7.673</v>
      </c>
      <c r="AA244" s="56">
        <f>100*VLOOKUP($A244,'2020'!$C$3:$G$385,AA$5,FALSE)</f>
        <v>17.34</v>
      </c>
      <c r="AC244" s="56">
        <f>VLOOKUP($A244,'2021'!$C$3:$G$385,AC$5,FALSE)</f>
        <v>44.34</v>
      </c>
      <c r="AD244" s="56">
        <f>VLOOKUP($A244,'2021'!$C$3:$G$385,AD$5,FALSE)</f>
        <v>7.5369999999999999</v>
      </c>
      <c r="AE244" s="56">
        <f>100*VLOOKUP($A244,'2021'!$C$3:$G$385,AE$5,FALSE)</f>
        <v>17</v>
      </c>
      <c r="AG244" s="56">
        <f>VLOOKUP($A244,'2022'!$C$3:$G$385,AG$5,FALSE)</f>
        <v>44.54</v>
      </c>
      <c r="AH244" s="56">
        <f>VLOOKUP($A244,'2022'!$C$3:$G$385,AH$5,FALSE)</f>
        <v>7.5460000000000003</v>
      </c>
      <c r="AI244" s="56">
        <f>100*VLOOKUP($A244,'2022'!$C$3:$G$385,AI$5,FALSE)</f>
        <v>16.939999999999998</v>
      </c>
    </row>
    <row r="245" spans="1:35" x14ac:dyDescent="0.3">
      <c r="A245" t="s">
        <v>239</v>
      </c>
      <c r="B245" t="str">
        <f>VLOOKUP(A245,class!A$1:B$455,2,FALSE)</f>
        <v>Shire District</v>
      </c>
      <c r="C245" t="str">
        <f>IF(B245="Shire District",VLOOKUP(A245,counties!A$2:B$271,2,FALSE),"")</f>
        <v>Hertfordshire</v>
      </c>
      <c r="D245" t="str">
        <f>VLOOKUP($A245,classifications!$A$3:$C$340,3,FALSE)</f>
        <v>Predominantly Urban</v>
      </c>
      <c r="E245" s="56">
        <f>VLOOKUP($A245,'2015'!$L$3:$P$372,E$5,FALSE)</f>
        <v>36.29</v>
      </c>
      <c r="F245" s="56">
        <f>VLOOKUP($A245,'2015'!$L$3:$P$372,F$5,FALSE)</f>
        <v>2.8849999999999998</v>
      </c>
      <c r="G245" s="56">
        <f>100*VLOOKUP($A245,'2015'!$L$3:$P$372,G$5,FALSE)</f>
        <v>7.95</v>
      </c>
      <c r="I245" s="56">
        <f>VLOOKUP($A245,'2016'!$L$3:$P$371,I$5,FALSE)</f>
        <v>36.49</v>
      </c>
      <c r="J245" s="56">
        <f>VLOOKUP($A245,'2016'!$L$3:$P$371,J$5,FALSE)</f>
        <v>2.88</v>
      </c>
      <c r="K245" s="56">
        <f>100*VLOOKUP($A245,'2016'!$L$3:$P$371,K$5,FALSE)</f>
        <v>7.89</v>
      </c>
      <c r="M245" s="56">
        <f>VLOOKUP($A245,'2017'!$L$3:$P$371,M$5,FALSE)</f>
        <v>37.159999999999997</v>
      </c>
      <c r="N245" s="56">
        <f>VLOOKUP($A245,'2017'!$L$3:$P$371,N$5,FALSE)</f>
        <v>3.5110000000000001</v>
      </c>
      <c r="O245" s="56">
        <f>100*VLOOKUP($A245,'2017'!$L$3:$P$371,O$5,FALSE)</f>
        <v>9.4499999999999993</v>
      </c>
      <c r="Q245" s="56">
        <f>VLOOKUP($A245,'2018'!$L$3:$P$371,Q$5,FALSE)</f>
        <v>37.229999999999997</v>
      </c>
      <c r="R245" s="56">
        <f>VLOOKUP($A245,'2018'!$L$3:$P$371,R$5,FALSE)</f>
        <v>3.339</v>
      </c>
      <c r="S245" s="56">
        <f>100*VLOOKUP($A245,'2018'!$L$3:$P$371,S$5,FALSE)</f>
        <v>8.9700000000000006</v>
      </c>
      <c r="U245" s="56">
        <f>VLOOKUP($A245,'2019'!$L$3:$P$371,U$5,FALSE)</f>
        <v>37.53</v>
      </c>
      <c r="V245" s="56">
        <f>VLOOKUP($A245,'2019'!$L$3:$P$371,V$5,FALSE)</f>
        <v>3.4750000000000001</v>
      </c>
      <c r="W245" s="56">
        <f>100*VLOOKUP($A245,'2019'!$L$3:$P$371,W$5,FALSE)</f>
        <v>9.26</v>
      </c>
      <c r="Y245" s="56">
        <f>VLOOKUP($A245,'2020'!$C$3:$G$385,Y$5,FALSE)</f>
        <v>37.729999999999997</v>
      </c>
      <c r="Z245" s="56">
        <f>VLOOKUP($A245,'2020'!$C$3:$G$385,Z$5,FALSE)</f>
        <v>3.6429999999999998</v>
      </c>
      <c r="AA245" s="56">
        <f>100*VLOOKUP($A245,'2020'!$C$3:$G$385,AA$5,FALSE)</f>
        <v>9.66</v>
      </c>
      <c r="AC245" s="56">
        <f>VLOOKUP($A245,'2021'!$C$3:$G$385,AC$5,FALSE)</f>
        <v>37.78</v>
      </c>
      <c r="AD245" s="56">
        <f>VLOOKUP($A245,'2021'!$C$3:$G$385,AD$5,FALSE)</f>
        <v>3.53</v>
      </c>
      <c r="AE245" s="56">
        <f>100*VLOOKUP($A245,'2021'!$C$3:$G$385,AE$5,FALSE)</f>
        <v>9.34</v>
      </c>
      <c r="AG245" s="56">
        <f>VLOOKUP($A245,'2022'!$C$3:$G$385,AG$5,FALSE)</f>
        <v>37.979999999999997</v>
      </c>
      <c r="AH245" s="56">
        <f>VLOOKUP($A245,'2022'!$C$3:$G$385,AH$5,FALSE)</f>
        <v>3.6389999999999998</v>
      </c>
      <c r="AI245" s="56">
        <f>100*VLOOKUP($A245,'2022'!$C$3:$G$385,AI$5,FALSE)</f>
        <v>9.58</v>
      </c>
    </row>
    <row r="246" spans="1:35" x14ac:dyDescent="0.3">
      <c r="A246" t="s">
        <v>330</v>
      </c>
      <c r="B246" t="str">
        <f>VLOOKUP(A246,class!A$1:B$455,2,FALSE)</f>
        <v>Metropolitan District</v>
      </c>
      <c r="C246" t="str">
        <f>IF(B246="Shire District",VLOOKUP(A246,counties!A$2:B$271,2,FALSE),"")</f>
        <v/>
      </c>
      <c r="D246" t="str">
        <f>VLOOKUP($A246,classifications!$A$3:$C$340,3,FALSE)</f>
        <v>Predominantly Urban</v>
      </c>
      <c r="E246" s="56">
        <f>VLOOKUP($A246,'2015'!$L$3:$P$372,E$5,FALSE)</f>
        <v>126.94</v>
      </c>
      <c r="F246" s="56">
        <f>VLOOKUP($A246,'2015'!$L$3:$P$372,F$5,FALSE)</f>
        <v>8.5410000000000004</v>
      </c>
      <c r="G246" s="56">
        <f>100*VLOOKUP($A246,'2015'!$L$3:$P$372,G$5,FALSE)</f>
        <v>6.7299999999999995</v>
      </c>
      <c r="I246" s="56">
        <f>VLOOKUP($A246,'2016'!$L$3:$P$371,I$5,FALSE)</f>
        <v>127.46</v>
      </c>
      <c r="J246" s="56">
        <f>VLOOKUP($A246,'2016'!$L$3:$P$371,J$5,FALSE)</f>
        <v>8.2620000000000005</v>
      </c>
      <c r="K246" s="56">
        <f>100*VLOOKUP($A246,'2016'!$L$3:$P$371,K$5,FALSE)</f>
        <v>6.4799999999999995</v>
      </c>
      <c r="M246" s="56">
        <f>VLOOKUP($A246,'2017'!$L$3:$P$371,M$5,FALSE)</f>
        <v>127.96</v>
      </c>
      <c r="N246" s="56">
        <f>VLOOKUP($A246,'2017'!$L$3:$P$371,N$5,FALSE)</f>
        <v>8.0530000000000008</v>
      </c>
      <c r="O246" s="56">
        <f>100*VLOOKUP($A246,'2017'!$L$3:$P$371,O$5,FALSE)</f>
        <v>6.29</v>
      </c>
      <c r="Q246" s="56">
        <f>VLOOKUP($A246,'2018'!$L$3:$P$371,Q$5,FALSE)</f>
        <v>128.72</v>
      </c>
      <c r="R246" s="56">
        <f>VLOOKUP($A246,'2018'!$L$3:$P$371,R$5,FALSE)</f>
        <v>8.0220000000000002</v>
      </c>
      <c r="S246" s="56">
        <f>100*VLOOKUP($A246,'2018'!$L$3:$P$371,S$5,FALSE)</f>
        <v>6.23</v>
      </c>
      <c r="U246" s="56">
        <f>VLOOKUP($A246,'2019'!$L$3:$P$371,U$5,FALSE)</f>
        <v>129.44</v>
      </c>
      <c r="V246" s="56">
        <f>VLOOKUP($A246,'2019'!$L$3:$P$371,V$5,FALSE)</f>
        <v>8.157</v>
      </c>
      <c r="W246" s="56">
        <f>100*VLOOKUP($A246,'2019'!$L$3:$P$371,W$5,FALSE)</f>
        <v>6.3</v>
      </c>
      <c r="Y246" s="56">
        <f>VLOOKUP($A246,'2020'!$C$3:$G$385,Y$5,FALSE)</f>
        <v>130.93</v>
      </c>
      <c r="Z246" s="56">
        <f>VLOOKUP($A246,'2020'!$C$3:$G$385,Z$5,FALSE)</f>
        <v>9.3490000000000002</v>
      </c>
      <c r="AA246" s="56">
        <f>100*VLOOKUP($A246,'2020'!$C$3:$G$385,AA$5,FALSE)</f>
        <v>7.1400000000000006</v>
      </c>
      <c r="AC246" s="56">
        <f>VLOOKUP($A246,'2021'!$C$3:$G$385,AC$5,FALSE)</f>
        <v>131.43</v>
      </c>
      <c r="AD246" s="56">
        <f>VLOOKUP($A246,'2021'!$C$3:$G$385,AD$5,FALSE)</f>
        <v>9.58</v>
      </c>
      <c r="AE246" s="56">
        <f>100*VLOOKUP($A246,'2021'!$C$3:$G$385,AE$5,FALSE)</f>
        <v>7.2900000000000009</v>
      </c>
      <c r="AG246" s="56">
        <f>VLOOKUP($A246,'2022'!$C$3:$G$385,AG$5,FALSE)</f>
        <v>132.01</v>
      </c>
      <c r="AH246" s="56">
        <f>VLOOKUP($A246,'2022'!$C$3:$G$385,AH$5,FALSE)</f>
        <v>9.8010000000000002</v>
      </c>
      <c r="AI246" s="56">
        <f>100*VLOOKUP($A246,'2022'!$C$3:$G$385,AI$5,FALSE)</f>
        <v>7.42</v>
      </c>
    </row>
    <row r="247" spans="1:35" x14ac:dyDescent="0.3">
      <c r="A247" t="s">
        <v>129</v>
      </c>
      <c r="B247" t="str">
        <f>VLOOKUP(A247,class!A$1:B$455,2,FALSE)</f>
        <v>Unitary Authority</v>
      </c>
      <c r="C247" t="str">
        <f>IF(B247="Shire District",VLOOKUP(A247,counties!A$2:B$271,2,FALSE),"")</f>
        <v/>
      </c>
      <c r="D247" t="str">
        <f>VLOOKUP($A247,classifications!$A$3:$C$340,3,FALSE)</f>
        <v>Predominantly Urban</v>
      </c>
      <c r="E247" s="56">
        <f>VLOOKUP($A247,'2015'!$L$3:$P$372,E$5,FALSE)</f>
        <v>84.47</v>
      </c>
      <c r="F247" s="56">
        <f>VLOOKUP($A247,'2015'!$L$3:$P$372,F$5,FALSE)</f>
        <v>3.8519999999999999</v>
      </c>
      <c r="G247" s="56">
        <f>100*VLOOKUP($A247,'2015'!$L$3:$P$372,G$5,FALSE)</f>
        <v>4.5600000000000005</v>
      </c>
      <c r="I247" s="56">
        <f>VLOOKUP($A247,'2016'!$L$3:$P$371,I$5,FALSE)</f>
        <v>85</v>
      </c>
      <c r="J247" s="56">
        <f>VLOOKUP($A247,'2016'!$L$3:$P$371,J$5,FALSE)</f>
        <v>3.15</v>
      </c>
      <c r="K247" s="56">
        <f>100*VLOOKUP($A247,'2016'!$L$3:$P$371,K$5,FALSE)</f>
        <v>3.71</v>
      </c>
      <c r="M247" s="56">
        <f>VLOOKUP($A247,'2017'!$L$3:$P$371,M$5,FALSE)</f>
        <v>85.63</v>
      </c>
      <c r="N247" s="56">
        <f>VLOOKUP($A247,'2017'!$L$3:$P$371,N$5,FALSE)</f>
        <v>2.766</v>
      </c>
      <c r="O247" s="56">
        <f>100*VLOOKUP($A247,'2017'!$L$3:$P$371,O$5,FALSE)</f>
        <v>3.2300000000000004</v>
      </c>
      <c r="Q247" s="56">
        <f>VLOOKUP($A247,'2018'!$L$3:$P$371,Q$5,FALSE)</f>
        <v>86.46</v>
      </c>
      <c r="R247" s="56">
        <f>VLOOKUP($A247,'2018'!$L$3:$P$371,R$5,FALSE)</f>
        <v>2.6659999999999999</v>
      </c>
      <c r="S247" s="56">
        <f>100*VLOOKUP($A247,'2018'!$L$3:$P$371,S$5,FALSE)</f>
        <v>3.08</v>
      </c>
      <c r="U247" s="56">
        <f>VLOOKUP($A247,'2019'!$L$3:$P$371,U$5,FALSE)</f>
        <v>87.33</v>
      </c>
      <c r="V247" s="56">
        <f>VLOOKUP($A247,'2019'!$L$3:$P$371,V$5,FALSE)</f>
        <v>2.63</v>
      </c>
      <c r="W247" s="56">
        <f>100*VLOOKUP($A247,'2019'!$L$3:$P$371,W$5,FALSE)</f>
        <v>3.01</v>
      </c>
      <c r="Y247" s="56">
        <f>VLOOKUP($A247,'2020'!$C$3:$G$385,Y$5,FALSE)</f>
        <v>88.16</v>
      </c>
      <c r="Z247" s="56">
        <f>VLOOKUP($A247,'2020'!$C$3:$G$385,Z$5,FALSE)</f>
        <v>2.927</v>
      </c>
      <c r="AA247" s="56">
        <f>100*VLOOKUP($A247,'2020'!$C$3:$G$385,AA$5,FALSE)</f>
        <v>3.32</v>
      </c>
      <c r="AC247" s="56">
        <f>VLOOKUP($A247,'2021'!$C$3:$G$385,AC$5,FALSE)</f>
        <v>88.7</v>
      </c>
      <c r="AD247" s="56">
        <f>VLOOKUP($A247,'2021'!$C$3:$G$385,AD$5,FALSE)</f>
        <v>3.0609999999999999</v>
      </c>
      <c r="AE247" s="56">
        <f>100*VLOOKUP($A247,'2021'!$C$3:$G$385,AE$5,FALSE)</f>
        <v>3.45</v>
      </c>
      <c r="AG247" s="56">
        <f>VLOOKUP($A247,'2022'!$C$3:$G$385,AG$5,FALSE)</f>
        <v>89.05</v>
      </c>
      <c r="AH247" s="56">
        <f>VLOOKUP($A247,'2022'!$C$3:$G$385,AH$5,FALSE)</f>
        <v>2.702</v>
      </c>
      <c r="AI247" s="56">
        <f>100*VLOOKUP($A247,'2022'!$C$3:$G$385,AI$5,FALSE)</f>
        <v>3.0300000000000002</v>
      </c>
    </row>
    <row r="248" spans="1:35" x14ac:dyDescent="0.3">
      <c r="A248" t="s">
        <v>153</v>
      </c>
      <c r="B248" t="str">
        <f>VLOOKUP(A248,class!A$1:B$455,2,FALSE)</f>
        <v>Unitary Authority</v>
      </c>
      <c r="C248" t="str">
        <f>IF(B248="Shire District",VLOOKUP(A248,counties!A$2:B$271,2,FALSE),"")</f>
        <v/>
      </c>
      <c r="D248" t="str">
        <f>VLOOKUP($A248,classifications!$A$3:$C$340,3,FALSE)</f>
        <v>Predominantly Urban</v>
      </c>
      <c r="E248" s="56">
        <f>VLOOKUP($A248,'2015'!$L$3:$P$372,E$5,FALSE)</f>
        <v>114.15</v>
      </c>
      <c r="F248" s="56">
        <f>VLOOKUP($A248,'2015'!$L$3:$P$372,F$5,FALSE)</f>
        <v>5.51</v>
      </c>
      <c r="G248" s="56">
        <f>100*VLOOKUP($A248,'2015'!$L$3:$P$372,G$5,FALSE)</f>
        <v>4.83</v>
      </c>
      <c r="I248" s="56">
        <f>VLOOKUP($A248,'2016'!$L$3:$P$371,I$5,FALSE)</f>
        <v>114.7</v>
      </c>
      <c r="J248" s="56">
        <f>VLOOKUP($A248,'2016'!$L$3:$P$371,J$5,FALSE)</f>
        <v>5.3490000000000002</v>
      </c>
      <c r="K248" s="56">
        <f>100*VLOOKUP($A248,'2016'!$L$3:$P$371,K$5,FALSE)</f>
        <v>4.66</v>
      </c>
      <c r="M248" s="56">
        <f>VLOOKUP($A248,'2017'!$L$3:$P$371,M$5,FALSE)</f>
        <v>115.29</v>
      </c>
      <c r="N248" s="56">
        <f>VLOOKUP($A248,'2017'!$L$3:$P$371,N$5,FALSE)</f>
        <v>5.4020000000000001</v>
      </c>
      <c r="O248" s="56">
        <f>100*VLOOKUP($A248,'2017'!$L$3:$P$371,O$5,FALSE)</f>
        <v>4.6899999999999995</v>
      </c>
      <c r="Q248" s="56">
        <f>VLOOKUP($A248,'2018'!$L$3:$P$371,Q$5,FALSE)</f>
        <v>115.91</v>
      </c>
      <c r="R248" s="56">
        <f>VLOOKUP($A248,'2018'!$L$3:$P$371,R$5,FALSE)</f>
        <v>5.3490000000000002</v>
      </c>
      <c r="S248" s="56">
        <f>100*VLOOKUP($A248,'2018'!$L$3:$P$371,S$5,FALSE)</f>
        <v>4.6100000000000003</v>
      </c>
      <c r="U248" s="56">
        <f>VLOOKUP($A248,'2019'!$L$3:$P$371,U$5,FALSE)</f>
        <v>116.47</v>
      </c>
      <c r="V248" s="56">
        <f>VLOOKUP($A248,'2019'!$L$3:$P$371,V$5,FALSE)</f>
        <v>5.4169999999999998</v>
      </c>
      <c r="W248" s="56">
        <f>100*VLOOKUP($A248,'2019'!$L$3:$P$371,W$5,FALSE)</f>
        <v>4.6500000000000004</v>
      </c>
      <c r="Y248" s="56">
        <f>VLOOKUP($A248,'2020'!$C$3:$G$385,Y$5,FALSE)</f>
        <v>117.51</v>
      </c>
      <c r="Z248" s="56">
        <f>VLOOKUP($A248,'2020'!$C$3:$G$385,Z$5,FALSE)</f>
        <v>6.0679999999999996</v>
      </c>
      <c r="AA248" s="56">
        <f>100*VLOOKUP($A248,'2020'!$C$3:$G$385,AA$5,FALSE)</f>
        <v>5.16</v>
      </c>
      <c r="AC248" s="56">
        <f>VLOOKUP($A248,'2021'!$C$3:$G$385,AC$5,FALSE)</f>
        <v>118.2</v>
      </c>
      <c r="AD248" s="56">
        <f>VLOOKUP($A248,'2021'!$C$3:$G$385,AD$5,FALSE)</f>
        <v>6.359</v>
      </c>
      <c r="AE248" s="56">
        <f>100*VLOOKUP($A248,'2021'!$C$3:$G$385,AE$5,FALSE)</f>
        <v>5.38</v>
      </c>
      <c r="AG248" s="56">
        <f>VLOOKUP($A248,'2022'!$C$3:$G$385,AG$5,FALSE)</f>
        <v>118.62</v>
      </c>
      <c r="AH248" s="56">
        <f>VLOOKUP($A248,'2022'!$C$3:$G$385,AH$5,FALSE)</f>
        <v>6.3319999999999999</v>
      </c>
      <c r="AI248" s="56">
        <f>100*VLOOKUP($A248,'2022'!$C$3:$G$385,AI$5,FALSE)</f>
        <v>5.34</v>
      </c>
    </row>
    <row r="249" spans="1:35" x14ac:dyDescent="0.3">
      <c r="A249" t="s">
        <v>98</v>
      </c>
      <c r="B249" t="str">
        <f>VLOOKUP(A249,class!A$1:B$455,2,FALSE)</f>
        <v>Shire District</v>
      </c>
      <c r="C249" t="str">
        <f>IF(B249="Shire District",VLOOKUP(A249,counties!A$2:B$271,2,FALSE),"")</f>
        <v>Warwickshire</v>
      </c>
      <c r="D249" t="str">
        <f>VLOOKUP($A249,classifications!$A$3:$C$340,3,FALSE)</f>
        <v>Predominantly Rural</v>
      </c>
      <c r="E249" s="56">
        <f>VLOOKUP($A249,'2015'!$L$3:$P$372,E$5,FALSE)</f>
        <v>55.55</v>
      </c>
      <c r="F249" s="56">
        <f>VLOOKUP($A249,'2015'!$L$3:$P$372,F$5,FALSE)</f>
        <v>18.654</v>
      </c>
      <c r="G249" s="56">
        <f>100*VLOOKUP($A249,'2015'!$L$3:$P$372,G$5,FALSE)</f>
        <v>33.58</v>
      </c>
      <c r="I249" s="56">
        <f>VLOOKUP($A249,'2016'!$L$3:$P$371,I$5,FALSE)</f>
        <v>56.36</v>
      </c>
      <c r="J249" s="56">
        <f>VLOOKUP($A249,'2016'!$L$3:$P$371,J$5,FALSE)</f>
        <v>17.977</v>
      </c>
      <c r="K249" s="56">
        <f>100*VLOOKUP($A249,'2016'!$L$3:$P$371,K$5,FALSE)</f>
        <v>31.900000000000002</v>
      </c>
      <c r="M249" s="56">
        <f>VLOOKUP($A249,'2017'!$L$3:$P$371,M$5,FALSE)</f>
        <v>57.34</v>
      </c>
      <c r="N249" s="56">
        <f>VLOOKUP($A249,'2017'!$L$3:$P$371,N$5,FALSE)</f>
        <v>17.890999999999998</v>
      </c>
      <c r="O249" s="56">
        <f>100*VLOOKUP($A249,'2017'!$L$3:$P$371,O$5,FALSE)</f>
        <v>31.2</v>
      </c>
      <c r="Q249" s="56">
        <f>VLOOKUP($A249,'2018'!$L$3:$P$371,Q$5,FALSE)</f>
        <v>58.58</v>
      </c>
      <c r="R249" s="56">
        <f>VLOOKUP($A249,'2018'!$L$3:$P$371,R$5,FALSE)</f>
        <v>17.789000000000001</v>
      </c>
      <c r="S249" s="56">
        <f>100*VLOOKUP($A249,'2018'!$L$3:$P$371,S$5,FALSE)</f>
        <v>30.37</v>
      </c>
      <c r="U249" s="56">
        <f>VLOOKUP($A249,'2019'!$L$3:$P$371,U$5,FALSE)</f>
        <v>59.75</v>
      </c>
      <c r="V249" s="56">
        <f>VLOOKUP($A249,'2019'!$L$3:$P$371,V$5,FALSE)</f>
        <v>17.920999999999999</v>
      </c>
      <c r="W249" s="56">
        <f>100*VLOOKUP($A249,'2019'!$L$3:$P$371,W$5,FALSE)</f>
        <v>29.99</v>
      </c>
      <c r="Y249" s="56">
        <f>VLOOKUP($A249,'2020'!$C$3:$G$385,Y$5,FALSE)</f>
        <v>61.22</v>
      </c>
      <c r="Z249" s="56">
        <f>VLOOKUP($A249,'2020'!$C$3:$G$385,Z$5,FALSE)</f>
        <v>18.556000000000001</v>
      </c>
      <c r="AA249" s="56">
        <f>100*VLOOKUP($A249,'2020'!$C$3:$G$385,AA$5,FALSE)</f>
        <v>30.31</v>
      </c>
      <c r="AC249" s="56">
        <f>VLOOKUP($A249,'2021'!$C$3:$G$385,AC$5,FALSE)</f>
        <v>62.34</v>
      </c>
      <c r="AD249" s="56">
        <f>VLOOKUP($A249,'2021'!$C$3:$G$385,AD$5,FALSE)</f>
        <v>18.247</v>
      </c>
      <c r="AE249" s="56">
        <f>100*VLOOKUP($A249,'2021'!$C$3:$G$385,AE$5,FALSE)</f>
        <v>29.270000000000003</v>
      </c>
      <c r="AG249" s="56">
        <f>VLOOKUP($A249,'2022'!$C$3:$G$385,AG$5,FALSE)</f>
        <v>63.68</v>
      </c>
      <c r="AH249" s="56">
        <f>VLOOKUP($A249,'2022'!$C$3:$G$385,AH$5,FALSE)</f>
        <v>18.692</v>
      </c>
      <c r="AI249" s="56">
        <f>100*VLOOKUP($A249,'2022'!$C$3:$G$385,AI$5,FALSE)</f>
        <v>29.349999999999998</v>
      </c>
    </row>
    <row r="250" spans="1:35" x14ac:dyDescent="0.3">
      <c r="A250" t="s">
        <v>99</v>
      </c>
      <c r="B250" t="str">
        <f>VLOOKUP(A250,class!A$1:B$455,2,FALSE)</f>
        <v>Shire District</v>
      </c>
      <c r="C250" t="str">
        <f>IF(B250="Shire District",VLOOKUP(A250,counties!A$2:B$271,2,FALSE),"")</f>
        <v>Gloucestershire</v>
      </c>
      <c r="D250" t="str">
        <f>VLOOKUP($A250,classifications!$A$3:$C$340,3,FALSE)</f>
        <v>Urban with Significant Rural</v>
      </c>
      <c r="E250" s="56">
        <f>VLOOKUP($A250,'2015'!$L$3:$P$372,E$5,FALSE)</f>
        <v>51.62</v>
      </c>
      <c r="F250" s="56">
        <f>VLOOKUP($A250,'2015'!$L$3:$P$372,F$5,FALSE)</f>
        <v>9.8710000000000004</v>
      </c>
      <c r="G250" s="56">
        <f>100*VLOOKUP($A250,'2015'!$L$3:$P$372,G$5,FALSE)</f>
        <v>19.12</v>
      </c>
      <c r="I250" s="56">
        <f>VLOOKUP($A250,'2016'!$L$3:$P$371,I$5,FALSE)</f>
        <v>52.06</v>
      </c>
      <c r="J250" s="56">
        <f>VLOOKUP($A250,'2016'!$L$3:$P$371,J$5,FALSE)</f>
        <v>9.4770000000000003</v>
      </c>
      <c r="K250" s="56">
        <f>100*VLOOKUP($A250,'2016'!$L$3:$P$371,K$5,FALSE)</f>
        <v>18.2</v>
      </c>
      <c r="M250" s="56">
        <f>VLOOKUP($A250,'2017'!$L$3:$P$371,M$5,FALSE)</f>
        <v>52.49</v>
      </c>
      <c r="N250" s="56">
        <f>VLOOKUP($A250,'2017'!$L$3:$P$371,N$5,FALSE)</f>
        <v>9.3689999999999998</v>
      </c>
      <c r="O250" s="56">
        <f>100*VLOOKUP($A250,'2017'!$L$3:$P$371,O$5,FALSE)</f>
        <v>17.849999999999998</v>
      </c>
      <c r="Q250" s="56">
        <f>VLOOKUP($A250,'2018'!$L$3:$P$371,Q$5,FALSE)</f>
        <v>52.99</v>
      </c>
      <c r="R250" s="56">
        <f>VLOOKUP($A250,'2018'!$L$3:$P$371,R$5,FALSE)</f>
        <v>8.5839999999999996</v>
      </c>
      <c r="S250" s="56">
        <f>100*VLOOKUP($A250,'2018'!$L$3:$P$371,S$5,FALSE)</f>
        <v>16.2</v>
      </c>
      <c r="U250" s="56">
        <f>VLOOKUP($A250,'2019'!$L$3:$P$371,U$5,FALSE)</f>
        <v>53.4</v>
      </c>
      <c r="V250" s="56">
        <f>VLOOKUP($A250,'2019'!$L$3:$P$371,V$5,FALSE)</f>
        <v>8.1270000000000007</v>
      </c>
      <c r="W250" s="56">
        <f>100*VLOOKUP($A250,'2019'!$L$3:$P$371,W$5,FALSE)</f>
        <v>15.22</v>
      </c>
      <c r="Y250" s="56">
        <f>VLOOKUP($A250,'2020'!$C$3:$G$385,Y$5,FALSE)</f>
        <v>54.16</v>
      </c>
      <c r="Z250" s="56">
        <f>VLOOKUP($A250,'2020'!$C$3:$G$385,Z$5,FALSE)</f>
        <v>8.8010000000000002</v>
      </c>
      <c r="AA250" s="56">
        <f>100*VLOOKUP($A250,'2020'!$C$3:$G$385,AA$5,FALSE)</f>
        <v>16.25</v>
      </c>
      <c r="AC250" s="56">
        <f>VLOOKUP($A250,'2021'!$C$3:$G$385,AC$5,FALSE)</f>
        <v>54.69</v>
      </c>
      <c r="AD250" s="56">
        <f>VLOOKUP($A250,'2021'!$C$3:$G$385,AD$5,FALSE)</f>
        <v>8.673</v>
      </c>
      <c r="AE250" s="56">
        <f>100*VLOOKUP($A250,'2021'!$C$3:$G$385,AE$5,FALSE)</f>
        <v>15.86</v>
      </c>
      <c r="AG250" s="56">
        <f>VLOOKUP($A250,'2022'!$C$3:$G$385,AG$5,FALSE)</f>
        <v>55.43</v>
      </c>
      <c r="AH250" s="56">
        <f>VLOOKUP($A250,'2022'!$C$3:$G$385,AH$5,FALSE)</f>
        <v>9.0419999999999998</v>
      </c>
      <c r="AI250" s="56">
        <f>100*VLOOKUP($A250,'2022'!$C$3:$G$385,AI$5,FALSE)</f>
        <v>16.309999999999999</v>
      </c>
    </row>
    <row r="251" spans="1:35" x14ac:dyDescent="0.3">
      <c r="A251" t="s">
        <v>347</v>
      </c>
      <c r="B251" t="str">
        <f>VLOOKUP(A251,class!A$1:B$455,2,FALSE)</f>
        <v>Metropolitan District</v>
      </c>
      <c r="C251" t="str">
        <f>IF(B251="Shire District",VLOOKUP(A251,counties!A$2:B$271,2,FALSE),"")</f>
        <v/>
      </c>
      <c r="D251" t="str">
        <f>VLOOKUP($A251,classifications!$A$3:$C$340,3,FALSE)</f>
        <v>Predominantly Urban</v>
      </c>
      <c r="E251" s="56">
        <f>VLOOKUP($A251,'2015'!$L$3:$P$372,E$5,FALSE)</f>
        <v>126.32</v>
      </c>
      <c r="F251" s="56">
        <f>VLOOKUP($A251,'2015'!$L$3:$P$372,F$5,FALSE)</f>
        <v>6.1779999999999999</v>
      </c>
      <c r="G251" s="56">
        <f>100*VLOOKUP($A251,'2015'!$L$3:$P$372,G$5,FALSE)</f>
        <v>4.8899999999999997</v>
      </c>
      <c r="I251" s="56">
        <f>VLOOKUP($A251,'2016'!$L$3:$P$371,I$5,FALSE)</f>
        <v>127.18</v>
      </c>
      <c r="J251" s="56">
        <f>VLOOKUP($A251,'2016'!$L$3:$P$371,J$5,FALSE)</f>
        <v>5.8540000000000001</v>
      </c>
      <c r="K251" s="56">
        <f>100*VLOOKUP($A251,'2016'!$L$3:$P$371,K$5,FALSE)</f>
        <v>4.5999999999999996</v>
      </c>
      <c r="M251" s="56">
        <f>VLOOKUP($A251,'2017'!$L$3:$P$371,M$5,FALSE)</f>
        <v>127.96</v>
      </c>
      <c r="N251" s="56">
        <f>VLOOKUP($A251,'2017'!$L$3:$P$371,N$5,FALSE)</f>
        <v>5.6890000000000001</v>
      </c>
      <c r="O251" s="56">
        <f>100*VLOOKUP($A251,'2017'!$L$3:$P$371,O$5,FALSE)</f>
        <v>4.45</v>
      </c>
      <c r="Q251" s="56">
        <f>VLOOKUP($A251,'2018'!$L$3:$P$371,Q$5,FALSE)</f>
        <v>129.06</v>
      </c>
      <c r="R251" s="56">
        <f>VLOOKUP($A251,'2018'!$L$3:$P$371,R$5,FALSE)</f>
        <v>6.0670000000000002</v>
      </c>
      <c r="S251" s="56">
        <f>100*VLOOKUP($A251,'2018'!$L$3:$P$371,S$5,FALSE)</f>
        <v>4.7</v>
      </c>
      <c r="U251" s="56">
        <f>VLOOKUP($A251,'2019'!$L$3:$P$371,U$5,FALSE)</f>
        <v>129.88</v>
      </c>
      <c r="V251" s="56">
        <f>VLOOKUP($A251,'2019'!$L$3:$P$371,V$5,FALSE)</f>
        <v>6.2640000000000002</v>
      </c>
      <c r="W251" s="56">
        <f>100*VLOOKUP($A251,'2019'!$L$3:$P$371,W$5,FALSE)</f>
        <v>4.82</v>
      </c>
      <c r="Y251" s="56">
        <f>VLOOKUP($A251,'2020'!$C$3:$G$385,Y$5,FALSE)</f>
        <v>130.54</v>
      </c>
      <c r="Z251" s="56">
        <f>VLOOKUP($A251,'2020'!$C$3:$G$385,Z$5,FALSE)</f>
        <v>6.2939999999999996</v>
      </c>
      <c r="AA251" s="56">
        <f>100*VLOOKUP($A251,'2020'!$C$3:$G$385,AA$5,FALSE)</f>
        <v>4.82</v>
      </c>
      <c r="AC251" s="56">
        <f>VLOOKUP($A251,'2021'!$C$3:$G$385,AC$5,FALSE)</f>
        <v>131.21</v>
      </c>
      <c r="AD251" s="56">
        <f>VLOOKUP($A251,'2021'!$C$3:$G$385,AD$5,FALSE)</f>
        <v>6.125</v>
      </c>
      <c r="AE251" s="56">
        <f>100*VLOOKUP($A251,'2021'!$C$3:$G$385,AE$5,FALSE)</f>
        <v>4.67</v>
      </c>
      <c r="AG251" s="56">
        <f>VLOOKUP($A251,'2022'!$C$3:$G$385,AG$5,FALSE)</f>
        <v>132.18</v>
      </c>
      <c r="AH251" s="56">
        <f>VLOOKUP($A251,'2022'!$C$3:$G$385,AH$5,FALSE)</f>
        <v>5.6269999999999998</v>
      </c>
      <c r="AI251" s="56">
        <f>100*VLOOKUP($A251,'2022'!$C$3:$G$385,AI$5,FALSE)</f>
        <v>4.26</v>
      </c>
    </row>
    <row r="252" spans="1:35" x14ac:dyDescent="0.3">
      <c r="A252" t="s">
        <v>308</v>
      </c>
      <c r="B252" t="str">
        <f>VLOOKUP(A252,class!A$1:B$455,2,FALSE)</f>
        <v>Shire District</v>
      </c>
      <c r="C252" t="str">
        <f>IF(B252="Shire District",VLOOKUP(A252,counties!A$2:B$271,2,FALSE),"")</f>
        <v>Surrey</v>
      </c>
      <c r="D252" t="str">
        <f>VLOOKUP($A252,classifications!$A$3:$C$340,3,FALSE)</f>
        <v>Predominantly Urban</v>
      </c>
      <c r="E252" s="56">
        <f>VLOOKUP($A252,'2015'!$L$3:$P$372,E$5,FALSE)</f>
        <v>35.5</v>
      </c>
      <c r="F252" s="56">
        <f>VLOOKUP($A252,'2015'!$L$3:$P$372,F$5,FALSE)</f>
        <v>2.4060000000000001</v>
      </c>
      <c r="G252" s="56">
        <f>100*VLOOKUP($A252,'2015'!$L$3:$P$372,G$5,FALSE)</f>
        <v>6.78</v>
      </c>
      <c r="I252" s="56">
        <f>VLOOKUP($A252,'2016'!$L$3:$P$371,I$5,FALSE)</f>
        <v>35.79</v>
      </c>
      <c r="J252" s="56">
        <f>VLOOKUP($A252,'2016'!$L$3:$P$371,J$5,FALSE)</f>
        <v>2.4569999999999999</v>
      </c>
      <c r="K252" s="56">
        <f>100*VLOOKUP($A252,'2016'!$L$3:$P$371,K$5,FALSE)</f>
        <v>6.87</v>
      </c>
      <c r="M252" s="56">
        <f>VLOOKUP($A252,'2017'!$L$3:$P$371,M$5,FALSE)</f>
        <v>36.049999999999997</v>
      </c>
      <c r="N252" s="56">
        <f>VLOOKUP($A252,'2017'!$L$3:$P$371,N$5,FALSE)</f>
        <v>2.387</v>
      </c>
      <c r="O252" s="56">
        <f>100*VLOOKUP($A252,'2017'!$L$3:$P$371,O$5,FALSE)</f>
        <v>6.6199999999999992</v>
      </c>
      <c r="Q252" s="56">
        <f>VLOOKUP($A252,'2018'!$L$3:$P$371,Q$5,FALSE)</f>
        <v>36.29</v>
      </c>
      <c r="R252" s="56">
        <f>VLOOKUP($A252,'2018'!$L$3:$P$371,R$5,FALSE)</f>
        <v>2.278</v>
      </c>
      <c r="S252" s="56">
        <f>100*VLOOKUP($A252,'2018'!$L$3:$P$371,S$5,FALSE)</f>
        <v>6.2799999999999994</v>
      </c>
      <c r="U252" s="56">
        <f>VLOOKUP($A252,'2019'!$L$3:$P$371,U$5,FALSE)</f>
        <v>36.619999999999997</v>
      </c>
      <c r="V252" s="56">
        <f>VLOOKUP($A252,'2019'!$L$3:$P$371,V$5,FALSE)</f>
        <v>2.351</v>
      </c>
      <c r="W252" s="56">
        <f>100*VLOOKUP($A252,'2019'!$L$3:$P$371,W$5,FALSE)</f>
        <v>6.419999999999999</v>
      </c>
      <c r="Y252" s="56">
        <f>VLOOKUP($A252,'2020'!$C$3:$G$385,Y$5,FALSE)</f>
        <v>37.25</v>
      </c>
      <c r="Z252" s="56">
        <f>VLOOKUP($A252,'2020'!$C$3:$G$385,Z$5,FALSE)</f>
        <v>2.7829999999999999</v>
      </c>
      <c r="AA252" s="56">
        <f>100*VLOOKUP($A252,'2020'!$C$3:$G$385,AA$5,FALSE)</f>
        <v>7.4700000000000006</v>
      </c>
      <c r="AC252" s="56">
        <f>VLOOKUP($A252,'2021'!$C$3:$G$385,AC$5,FALSE)</f>
        <v>37.58</v>
      </c>
      <c r="AD252" s="56">
        <f>VLOOKUP($A252,'2021'!$C$3:$G$385,AD$5,FALSE)</f>
        <v>2.863</v>
      </c>
      <c r="AE252" s="56">
        <f>100*VLOOKUP($A252,'2021'!$C$3:$G$385,AE$5,FALSE)</f>
        <v>7.62</v>
      </c>
      <c r="AG252" s="56">
        <f>VLOOKUP($A252,'2022'!$C$3:$G$385,AG$5,FALSE)</f>
        <v>37.97</v>
      </c>
      <c r="AH252" s="56">
        <f>VLOOKUP($A252,'2022'!$C$3:$G$385,AH$5,FALSE)</f>
        <v>3.0369999999999999</v>
      </c>
      <c r="AI252" s="56">
        <f>100*VLOOKUP($A252,'2022'!$C$3:$G$385,AI$5,FALSE)</f>
        <v>8</v>
      </c>
    </row>
    <row r="253" spans="1:35" x14ac:dyDescent="0.3">
      <c r="A253" t="s">
        <v>388</v>
      </c>
      <c r="B253" t="str">
        <f>VLOOKUP(A253,class!A$1:B$455,2,FALSE)</f>
        <v>London Borough</v>
      </c>
      <c r="C253" t="str">
        <f>IF(B253="Shire District",VLOOKUP(A253,counties!A$2:B$271,2,FALSE),"")</f>
        <v/>
      </c>
      <c r="D253" t="str">
        <f>VLOOKUP($A253,classifications!$A$3:$C$340,3,FALSE)</f>
        <v>Predominantly Urban</v>
      </c>
      <c r="E253" s="56">
        <f>VLOOKUP($A253,'2015'!$L$3:$P$372,E$5,FALSE)</f>
        <v>81.349999999999994</v>
      </c>
      <c r="F253" s="56">
        <f>VLOOKUP($A253,'2015'!$L$3:$P$372,F$5,FALSE)</f>
        <v>9.6769999999999996</v>
      </c>
      <c r="G253" s="56">
        <f>100*VLOOKUP($A253,'2015'!$L$3:$P$372,G$5,FALSE)</f>
        <v>11.899999999999999</v>
      </c>
      <c r="I253" s="56">
        <f>VLOOKUP($A253,'2016'!$L$3:$P$371,I$5,FALSE)</f>
        <v>81.62</v>
      </c>
      <c r="J253" s="56">
        <f>VLOOKUP($A253,'2016'!$L$3:$P$371,J$5,FALSE)</f>
        <v>9.68</v>
      </c>
      <c r="K253" s="56">
        <f>100*VLOOKUP($A253,'2016'!$L$3:$P$371,K$5,FALSE)</f>
        <v>11.86</v>
      </c>
      <c r="M253" s="56">
        <f>VLOOKUP($A253,'2017'!$L$3:$P$371,M$5,FALSE)</f>
        <v>82.48</v>
      </c>
      <c r="N253" s="56">
        <f>VLOOKUP($A253,'2017'!$L$3:$P$371,N$5,FALSE)</f>
        <v>10.259</v>
      </c>
      <c r="O253" s="56">
        <f>100*VLOOKUP($A253,'2017'!$L$3:$P$371,O$5,FALSE)</f>
        <v>12.44</v>
      </c>
      <c r="Q253" s="56">
        <f>VLOOKUP($A253,'2018'!$L$3:$P$371,Q$5,FALSE)</f>
        <v>83.15</v>
      </c>
      <c r="R253" s="56">
        <f>VLOOKUP($A253,'2018'!$L$3:$P$371,R$5,FALSE)</f>
        <v>10.71</v>
      </c>
      <c r="S253" s="56">
        <f>100*VLOOKUP($A253,'2018'!$L$3:$P$371,S$5,FALSE)</f>
        <v>12.879999999999999</v>
      </c>
      <c r="U253" s="56">
        <f>VLOOKUP($A253,'2019'!$L$3:$P$371,U$5,FALSE)</f>
        <v>83.68</v>
      </c>
      <c r="V253" s="56">
        <f>VLOOKUP($A253,'2019'!$L$3:$P$371,V$5,FALSE)</f>
        <v>11.097</v>
      </c>
      <c r="W253" s="56">
        <f>100*VLOOKUP($A253,'2019'!$L$3:$P$371,W$5,FALSE)</f>
        <v>13.26</v>
      </c>
      <c r="Y253" s="56">
        <f>VLOOKUP($A253,'2020'!$C$3:$G$385,Y$5,FALSE)</f>
        <v>84.53</v>
      </c>
      <c r="Z253" s="56">
        <f>VLOOKUP($A253,'2020'!$C$3:$G$385,Z$5,FALSE)</f>
        <v>11.757</v>
      </c>
      <c r="AA253" s="56">
        <f>100*VLOOKUP($A253,'2020'!$C$3:$G$385,AA$5,FALSE)</f>
        <v>13.91</v>
      </c>
      <c r="AC253" s="56">
        <f>VLOOKUP($A253,'2021'!$C$3:$G$385,AC$5,FALSE)</f>
        <v>84.99</v>
      </c>
      <c r="AD253" s="56">
        <f>VLOOKUP($A253,'2021'!$C$3:$G$385,AD$5,FALSE)</f>
        <v>12.15</v>
      </c>
      <c r="AE253" s="56">
        <f>100*VLOOKUP($A253,'2021'!$C$3:$G$385,AE$5,FALSE)</f>
        <v>14.299999999999999</v>
      </c>
      <c r="AG253" s="56">
        <f>VLOOKUP($A253,'2022'!$C$3:$G$385,AG$5,FALSE)</f>
        <v>85.5</v>
      </c>
      <c r="AH253" s="56">
        <f>VLOOKUP($A253,'2022'!$C$3:$G$385,AH$5,FALSE)</f>
        <v>12.598000000000001</v>
      </c>
      <c r="AI253" s="56">
        <f>100*VLOOKUP($A253,'2022'!$C$3:$G$385,AI$5,FALSE)</f>
        <v>14.729999999999999</v>
      </c>
    </row>
    <row r="254" spans="1:35" x14ac:dyDescent="0.3">
      <c r="A254" t="s">
        <v>250</v>
      </c>
      <c r="B254" t="str">
        <f>VLOOKUP(A254,class!A$1:B$455,2,FALSE)</f>
        <v>Shire District</v>
      </c>
      <c r="C254" t="str">
        <f>IF(B254="Shire District",VLOOKUP(A254,counties!A$2:B$271,2,FALSE),"")</f>
        <v>Kent</v>
      </c>
      <c r="D254" t="str">
        <f>VLOOKUP($A254,classifications!$A$3:$C$340,3,FALSE)</f>
        <v>Predominantly Rural</v>
      </c>
      <c r="E254" s="56">
        <f>VLOOKUP($A254,'2015'!$L$3:$P$372,E$5,FALSE)</f>
        <v>61.18</v>
      </c>
      <c r="F254" s="56">
        <f>VLOOKUP($A254,'2015'!$L$3:$P$372,F$5,FALSE)</f>
        <v>7.5030000000000001</v>
      </c>
      <c r="G254" s="56">
        <f>100*VLOOKUP($A254,'2015'!$L$3:$P$372,G$5,FALSE)</f>
        <v>12.26</v>
      </c>
      <c r="I254" s="56">
        <f>VLOOKUP($A254,'2016'!$L$3:$P$371,I$5,FALSE)</f>
        <v>61.75</v>
      </c>
      <c r="J254" s="56">
        <f>VLOOKUP($A254,'2016'!$L$3:$P$371,J$5,FALSE)</f>
        <v>6.9589999999999996</v>
      </c>
      <c r="K254" s="56">
        <f>100*VLOOKUP($A254,'2016'!$L$3:$P$371,K$5,FALSE)</f>
        <v>11.27</v>
      </c>
      <c r="M254" s="56">
        <f>VLOOKUP($A254,'2017'!$L$3:$P$371,M$5,FALSE)</f>
        <v>62.25</v>
      </c>
      <c r="N254" s="56">
        <f>VLOOKUP($A254,'2017'!$L$3:$P$371,N$5,FALSE)</f>
        <v>6.8579999999999997</v>
      </c>
      <c r="O254" s="56">
        <f>100*VLOOKUP($A254,'2017'!$L$3:$P$371,O$5,FALSE)</f>
        <v>11.020000000000001</v>
      </c>
      <c r="Q254" s="56">
        <f>VLOOKUP($A254,'2018'!$L$3:$P$371,Q$5,FALSE)</f>
        <v>62.85</v>
      </c>
      <c r="R254" s="56">
        <f>VLOOKUP($A254,'2018'!$L$3:$P$371,R$5,FALSE)</f>
        <v>6.36</v>
      </c>
      <c r="S254" s="56">
        <f>100*VLOOKUP($A254,'2018'!$L$3:$P$371,S$5,FALSE)</f>
        <v>10.119999999999999</v>
      </c>
      <c r="U254" s="56">
        <f>VLOOKUP($A254,'2019'!$L$3:$P$371,U$5,FALSE)</f>
        <v>63.34</v>
      </c>
      <c r="V254" s="56">
        <f>VLOOKUP($A254,'2019'!$L$3:$P$371,V$5,FALSE)</f>
        <v>6.2009999999999996</v>
      </c>
      <c r="W254" s="56">
        <f>100*VLOOKUP($A254,'2019'!$L$3:$P$371,W$5,FALSE)</f>
        <v>9.7900000000000009</v>
      </c>
      <c r="Y254" s="56">
        <f>VLOOKUP($A254,'2020'!$C$3:$G$385,Y$5,FALSE)</f>
        <v>63.94</v>
      </c>
      <c r="Z254" s="56">
        <f>VLOOKUP($A254,'2020'!$C$3:$G$385,Z$5,FALSE)</f>
        <v>6.5830000000000002</v>
      </c>
      <c r="AA254" s="56">
        <f>100*VLOOKUP($A254,'2020'!$C$3:$G$385,AA$5,FALSE)</f>
        <v>10.299999999999999</v>
      </c>
      <c r="AC254" s="56">
        <f>VLOOKUP($A254,'2021'!$C$3:$G$385,AC$5,FALSE)</f>
        <v>64.56</v>
      </c>
      <c r="AD254" s="56">
        <f>VLOOKUP($A254,'2021'!$C$3:$G$385,AD$5,FALSE)</f>
        <v>6.4619999999999997</v>
      </c>
      <c r="AE254" s="56">
        <f>100*VLOOKUP($A254,'2021'!$C$3:$G$385,AE$5,FALSE)</f>
        <v>10.01</v>
      </c>
      <c r="AG254" s="56">
        <f>VLOOKUP($A254,'2022'!$C$3:$G$385,AG$5,FALSE)</f>
        <v>65.31</v>
      </c>
      <c r="AH254" s="56">
        <f>VLOOKUP($A254,'2022'!$C$3:$G$385,AH$5,FALSE)</f>
        <v>6.5549999999999997</v>
      </c>
      <c r="AI254" s="56">
        <f>100*VLOOKUP($A254,'2022'!$C$3:$G$385,AI$5,FALSE)</f>
        <v>10.040000000000001</v>
      </c>
    </row>
    <row r="255" spans="1:35" x14ac:dyDescent="0.3">
      <c r="A255" t="s">
        <v>166</v>
      </c>
      <c r="B255" t="str">
        <f>VLOOKUP(A255,class!A$1:B$455,2,FALSE)</f>
        <v>Unitary Authority</v>
      </c>
      <c r="C255" t="str">
        <f>IF(B255="Shire District",VLOOKUP(A255,counties!A$2:B$271,2,FALSE),"")</f>
        <v/>
      </c>
      <c r="D255" t="str">
        <f>VLOOKUP($A255,classifications!$A$3:$C$340,3,FALSE)</f>
        <v>Predominantly Urban</v>
      </c>
      <c r="E255" s="56">
        <f>VLOOKUP($A255,'2015'!$L$3:$P$372,E$5,FALSE)</f>
        <v>93.06</v>
      </c>
      <c r="F255" s="56">
        <f>VLOOKUP($A255,'2015'!$L$3:$P$372,F$5,FALSE)</f>
        <v>9.0939999999999994</v>
      </c>
      <c r="G255" s="56">
        <f>100*VLOOKUP($A255,'2015'!$L$3:$P$372,G$5,FALSE)</f>
        <v>9.77</v>
      </c>
      <c r="I255" s="56">
        <f>VLOOKUP($A255,'2016'!$L$3:$P$371,I$5,FALSE)</f>
        <v>93.82</v>
      </c>
      <c r="J255" s="56">
        <f>VLOOKUP($A255,'2016'!$L$3:$P$371,J$5,FALSE)</f>
        <v>7.96</v>
      </c>
      <c r="K255" s="56">
        <f>100*VLOOKUP($A255,'2016'!$L$3:$P$371,K$5,FALSE)</f>
        <v>8.48</v>
      </c>
      <c r="M255" s="56">
        <f>VLOOKUP($A255,'2017'!$L$3:$P$371,M$5,FALSE)</f>
        <v>94.99</v>
      </c>
      <c r="N255" s="56">
        <f>VLOOKUP($A255,'2017'!$L$3:$P$371,N$5,FALSE)</f>
        <v>8.0020000000000007</v>
      </c>
      <c r="O255" s="56">
        <f>100*VLOOKUP($A255,'2017'!$L$3:$P$371,O$5,FALSE)</f>
        <v>8.42</v>
      </c>
      <c r="Q255" s="56">
        <f>VLOOKUP($A255,'2018'!$L$3:$P$371,Q$5,FALSE)</f>
        <v>96.26</v>
      </c>
      <c r="R255" s="56">
        <f>VLOOKUP($A255,'2018'!$L$3:$P$371,R$5,FALSE)</f>
        <v>7.8040000000000003</v>
      </c>
      <c r="S255" s="56">
        <f>100*VLOOKUP($A255,'2018'!$L$3:$P$371,S$5,FALSE)</f>
        <v>8.1100000000000012</v>
      </c>
      <c r="U255" s="56">
        <f>VLOOKUP($A255,'2019'!$L$3:$P$371,U$5,FALSE)</f>
        <v>97.28</v>
      </c>
      <c r="V255" s="56">
        <f>VLOOKUP($A255,'2019'!$L$3:$P$371,V$5,FALSE)</f>
        <v>8.3260000000000005</v>
      </c>
      <c r="W255" s="56">
        <f>100*VLOOKUP($A255,'2019'!$L$3:$P$371,W$5,FALSE)</f>
        <v>8.5599999999999987</v>
      </c>
      <c r="Y255" s="56">
        <f>VLOOKUP($A255,'2020'!$C$3:$G$385,Y$5,FALSE)</f>
        <v>98.3</v>
      </c>
      <c r="Z255" s="56">
        <f>VLOOKUP($A255,'2020'!$C$3:$G$385,Z$5,FALSE)</f>
        <v>8.9169999999999998</v>
      </c>
      <c r="AA255" s="56">
        <f>100*VLOOKUP($A255,'2020'!$C$3:$G$385,AA$5,FALSE)</f>
        <v>9.07</v>
      </c>
      <c r="AC255" s="56">
        <f>VLOOKUP($A255,'2021'!$C$3:$G$385,AC$5,FALSE)</f>
        <v>98.88</v>
      </c>
      <c r="AD255" s="56">
        <f>VLOOKUP($A255,'2021'!$C$3:$G$385,AD$5,FALSE)</f>
        <v>8.8350000000000009</v>
      </c>
      <c r="AE255" s="56">
        <f>100*VLOOKUP($A255,'2021'!$C$3:$G$385,AE$5,FALSE)</f>
        <v>8.94</v>
      </c>
      <c r="AG255" s="56">
        <f>VLOOKUP($A255,'2022'!$C$3:$G$385,AG$5,FALSE)</f>
        <v>99.63</v>
      </c>
      <c r="AH255" s="56">
        <f>VLOOKUP($A255,'2022'!$C$3:$G$385,AH$5,FALSE)</f>
        <v>8.798</v>
      </c>
      <c r="AI255" s="56">
        <f>100*VLOOKUP($A255,'2022'!$C$3:$G$385,AI$5,FALSE)</f>
        <v>8.83</v>
      </c>
    </row>
    <row r="256" spans="1:35" x14ac:dyDescent="0.3">
      <c r="A256" t="s">
        <v>331</v>
      </c>
      <c r="B256" t="str">
        <f>VLOOKUP(A256,class!A$1:B$455,2,FALSE)</f>
        <v>Metropolitan District</v>
      </c>
      <c r="C256" t="str">
        <f>IF(B256="Shire District",VLOOKUP(A256,counties!A$2:B$271,2,FALSE),"")</f>
        <v/>
      </c>
      <c r="D256" t="str">
        <f>VLOOKUP($A256,classifications!$A$3:$C$340,3,FALSE)</f>
        <v>Predominantly Urban</v>
      </c>
      <c r="E256" s="56">
        <f>VLOOKUP($A256,'2015'!$L$3:$P$372,E$5,FALSE)</f>
        <v>100.7</v>
      </c>
      <c r="F256" s="56">
        <f>VLOOKUP($A256,'2015'!$L$3:$P$372,F$5,FALSE)</f>
        <v>4.3410000000000002</v>
      </c>
      <c r="G256" s="56">
        <f>100*VLOOKUP($A256,'2015'!$L$3:$P$372,G$5,FALSE)</f>
        <v>4.3099999999999996</v>
      </c>
      <c r="I256" s="56">
        <f>VLOOKUP($A256,'2016'!$L$3:$P$371,I$5,FALSE)</f>
        <v>101.29</v>
      </c>
      <c r="J256" s="56">
        <f>VLOOKUP($A256,'2016'!$L$3:$P$371,J$5,FALSE)</f>
        <v>4.0750000000000002</v>
      </c>
      <c r="K256" s="56">
        <f>100*VLOOKUP($A256,'2016'!$L$3:$P$371,K$5,FALSE)</f>
        <v>4.0199999999999996</v>
      </c>
      <c r="M256" s="56">
        <f>VLOOKUP($A256,'2017'!$L$3:$P$371,M$5,FALSE)</f>
        <v>101.73</v>
      </c>
      <c r="N256" s="56">
        <f>VLOOKUP($A256,'2017'!$L$3:$P$371,N$5,FALSE)</f>
        <v>4.0510000000000002</v>
      </c>
      <c r="O256" s="56">
        <f>100*VLOOKUP($A256,'2017'!$L$3:$P$371,O$5,FALSE)</f>
        <v>3.9800000000000004</v>
      </c>
      <c r="Q256" s="56">
        <f>VLOOKUP($A256,'2018'!$L$3:$P$371,Q$5,FALSE)</f>
        <v>102.12</v>
      </c>
      <c r="R256" s="56">
        <f>VLOOKUP($A256,'2018'!$L$3:$P$371,R$5,FALSE)</f>
        <v>3.8860000000000001</v>
      </c>
      <c r="S256" s="56">
        <f>100*VLOOKUP($A256,'2018'!$L$3:$P$371,S$5,FALSE)</f>
        <v>3.81</v>
      </c>
      <c r="U256" s="56">
        <f>VLOOKUP($A256,'2019'!$L$3:$P$371,U$5,FALSE)</f>
        <v>102.89</v>
      </c>
      <c r="V256" s="56">
        <f>VLOOKUP($A256,'2019'!$L$3:$P$371,V$5,FALSE)</f>
        <v>4.07</v>
      </c>
      <c r="W256" s="56">
        <f>100*VLOOKUP($A256,'2019'!$L$3:$P$371,W$5,FALSE)</f>
        <v>3.9600000000000004</v>
      </c>
      <c r="Y256" s="56">
        <f>VLOOKUP($A256,'2020'!$C$3:$G$385,Y$5,FALSE)</f>
        <v>103.33</v>
      </c>
      <c r="Z256" s="56">
        <f>VLOOKUP($A256,'2020'!$C$3:$G$385,Z$5,FALSE)</f>
        <v>4.28</v>
      </c>
      <c r="AA256" s="56">
        <f>100*VLOOKUP($A256,'2020'!$C$3:$G$385,AA$5,FALSE)</f>
        <v>4.1399999999999997</v>
      </c>
      <c r="AC256" s="56">
        <f>VLOOKUP($A256,'2021'!$C$3:$G$385,AC$5,FALSE)</f>
        <v>103.72</v>
      </c>
      <c r="AD256" s="56">
        <f>VLOOKUP($A256,'2021'!$C$3:$G$385,AD$5,FALSE)</f>
        <v>4.2489999999999997</v>
      </c>
      <c r="AE256" s="56">
        <f>100*VLOOKUP($A256,'2021'!$C$3:$G$385,AE$5,FALSE)</f>
        <v>4.1000000000000005</v>
      </c>
      <c r="AG256" s="56">
        <f>VLOOKUP($A256,'2022'!$C$3:$G$385,AG$5,FALSE)</f>
        <v>104.13</v>
      </c>
      <c r="AH256" s="56">
        <f>VLOOKUP($A256,'2022'!$C$3:$G$385,AH$5,FALSE)</f>
        <v>4.1890000000000001</v>
      </c>
      <c r="AI256" s="56">
        <f>100*VLOOKUP($A256,'2022'!$C$3:$G$385,AI$5,FALSE)</f>
        <v>4.0199999999999996</v>
      </c>
    </row>
    <row r="257" spans="1:35" x14ac:dyDescent="0.3">
      <c r="A257" t="s">
        <v>295</v>
      </c>
      <c r="B257" t="str">
        <f>VLOOKUP(A257,class!A$1:B$455,2,FALSE)</f>
        <v>Shire District</v>
      </c>
      <c r="C257" t="str">
        <f>IF(B257="Shire District",VLOOKUP(A257,counties!A$2:B$271,2,FALSE),"")</f>
        <v>Staffordshire</v>
      </c>
      <c r="D257" t="str">
        <f>VLOOKUP($A257,classifications!$A$3:$C$340,3,FALSE)</f>
        <v>Predominantly Urban</v>
      </c>
      <c r="E257" s="56">
        <f>VLOOKUP($A257,'2015'!$L$3:$P$372,E$5,FALSE)</f>
        <v>32.090000000000003</v>
      </c>
      <c r="F257" s="56">
        <f>VLOOKUP($A257,'2015'!$L$3:$P$372,F$5,FALSE)</f>
        <v>2.2269999999999999</v>
      </c>
      <c r="G257" s="56">
        <f>100*VLOOKUP($A257,'2015'!$L$3:$P$372,G$5,FALSE)</f>
        <v>6.94</v>
      </c>
      <c r="I257" s="56">
        <f>VLOOKUP($A257,'2016'!$L$3:$P$371,I$5,FALSE)</f>
        <v>32.159999999999997</v>
      </c>
      <c r="J257" s="56">
        <f>VLOOKUP($A257,'2016'!$L$3:$P$371,J$5,FALSE)</f>
        <v>2</v>
      </c>
      <c r="K257" s="56">
        <f>100*VLOOKUP($A257,'2016'!$L$3:$P$371,K$5,FALSE)</f>
        <v>6.22</v>
      </c>
      <c r="M257" s="56">
        <f>VLOOKUP($A257,'2017'!$L$3:$P$371,M$5,FALSE)</f>
        <v>32.28</v>
      </c>
      <c r="N257" s="56">
        <f>VLOOKUP($A257,'2017'!$L$3:$P$371,N$5,FALSE)</f>
        <v>1.861</v>
      </c>
      <c r="O257" s="56">
        <f>100*VLOOKUP($A257,'2017'!$L$3:$P$371,O$5,FALSE)</f>
        <v>5.7700000000000005</v>
      </c>
      <c r="Q257" s="56">
        <f>VLOOKUP($A257,'2018'!$L$3:$P$371,Q$5,FALSE)</f>
        <v>32.369999999999997</v>
      </c>
      <c r="R257" s="56">
        <f>VLOOKUP($A257,'2018'!$L$3:$P$371,R$5,FALSE)</f>
        <v>1.3460000000000001</v>
      </c>
      <c r="S257" s="56">
        <f>100*VLOOKUP($A257,'2018'!$L$3:$P$371,S$5,FALSE)</f>
        <v>4.16</v>
      </c>
      <c r="U257" s="56">
        <f>VLOOKUP($A257,'2019'!$L$3:$P$371,U$5,FALSE)</f>
        <v>32.72</v>
      </c>
      <c r="V257" s="56">
        <f>VLOOKUP($A257,'2019'!$L$3:$P$371,V$5,FALSE)</f>
        <v>1.125</v>
      </c>
      <c r="W257" s="56">
        <f>100*VLOOKUP($A257,'2019'!$L$3:$P$371,W$5,FALSE)</f>
        <v>3.44</v>
      </c>
      <c r="Y257" s="56">
        <f>VLOOKUP($A257,'2020'!$C$3:$G$385,Y$5,FALSE)</f>
        <v>33.28</v>
      </c>
      <c r="Z257" s="56">
        <f>VLOOKUP($A257,'2020'!$C$3:$G$385,Z$5,FALSE)</f>
        <v>1.216</v>
      </c>
      <c r="AA257" s="56">
        <f>100*VLOOKUP($A257,'2020'!$C$3:$G$385,AA$5,FALSE)</f>
        <v>3.65</v>
      </c>
      <c r="AC257" s="56">
        <f>VLOOKUP($A257,'2021'!$C$3:$G$385,AC$5,FALSE)</f>
        <v>33.729999999999997</v>
      </c>
      <c r="AD257" s="56">
        <f>VLOOKUP($A257,'2021'!$C$3:$G$385,AD$5,FALSE)</f>
        <v>1.2170000000000001</v>
      </c>
      <c r="AE257" s="56">
        <f>100*VLOOKUP($A257,'2021'!$C$3:$G$385,AE$5,FALSE)</f>
        <v>3.61</v>
      </c>
      <c r="AG257" s="56">
        <f>VLOOKUP($A257,'2022'!$C$3:$G$385,AG$5,FALSE)</f>
        <v>34.14</v>
      </c>
      <c r="AH257" s="56">
        <f>VLOOKUP($A257,'2022'!$C$3:$G$385,AH$5,FALSE)</f>
        <v>1.282</v>
      </c>
      <c r="AI257" s="56">
        <f>100*VLOOKUP($A257,'2022'!$C$3:$G$385,AI$5,FALSE)</f>
        <v>3.7600000000000002</v>
      </c>
    </row>
    <row r="258" spans="1:35" x14ac:dyDescent="0.3">
      <c r="A258" t="s">
        <v>309</v>
      </c>
      <c r="B258" t="str">
        <f>VLOOKUP(A258,class!A$1:B$455,2,FALSE)</f>
        <v>Shire District</v>
      </c>
      <c r="C258" t="str">
        <f>IF(B258="Shire District",VLOOKUP(A258,counties!A$2:B$271,2,FALSE),"")</f>
        <v>Surrey</v>
      </c>
      <c r="D258" t="str">
        <f>VLOOKUP($A258,classifications!$A$3:$C$340,3,FALSE)</f>
        <v>Urban with Significant Rural</v>
      </c>
      <c r="E258" s="56">
        <f>VLOOKUP($A258,'2015'!$L$3:$P$372,E$5,FALSE)</f>
        <v>35.74</v>
      </c>
      <c r="F258" s="56">
        <f>VLOOKUP($A258,'2015'!$L$3:$P$372,F$5,FALSE)</f>
        <v>4.5410000000000004</v>
      </c>
      <c r="G258" s="56">
        <f>100*VLOOKUP($A258,'2015'!$L$3:$P$372,G$5,FALSE)</f>
        <v>12.709999999999999</v>
      </c>
      <c r="I258" s="56">
        <f>VLOOKUP($A258,'2016'!$L$3:$P$371,I$5,FALSE)</f>
        <v>36.020000000000003</v>
      </c>
      <c r="J258" s="56">
        <f>VLOOKUP($A258,'2016'!$L$3:$P$371,J$5,FALSE)</f>
        <v>4.4169999999999998</v>
      </c>
      <c r="K258" s="56">
        <f>100*VLOOKUP($A258,'2016'!$L$3:$P$371,K$5,FALSE)</f>
        <v>12.26</v>
      </c>
      <c r="M258" s="56">
        <f>VLOOKUP($A258,'2017'!$L$3:$P$371,M$5,FALSE)</f>
        <v>36.409999999999997</v>
      </c>
      <c r="N258" s="56">
        <f>VLOOKUP($A258,'2017'!$L$3:$P$371,N$5,FALSE)</f>
        <v>4.4420000000000002</v>
      </c>
      <c r="O258" s="56">
        <f>100*VLOOKUP($A258,'2017'!$L$3:$P$371,O$5,FALSE)</f>
        <v>12.2</v>
      </c>
      <c r="Q258" s="56">
        <f>VLOOKUP($A258,'2018'!$L$3:$P$371,Q$5,FALSE)</f>
        <v>36.68</v>
      </c>
      <c r="R258" s="56">
        <f>VLOOKUP($A258,'2018'!$L$3:$P$371,R$5,FALSE)</f>
        <v>4.5919999999999996</v>
      </c>
      <c r="S258" s="56">
        <f>100*VLOOKUP($A258,'2018'!$L$3:$P$371,S$5,FALSE)</f>
        <v>12.520000000000001</v>
      </c>
      <c r="U258" s="56">
        <f>VLOOKUP($A258,'2019'!$L$3:$P$371,U$5,FALSE)</f>
        <v>36.93</v>
      </c>
      <c r="V258" s="56">
        <f>VLOOKUP($A258,'2019'!$L$3:$P$371,V$5,FALSE)</f>
        <v>4.6820000000000004</v>
      </c>
      <c r="W258" s="56">
        <f>100*VLOOKUP($A258,'2019'!$L$3:$P$371,W$5,FALSE)</f>
        <v>12.68</v>
      </c>
      <c r="Y258" s="56">
        <f>VLOOKUP($A258,'2020'!$C$3:$G$385,Y$5,FALSE)</f>
        <v>37.229999999999997</v>
      </c>
      <c r="Z258" s="56">
        <f>VLOOKUP($A258,'2020'!$C$3:$G$385,Z$5,FALSE)</f>
        <v>4.9119999999999999</v>
      </c>
      <c r="AA258" s="56">
        <f>100*VLOOKUP($A258,'2020'!$C$3:$G$385,AA$5,FALSE)</f>
        <v>13.19</v>
      </c>
      <c r="AC258" s="56">
        <f>VLOOKUP($A258,'2021'!$C$3:$G$385,AC$5,FALSE)</f>
        <v>37.340000000000003</v>
      </c>
      <c r="AD258" s="56">
        <f>VLOOKUP($A258,'2021'!$C$3:$G$385,AD$5,FALSE)</f>
        <v>4.92</v>
      </c>
      <c r="AE258" s="56">
        <f>100*VLOOKUP($A258,'2021'!$C$3:$G$385,AE$5,FALSE)</f>
        <v>13.18</v>
      </c>
      <c r="AG258" s="56">
        <f>VLOOKUP($A258,'2022'!$C$3:$G$385,AG$5,FALSE)</f>
        <v>37.51</v>
      </c>
      <c r="AH258" s="56">
        <f>VLOOKUP($A258,'2022'!$C$3:$G$385,AH$5,FALSE)</f>
        <v>4.859</v>
      </c>
      <c r="AI258" s="56">
        <f>100*VLOOKUP($A258,'2022'!$C$3:$G$385,AI$5,FALSE)</f>
        <v>12.950000000000001</v>
      </c>
    </row>
    <row r="259" spans="1:35" x14ac:dyDescent="0.3">
      <c r="A259" t="s">
        <v>101</v>
      </c>
      <c r="B259" t="str">
        <f>VLOOKUP(A259,class!A$1:B$455,2,FALSE)</f>
        <v>Shire District</v>
      </c>
      <c r="C259" t="str">
        <f>IF(B259="Shire District",VLOOKUP(A259,counties!A$2:B$271,2,FALSE),"")</f>
        <v>Devon</v>
      </c>
      <c r="D259" t="str">
        <f>VLOOKUP($A259,classifications!$A$3:$C$340,3,FALSE)</f>
        <v>Predominantly Rural</v>
      </c>
      <c r="E259" s="56">
        <f>VLOOKUP($A259,'2015'!$L$3:$P$372,E$5,FALSE)</f>
        <v>60.03</v>
      </c>
      <c r="F259" s="56">
        <f>VLOOKUP($A259,'2015'!$L$3:$P$372,F$5,FALSE)</f>
        <v>14.832000000000001</v>
      </c>
      <c r="G259" s="56">
        <f>100*VLOOKUP($A259,'2015'!$L$3:$P$372,G$5,FALSE)</f>
        <v>24.709999999999997</v>
      </c>
      <c r="I259" s="56">
        <f>VLOOKUP($A259,'2016'!$L$3:$P$371,I$5,FALSE)</f>
        <v>60.68</v>
      </c>
      <c r="J259" s="56">
        <f>VLOOKUP($A259,'2016'!$L$3:$P$371,J$5,FALSE)</f>
        <v>14.252000000000001</v>
      </c>
      <c r="K259" s="56">
        <f>100*VLOOKUP($A259,'2016'!$L$3:$P$371,K$5,FALSE)</f>
        <v>23.49</v>
      </c>
      <c r="M259" s="56">
        <f>VLOOKUP($A259,'2017'!$L$3:$P$371,M$5,FALSE)</f>
        <v>61.31</v>
      </c>
      <c r="N259" s="56">
        <f>VLOOKUP($A259,'2017'!$L$3:$P$371,N$5,FALSE)</f>
        <v>14.257999999999999</v>
      </c>
      <c r="O259" s="56">
        <f>100*VLOOKUP($A259,'2017'!$L$3:$P$371,O$5,FALSE)</f>
        <v>23.26</v>
      </c>
      <c r="Q259" s="56">
        <f>VLOOKUP($A259,'2018'!$L$3:$P$371,Q$5,FALSE)</f>
        <v>62.11</v>
      </c>
      <c r="R259" s="56">
        <f>VLOOKUP($A259,'2018'!$L$3:$P$371,R$5,FALSE)</f>
        <v>14.499000000000001</v>
      </c>
      <c r="S259" s="56">
        <f>100*VLOOKUP($A259,'2018'!$L$3:$P$371,S$5,FALSE)</f>
        <v>23.34</v>
      </c>
      <c r="U259" s="56">
        <f>VLOOKUP($A259,'2019'!$L$3:$P$371,U$5,FALSE)</f>
        <v>62.67</v>
      </c>
      <c r="V259" s="56">
        <f>VLOOKUP($A259,'2019'!$L$3:$P$371,V$5,FALSE)</f>
        <v>14.504</v>
      </c>
      <c r="W259" s="56">
        <f>100*VLOOKUP($A259,'2019'!$L$3:$P$371,W$5,FALSE)</f>
        <v>23.14</v>
      </c>
      <c r="Y259" s="56">
        <f>VLOOKUP($A259,'2020'!$C$3:$G$385,Y$5,FALSE)</f>
        <v>63.13</v>
      </c>
      <c r="Z259" s="56">
        <f>VLOOKUP($A259,'2020'!$C$3:$G$385,Z$5,FALSE)</f>
        <v>14.542999999999999</v>
      </c>
      <c r="AA259" s="56">
        <f>100*VLOOKUP($A259,'2020'!$C$3:$G$385,AA$5,FALSE)</f>
        <v>23.04</v>
      </c>
      <c r="AC259" s="56">
        <f>VLOOKUP($A259,'2021'!$C$3:$G$385,AC$5,FALSE)</f>
        <v>63.49</v>
      </c>
      <c r="AD259" s="56">
        <f>VLOOKUP($A259,'2021'!$C$3:$G$385,AD$5,FALSE)</f>
        <v>14.363</v>
      </c>
      <c r="AE259" s="56">
        <f>100*VLOOKUP($A259,'2021'!$C$3:$G$385,AE$5,FALSE)</f>
        <v>22.62</v>
      </c>
      <c r="AG259" s="56">
        <f>VLOOKUP($A259,'2022'!$C$3:$G$385,AG$5,FALSE)</f>
        <v>63.99</v>
      </c>
      <c r="AH259" s="56">
        <f>VLOOKUP($A259,'2022'!$C$3:$G$385,AH$5,FALSE)</f>
        <v>14.387</v>
      </c>
      <c r="AI259" s="56">
        <f>100*VLOOKUP($A259,'2022'!$C$3:$G$385,AI$5,FALSE)</f>
        <v>22.48</v>
      </c>
    </row>
    <row r="260" spans="1:35" x14ac:dyDescent="0.3">
      <c r="A260" t="s">
        <v>151</v>
      </c>
      <c r="B260" t="str">
        <f>VLOOKUP(A260,class!A$1:B$455,2,FALSE)</f>
        <v>Unitary Authority</v>
      </c>
      <c r="C260" t="str">
        <f>IF(B260="Shire District",VLOOKUP(A260,counties!A$2:B$271,2,FALSE),"")</f>
        <v/>
      </c>
      <c r="D260" t="str">
        <f>VLOOKUP($A260,classifications!$A$3:$C$340,3,FALSE)</f>
        <v>Predominantly Urban</v>
      </c>
      <c r="E260" s="56">
        <f>VLOOKUP($A260,'2015'!$L$3:$P$372,E$5,FALSE)</f>
        <v>72.02</v>
      </c>
      <c r="F260" s="56">
        <f>VLOOKUP($A260,'2015'!$L$3:$P$372,F$5,FALSE)</f>
        <v>3.8610000000000002</v>
      </c>
      <c r="G260" s="56">
        <f>100*VLOOKUP($A260,'2015'!$L$3:$P$372,G$5,FALSE)</f>
        <v>5.36</v>
      </c>
      <c r="I260" s="56">
        <f>VLOOKUP($A260,'2016'!$L$3:$P$371,I$5,FALSE)</f>
        <v>73.28</v>
      </c>
      <c r="J260" s="56">
        <f>VLOOKUP($A260,'2016'!$L$3:$P$371,J$5,FALSE)</f>
        <v>3.1160000000000001</v>
      </c>
      <c r="K260" s="56">
        <f>100*VLOOKUP($A260,'2016'!$L$3:$P$371,K$5,FALSE)</f>
        <v>4.25</v>
      </c>
      <c r="M260" s="56">
        <f>VLOOKUP($A260,'2017'!$L$3:$P$371,M$5,FALSE)</f>
        <v>74.73</v>
      </c>
      <c r="N260" s="56">
        <f>VLOOKUP($A260,'2017'!$L$3:$P$371,N$5,FALSE)</f>
        <v>3.4340000000000002</v>
      </c>
      <c r="O260" s="56">
        <f>100*VLOOKUP($A260,'2017'!$L$3:$P$371,O$5,FALSE)</f>
        <v>4.5999999999999996</v>
      </c>
      <c r="Q260" s="56">
        <f>VLOOKUP($A260,'2018'!$L$3:$P$371,Q$5,FALSE)</f>
        <v>75.89</v>
      </c>
      <c r="R260" s="56">
        <f>VLOOKUP($A260,'2018'!$L$3:$P$371,R$5,FALSE)</f>
        <v>2.48</v>
      </c>
      <c r="S260" s="56">
        <f>100*VLOOKUP($A260,'2018'!$L$3:$P$371,S$5,FALSE)</f>
        <v>3.27</v>
      </c>
      <c r="U260" s="56">
        <f>VLOOKUP($A260,'2019'!$L$3:$P$371,U$5,FALSE)</f>
        <v>76.89</v>
      </c>
      <c r="V260" s="56">
        <f>VLOOKUP($A260,'2019'!$L$3:$P$371,V$5,FALSE)</f>
        <v>2.4380000000000002</v>
      </c>
      <c r="W260" s="56">
        <f>100*VLOOKUP($A260,'2019'!$L$3:$P$371,W$5,FALSE)</f>
        <v>3.17</v>
      </c>
      <c r="Y260" s="56">
        <f>VLOOKUP($A260,'2020'!$C$3:$G$385,Y$5,FALSE)</f>
        <v>78.13</v>
      </c>
      <c r="Z260" s="56">
        <f>VLOOKUP($A260,'2020'!$C$3:$G$385,Z$5,FALSE)</f>
        <v>2.835</v>
      </c>
      <c r="AA260" s="56">
        <f>100*VLOOKUP($A260,'2020'!$C$3:$G$385,AA$5,FALSE)</f>
        <v>3.63</v>
      </c>
      <c r="AC260" s="56">
        <f>VLOOKUP($A260,'2021'!$C$3:$G$385,AC$5,FALSE)</f>
        <v>79.11</v>
      </c>
      <c r="AD260" s="56">
        <f>VLOOKUP($A260,'2021'!$C$3:$G$385,AD$5,FALSE)</f>
        <v>2.407</v>
      </c>
      <c r="AE260" s="56">
        <f>100*VLOOKUP($A260,'2021'!$C$3:$G$385,AE$5,FALSE)</f>
        <v>3.04</v>
      </c>
      <c r="AG260" s="56">
        <f>VLOOKUP($A260,'2022'!$C$3:$G$385,AG$5,FALSE)</f>
        <v>80.69</v>
      </c>
      <c r="AH260" s="56">
        <f>VLOOKUP($A260,'2022'!$C$3:$G$385,AH$5,FALSE)</f>
        <v>2.613</v>
      </c>
      <c r="AI260" s="56">
        <f>100*VLOOKUP($A260,'2022'!$C$3:$G$385,AI$5,FALSE)</f>
        <v>3.2399999999999998</v>
      </c>
    </row>
    <row r="261" spans="1:35" x14ac:dyDescent="0.3">
      <c r="A261" t="s">
        <v>221</v>
      </c>
      <c r="B261" t="str">
        <f>VLOOKUP(A261,class!A$1:B$455,2,FALSE)</f>
        <v>Shire District</v>
      </c>
      <c r="C261" t="str">
        <f>IF(B261="Shire District",VLOOKUP(A261,counties!A$2:B$271,2,FALSE),"")</f>
        <v>Essex</v>
      </c>
      <c r="D261" t="str">
        <f>VLOOKUP($A261,classifications!$A$3:$C$340,3,FALSE)</f>
        <v>Predominantly Rural</v>
      </c>
      <c r="E261" s="56">
        <f>VLOOKUP($A261,'2015'!$L$3:$P$372,E$5,FALSE)</f>
        <v>68.63</v>
      </c>
      <c r="F261" s="56">
        <f>VLOOKUP($A261,'2015'!$L$3:$P$372,F$5,FALSE)</f>
        <v>13.214</v>
      </c>
      <c r="G261" s="56">
        <f>100*VLOOKUP($A261,'2015'!$L$3:$P$372,G$5,FALSE)</f>
        <v>19.25</v>
      </c>
      <c r="I261" s="56">
        <f>VLOOKUP($A261,'2016'!$L$3:$P$371,I$5,FALSE)</f>
        <v>68.959999999999994</v>
      </c>
      <c r="J261" s="56">
        <f>VLOOKUP($A261,'2016'!$L$3:$P$371,J$5,FALSE)</f>
        <v>12.814</v>
      </c>
      <c r="K261" s="56">
        <f>100*VLOOKUP($A261,'2016'!$L$3:$P$371,K$5,FALSE)</f>
        <v>18.579999999999998</v>
      </c>
      <c r="M261" s="56">
        <f>VLOOKUP($A261,'2017'!$L$3:$P$371,M$5,FALSE)</f>
        <v>69.459999999999994</v>
      </c>
      <c r="N261" s="56">
        <f>VLOOKUP($A261,'2017'!$L$3:$P$371,N$5,FALSE)</f>
        <v>12.829000000000001</v>
      </c>
      <c r="O261" s="56">
        <f>100*VLOOKUP($A261,'2017'!$L$3:$P$371,O$5,FALSE)</f>
        <v>18.47</v>
      </c>
      <c r="Q261" s="56">
        <f>VLOOKUP($A261,'2018'!$L$3:$P$371,Q$5,FALSE)</f>
        <v>70.03</v>
      </c>
      <c r="R261" s="56">
        <f>VLOOKUP($A261,'2018'!$L$3:$P$371,R$5,FALSE)</f>
        <v>12.093999999999999</v>
      </c>
      <c r="S261" s="56">
        <f>100*VLOOKUP($A261,'2018'!$L$3:$P$371,S$5,FALSE)</f>
        <v>17.27</v>
      </c>
      <c r="U261" s="56">
        <f>VLOOKUP($A261,'2019'!$L$3:$P$371,U$5,FALSE)</f>
        <v>70.540000000000006</v>
      </c>
      <c r="V261" s="56">
        <f>VLOOKUP($A261,'2019'!$L$3:$P$371,V$5,FALSE)</f>
        <v>11.868</v>
      </c>
      <c r="W261" s="56">
        <f>100*VLOOKUP($A261,'2019'!$L$3:$P$371,W$5,FALSE)</f>
        <v>16.82</v>
      </c>
      <c r="Y261" s="56">
        <f>VLOOKUP($A261,'2020'!$C$3:$G$385,Y$5,FALSE)</f>
        <v>71.540000000000006</v>
      </c>
      <c r="Z261" s="56">
        <f>VLOOKUP($A261,'2020'!$C$3:$G$385,Z$5,FALSE)</f>
        <v>12.288</v>
      </c>
      <c r="AA261" s="56">
        <f>100*VLOOKUP($A261,'2020'!$C$3:$G$385,AA$5,FALSE)</f>
        <v>17.18</v>
      </c>
      <c r="AC261" s="56">
        <f>VLOOKUP($A261,'2021'!$C$3:$G$385,AC$5,FALSE)</f>
        <v>72.23</v>
      </c>
      <c r="AD261" s="56">
        <f>VLOOKUP($A261,'2021'!$C$3:$G$385,AD$5,FALSE)</f>
        <v>12.157999999999999</v>
      </c>
      <c r="AE261" s="56">
        <f>100*VLOOKUP($A261,'2021'!$C$3:$G$385,AE$5,FALSE)</f>
        <v>16.830000000000002</v>
      </c>
      <c r="AG261" s="56">
        <f>VLOOKUP($A261,'2022'!$C$3:$G$385,AG$5,FALSE)</f>
        <v>73.12</v>
      </c>
      <c r="AH261" s="56">
        <f>VLOOKUP($A261,'2022'!$C$3:$G$385,AH$5,FALSE)</f>
        <v>12.151</v>
      </c>
      <c r="AI261" s="56">
        <f>100*VLOOKUP($A261,'2022'!$C$3:$G$385,AI$5,FALSE)</f>
        <v>16.619999999999997</v>
      </c>
    </row>
    <row r="262" spans="1:35" x14ac:dyDescent="0.3">
      <c r="A262" t="s">
        <v>232</v>
      </c>
      <c r="B262" t="str">
        <f>VLOOKUP(A262,class!A$1:B$455,2,FALSE)</f>
        <v>Shire District</v>
      </c>
      <c r="C262" t="str">
        <f>IF(B262="Shire District",VLOOKUP(A262,counties!A$2:B$271,2,FALSE),"")</f>
        <v>Hampshire</v>
      </c>
      <c r="D262" t="str">
        <f>VLOOKUP($A262,classifications!$A$3:$C$340,3,FALSE)</f>
        <v>Urban with Significant Rural</v>
      </c>
      <c r="E262" s="56">
        <f>VLOOKUP($A262,'2015'!$L$3:$P$372,E$5,FALSE)</f>
        <v>51.38</v>
      </c>
      <c r="F262" s="56">
        <f>VLOOKUP($A262,'2015'!$L$3:$P$372,F$5,FALSE)</f>
        <v>14.785</v>
      </c>
      <c r="G262" s="56">
        <f>100*VLOOKUP($A262,'2015'!$L$3:$P$372,G$5,FALSE)</f>
        <v>28.78</v>
      </c>
      <c r="I262" s="56">
        <f>VLOOKUP($A262,'2016'!$L$3:$P$371,I$5,FALSE)</f>
        <v>52.38</v>
      </c>
      <c r="J262" s="56">
        <f>VLOOKUP($A262,'2016'!$L$3:$P$371,J$5,FALSE)</f>
        <v>13.667</v>
      </c>
      <c r="K262" s="56">
        <f>100*VLOOKUP($A262,'2016'!$L$3:$P$371,K$5,FALSE)</f>
        <v>26.090000000000003</v>
      </c>
      <c r="M262" s="56">
        <f>VLOOKUP($A262,'2017'!$L$3:$P$371,M$5,FALSE)</f>
        <v>53.24</v>
      </c>
      <c r="N262" s="56">
        <f>VLOOKUP($A262,'2017'!$L$3:$P$371,N$5,FALSE)</f>
        <v>13.644</v>
      </c>
      <c r="O262" s="56">
        <f>100*VLOOKUP($A262,'2017'!$L$3:$P$371,O$5,FALSE)</f>
        <v>25.629999999999995</v>
      </c>
      <c r="Q262" s="56">
        <f>VLOOKUP($A262,'2018'!$L$3:$P$371,Q$5,FALSE)</f>
        <v>54.1</v>
      </c>
      <c r="R262" s="56">
        <f>VLOOKUP($A262,'2018'!$L$3:$P$371,R$5,FALSE)</f>
        <v>13.452999999999999</v>
      </c>
      <c r="S262" s="56">
        <f>100*VLOOKUP($A262,'2018'!$L$3:$P$371,S$5,FALSE)</f>
        <v>24.87</v>
      </c>
      <c r="U262" s="56">
        <f>VLOOKUP($A262,'2019'!$L$3:$P$371,U$5,FALSE)</f>
        <v>54.79</v>
      </c>
      <c r="V262" s="56">
        <f>VLOOKUP($A262,'2019'!$L$3:$P$371,V$5,FALSE)</f>
        <v>13.513999999999999</v>
      </c>
      <c r="W262" s="56">
        <f>100*VLOOKUP($A262,'2019'!$L$3:$P$371,W$5,FALSE)</f>
        <v>24.67</v>
      </c>
      <c r="Y262" s="56">
        <f>VLOOKUP($A262,'2020'!$C$3:$G$385,Y$5,FALSE)</f>
        <v>55.85</v>
      </c>
      <c r="Z262" s="56">
        <f>VLOOKUP($A262,'2020'!$C$3:$G$385,Z$5,FALSE)</f>
        <v>13.718</v>
      </c>
      <c r="AA262" s="56">
        <f>100*VLOOKUP($A262,'2020'!$C$3:$G$385,AA$5,FALSE)</f>
        <v>24.560000000000002</v>
      </c>
      <c r="AC262" s="56">
        <f>VLOOKUP($A262,'2021'!$C$3:$G$385,AC$5,FALSE)</f>
        <v>56.71</v>
      </c>
      <c r="AD262" s="56">
        <f>VLOOKUP($A262,'2021'!$C$3:$G$385,AD$5,FALSE)</f>
        <v>14.1</v>
      </c>
      <c r="AE262" s="56">
        <f>100*VLOOKUP($A262,'2021'!$C$3:$G$385,AE$5,FALSE)</f>
        <v>24.86</v>
      </c>
      <c r="AG262" s="56">
        <f>VLOOKUP($A262,'2022'!$C$3:$G$385,AG$5,FALSE)</f>
        <v>57.68</v>
      </c>
      <c r="AH262" s="56">
        <f>VLOOKUP($A262,'2022'!$C$3:$G$385,AH$5,FALSE)</f>
        <v>14.885999999999999</v>
      </c>
      <c r="AI262" s="56">
        <f>100*VLOOKUP($A262,'2022'!$C$3:$G$385,AI$5,FALSE)</f>
        <v>25.81</v>
      </c>
    </row>
    <row r="263" spans="1:35" x14ac:dyDescent="0.3">
      <c r="A263" t="s">
        <v>102</v>
      </c>
      <c r="B263" t="str">
        <f>VLOOKUP(A263,class!A$1:B$455,2,FALSE)</f>
        <v>Shire District</v>
      </c>
      <c r="C263" t="str">
        <f>IF(B263="Shire District",VLOOKUP(A263,counties!A$2:B$271,2,FALSE),"")</f>
        <v>Gloucestershire</v>
      </c>
      <c r="D263" t="str">
        <f>VLOOKUP($A263,classifications!$A$3:$C$340,3,FALSE)</f>
        <v>Predominantly Rural</v>
      </c>
      <c r="E263" s="56">
        <f>VLOOKUP($A263,'2015'!$L$3:$P$372,E$5,FALSE)</f>
        <v>38.44</v>
      </c>
      <c r="F263" s="56">
        <f>VLOOKUP($A263,'2015'!$L$3:$P$372,F$5,FALSE)</f>
        <v>6.1520000000000001</v>
      </c>
      <c r="G263" s="56">
        <f>100*VLOOKUP($A263,'2015'!$L$3:$P$372,G$5,FALSE)</f>
        <v>16</v>
      </c>
      <c r="I263" s="56">
        <f>VLOOKUP($A263,'2016'!$L$3:$P$371,I$5,FALSE)</f>
        <v>39.130000000000003</v>
      </c>
      <c r="J263" s="56">
        <f>VLOOKUP($A263,'2016'!$L$3:$P$371,J$5,FALSE)</f>
        <v>5.4320000000000004</v>
      </c>
      <c r="K263" s="56">
        <f>100*VLOOKUP($A263,'2016'!$L$3:$P$371,K$5,FALSE)</f>
        <v>13.88</v>
      </c>
      <c r="M263" s="56">
        <f>VLOOKUP($A263,'2017'!$L$3:$P$371,M$5,FALSE)</f>
        <v>40.049999999999997</v>
      </c>
      <c r="N263" s="56">
        <f>VLOOKUP($A263,'2017'!$L$3:$P$371,N$5,FALSE)</f>
        <v>5.4820000000000002</v>
      </c>
      <c r="O263" s="56">
        <f>100*VLOOKUP($A263,'2017'!$L$3:$P$371,O$5,FALSE)</f>
        <v>13.69</v>
      </c>
      <c r="Q263" s="56">
        <f>VLOOKUP($A263,'2018'!$L$3:$P$371,Q$5,FALSE)</f>
        <v>40.81</v>
      </c>
      <c r="R263" s="56">
        <f>VLOOKUP($A263,'2018'!$L$3:$P$371,R$5,FALSE)</f>
        <v>5.0010000000000003</v>
      </c>
      <c r="S263" s="56">
        <f>100*VLOOKUP($A263,'2018'!$L$3:$P$371,S$5,FALSE)</f>
        <v>12.25</v>
      </c>
      <c r="U263" s="56">
        <f>VLOOKUP($A263,'2019'!$L$3:$P$371,U$5,FALSE)</f>
        <v>41.57</v>
      </c>
      <c r="V263" s="56">
        <f>VLOOKUP($A263,'2019'!$L$3:$P$371,V$5,FALSE)</f>
        <v>5.2869999999999999</v>
      </c>
      <c r="W263" s="56">
        <f>100*VLOOKUP($A263,'2019'!$L$3:$P$371,W$5,FALSE)</f>
        <v>12.72</v>
      </c>
      <c r="Y263" s="56">
        <f>VLOOKUP($A263,'2020'!$C$3:$G$385,Y$5,FALSE)</f>
        <v>42.38</v>
      </c>
      <c r="Z263" s="56">
        <f>VLOOKUP($A263,'2020'!$C$3:$G$385,Z$5,FALSE)</f>
        <v>5.65</v>
      </c>
      <c r="AA263" s="56">
        <f>100*VLOOKUP($A263,'2020'!$C$3:$G$385,AA$5,FALSE)</f>
        <v>13.33</v>
      </c>
      <c r="AC263" s="56">
        <f>VLOOKUP($A263,'2021'!$C$3:$G$385,AC$5,FALSE)</f>
        <v>42.79</v>
      </c>
      <c r="AD263" s="56">
        <f>VLOOKUP($A263,'2021'!$C$3:$G$385,AD$5,FALSE)</f>
        <v>4.9610000000000003</v>
      </c>
      <c r="AE263" s="56">
        <f>100*VLOOKUP($A263,'2021'!$C$3:$G$385,AE$5,FALSE)</f>
        <v>11.59</v>
      </c>
      <c r="AG263" s="56">
        <f>VLOOKUP($A263,'2022'!$C$3:$G$385,AG$5,FALSE)</f>
        <v>43.39</v>
      </c>
      <c r="AH263" s="56">
        <f>VLOOKUP($A263,'2022'!$C$3:$G$385,AH$5,FALSE)</f>
        <v>4.6210000000000004</v>
      </c>
      <c r="AI263" s="56">
        <f>100*VLOOKUP($A263,'2022'!$C$3:$G$385,AI$5,FALSE)</f>
        <v>10.65</v>
      </c>
    </row>
    <row r="264" spans="1:35" x14ac:dyDescent="0.3">
      <c r="A264" t="s">
        <v>251</v>
      </c>
      <c r="B264" t="str">
        <f>VLOOKUP(A264,class!A$1:B$455,2,FALSE)</f>
        <v>Shire District</v>
      </c>
      <c r="C264" t="str">
        <f>IF(B264="Shire District",VLOOKUP(A264,counties!A$2:B$271,2,FALSE),"")</f>
        <v>Kent</v>
      </c>
      <c r="D264" t="str">
        <f>VLOOKUP($A264,classifications!$A$3:$C$340,3,FALSE)</f>
        <v>Predominantly Urban</v>
      </c>
      <c r="E264" s="56">
        <f>VLOOKUP($A264,'2015'!$L$3:$P$372,E$5,FALSE)</f>
        <v>66.31</v>
      </c>
      <c r="F264" s="56">
        <f>VLOOKUP($A264,'2015'!$L$3:$P$372,F$5,FALSE)</f>
        <v>6.7009999999999996</v>
      </c>
      <c r="G264" s="56">
        <f>100*VLOOKUP($A264,'2015'!$L$3:$P$372,G$5,FALSE)</f>
        <v>10.11</v>
      </c>
      <c r="I264" s="56">
        <f>VLOOKUP($A264,'2016'!$L$3:$P$371,I$5,FALSE)</f>
        <v>66.61</v>
      </c>
      <c r="J264" s="56">
        <f>VLOOKUP($A264,'2016'!$L$3:$P$371,J$5,FALSE)</f>
        <v>6.7140000000000004</v>
      </c>
      <c r="K264" s="56">
        <f>100*VLOOKUP($A264,'2016'!$L$3:$P$371,K$5,FALSE)</f>
        <v>10.08</v>
      </c>
      <c r="M264" s="56">
        <f>VLOOKUP($A264,'2017'!$L$3:$P$371,M$5,FALSE)</f>
        <v>66.91</v>
      </c>
      <c r="N264" s="56">
        <f>VLOOKUP($A264,'2017'!$L$3:$P$371,N$5,FALSE)</f>
        <v>6.8230000000000004</v>
      </c>
      <c r="O264" s="56">
        <f>100*VLOOKUP($A264,'2017'!$L$3:$P$371,O$5,FALSE)</f>
        <v>10.199999999999999</v>
      </c>
      <c r="Q264" s="56">
        <f>VLOOKUP($A264,'2018'!$L$3:$P$371,Q$5,FALSE)</f>
        <v>67.150000000000006</v>
      </c>
      <c r="R264" s="56">
        <f>VLOOKUP($A264,'2018'!$L$3:$P$371,R$5,FALSE)</f>
        <v>6.4880000000000004</v>
      </c>
      <c r="S264" s="56">
        <f>100*VLOOKUP($A264,'2018'!$L$3:$P$371,S$5,FALSE)</f>
        <v>9.66</v>
      </c>
      <c r="U264" s="56">
        <f>VLOOKUP($A264,'2019'!$L$3:$P$371,U$5,FALSE)</f>
        <v>67.319999999999993</v>
      </c>
      <c r="V264" s="56">
        <f>VLOOKUP($A264,'2019'!$L$3:$P$371,V$5,FALSE)</f>
        <v>6.2380000000000004</v>
      </c>
      <c r="W264" s="56">
        <f>100*VLOOKUP($A264,'2019'!$L$3:$P$371,W$5,FALSE)</f>
        <v>9.27</v>
      </c>
      <c r="Y264" s="56">
        <f>VLOOKUP($A264,'2020'!$C$3:$G$385,Y$5,FALSE)</f>
        <v>67.55</v>
      </c>
      <c r="Z264" s="56">
        <f>VLOOKUP($A264,'2020'!$C$3:$G$385,Z$5,FALSE)</f>
        <v>6.3369999999999997</v>
      </c>
      <c r="AA264" s="56">
        <f>100*VLOOKUP($A264,'2020'!$C$3:$G$385,AA$5,FALSE)</f>
        <v>9.379999999999999</v>
      </c>
      <c r="AC264" s="56">
        <f>VLOOKUP($A264,'2021'!$C$3:$G$385,AC$5,FALSE)</f>
        <v>67.89</v>
      </c>
      <c r="AD264" s="56">
        <f>VLOOKUP($A264,'2021'!$C$3:$G$385,AD$5,FALSE)</f>
        <v>6.36</v>
      </c>
      <c r="AE264" s="56">
        <f>100*VLOOKUP($A264,'2021'!$C$3:$G$385,AE$5,FALSE)</f>
        <v>9.370000000000001</v>
      </c>
      <c r="AG264" s="56">
        <f>VLOOKUP($A264,'2022'!$C$3:$G$385,AG$5,FALSE)</f>
        <v>68.28</v>
      </c>
      <c r="AH264" s="56">
        <f>VLOOKUP($A264,'2022'!$C$3:$G$385,AH$5,FALSE)</f>
        <v>6.133</v>
      </c>
      <c r="AI264" s="56">
        <f>100*VLOOKUP($A264,'2022'!$C$3:$G$385,AI$5,FALSE)</f>
        <v>8.98</v>
      </c>
    </row>
    <row r="265" spans="1:35" x14ac:dyDescent="0.3">
      <c r="A265" t="s">
        <v>240</v>
      </c>
      <c r="B265" t="str">
        <f>VLOOKUP(A265,class!A$1:B$455,2,FALSE)</f>
        <v>Shire District</v>
      </c>
      <c r="C265" t="str">
        <f>IF(B265="Shire District",VLOOKUP(A265,counties!A$2:B$271,2,FALSE),"")</f>
        <v>Hertfordshire</v>
      </c>
      <c r="D265" t="str">
        <f>VLOOKUP($A265,classifications!$A$3:$C$340,3,FALSE)</f>
        <v>Predominantly Urban</v>
      </c>
      <c r="E265" s="56">
        <f>VLOOKUP($A265,'2015'!$L$3:$P$372,E$5,FALSE)</f>
        <v>37</v>
      </c>
      <c r="F265" s="56">
        <f>VLOOKUP($A265,'2015'!$L$3:$P$372,F$5,FALSE)</f>
        <v>3.008</v>
      </c>
      <c r="G265" s="56">
        <f>100*VLOOKUP($A265,'2015'!$L$3:$P$372,G$5,FALSE)</f>
        <v>8.129999999999999</v>
      </c>
      <c r="I265" s="56">
        <f>VLOOKUP($A265,'2016'!$L$3:$P$371,I$5,FALSE)</f>
        <v>37.270000000000003</v>
      </c>
      <c r="J265" s="56">
        <f>VLOOKUP($A265,'2016'!$L$3:$P$371,J$5,FALSE)</f>
        <v>2.9169999999999998</v>
      </c>
      <c r="K265" s="56">
        <f>100*VLOOKUP($A265,'2016'!$L$3:$P$371,K$5,FALSE)</f>
        <v>7.8299999999999992</v>
      </c>
      <c r="M265" s="56">
        <f>VLOOKUP($A265,'2017'!$L$3:$P$371,M$5,FALSE)</f>
        <v>37.450000000000003</v>
      </c>
      <c r="N265" s="56">
        <f>VLOOKUP($A265,'2017'!$L$3:$P$371,N$5,FALSE)</f>
        <v>2.8530000000000002</v>
      </c>
      <c r="O265" s="56">
        <f>100*VLOOKUP($A265,'2017'!$L$3:$P$371,O$5,FALSE)</f>
        <v>7.62</v>
      </c>
      <c r="Q265" s="56">
        <f>VLOOKUP($A265,'2018'!$L$3:$P$371,Q$5,FALSE)</f>
        <v>37.67</v>
      </c>
      <c r="R265" s="56">
        <f>VLOOKUP($A265,'2018'!$L$3:$P$371,R$5,FALSE)</f>
        <v>2.9359999999999999</v>
      </c>
      <c r="S265" s="56">
        <f>100*VLOOKUP($A265,'2018'!$L$3:$P$371,S$5,FALSE)</f>
        <v>7.79</v>
      </c>
      <c r="U265" s="56">
        <f>VLOOKUP($A265,'2019'!$L$3:$P$371,U$5,FALSE)</f>
        <v>37.86</v>
      </c>
      <c r="V265" s="56">
        <f>VLOOKUP($A265,'2019'!$L$3:$P$371,V$5,FALSE)</f>
        <v>2.8420000000000001</v>
      </c>
      <c r="W265" s="56">
        <f>100*VLOOKUP($A265,'2019'!$L$3:$P$371,W$5,FALSE)</f>
        <v>7.51</v>
      </c>
      <c r="Y265" s="56">
        <f>VLOOKUP($A265,'2020'!$C$3:$G$385,Y$5,FALSE)</f>
        <v>38.14</v>
      </c>
      <c r="Z265" s="56">
        <f>VLOOKUP($A265,'2020'!$C$3:$G$385,Z$5,FALSE)</f>
        <v>3.069</v>
      </c>
      <c r="AA265" s="56">
        <f>100*VLOOKUP($A265,'2020'!$C$3:$G$385,AA$5,FALSE)</f>
        <v>8.0500000000000007</v>
      </c>
      <c r="AC265" s="56">
        <f>VLOOKUP($A265,'2021'!$C$3:$G$385,AC$5,FALSE)</f>
        <v>38.39</v>
      </c>
      <c r="AD265" s="56">
        <f>VLOOKUP($A265,'2021'!$C$3:$G$385,AD$5,FALSE)</f>
        <v>3.2559999999999998</v>
      </c>
      <c r="AE265" s="56">
        <f>100*VLOOKUP($A265,'2021'!$C$3:$G$385,AE$5,FALSE)</f>
        <v>8.48</v>
      </c>
      <c r="AG265" s="56">
        <f>VLOOKUP($A265,'2022'!$C$3:$G$385,AG$5,FALSE)</f>
        <v>38.520000000000003</v>
      </c>
      <c r="AH265" s="56">
        <f>VLOOKUP($A265,'2022'!$C$3:$G$385,AH$5,FALSE)</f>
        <v>3.101</v>
      </c>
      <c r="AI265" s="56">
        <f>100*VLOOKUP($A265,'2022'!$C$3:$G$385,AI$5,FALSE)</f>
        <v>8.0500000000000007</v>
      </c>
    </row>
    <row r="266" spans="1:35" x14ac:dyDescent="0.3">
      <c r="A266" t="s">
        <v>170</v>
      </c>
      <c r="B266" t="str">
        <f>VLOOKUP(A266,class!A$1:B$455,2,FALSE)</f>
        <v>Unitary Authority</v>
      </c>
      <c r="C266" t="str">
        <f>IF(B266="Shire District",VLOOKUP(A266,counties!A$2:B$271,2,FALSE),"")</f>
        <v/>
      </c>
      <c r="D266" t="str">
        <f>VLOOKUP($A266,classifications!$A$3:$C$340,3,FALSE)</f>
        <v>Predominantly Urban</v>
      </c>
      <c r="E266" s="56">
        <f>VLOOKUP($A266,'2015'!$L$3:$P$372,E$5,FALSE)</f>
        <v>65.45</v>
      </c>
      <c r="F266" s="56">
        <f>VLOOKUP($A266,'2015'!$L$3:$P$372,F$5,FALSE)</f>
        <v>8.5169999999999995</v>
      </c>
      <c r="G266" s="56">
        <f>100*VLOOKUP($A266,'2015'!$L$3:$P$372,G$5,FALSE)</f>
        <v>13.01</v>
      </c>
      <c r="I266" s="56">
        <f>VLOOKUP($A266,'2016'!$L$3:$P$371,I$5,FALSE)</f>
        <v>66.150000000000006</v>
      </c>
      <c r="J266" s="56">
        <f>VLOOKUP($A266,'2016'!$L$3:$P$371,J$5,FALSE)</f>
        <v>7.9219999999999997</v>
      </c>
      <c r="K266" s="56">
        <f>100*VLOOKUP($A266,'2016'!$L$3:$P$371,K$5,FALSE)</f>
        <v>11.98</v>
      </c>
      <c r="M266" s="56">
        <f>VLOOKUP($A266,'2017'!$L$3:$P$371,M$5,FALSE)</f>
        <v>66.81</v>
      </c>
      <c r="N266" s="56">
        <f>VLOOKUP($A266,'2017'!$L$3:$P$371,N$5,FALSE)</f>
        <v>8.1809999999999992</v>
      </c>
      <c r="O266" s="56">
        <f>100*VLOOKUP($A266,'2017'!$L$3:$P$371,O$5,FALSE)</f>
        <v>12.25</v>
      </c>
      <c r="Q266" s="56">
        <f>VLOOKUP($A266,'2018'!$L$3:$P$371,Q$5,FALSE)</f>
        <v>67.48</v>
      </c>
      <c r="R266" s="56">
        <f>VLOOKUP($A266,'2018'!$L$3:$P$371,R$5,FALSE)</f>
        <v>8.3780000000000001</v>
      </c>
      <c r="S266" s="56">
        <f>100*VLOOKUP($A266,'2018'!$L$3:$P$371,S$5,FALSE)</f>
        <v>12.42</v>
      </c>
      <c r="U266" s="56">
        <f>VLOOKUP($A266,'2019'!$L$3:$P$371,U$5,FALSE)</f>
        <v>68.010000000000005</v>
      </c>
      <c r="V266" s="56">
        <f>VLOOKUP($A266,'2019'!$L$3:$P$371,V$5,FALSE)</f>
        <v>8.3320000000000007</v>
      </c>
      <c r="W266" s="56">
        <f>100*VLOOKUP($A266,'2019'!$L$3:$P$371,W$5,FALSE)</f>
        <v>12.25</v>
      </c>
      <c r="Y266" s="56">
        <f>VLOOKUP($A266,'2020'!$C$3:$G$385,Y$5,FALSE)</f>
        <v>68.650000000000006</v>
      </c>
      <c r="Z266" s="56">
        <f>VLOOKUP($A266,'2020'!$C$3:$G$385,Z$5,FALSE)</f>
        <v>8.6340000000000003</v>
      </c>
      <c r="AA266" s="56">
        <f>100*VLOOKUP($A266,'2020'!$C$3:$G$385,AA$5,FALSE)</f>
        <v>12.58</v>
      </c>
      <c r="AC266" s="56">
        <f>VLOOKUP($A266,'2021'!$C$3:$G$385,AC$5,FALSE)</f>
        <v>69.25</v>
      </c>
      <c r="AD266" s="56">
        <f>VLOOKUP($A266,'2021'!$C$3:$G$385,AD$5,FALSE)</f>
        <v>8.9250000000000007</v>
      </c>
      <c r="AE266" s="56">
        <f>100*VLOOKUP($A266,'2021'!$C$3:$G$385,AE$5,FALSE)</f>
        <v>12.889999999999999</v>
      </c>
      <c r="AG266" s="56">
        <f>VLOOKUP($A266,'2022'!$C$3:$G$385,AG$5,FALSE)</f>
        <v>69.540000000000006</v>
      </c>
      <c r="AH266" s="56">
        <f>VLOOKUP($A266,'2022'!$C$3:$G$385,AH$5,FALSE)</f>
        <v>8.9429999999999996</v>
      </c>
      <c r="AI266" s="56">
        <f>100*VLOOKUP($A266,'2022'!$C$3:$G$385,AI$5,FALSE)</f>
        <v>12.86</v>
      </c>
    </row>
    <row r="267" spans="1:35" x14ac:dyDescent="0.3">
      <c r="A267" t="s">
        <v>252</v>
      </c>
      <c r="B267" t="str">
        <f>VLOOKUP(A267,class!A$1:B$455,2,FALSE)</f>
        <v>Shire District</v>
      </c>
      <c r="C267" t="str">
        <f>IF(B267="Shire District",VLOOKUP(A267,counties!A$2:B$271,2,FALSE),"")</f>
        <v>Kent</v>
      </c>
      <c r="D267" t="str">
        <f>VLOOKUP($A267,classifications!$A$3:$C$340,3,FALSE)</f>
        <v>Urban with Significant Rural</v>
      </c>
      <c r="E267" s="56">
        <f>VLOOKUP($A267,'2015'!$L$3:$P$372,E$5,FALSE)</f>
        <v>51.56</v>
      </c>
      <c r="F267" s="56">
        <f>VLOOKUP($A267,'2015'!$L$3:$P$372,F$5,FALSE)</f>
        <v>5.2460000000000004</v>
      </c>
      <c r="G267" s="56">
        <f>100*VLOOKUP($A267,'2015'!$L$3:$P$372,G$5,FALSE)</f>
        <v>10.17</v>
      </c>
      <c r="I267" s="56">
        <f>VLOOKUP($A267,'2016'!$L$3:$P$371,I$5,FALSE)</f>
        <v>52.13</v>
      </c>
      <c r="J267" s="56">
        <f>VLOOKUP($A267,'2016'!$L$3:$P$371,J$5,FALSE)</f>
        <v>4.7240000000000002</v>
      </c>
      <c r="K267" s="56">
        <f>100*VLOOKUP($A267,'2016'!$L$3:$P$371,K$5,FALSE)</f>
        <v>9.06</v>
      </c>
      <c r="M267" s="56">
        <f>VLOOKUP($A267,'2017'!$L$3:$P$371,M$5,FALSE)</f>
        <v>53.08</v>
      </c>
      <c r="N267" s="56">
        <f>VLOOKUP($A267,'2017'!$L$3:$P$371,N$5,FALSE)</f>
        <v>4.9960000000000004</v>
      </c>
      <c r="O267" s="56">
        <f>100*VLOOKUP($A267,'2017'!$L$3:$P$371,O$5,FALSE)</f>
        <v>9.41</v>
      </c>
      <c r="Q267" s="56">
        <f>VLOOKUP($A267,'2018'!$L$3:$P$371,Q$5,FALSE)</f>
        <v>53.86</v>
      </c>
      <c r="R267" s="56">
        <f>VLOOKUP($A267,'2018'!$L$3:$P$371,R$5,FALSE)</f>
        <v>5.2859999999999996</v>
      </c>
      <c r="S267" s="56">
        <f>100*VLOOKUP($A267,'2018'!$L$3:$P$371,S$5,FALSE)</f>
        <v>9.81</v>
      </c>
      <c r="U267" s="56">
        <f>VLOOKUP($A267,'2019'!$L$3:$P$371,U$5,FALSE)</f>
        <v>54.63</v>
      </c>
      <c r="V267" s="56">
        <f>VLOOKUP($A267,'2019'!$L$3:$P$371,V$5,FALSE)</f>
        <v>5.6369999999999996</v>
      </c>
      <c r="W267" s="56">
        <f>100*VLOOKUP($A267,'2019'!$L$3:$P$371,W$5,FALSE)</f>
        <v>10.32</v>
      </c>
      <c r="Y267" s="56">
        <f>VLOOKUP($A267,'2020'!$C$3:$G$385,Y$5,FALSE)</f>
        <v>55.1</v>
      </c>
      <c r="Z267" s="56">
        <f>VLOOKUP($A267,'2020'!$C$3:$G$385,Z$5,FALSE)</f>
        <v>5.7709999999999999</v>
      </c>
      <c r="AA267" s="56">
        <f>100*VLOOKUP($A267,'2020'!$C$3:$G$385,AA$5,FALSE)</f>
        <v>10.47</v>
      </c>
      <c r="AC267" s="56">
        <f>VLOOKUP($A267,'2021'!$C$3:$G$385,AC$5,FALSE)</f>
        <v>55.49</v>
      </c>
      <c r="AD267" s="56">
        <f>VLOOKUP($A267,'2021'!$C$3:$G$385,AD$5,FALSE)</f>
        <v>5.8369999999999997</v>
      </c>
      <c r="AE267" s="56">
        <f>100*VLOOKUP($A267,'2021'!$C$3:$G$385,AE$5,FALSE)</f>
        <v>10.52</v>
      </c>
      <c r="AG267" s="56">
        <f>VLOOKUP($A267,'2022'!$C$3:$G$385,AG$5,FALSE)</f>
        <v>55.92</v>
      </c>
      <c r="AH267" s="56">
        <f>VLOOKUP($A267,'2022'!$C$3:$G$385,AH$5,FALSE)</f>
        <v>5.87</v>
      </c>
      <c r="AI267" s="56">
        <f>100*VLOOKUP($A267,'2022'!$C$3:$G$385,AI$5,FALSE)</f>
        <v>10.5</v>
      </c>
    </row>
    <row r="268" spans="1:35" x14ac:dyDescent="0.3">
      <c r="A268" t="s">
        <v>163</v>
      </c>
      <c r="B268" t="str">
        <f>VLOOKUP(A268,class!A$1:B$455,2,FALSE)</f>
        <v>Unitary Authority</v>
      </c>
      <c r="C268" t="str">
        <f>IF(B268="Shire District",VLOOKUP(A268,counties!A$2:B$271,2,FALSE),"")</f>
        <v/>
      </c>
      <c r="D268" t="str">
        <f>VLOOKUP($A268,classifications!$A$3:$C$340,3,FALSE)</f>
        <v>Predominantly Urban</v>
      </c>
      <c r="E268" s="56">
        <f>VLOOKUP($A268,'2015'!$L$3:$P$372,E$5,FALSE)</f>
        <v>65.91</v>
      </c>
      <c r="F268" s="56">
        <f>VLOOKUP($A268,'2015'!$L$3:$P$372,F$5,FALSE)</f>
        <v>10.53</v>
      </c>
      <c r="G268" s="56">
        <f>100*VLOOKUP($A268,'2015'!$L$3:$P$372,G$5,FALSE)</f>
        <v>15.98</v>
      </c>
      <c r="I268" s="56">
        <f>VLOOKUP($A268,'2016'!$L$3:$P$371,I$5,FALSE)</f>
        <v>66.349999999999994</v>
      </c>
      <c r="J268" s="56">
        <f>VLOOKUP($A268,'2016'!$L$3:$P$371,J$5,FALSE)</f>
        <v>10.36</v>
      </c>
      <c r="K268" s="56">
        <f>100*VLOOKUP($A268,'2016'!$L$3:$P$371,K$5,FALSE)</f>
        <v>15.61</v>
      </c>
      <c r="M268" s="56">
        <f>VLOOKUP($A268,'2017'!$L$3:$P$371,M$5,FALSE)</f>
        <v>66.81</v>
      </c>
      <c r="N268" s="56">
        <f>VLOOKUP($A268,'2017'!$L$3:$P$371,N$5,FALSE)</f>
        <v>10.41</v>
      </c>
      <c r="O268" s="56">
        <f>100*VLOOKUP($A268,'2017'!$L$3:$P$371,O$5,FALSE)</f>
        <v>15.58</v>
      </c>
      <c r="Q268" s="56">
        <f>VLOOKUP($A268,'2018'!$L$3:$P$371,Q$5,FALSE)</f>
        <v>67.209999999999994</v>
      </c>
      <c r="R268" s="56">
        <f>VLOOKUP($A268,'2018'!$L$3:$P$371,R$5,FALSE)</f>
        <v>10.544</v>
      </c>
      <c r="S268" s="56">
        <f>100*VLOOKUP($A268,'2018'!$L$3:$P$371,S$5,FALSE)</f>
        <v>15.690000000000001</v>
      </c>
      <c r="U268" s="56">
        <f>VLOOKUP($A268,'2019'!$L$3:$P$371,U$5,FALSE)</f>
        <v>67.5</v>
      </c>
      <c r="V268" s="56">
        <f>VLOOKUP($A268,'2019'!$L$3:$P$371,V$5,FALSE)</f>
        <v>10.584</v>
      </c>
      <c r="W268" s="56">
        <f>100*VLOOKUP($A268,'2019'!$L$3:$P$371,W$5,FALSE)</f>
        <v>15.68</v>
      </c>
      <c r="Y268" s="56">
        <f>VLOOKUP($A268,'2020'!$C$3:$G$385,Y$5,FALSE)</f>
        <v>67.87</v>
      </c>
      <c r="Z268" s="56">
        <f>VLOOKUP($A268,'2020'!$C$3:$G$385,Z$5,FALSE)</f>
        <v>10.624000000000001</v>
      </c>
      <c r="AA268" s="56">
        <f>100*VLOOKUP($A268,'2020'!$C$3:$G$385,AA$5,FALSE)</f>
        <v>15.65</v>
      </c>
      <c r="AC268" s="56">
        <f>VLOOKUP($A268,'2021'!$C$3:$G$385,AC$5,FALSE)</f>
        <v>67.89</v>
      </c>
      <c r="AD268" s="56">
        <f>VLOOKUP($A268,'2021'!$C$3:$G$385,AD$5,FALSE)</f>
        <v>10.446999999999999</v>
      </c>
      <c r="AE268" s="56">
        <f>100*VLOOKUP($A268,'2021'!$C$3:$G$385,AE$5,FALSE)</f>
        <v>15.39</v>
      </c>
      <c r="AG268" s="56">
        <f>VLOOKUP($A268,'2022'!$C$3:$G$385,AG$5,FALSE)</f>
        <v>68.02</v>
      </c>
      <c r="AH268" s="56">
        <f>VLOOKUP($A268,'2022'!$C$3:$G$385,AH$5,FALSE)</f>
        <v>10.238</v>
      </c>
      <c r="AI268" s="56">
        <f>100*VLOOKUP($A268,'2022'!$C$3:$G$385,AI$5,FALSE)</f>
        <v>15.049999999999999</v>
      </c>
    </row>
    <row r="269" spans="1:35" x14ac:dyDescent="0.3">
      <c r="A269" t="s">
        <v>103</v>
      </c>
      <c r="B269" t="str">
        <f>VLOOKUP(A269,class!A$1:B$455,2,FALSE)</f>
        <v>Shire District</v>
      </c>
      <c r="C269" t="str">
        <f>IF(B269="Shire District",VLOOKUP(A269,counties!A$2:B$271,2,FALSE),"")</f>
        <v>Devon</v>
      </c>
      <c r="D269" t="str">
        <f>VLOOKUP($A269,classifications!$A$3:$C$340,3,FALSE)</f>
        <v>Predominantly Rural</v>
      </c>
      <c r="E269" s="56">
        <f>VLOOKUP($A269,'2015'!$L$3:$P$372,E$5,FALSE)</f>
        <v>31.48</v>
      </c>
      <c r="F269" s="56">
        <f>VLOOKUP($A269,'2015'!$L$3:$P$372,F$5,FALSE)</f>
        <v>15.548</v>
      </c>
      <c r="G269" s="56">
        <f>100*VLOOKUP($A269,'2015'!$L$3:$P$372,G$5,FALSE)</f>
        <v>49.39</v>
      </c>
      <c r="I269" s="56">
        <f>VLOOKUP($A269,'2016'!$L$3:$P$371,I$5,FALSE)</f>
        <v>31.84</v>
      </c>
      <c r="J269" s="56">
        <f>VLOOKUP($A269,'2016'!$L$3:$P$371,J$5,FALSE)</f>
        <v>15.561</v>
      </c>
      <c r="K269" s="56">
        <f>100*VLOOKUP($A269,'2016'!$L$3:$P$371,K$5,FALSE)</f>
        <v>48.870000000000005</v>
      </c>
      <c r="M269" s="56">
        <f>VLOOKUP($A269,'2017'!$L$3:$P$371,M$5,FALSE)</f>
        <v>32.21</v>
      </c>
      <c r="N269" s="56">
        <f>VLOOKUP($A269,'2017'!$L$3:$P$371,N$5,FALSE)</f>
        <v>15.766999999999999</v>
      </c>
      <c r="O269" s="56">
        <f>100*VLOOKUP($A269,'2017'!$L$3:$P$371,O$5,FALSE)</f>
        <v>48.949999999999996</v>
      </c>
      <c r="Q269" s="56">
        <f>VLOOKUP($A269,'2018'!$L$3:$P$371,Q$5,FALSE)</f>
        <v>32.47</v>
      </c>
      <c r="R269" s="56">
        <f>VLOOKUP($A269,'2018'!$L$3:$P$371,R$5,FALSE)</f>
        <v>15.847</v>
      </c>
      <c r="S269" s="56">
        <f>100*VLOOKUP($A269,'2018'!$L$3:$P$371,S$5,FALSE)</f>
        <v>48.809999999999995</v>
      </c>
      <c r="U269" s="56">
        <f>VLOOKUP($A269,'2019'!$L$3:$P$371,U$5,FALSE)</f>
        <v>32.630000000000003</v>
      </c>
      <c r="V269" s="56">
        <f>VLOOKUP($A269,'2019'!$L$3:$P$371,V$5,FALSE)</f>
        <v>15.856999999999999</v>
      </c>
      <c r="W269" s="56">
        <f>100*VLOOKUP($A269,'2019'!$L$3:$P$371,W$5,FALSE)</f>
        <v>48.6</v>
      </c>
      <c r="Y269" s="56">
        <f>VLOOKUP($A269,'2020'!$C$3:$G$385,Y$5,FALSE)</f>
        <v>32.979999999999997</v>
      </c>
      <c r="Z269" s="56">
        <f>VLOOKUP($A269,'2020'!$C$3:$G$385,Z$5,FALSE)</f>
        <v>16.103999999999999</v>
      </c>
      <c r="AA269" s="56">
        <f>100*VLOOKUP($A269,'2020'!$C$3:$G$385,AA$5,FALSE)</f>
        <v>48.83</v>
      </c>
      <c r="AC269" s="56">
        <f>VLOOKUP($A269,'2021'!$C$3:$G$385,AC$5,FALSE)</f>
        <v>33.049999999999997</v>
      </c>
      <c r="AD269" s="56">
        <f>VLOOKUP($A269,'2021'!$C$3:$G$385,AD$5,FALSE)</f>
        <v>16.056000000000001</v>
      </c>
      <c r="AE269" s="56">
        <f>100*VLOOKUP($A269,'2021'!$C$3:$G$385,AE$5,FALSE)</f>
        <v>48.58</v>
      </c>
      <c r="AG269" s="56">
        <f>VLOOKUP($A269,'2022'!$C$3:$G$385,AG$5,FALSE)</f>
        <v>33.18</v>
      </c>
      <c r="AH269" s="56">
        <f>VLOOKUP($A269,'2022'!$C$3:$G$385,AH$5,FALSE)</f>
        <v>15.984</v>
      </c>
      <c r="AI269" s="56">
        <f>100*VLOOKUP($A269,'2022'!$C$3:$G$385,AI$5,FALSE)</f>
        <v>48.17</v>
      </c>
    </row>
    <row r="270" spans="1:35" x14ac:dyDescent="0.3">
      <c r="A270" t="s">
        <v>389</v>
      </c>
      <c r="B270" t="str">
        <f>VLOOKUP(A270,class!A$1:B$455,2,FALSE)</f>
        <v>London Borough</v>
      </c>
      <c r="C270" t="str">
        <f>IF(B270="Shire District",VLOOKUP(A270,counties!A$2:B$271,2,FALSE),"")</f>
        <v/>
      </c>
      <c r="D270" t="str">
        <f>VLOOKUP($A270,classifications!$A$3:$C$340,3,FALSE)</f>
        <v>Predominantly Urban</v>
      </c>
      <c r="E270" s="56">
        <f>VLOOKUP($A270,'2015'!$L$3:$P$372,E$5,FALSE)</f>
        <v>119.44</v>
      </c>
      <c r="F270" s="56">
        <f>VLOOKUP($A270,'2015'!$L$3:$P$372,F$5,FALSE)</f>
        <v>42.619</v>
      </c>
      <c r="G270" s="56">
        <f>100*VLOOKUP($A270,'2015'!$L$3:$P$372,G$5,FALSE)</f>
        <v>35.68</v>
      </c>
      <c r="I270" s="56">
        <f>VLOOKUP($A270,'2016'!$L$3:$P$371,I$5,FALSE)</f>
        <v>122.33</v>
      </c>
      <c r="J270" s="56">
        <f>VLOOKUP($A270,'2016'!$L$3:$P$371,J$5,FALSE)</f>
        <v>45.45</v>
      </c>
      <c r="K270" s="56">
        <f>100*VLOOKUP($A270,'2016'!$L$3:$P$371,K$5,FALSE)</f>
        <v>37.15</v>
      </c>
      <c r="M270" s="56">
        <f>VLOOKUP($A270,'2017'!$L$3:$P$371,M$5,FALSE)</f>
        <v>126.1</v>
      </c>
      <c r="N270" s="56">
        <f>VLOOKUP($A270,'2017'!$L$3:$P$371,N$5,FALSE)</f>
        <v>49.213000000000001</v>
      </c>
      <c r="O270" s="56">
        <f>100*VLOOKUP($A270,'2017'!$L$3:$P$371,O$5,FALSE)</f>
        <v>39.03</v>
      </c>
      <c r="Q270" s="56">
        <f>VLOOKUP($A270,'2018'!$L$3:$P$371,Q$5,FALSE)</f>
        <v>128.61000000000001</v>
      </c>
      <c r="R270" s="56">
        <f>VLOOKUP($A270,'2018'!$L$3:$P$371,R$5,FALSE)</f>
        <v>51.709000000000003</v>
      </c>
      <c r="S270" s="56">
        <f>100*VLOOKUP($A270,'2018'!$L$3:$P$371,S$5,FALSE)</f>
        <v>40.21</v>
      </c>
      <c r="U270" s="56">
        <f>VLOOKUP($A270,'2019'!$L$3:$P$371,U$5,FALSE)</f>
        <v>131.35</v>
      </c>
      <c r="V270" s="56">
        <f>VLOOKUP($A270,'2019'!$L$3:$P$371,V$5,FALSE)</f>
        <v>54.26</v>
      </c>
      <c r="W270" s="56">
        <f>100*VLOOKUP($A270,'2019'!$L$3:$P$371,W$5,FALSE)</f>
        <v>41.31</v>
      </c>
      <c r="Y270" s="56">
        <f>VLOOKUP($A270,'2020'!$C$3:$G$385,Y$5,FALSE)</f>
        <v>136.07</v>
      </c>
      <c r="Z270" s="56">
        <f>VLOOKUP($A270,'2020'!$C$3:$G$385,Z$5,FALSE)</f>
        <v>58.88</v>
      </c>
      <c r="AA270" s="56">
        <f>100*VLOOKUP($A270,'2020'!$C$3:$G$385,AA$5,FALSE)</f>
        <v>43.269999999999996</v>
      </c>
      <c r="AC270" s="56">
        <f>VLOOKUP($A270,'2021'!$C$3:$G$385,AC$5,FALSE)</f>
        <v>140.21</v>
      </c>
      <c r="AD270" s="56">
        <f>VLOOKUP($A270,'2021'!$C$3:$G$385,AD$5,FALSE)</f>
        <v>63.055</v>
      </c>
      <c r="AE270" s="56">
        <f>100*VLOOKUP($A270,'2021'!$C$3:$G$385,AE$5,FALSE)</f>
        <v>44.97</v>
      </c>
      <c r="AG270" s="56">
        <f>VLOOKUP($A270,'2022'!$C$3:$G$385,AG$5,FALSE)</f>
        <v>144.24</v>
      </c>
      <c r="AH270" s="56">
        <f>VLOOKUP($A270,'2022'!$C$3:$G$385,AH$5,FALSE)</f>
        <v>67.096999999999994</v>
      </c>
      <c r="AI270" s="56">
        <f>100*VLOOKUP($A270,'2022'!$C$3:$G$385,AI$5,FALSE)</f>
        <v>46.52</v>
      </c>
    </row>
    <row r="271" spans="1:35" x14ac:dyDescent="0.3">
      <c r="A271" t="s">
        <v>332</v>
      </c>
      <c r="B271" t="str">
        <f>VLOOKUP(A271,class!A$1:B$455,2,FALSE)</f>
        <v>Metropolitan District</v>
      </c>
      <c r="C271" t="str">
        <f>IF(B271="Shire District",VLOOKUP(A271,counties!A$2:B$271,2,FALSE),"")</f>
        <v/>
      </c>
      <c r="D271" t="str">
        <f>VLOOKUP($A271,classifications!$A$3:$C$340,3,FALSE)</f>
        <v>Predominantly Urban</v>
      </c>
      <c r="E271" s="56">
        <f>VLOOKUP($A271,'2015'!$L$3:$P$372,E$5,FALSE)</f>
        <v>97.41</v>
      </c>
      <c r="F271" s="56">
        <f>VLOOKUP($A271,'2015'!$L$3:$P$372,F$5,FALSE)</f>
        <v>6.1109999999999998</v>
      </c>
      <c r="G271" s="56">
        <f>100*VLOOKUP($A271,'2015'!$L$3:$P$372,G$5,FALSE)</f>
        <v>6.2700000000000005</v>
      </c>
      <c r="I271" s="56">
        <f>VLOOKUP($A271,'2016'!$L$3:$P$371,I$5,FALSE)</f>
        <v>97.94</v>
      </c>
      <c r="J271" s="56">
        <f>VLOOKUP($A271,'2016'!$L$3:$P$371,J$5,FALSE)</f>
        <v>6.4649999999999999</v>
      </c>
      <c r="K271" s="56">
        <f>100*VLOOKUP($A271,'2016'!$L$3:$P$371,K$5,FALSE)</f>
        <v>6.6000000000000005</v>
      </c>
      <c r="M271" s="56">
        <f>VLOOKUP($A271,'2017'!$L$3:$P$371,M$5,FALSE)</f>
        <v>98.44</v>
      </c>
      <c r="N271" s="56">
        <f>VLOOKUP($A271,'2017'!$L$3:$P$371,N$5,FALSE)</f>
        <v>6.569</v>
      </c>
      <c r="O271" s="56">
        <f>100*VLOOKUP($A271,'2017'!$L$3:$P$371,O$5,FALSE)</f>
        <v>6.67</v>
      </c>
      <c r="Q271" s="56">
        <f>VLOOKUP($A271,'2018'!$L$3:$P$371,Q$5,FALSE)</f>
        <v>99.42</v>
      </c>
      <c r="R271" s="56">
        <f>VLOOKUP($A271,'2018'!$L$3:$P$371,R$5,FALSE)</f>
        <v>7.32</v>
      </c>
      <c r="S271" s="56">
        <f>100*VLOOKUP($A271,'2018'!$L$3:$P$371,S$5,FALSE)</f>
        <v>7.3599999999999994</v>
      </c>
      <c r="U271" s="56">
        <f>VLOOKUP($A271,'2019'!$L$3:$P$371,U$5,FALSE)</f>
        <v>100.22</v>
      </c>
      <c r="V271" s="56">
        <f>VLOOKUP($A271,'2019'!$L$3:$P$371,V$5,FALSE)</f>
        <v>7.9029999999999996</v>
      </c>
      <c r="W271" s="56">
        <f>100*VLOOKUP($A271,'2019'!$L$3:$P$371,W$5,FALSE)</f>
        <v>7.89</v>
      </c>
      <c r="Y271" s="56">
        <f>VLOOKUP($A271,'2020'!$C$3:$G$385,Y$5,FALSE)</f>
        <v>100.52</v>
      </c>
      <c r="Z271" s="56">
        <f>VLOOKUP($A271,'2020'!$C$3:$G$385,Z$5,FALSE)</f>
        <v>8.0459999999999994</v>
      </c>
      <c r="AA271" s="56">
        <f>100*VLOOKUP($A271,'2020'!$C$3:$G$385,AA$5,FALSE)</f>
        <v>8</v>
      </c>
      <c r="AC271" s="56">
        <f>VLOOKUP($A271,'2021'!$C$3:$G$385,AC$5,FALSE)</f>
        <v>101.09</v>
      </c>
      <c r="AD271" s="56">
        <f>VLOOKUP($A271,'2021'!$C$3:$G$385,AD$5,FALSE)</f>
        <v>8.2720000000000002</v>
      </c>
      <c r="AE271" s="56">
        <f>100*VLOOKUP($A271,'2021'!$C$3:$G$385,AE$5,FALSE)</f>
        <v>8.18</v>
      </c>
      <c r="AG271" s="56">
        <f>VLOOKUP($A271,'2022'!$C$3:$G$385,AG$5,FALSE)</f>
        <v>102.3</v>
      </c>
      <c r="AH271" s="56">
        <f>VLOOKUP($A271,'2022'!$C$3:$G$385,AH$5,FALSE)</f>
        <v>9.093</v>
      </c>
      <c r="AI271" s="56">
        <f>100*VLOOKUP($A271,'2022'!$C$3:$G$385,AI$5,FALSE)</f>
        <v>8.89</v>
      </c>
    </row>
    <row r="272" spans="1:35" x14ac:dyDescent="0.3">
      <c r="A272" t="s">
        <v>253</v>
      </c>
      <c r="B272" t="str">
        <f>VLOOKUP(A272,class!A$1:B$455,2,FALSE)</f>
        <v>Shire District</v>
      </c>
      <c r="C272" t="str">
        <f>IF(B272="Shire District",VLOOKUP(A272,counties!A$2:B$271,2,FALSE),"")</f>
        <v>Kent</v>
      </c>
      <c r="D272" t="str">
        <f>VLOOKUP($A272,classifications!$A$3:$C$340,3,FALSE)</f>
        <v>Urban with Significant Rural</v>
      </c>
      <c r="E272" s="56">
        <f>VLOOKUP($A272,'2015'!$L$3:$P$372,E$5,FALSE)</f>
        <v>47.98</v>
      </c>
      <c r="F272" s="56">
        <f>VLOOKUP($A272,'2015'!$L$3:$P$372,F$5,FALSE)</f>
        <v>10.704000000000001</v>
      </c>
      <c r="G272" s="56">
        <f>100*VLOOKUP($A272,'2015'!$L$3:$P$372,G$5,FALSE)</f>
        <v>22.31</v>
      </c>
      <c r="I272" s="56">
        <f>VLOOKUP($A272,'2016'!$L$3:$P$371,I$5,FALSE)</f>
        <v>48.43</v>
      </c>
      <c r="J272" s="56">
        <f>VLOOKUP($A272,'2016'!$L$3:$P$371,J$5,FALSE)</f>
        <v>10.686999999999999</v>
      </c>
      <c r="K272" s="56">
        <f>100*VLOOKUP($A272,'2016'!$L$3:$P$371,K$5,FALSE)</f>
        <v>22.07</v>
      </c>
      <c r="M272" s="56">
        <f>VLOOKUP($A272,'2017'!$L$3:$P$371,M$5,FALSE)</f>
        <v>48.73</v>
      </c>
      <c r="N272" s="56">
        <f>VLOOKUP($A272,'2017'!$L$3:$P$371,N$5,FALSE)</f>
        <v>10.683999999999999</v>
      </c>
      <c r="O272" s="56">
        <f>100*VLOOKUP($A272,'2017'!$L$3:$P$371,O$5,FALSE)</f>
        <v>21.92</v>
      </c>
      <c r="Q272" s="56">
        <f>VLOOKUP($A272,'2018'!$L$3:$P$371,Q$5,FALSE)</f>
        <v>49.03</v>
      </c>
      <c r="R272" s="56">
        <f>VLOOKUP($A272,'2018'!$L$3:$P$371,R$5,FALSE)</f>
        <v>10.61</v>
      </c>
      <c r="S272" s="56">
        <f>100*VLOOKUP($A272,'2018'!$L$3:$P$371,S$5,FALSE)</f>
        <v>21.64</v>
      </c>
      <c r="U272" s="56">
        <f>VLOOKUP($A272,'2019'!$L$3:$P$371,U$5,FALSE)</f>
        <v>49.41</v>
      </c>
      <c r="V272" s="56">
        <f>VLOOKUP($A272,'2019'!$L$3:$P$371,V$5,FALSE)</f>
        <v>10.457000000000001</v>
      </c>
      <c r="W272" s="56">
        <f>100*VLOOKUP($A272,'2019'!$L$3:$P$371,W$5,FALSE)</f>
        <v>21.16</v>
      </c>
      <c r="Y272" s="56">
        <f>VLOOKUP($A272,'2020'!$C$3:$G$385,Y$5,FALSE)</f>
        <v>49.98</v>
      </c>
      <c r="Z272" s="56">
        <f>VLOOKUP($A272,'2020'!$C$3:$G$385,Z$5,FALSE)</f>
        <v>10.741</v>
      </c>
      <c r="AA272" s="56">
        <f>100*VLOOKUP($A272,'2020'!$C$3:$G$385,AA$5,FALSE)</f>
        <v>21.490000000000002</v>
      </c>
      <c r="AC272" s="56">
        <f>VLOOKUP($A272,'2021'!$C$3:$G$385,AC$5,FALSE)</f>
        <v>50.59</v>
      </c>
      <c r="AD272" s="56">
        <f>VLOOKUP($A272,'2021'!$C$3:$G$385,AD$5,FALSE)</f>
        <v>10.882</v>
      </c>
      <c r="AE272" s="56">
        <f>100*VLOOKUP($A272,'2021'!$C$3:$G$385,AE$5,FALSE)</f>
        <v>21.51</v>
      </c>
      <c r="AG272" s="56">
        <f>VLOOKUP($A272,'2022'!$C$3:$G$385,AG$5,FALSE)</f>
        <v>51.09</v>
      </c>
      <c r="AH272" s="56">
        <f>VLOOKUP($A272,'2022'!$C$3:$G$385,AH$5,FALSE)</f>
        <v>10.856999999999999</v>
      </c>
      <c r="AI272" s="56">
        <f>100*VLOOKUP($A272,'2022'!$C$3:$G$385,AI$5,FALSE)</f>
        <v>21.25</v>
      </c>
    </row>
    <row r="273" spans="1:35" x14ac:dyDescent="0.3">
      <c r="A273" t="s">
        <v>104</v>
      </c>
      <c r="B273" t="str">
        <f>VLOOKUP(A273,class!A$1:B$455,2,FALSE)</f>
        <v>Shire District</v>
      </c>
      <c r="C273" t="str">
        <f>IF(B273="Shire District",VLOOKUP(A273,counties!A$2:B$271,2,FALSE),"")</f>
        <v>Essex</v>
      </c>
      <c r="D273" t="str">
        <f>VLOOKUP($A273,classifications!$A$3:$C$340,3,FALSE)</f>
        <v>Predominantly Rural</v>
      </c>
      <c r="E273" s="56">
        <f>VLOOKUP($A273,'2015'!$L$3:$P$372,E$5,FALSE)</f>
        <v>34.61</v>
      </c>
      <c r="F273" s="56">
        <f>VLOOKUP($A273,'2015'!$L$3:$P$372,F$5,FALSE)</f>
        <v>10.814</v>
      </c>
      <c r="G273" s="56">
        <f>100*VLOOKUP($A273,'2015'!$L$3:$P$372,G$5,FALSE)</f>
        <v>31.25</v>
      </c>
      <c r="I273" s="56">
        <f>VLOOKUP($A273,'2016'!$L$3:$P$371,I$5,FALSE)</f>
        <v>35.11</v>
      </c>
      <c r="J273" s="56">
        <f>VLOOKUP($A273,'2016'!$L$3:$P$371,J$5,FALSE)</f>
        <v>10.297000000000001</v>
      </c>
      <c r="K273" s="56">
        <f>100*VLOOKUP($A273,'2016'!$L$3:$P$371,K$5,FALSE)</f>
        <v>29.330000000000002</v>
      </c>
      <c r="M273" s="56">
        <f>VLOOKUP($A273,'2017'!$L$3:$P$371,M$5,FALSE)</f>
        <v>35.81</v>
      </c>
      <c r="N273" s="56">
        <f>VLOOKUP($A273,'2017'!$L$3:$P$371,N$5,FALSE)</f>
        <v>10.122999999999999</v>
      </c>
      <c r="O273" s="56">
        <f>100*VLOOKUP($A273,'2017'!$L$3:$P$371,O$5,FALSE)</f>
        <v>28.27</v>
      </c>
      <c r="Q273" s="56">
        <f>VLOOKUP($A273,'2018'!$L$3:$P$371,Q$5,FALSE)</f>
        <v>36.44</v>
      </c>
      <c r="R273" s="56">
        <f>VLOOKUP($A273,'2018'!$L$3:$P$371,R$5,FALSE)</f>
        <v>10.050000000000001</v>
      </c>
      <c r="S273" s="56">
        <f>100*VLOOKUP($A273,'2018'!$L$3:$P$371,S$5,FALSE)</f>
        <v>27.58</v>
      </c>
      <c r="U273" s="56">
        <f>VLOOKUP($A273,'2019'!$L$3:$P$371,U$5,FALSE)</f>
        <v>37.17</v>
      </c>
      <c r="V273" s="56">
        <f>VLOOKUP($A273,'2019'!$L$3:$P$371,V$5,FALSE)</f>
        <v>10.478</v>
      </c>
      <c r="W273" s="56">
        <f>100*VLOOKUP($A273,'2019'!$L$3:$P$371,W$5,FALSE)</f>
        <v>28.189999999999998</v>
      </c>
      <c r="Y273" s="56">
        <f>VLOOKUP($A273,'2020'!$C$3:$G$385,Y$5,FALSE)</f>
        <v>38.18</v>
      </c>
      <c r="Z273" s="56">
        <f>VLOOKUP($A273,'2020'!$C$3:$G$385,Z$5,FALSE)</f>
        <v>11.298</v>
      </c>
      <c r="AA273" s="56">
        <f>100*VLOOKUP($A273,'2020'!$C$3:$G$385,AA$5,FALSE)</f>
        <v>29.59</v>
      </c>
      <c r="AC273" s="56">
        <f>VLOOKUP($A273,'2021'!$C$3:$G$385,AC$5,FALSE)</f>
        <v>38.69</v>
      </c>
      <c r="AD273" s="56">
        <f>VLOOKUP($A273,'2021'!$C$3:$G$385,AD$5,FALSE)</f>
        <v>11.528</v>
      </c>
      <c r="AE273" s="56">
        <f>100*VLOOKUP($A273,'2021'!$C$3:$G$385,AE$5,FALSE)</f>
        <v>29.799999999999997</v>
      </c>
      <c r="AG273" s="56">
        <f>VLOOKUP($A273,'2022'!$C$3:$G$385,AG$5,FALSE)</f>
        <v>39.04</v>
      </c>
      <c r="AH273" s="56">
        <f>VLOOKUP($A273,'2022'!$C$3:$G$385,AH$5,FALSE)</f>
        <v>11.34</v>
      </c>
      <c r="AI273" s="56">
        <f>100*VLOOKUP($A273,'2022'!$C$3:$G$385,AI$5,FALSE)</f>
        <v>29.049999999999997</v>
      </c>
    </row>
    <row r="274" spans="1:35" x14ac:dyDescent="0.3">
      <c r="A274" t="s">
        <v>105</v>
      </c>
      <c r="B274" t="str">
        <f>VLOOKUP(A274,class!A$1:B$455,2,FALSE)</f>
        <v>Shire District</v>
      </c>
      <c r="C274" t="str">
        <f>IF(B274="Shire District",VLOOKUP(A274,counties!A$2:B$271,2,FALSE),"")</f>
        <v>Oxfordshire</v>
      </c>
      <c r="D274" t="str">
        <f>VLOOKUP($A274,classifications!$A$3:$C$340,3,FALSE)</f>
        <v>Predominantly Rural</v>
      </c>
      <c r="E274" s="56">
        <f>VLOOKUP($A274,'2015'!$L$3:$P$372,E$5,FALSE)</f>
        <v>52.92</v>
      </c>
      <c r="F274" s="56">
        <f>VLOOKUP($A274,'2015'!$L$3:$P$372,F$5,FALSE)</f>
        <v>9.4960000000000004</v>
      </c>
      <c r="G274" s="56">
        <f>100*VLOOKUP($A274,'2015'!$L$3:$P$372,G$5,FALSE)</f>
        <v>17.940000000000001</v>
      </c>
      <c r="I274" s="56">
        <f>VLOOKUP($A274,'2016'!$L$3:$P$371,I$5,FALSE)</f>
        <v>53.99</v>
      </c>
      <c r="J274" s="56">
        <f>VLOOKUP($A274,'2016'!$L$3:$P$371,J$5,FALSE)</f>
        <v>8.4429999999999996</v>
      </c>
      <c r="K274" s="56">
        <f>100*VLOOKUP($A274,'2016'!$L$3:$P$371,K$5,FALSE)</f>
        <v>15.64</v>
      </c>
      <c r="M274" s="56">
        <f>VLOOKUP($A274,'2017'!$L$3:$P$371,M$5,FALSE)</f>
        <v>54.93</v>
      </c>
      <c r="N274" s="56">
        <f>VLOOKUP($A274,'2017'!$L$3:$P$371,N$5,FALSE)</f>
        <v>8.2430000000000003</v>
      </c>
      <c r="O274" s="56">
        <f>100*VLOOKUP($A274,'2017'!$L$3:$P$371,O$5,FALSE)</f>
        <v>15.010000000000002</v>
      </c>
      <c r="Q274" s="56">
        <f>VLOOKUP($A274,'2018'!$L$3:$P$371,Q$5,FALSE)</f>
        <v>56.11</v>
      </c>
      <c r="R274" s="56">
        <f>VLOOKUP($A274,'2018'!$L$3:$P$371,R$5,FALSE)</f>
        <v>7.3120000000000003</v>
      </c>
      <c r="S274" s="56">
        <f>100*VLOOKUP($A274,'2018'!$L$3:$P$371,S$5,FALSE)</f>
        <v>13.03</v>
      </c>
      <c r="U274" s="56">
        <f>VLOOKUP($A274,'2019'!$L$3:$P$371,U$5,FALSE)</f>
        <v>57.13</v>
      </c>
      <c r="V274" s="56">
        <f>VLOOKUP($A274,'2019'!$L$3:$P$371,V$5,FALSE)</f>
        <v>6.9749999999999996</v>
      </c>
      <c r="W274" s="56">
        <f>100*VLOOKUP($A274,'2019'!$L$3:$P$371,W$5,FALSE)</f>
        <v>12.21</v>
      </c>
      <c r="Y274" s="56">
        <f>VLOOKUP($A274,'2020'!$C$3:$G$385,Y$5,FALSE)</f>
        <v>58.55</v>
      </c>
      <c r="Z274" s="56">
        <f>VLOOKUP($A274,'2020'!$C$3:$G$385,Z$5,FALSE)</f>
        <v>8.2029999999999994</v>
      </c>
      <c r="AA274" s="56">
        <f>100*VLOOKUP($A274,'2020'!$C$3:$G$385,AA$5,FALSE)</f>
        <v>14.01</v>
      </c>
      <c r="AC274" s="56">
        <f>VLOOKUP($A274,'2021'!$C$3:$G$385,AC$5,FALSE)</f>
        <v>59.97</v>
      </c>
      <c r="AD274" s="56">
        <f>VLOOKUP($A274,'2021'!$C$3:$G$385,AD$5,FALSE)</f>
        <v>8.5329999999999995</v>
      </c>
      <c r="AE274" s="56">
        <f>100*VLOOKUP($A274,'2021'!$C$3:$G$385,AE$5,FALSE)</f>
        <v>14.23</v>
      </c>
      <c r="AG274" s="56">
        <f>VLOOKUP($A274,'2022'!$C$3:$G$385,AG$5,FALSE)</f>
        <v>61.1</v>
      </c>
      <c r="AH274" s="56">
        <f>VLOOKUP($A274,'2022'!$C$3:$G$385,AH$5,FALSE)</f>
        <v>8.3000000000000007</v>
      </c>
      <c r="AI274" s="56">
        <f>100*VLOOKUP($A274,'2022'!$C$3:$G$385,AI$5,FALSE)</f>
        <v>13.58</v>
      </c>
    </row>
    <row r="275" spans="1:35" x14ac:dyDescent="0.3">
      <c r="A275" t="s">
        <v>359</v>
      </c>
      <c r="B275" t="str">
        <f>VLOOKUP(A275,class!A$1:B$455,2,FALSE)</f>
        <v>Metropolitan District</v>
      </c>
      <c r="C275" t="str">
        <f>IF(B275="Shire District",VLOOKUP(A275,counties!A$2:B$271,2,FALSE),"")</f>
        <v/>
      </c>
      <c r="D275" t="str">
        <f>VLOOKUP($A275,classifications!$A$3:$C$340,3,FALSE)</f>
        <v>Predominantly Urban</v>
      </c>
      <c r="E275" s="56">
        <f>VLOOKUP($A275,'2015'!$L$3:$P$372,E$5,FALSE)</f>
        <v>149.78</v>
      </c>
      <c r="F275" s="56">
        <f>VLOOKUP($A275,'2015'!$L$3:$P$372,F$5,FALSE)</f>
        <v>8.2739999999999991</v>
      </c>
      <c r="G275" s="56">
        <f>100*VLOOKUP($A275,'2015'!$L$3:$P$372,G$5,FALSE)</f>
        <v>5.52</v>
      </c>
      <c r="I275" s="56">
        <f>VLOOKUP($A275,'2016'!$L$3:$P$371,I$5,FALSE)</f>
        <v>151.63</v>
      </c>
      <c r="J275" s="56">
        <f>VLOOKUP($A275,'2016'!$L$3:$P$371,J$5,FALSE)</f>
        <v>6.8940000000000001</v>
      </c>
      <c r="K275" s="56">
        <f>100*VLOOKUP($A275,'2016'!$L$3:$P$371,K$5,FALSE)</f>
        <v>4.55</v>
      </c>
      <c r="M275" s="56">
        <f>VLOOKUP($A275,'2017'!$L$3:$P$371,M$5,FALSE)</f>
        <v>153.56</v>
      </c>
      <c r="N275" s="56">
        <f>VLOOKUP($A275,'2017'!$L$3:$P$371,N$5,FALSE)</f>
        <v>7.0419999999999998</v>
      </c>
      <c r="O275" s="56">
        <f>100*VLOOKUP($A275,'2017'!$L$3:$P$371,O$5,FALSE)</f>
        <v>4.5900000000000007</v>
      </c>
      <c r="Q275" s="56">
        <f>VLOOKUP($A275,'2018'!$L$3:$P$371,Q$5,FALSE)</f>
        <v>155.62</v>
      </c>
      <c r="R275" s="56">
        <f>VLOOKUP($A275,'2018'!$L$3:$P$371,R$5,FALSE)</f>
        <v>6.6710000000000003</v>
      </c>
      <c r="S275" s="56">
        <f>100*VLOOKUP($A275,'2018'!$L$3:$P$371,S$5,FALSE)</f>
        <v>4.29</v>
      </c>
      <c r="U275" s="56">
        <f>VLOOKUP($A275,'2019'!$L$3:$P$371,U$5,FALSE)</f>
        <v>157.6</v>
      </c>
      <c r="V275" s="56">
        <f>VLOOKUP($A275,'2019'!$L$3:$P$371,V$5,FALSE)</f>
        <v>7.1079999999999997</v>
      </c>
      <c r="W275" s="56">
        <f>100*VLOOKUP($A275,'2019'!$L$3:$P$371,W$5,FALSE)</f>
        <v>4.51</v>
      </c>
      <c r="Y275" s="56">
        <f>VLOOKUP($A275,'2020'!$C$3:$G$385,Y$5,FALSE)</f>
        <v>159.22999999999999</v>
      </c>
      <c r="Z275" s="56">
        <f>VLOOKUP($A275,'2020'!$C$3:$G$385,Z$5,FALSE)</f>
        <v>7.3019999999999996</v>
      </c>
      <c r="AA275" s="56">
        <f>100*VLOOKUP($A275,'2020'!$C$3:$G$385,AA$5,FALSE)</f>
        <v>4.5900000000000007</v>
      </c>
      <c r="AC275" s="56">
        <f>VLOOKUP($A275,'2021'!$C$3:$G$385,AC$5,FALSE)</f>
        <v>160.37</v>
      </c>
      <c r="AD275" s="56">
        <f>VLOOKUP($A275,'2021'!$C$3:$G$385,AD$5,FALSE)</f>
        <v>6.8570000000000002</v>
      </c>
      <c r="AE275" s="56">
        <f>100*VLOOKUP($A275,'2021'!$C$3:$G$385,AE$5,FALSE)</f>
        <v>4.2799999999999994</v>
      </c>
      <c r="AG275" s="56">
        <f>VLOOKUP($A275,'2022'!$C$3:$G$385,AG$5,FALSE)</f>
        <v>162.04</v>
      </c>
      <c r="AH275" s="56">
        <f>VLOOKUP($A275,'2022'!$C$3:$G$385,AH$5,FALSE)</f>
        <v>7.4020000000000001</v>
      </c>
      <c r="AI275" s="56">
        <f>100*VLOOKUP($A275,'2022'!$C$3:$G$385,AI$5,FALSE)</f>
        <v>4.5699999999999994</v>
      </c>
    </row>
    <row r="276" spans="1:35" x14ac:dyDescent="0.3">
      <c r="A276" t="s">
        <v>353</v>
      </c>
      <c r="B276" t="str">
        <f>VLOOKUP(A276,class!A$1:B$455,2,FALSE)</f>
        <v>Metropolitan District</v>
      </c>
      <c r="C276" t="str">
        <f>IF(B276="Shire District",VLOOKUP(A276,counties!A$2:B$271,2,FALSE),"")</f>
        <v/>
      </c>
      <c r="D276" t="str">
        <f>VLOOKUP($A276,classifications!$A$3:$C$340,3,FALSE)</f>
        <v>Predominantly Urban</v>
      </c>
      <c r="E276" s="56">
        <f>VLOOKUP($A276,'2015'!$L$3:$P$372,E$5,FALSE)</f>
        <v>113.18</v>
      </c>
      <c r="F276" s="56">
        <f>VLOOKUP($A276,'2015'!$L$3:$P$372,F$5,FALSE)</f>
        <v>7.3280000000000003</v>
      </c>
      <c r="G276" s="56">
        <f>100*VLOOKUP($A276,'2015'!$L$3:$P$372,G$5,FALSE)</f>
        <v>6.47</v>
      </c>
      <c r="I276" s="56">
        <f>VLOOKUP($A276,'2016'!$L$3:$P$371,I$5,FALSE)</f>
        <v>113.94</v>
      </c>
      <c r="J276" s="56">
        <f>VLOOKUP($A276,'2016'!$L$3:$P$371,J$5,FALSE)</f>
        <v>6.8</v>
      </c>
      <c r="K276" s="56">
        <f>100*VLOOKUP($A276,'2016'!$L$3:$P$371,K$5,FALSE)</f>
        <v>5.9700000000000006</v>
      </c>
      <c r="M276" s="56">
        <f>VLOOKUP($A276,'2017'!$L$3:$P$371,M$5,FALSE)</f>
        <v>114.73</v>
      </c>
      <c r="N276" s="56">
        <f>VLOOKUP($A276,'2017'!$L$3:$P$371,N$5,FALSE)</f>
        <v>7.0709999999999997</v>
      </c>
      <c r="O276" s="56">
        <f>100*VLOOKUP($A276,'2017'!$L$3:$P$371,O$5,FALSE)</f>
        <v>6.16</v>
      </c>
      <c r="Q276" s="56">
        <f>VLOOKUP($A276,'2018'!$L$3:$P$371,Q$5,FALSE)</f>
        <v>115.51</v>
      </c>
      <c r="R276" s="56">
        <f>VLOOKUP($A276,'2018'!$L$3:$P$371,R$5,FALSE)</f>
        <v>7.37</v>
      </c>
      <c r="S276" s="56">
        <f>100*VLOOKUP($A276,'2018'!$L$3:$P$371,S$5,FALSE)</f>
        <v>6.38</v>
      </c>
      <c r="U276" s="56">
        <f>VLOOKUP($A276,'2019'!$L$3:$P$371,U$5,FALSE)</f>
        <v>116.22</v>
      </c>
      <c r="V276" s="56">
        <f>VLOOKUP($A276,'2019'!$L$3:$P$371,V$5,FALSE)</f>
        <v>7.7469999999999999</v>
      </c>
      <c r="W276" s="56">
        <f>100*VLOOKUP($A276,'2019'!$L$3:$P$371,W$5,FALSE)</f>
        <v>6.67</v>
      </c>
      <c r="Y276" s="56">
        <f>VLOOKUP($A276,'2020'!$C$3:$G$385,Y$5,FALSE)</f>
        <v>116.7</v>
      </c>
      <c r="Z276" s="56">
        <f>VLOOKUP($A276,'2020'!$C$3:$G$385,Z$5,FALSE)</f>
        <v>7.6710000000000003</v>
      </c>
      <c r="AA276" s="56">
        <f>100*VLOOKUP($A276,'2020'!$C$3:$G$385,AA$5,FALSE)</f>
        <v>6.5699999999999994</v>
      </c>
      <c r="AC276" s="56">
        <f>VLOOKUP($A276,'2021'!$C$3:$G$385,AC$5,FALSE)</f>
        <v>117.01</v>
      </c>
      <c r="AD276" s="56">
        <f>VLOOKUP($A276,'2021'!$C$3:$G$385,AD$5,FALSE)</f>
        <v>7.6340000000000003</v>
      </c>
      <c r="AE276" s="56">
        <f>100*VLOOKUP($A276,'2021'!$C$3:$G$385,AE$5,FALSE)</f>
        <v>6.52</v>
      </c>
      <c r="AG276" s="56">
        <f>VLOOKUP($A276,'2022'!$C$3:$G$385,AG$5,FALSE)</f>
        <v>117.33</v>
      </c>
      <c r="AH276" s="56">
        <f>VLOOKUP($A276,'2022'!$C$3:$G$385,AH$5,FALSE)</f>
        <v>7.3520000000000003</v>
      </c>
      <c r="AI276" s="56">
        <f>100*VLOOKUP($A276,'2022'!$C$3:$G$385,AI$5,FALSE)</f>
        <v>6.2700000000000005</v>
      </c>
    </row>
    <row r="277" spans="1:35" x14ac:dyDescent="0.3">
      <c r="A277" t="s">
        <v>390</v>
      </c>
      <c r="B277" t="str">
        <f>VLOOKUP(A277,class!A$1:B$455,2,FALSE)</f>
        <v>London Borough</v>
      </c>
      <c r="C277" t="str">
        <f>IF(B277="Shire District",VLOOKUP(A277,counties!A$2:B$271,2,FALSE),"")</f>
        <v/>
      </c>
      <c r="D277" t="str">
        <f>VLOOKUP($A277,classifications!$A$3:$C$340,3,FALSE)</f>
        <v>Predominantly Urban</v>
      </c>
      <c r="E277" s="56">
        <f>VLOOKUP($A277,'2015'!$L$3:$P$372,E$5,FALSE)</f>
        <v>101.09</v>
      </c>
      <c r="F277" s="56">
        <f>VLOOKUP($A277,'2015'!$L$3:$P$372,F$5,FALSE)</f>
        <v>8.1839999999999993</v>
      </c>
      <c r="G277" s="56">
        <f>100*VLOOKUP($A277,'2015'!$L$3:$P$372,G$5,FALSE)</f>
        <v>8.1</v>
      </c>
      <c r="I277" s="56">
        <f>VLOOKUP($A277,'2016'!$L$3:$P$371,I$5,FALSE)</f>
        <v>102.36</v>
      </c>
      <c r="J277" s="56">
        <f>VLOOKUP($A277,'2016'!$L$3:$P$371,J$5,FALSE)</f>
        <v>9.1479999999999997</v>
      </c>
      <c r="K277" s="56">
        <f>100*VLOOKUP($A277,'2016'!$L$3:$P$371,K$5,FALSE)</f>
        <v>8.94</v>
      </c>
      <c r="M277" s="56">
        <f>VLOOKUP($A277,'2017'!$L$3:$P$371,M$5,FALSE)</f>
        <v>103.22</v>
      </c>
      <c r="N277" s="56">
        <f>VLOOKUP($A277,'2017'!$L$3:$P$371,N$5,FALSE)</f>
        <v>9.6769999999999996</v>
      </c>
      <c r="O277" s="56">
        <f>100*VLOOKUP($A277,'2017'!$L$3:$P$371,O$5,FALSE)</f>
        <v>9.379999999999999</v>
      </c>
      <c r="Q277" s="56">
        <f>VLOOKUP($A277,'2018'!$L$3:$P$371,Q$5,FALSE)</f>
        <v>104.41</v>
      </c>
      <c r="R277" s="56">
        <f>VLOOKUP($A277,'2018'!$L$3:$P$371,R$5,FALSE)</f>
        <v>10.731999999999999</v>
      </c>
      <c r="S277" s="56">
        <f>100*VLOOKUP($A277,'2018'!$L$3:$P$371,S$5,FALSE)</f>
        <v>10.280000000000001</v>
      </c>
      <c r="U277" s="56">
        <f>VLOOKUP($A277,'2019'!$L$3:$P$371,U$5,FALSE)</f>
        <v>105.06</v>
      </c>
      <c r="V277" s="56">
        <f>VLOOKUP($A277,'2019'!$L$3:$P$371,V$5,FALSE)</f>
        <v>11.103</v>
      </c>
      <c r="W277" s="56">
        <f>100*VLOOKUP($A277,'2019'!$L$3:$P$371,W$5,FALSE)</f>
        <v>10.57</v>
      </c>
      <c r="Y277" s="56">
        <f>VLOOKUP($A277,'2020'!$C$3:$G$385,Y$5,FALSE)</f>
        <v>106.12</v>
      </c>
      <c r="Z277" s="56">
        <f>VLOOKUP($A277,'2020'!$C$3:$G$385,Z$5,FALSE)</f>
        <v>11.856999999999999</v>
      </c>
      <c r="AA277" s="56">
        <f>100*VLOOKUP($A277,'2020'!$C$3:$G$385,AA$5,FALSE)</f>
        <v>11.17</v>
      </c>
      <c r="AC277" s="56">
        <f>VLOOKUP($A277,'2021'!$C$3:$G$385,AC$5,FALSE)</f>
        <v>107.27</v>
      </c>
      <c r="AD277" s="56">
        <f>VLOOKUP($A277,'2021'!$C$3:$G$385,AD$5,FALSE)</f>
        <v>12.785</v>
      </c>
      <c r="AE277" s="56">
        <f>100*VLOOKUP($A277,'2021'!$C$3:$G$385,AE$5,FALSE)</f>
        <v>11.92</v>
      </c>
      <c r="AG277" s="56">
        <f>VLOOKUP($A277,'2022'!$C$3:$G$385,AG$5,FALSE)</f>
        <v>108.76</v>
      </c>
      <c r="AH277" s="56">
        <f>VLOOKUP($A277,'2022'!$C$3:$G$385,AH$5,FALSE)</f>
        <v>14.221</v>
      </c>
      <c r="AI277" s="56">
        <f>100*VLOOKUP($A277,'2022'!$C$3:$G$385,AI$5,FALSE)</f>
        <v>13.08</v>
      </c>
    </row>
    <row r="278" spans="1:35" x14ac:dyDescent="0.3">
      <c r="A278" t="s">
        <v>391</v>
      </c>
      <c r="B278" t="str">
        <f>VLOOKUP(A278,class!A$1:B$455,2,FALSE)</f>
        <v>London Borough</v>
      </c>
      <c r="C278" t="str">
        <f>IF(B278="Shire District",VLOOKUP(A278,counties!A$2:B$271,2,FALSE),"")</f>
        <v/>
      </c>
      <c r="D278" t="str">
        <f>VLOOKUP($A278,classifications!$A$3:$C$340,3,FALSE)</f>
        <v>Predominantly Urban</v>
      </c>
      <c r="E278" s="56">
        <f>VLOOKUP($A278,'2015'!$L$3:$P$372,E$5,FALSE)</f>
        <v>138.82</v>
      </c>
      <c r="F278" s="56">
        <f>VLOOKUP($A278,'2015'!$L$3:$P$372,F$5,FALSE)</f>
        <v>18.888000000000002</v>
      </c>
      <c r="G278" s="56">
        <f>100*VLOOKUP($A278,'2015'!$L$3:$P$372,G$5,FALSE)</f>
        <v>13.61</v>
      </c>
      <c r="I278" s="56">
        <f>VLOOKUP($A278,'2016'!$L$3:$P$371,I$5,FALSE)</f>
        <v>140.86000000000001</v>
      </c>
      <c r="J278" s="56">
        <f>VLOOKUP($A278,'2016'!$L$3:$P$371,J$5,FALSE)</f>
        <v>20.719000000000001</v>
      </c>
      <c r="K278" s="56">
        <f>100*VLOOKUP($A278,'2016'!$L$3:$P$371,K$5,FALSE)</f>
        <v>14.71</v>
      </c>
      <c r="M278" s="56">
        <f>VLOOKUP($A278,'2017'!$L$3:$P$371,M$5,FALSE)</f>
        <v>142.69</v>
      </c>
      <c r="N278" s="56">
        <f>VLOOKUP($A278,'2017'!$L$3:$P$371,N$5,FALSE)</f>
        <v>22.303999999999998</v>
      </c>
      <c r="O278" s="56">
        <f>100*VLOOKUP($A278,'2017'!$L$3:$P$371,O$5,FALSE)</f>
        <v>15.629999999999999</v>
      </c>
      <c r="Q278" s="56">
        <f>VLOOKUP($A278,'2018'!$L$3:$P$371,Q$5,FALSE)</f>
        <v>144.53</v>
      </c>
      <c r="R278" s="56">
        <f>VLOOKUP($A278,'2018'!$L$3:$P$371,R$5,FALSE)</f>
        <v>24.042999999999999</v>
      </c>
      <c r="S278" s="56">
        <f>100*VLOOKUP($A278,'2018'!$L$3:$P$371,S$5,FALSE)</f>
        <v>16.64</v>
      </c>
      <c r="U278" s="56">
        <f>VLOOKUP($A278,'2019'!$L$3:$P$371,U$5,FALSE)</f>
        <v>146.29</v>
      </c>
      <c r="V278" s="56">
        <f>VLOOKUP($A278,'2019'!$L$3:$P$371,V$5,FALSE)</f>
        <v>25.597000000000001</v>
      </c>
      <c r="W278" s="56">
        <f>100*VLOOKUP($A278,'2019'!$L$3:$P$371,W$5,FALSE)</f>
        <v>17.5</v>
      </c>
      <c r="Y278" s="56">
        <f>VLOOKUP($A278,'2020'!$C$3:$G$385,Y$5,FALSE)</f>
        <v>147.99</v>
      </c>
      <c r="Z278" s="56">
        <f>VLOOKUP($A278,'2020'!$C$3:$G$385,Z$5,FALSE)</f>
        <v>27.094000000000001</v>
      </c>
      <c r="AA278" s="56">
        <f>100*VLOOKUP($A278,'2020'!$C$3:$G$385,AA$5,FALSE)</f>
        <v>18.310000000000002</v>
      </c>
      <c r="AC278" s="56">
        <f>VLOOKUP($A278,'2021'!$C$3:$G$385,AC$5,FALSE)</f>
        <v>148.97999999999999</v>
      </c>
      <c r="AD278" s="56">
        <f>VLOOKUP($A278,'2021'!$C$3:$G$385,AD$5,FALSE)</f>
        <v>28.006</v>
      </c>
      <c r="AE278" s="56">
        <f>100*VLOOKUP($A278,'2021'!$C$3:$G$385,AE$5,FALSE)</f>
        <v>18.8</v>
      </c>
      <c r="AG278" s="56">
        <f>VLOOKUP($A278,'2022'!$C$3:$G$385,AG$5,FALSE)</f>
        <v>150.36000000000001</v>
      </c>
      <c r="AH278" s="56">
        <f>VLOOKUP($A278,'2022'!$C$3:$G$385,AH$5,FALSE)</f>
        <v>29.192</v>
      </c>
      <c r="AI278" s="56">
        <f>100*VLOOKUP($A278,'2022'!$C$3:$G$385,AI$5,FALSE)</f>
        <v>19.41</v>
      </c>
    </row>
    <row r="279" spans="1:35" x14ac:dyDescent="0.3">
      <c r="A279" t="s">
        <v>133</v>
      </c>
      <c r="B279" t="str">
        <f>VLOOKUP(A279,class!A$1:B$455,2,FALSE)</f>
        <v>Unitary Authority</v>
      </c>
      <c r="C279" t="str">
        <f>IF(B279="Shire District",VLOOKUP(A279,counties!A$2:B$271,2,FALSE),"")</f>
        <v/>
      </c>
      <c r="D279" t="str">
        <f>VLOOKUP($A279,classifications!$A$3:$C$340,3,FALSE)</f>
        <v>Predominantly Urban</v>
      </c>
      <c r="E279" s="56">
        <f>VLOOKUP($A279,'2015'!$L$3:$P$372,E$5,FALSE)</f>
        <v>91.05</v>
      </c>
      <c r="F279" s="56">
        <f>VLOOKUP($A279,'2015'!$L$3:$P$372,F$5,FALSE)</f>
        <v>3.9609999999999999</v>
      </c>
      <c r="G279" s="56">
        <f>100*VLOOKUP($A279,'2015'!$L$3:$P$372,G$5,FALSE)</f>
        <v>4.3499999999999996</v>
      </c>
      <c r="I279" s="56">
        <f>VLOOKUP($A279,'2016'!$L$3:$P$371,I$5,FALSE)</f>
        <v>91.78</v>
      </c>
      <c r="J279" s="56">
        <f>VLOOKUP($A279,'2016'!$L$3:$P$371,J$5,FALSE)</f>
        <v>3.883</v>
      </c>
      <c r="K279" s="56">
        <f>100*VLOOKUP($A279,'2016'!$L$3:$P$371,K$5,FALSE)</f>
        <v>4.2299999999999995</v>
      </c>
      <c r="M279" s="56">
        <f>VLOOKUP($A279,'2017'!$L$3:$P$371,M$5,FALSE)</f>
        <v>92.32</v>
      </c>
      <c r="N279" s="56">
        <f>VLOOKUP($A279,'2017'!$L$3:$P$371,N$5,FALSE)</f>
        <v>4.0910000000000002</v>
      </c>
      <c r="O279" s="56">
        <f>100*VLOOKUP($A279,'2017'!$L$3:$P$371,O$5,FALSE)</f>
        <v>4.43</v>
      </c>
      <c r="Q279" s="56">
        <f>VLOOKUP($A279,'2018'!$L$3:$P$371,Q$5,FALSE)</f>
        <v>92.73</v>
      </c>
      <c r="R279" s="56">
        <f>VLOOKUP($A279,'2018'!$L$3:$P$371,R$5,FALSE)</f>
        <v>3.5760000000000001</v>
      </c>
      <c r="S279" s="56">
        <f>100*VLOOKUP($A279,'2018'!$L$3:$P$371,S$5,FALSE)</f>
        <v>3.8600000000000003</v>
      </c>
      <c r="U279" s="56">
        <f>VLOOKUP($A279,'2019'!$L$3:$P$371,U$5,FALSE)</f>
        <v>93.16</v>
      </c>
      <c r="V279" s="56">
        <f>VLOOKUP($A279,'2019'!$L$3:$P$371,V$5,FALSE)</f>
        <v>3.6469999999999998</v>
      </c>
      <c r="W279" s="56">
        <f>100*VLOOKUP($A279,'2019'!$L$3:$P$371,W$5,FALSE)</f>
        <v>3.91</v>
      </c>
      <c r="Y279" s="56">
        <f>VLOOKUP($A279,'2020'!$C$3:$G$385,Y$5,FALSE)</f>
        <v>93.6</v>
      </c>
      <c r="Z279" s="56">
        <f>VLOOKUP($A279,'2020'!$C$3:$G$385,Z$5,FALSE)</f>
        <v>3.7480000000000002</v>
      </c>
      <c r="AA279" s="56">
        <f>100*VLOOKUP($A279,'2020'!$C$3:$G$385,AA$5,FALSE)</f>
        <v>4</v>
      </c>
      <c r="AC279" s="56">
        <f>VLOOKUP($A279,'2021'!$C$3:$G$385,AC$5,FALSE)</f>
        <v>93.98</v>
      </c>
      <c r="AD279" s="56">
        <f>VLOOKUP($A279,'2021'!$C$3:$G$385,AD$5,FALSE)</f>
        <v>3.5179999999999998</v>
      </c>
      <c r="AE279" s="56">
        <f>100*VLOOKUP($A279,'2021'!$C$3:$G$385,AE$5,FALSE)</f>
        <v>3.74</v>
      </c>
      <c r="AG279" s="56">
        <f>VLOOKUP($A279,'2022'!$C$3:$G$385,AG$5,FALSE)</f>
        <v>94.68</v>
      </c>
      <c r="AH279" s="56">
        <f>VLOOKUP($A279,'2022'!$C$3:$G$385,AH$5,FALSE)</f>
        <v>3.5880000000000001</v>
      </c>
      <c r="AI279" s="56">
        <f>100*VLOOKUP($A279,'2022'!$C$3:$G$385,AI$5,FALSE)</f>
        <v>3.7900000000000005</v>
      </c>
    </row>
    <row r="280" spans="1:35" x14ac:dyDescent="0.3">
      <c r="A280" t="s">
        <v>314</v>
      </c>
      <c r="B280" t="str">
        <f>VLOOKUP(A280,class!A$1:B$455,2,FALSE)</f>
        <v>Shire District</v>
      </c>
      <c r="C280" t="str">
        <f>IF(B280="Shire District",VLOOKUP(A280,counties!A$2:B$271,2,FALSE),"")</f>
        <v>Warwickshire</v>
      </c>
      <c r="D280" t="str">
        <f>VLOOKUP($A280,classifications!$A$3:$C$340,3,FALSE)</f>
        <v>Predominantly Urban</v>
      </c>
      <c r="E280" s="56">
        <f>VLOOKUP($A280,'2015'!$L$3:$P$372,E$5,FALSE)</f>
        <v>61.12</v>
      </c>
      <c r="F280" s="56">
        <f>VLOOKUP($A280,'2015'!$L$3:$P$372,F$5,FALSE)</f>
        <v>9.2919999999999998</v>
      </c>
      <c r="G280" s="56">
        <f>100*VLOOKUP($A280,'2015'!$L$3:$P$372,G$5,FALSE)</f>
        <v>15.2</v>
      </c>
      <c r="I280" s="56">
        <f>VLOOKUP($A280,'2016'!$L$3:$P$371,I$5,FALSE)</f>
        <v>61.75</v>
      </c>
      <c r="J280" s="56">
        <f>VLOOKUP($A280,'2016'!$L$3:$P$371,J$5,FALSE)</f>
        <v>8.7140000000000004</v>
      </c>
      <c r="K280" s="56">
        <f>100*VLOOKUP($A280,'2016'!$L$3:$P$371,K$5,FALSE)</f>
        <v>14.11</v>
      </c>
      <c r="M280" s="56">
        <f>VLOOKUP($A280,'2017'!$L$3:$P$371,M$5,FALSE)</f>
        <v>62.52</v>
      </c>
      <c r="N280" s="56">
        <f>VLOOKUP($A280,'2017'!$L$3:$P$371,N$5,FALSE)</f>
        <v>8.6129999999999995</v>
      </c>
      <c r="O280" s="56">
        <f>100*VLOOKUP($A280,'2017'!$L$3:$P$371,O$5,FALSE)</f>
        <v>13.780000000000001</v>
      </c>
      <c r="Q280" s="56">
        <f>VLOOKUP($A280,'2018'!$L$3:$P$371,Q$5,FALSE)</f>
        <v>63.67</v>
      </c>
      <c r="R280" s="56">
        <f>VLOOKUP($A280,'2018'!$L$3:$P$371,R$5,FALSE)</f>
        <v>8.4819999999999993</v>
      </c>
      <c r="S280" s="56">
        <f>100*VLOOKUP($A280,'2018'!$L$3:$P$371,S$5,FALSE)</f>
        <v>13.320000000000002</v>
      </c>
      <c r="U280" s="56">
        <f>VLOOKUP($A280,'2019'!$L$3:$P$371,U$5,FALSE)</f>
        <v>64.72</v>
      </c>
      <c r="V280" s="56">
        <f>VLOOKUP($A280,'2019'!$L$3:$P$371,V$5,FALSE)</f>
        <v>8.7850000000000001</v>
      </c>
      <c r="W280" s="56">
        <f>100*VLOOKUP($A280,'2019'!$L$3:$P$371,W$5,FALSE)</f>
        <v>13.569999999999999</v>
      </c>
      <c r="Y280" s="56">
        <f>VLOOKUP($A280,'2020'!$C$3:$G$385,Y$5,FALSE)</f>
        <v>65.650000000000006</v>
      </c>
      <c r="Z280" s="56">
        <f>VLOOKUP($A280,'2020'!$C$3:$G$385,Z$5,FALSE)</f>
        <v>9.1210000000000004</v>
      </c>
      <c r="AA280" s="56">
        <f>100*VLOOKUP($A280,'2020'!$C$3:$G$385,AA$5,FALSE)</f>
        <v>13.889999999999999</v>
      </c>
      <c r="AC280" s="56">
        <f>VLOOKUP($A280,'2021'!$C$3:$G$385,AC$5,FALSE)</f>
        <v>66.55</v>
      </c>
      <c r="AD280" s="56">
        <f>VLOOKUP($A280,'2021'!$C$3:$G$385,AD$5,FALSE)</f>
        <v>9.1769999999999996</v>
      </c>
      <c r="AE280" s="56">
        <f>100*VLOOKUP($A280,'2021'!$C$3:$G$385,AE$5,FALSE)</f>
        <v>13.79</v>
      </c>
      <c r="AG280" s="56">
        <f>VLOOKUP($A280,'2022'!$C$3:$G$385,AG$5,FALSE)</f>
        <v>67.5</v>
      </c>
      <c r="AH280" s="56">
        <f>VLOOKUP($A280,'2022'!$C$3:$G$385,AH$5,FALSE)</f>
        <v>9.2330000000000005</v>
      </c>
      <c r="AI280" s="56">
        <f>100*VLOOKUP($A280,'2022'!$C$3:$G$385,AI$5,FALSE)</f>
        <v>13.68</v>
      </c>
    </row>
    <row r="281" spans="1:35" x14ac:dyDescent="0.3">
      <c r="A281" t="s">
        <v>241</v>
      </c>
      <c r="B281" t="str">
        <f>VLOOKUP(A281,class!A$1:B$455,2,FALSE)</f>
        <v>Shire District</v>
      </c>
      <c r="C281" t="str">
        <f>IF(B281="Shire District",VLOOKUP(A281,counties!A$2:B$271,2,FALSE),"")</f>
        <v>Hertfordshire</v>
      </c>
      <c r="D281" t="str">
        <f>VLOOKUP($A281,classifications!$A$3:$C$340,3,FALSE)</f>
        <v>Predominantly Urban</v>
      </c>
      <c r="E281" s="56">
        <f>VLOOKUP($A281,'2015'!$L$3:$P$372,E$5,FALSE)</f>
        <v>38.479999999999997</v>
      </c>
      <c r="F281" s="56">
        <f>VLOOKUP($A281,'2015'!$L$3:$P$372,F$5,FALSE)</f>
        <v>4.7460000000000004</v>
      </c>
      <c r="G281" s="56">
        <f>100*VLOOKUP($A281,'2015'!$L$3:$P$372,G$5,FALSE)</f>
        <v>12.33</v>
      </c>
      <c r="I281" s="56">
        <f>VLOOKUP($A281,'2016'!$L$3:$P$371,I$5,FALSE)</f>
        <v>38.729999999999997</v>
      </c>
      <c r="J281" s="56">
        <f>VLOOKUP($A281,'2016'!$L$3:$P$371,J$5,FALSE)</f>
        <v>4.7229999999999999</v>
      </c>
      <c r="K281" s="56">
        <f>100*VLOOKUP($A281,'2016'!$L$3:$P$371,K$5,FALSE)</f>
        <v>12.19</v>
      </c>
      <c r="M281" s="56">
        <f>VLOOKUP($A281,'2017'!$L$3:$P$371,M$5,FALSE)</f>
        <v>39.11</v>
      </c>
      <c r="N281" s="56">
        <f>VLOOKUP($A281,'2017'!$L$3:$P$371,N$5,FALSE)</f>
        <v>4.9119999999999999</v>
      </c>
      <c r="O281" s="56">
        <f>100*VLOOKUP($A281,'2017'!$L$3:$P$371,O$5,FALSE)</f>
        <v>12.559999999999999</v>
      </c>
      <c r="Q281" s="56">
        <f>VLOOKUP($A281,'2018'!$L$3:$P$371,Q$5,FALSE)</f>
        <v>39.54</v>
      </c>
      <c r="R281" s="56">
        <f>VLOOKUP($A281,'2018'!$L$3:$P$371,R$5,FALSE)</f>
        <v>5.194</v>
      </c>
      <c r="S281" s="56">
        <f>100*VLOOKUP($A281,'2018'!$L$3:$P$371,S$5,FALSE)</f>
        <v>13.139999999999999</v>
      </c>
      <c r="U281" s="56">
        <f>VLOOKUP($A281,'2019'!$L$3:$P$371,U$5,FALSE)</f>
        <v>39.9</v>
      </c>
      <c r="V281" s="56">
        <f>VLOOKUP($A281,'2019'!$L$3:$P$371,V$5,FALSE)</f>
        <v>5.391</v>
      </c>
      <c r="W281" s="56">
        <f>100*VLOOKUP($A281,'2019'!$L$3:$P$371,W$5,FALSE)</f>
        <v>13.51</v>
      </c>
      <c r="Y281" s="56">
        <f>VLOOKUP($A281,'2020'!$C$3:$G$385,Y$5,FALSE)</f>
        <v>40.270000000000003</v>
      </c>
      <c r="Z281" s="56">
        <f>VLOOKUP($A281,'2020'!$C$3:$G$385,Z$5,FALSE)</f>
        <v>5.3860000000000001</v>
      </c>
      <c r="AA281" s="56">
        <f>100*VLOOKUP($A281,'2020'!$C$3:$G$385,AA$5,FALSE)</f>
        <v>13.370000000000001</v>
      </c>
      <c r="AC281" s="56">
        <f>VLOOKUP($A281,'2021'!$C$3:$G$385,AC$5,FALSE)</f>
        <v>40.549999999999997</v>
      </c>
      <c r="AD281" s="56">
        <f>VLOOKUP($A281,'2021'!$C$3:$G$385,AD$5,FALSE)</f>
        <v>5.5780000000000003</v>
      </c>
      <c r="AE281" s="56">
        <f>100*VLOOKUP($A281,'2021'!$C$3:$G$385,AE$5,FALSE)</f>
        <v>13.76</v>
      </c>
      <c r="AG281" s="56">
        <f>VLOOKUP($A281,'2022'!$C$3:$G$385,AG$5,FALSE)</f>
        <v>41.11</v>
      </c>
      <c r="AH281" s="56">
        <f>VLOOKUP($A281,'2022'!$C$3:$G$385,AH$5,FALSE)</f>
        <v>6.0149999999999997</v>
      </c>
      <c r="AI281" s="56">
        <f>100*VLOOKUP($A281,'2022'!$C$3:$G$385,AI$5,FALSE)</f>
        <v>14.63</v>
      </c>
    </row>
    <row r="282" spans="1:35" x14ac:dyDescent="0.3">
      <c r="A282" t="s">
        <v>310</v>
      </c>
      <c r="B282" t="str">
        <f>VLOOKUP(A282,class!A$1:B$455,2,FALSE)</f>
        <v>Shire District</v>
      </c>
      <c r="C282" t="str">
        <f>IF(B282="Shire District",VLOOKUP(A282,counties!A$2:B$271,2,FALSE),"")</f>
        <v>Surrey</v>
      </c>
      <c r="D282" t="str">
        <f>VLOOKUP($A282,classifications!$A$3:$C$340,3,FALSE)</f>
        <v>Predominantly Rural</v>
      </c>
      <c r="E282" s="56">
        <f>VLOOKUP($A282,'2015'!$L$3:$P$372,E$5,FALSE)</f>
        <v>51.94</v>
      </c>
      <c r="F282" s="56">
        <f>VLOOKUP($A282,'2015'!$L$3:$P$372,F$5,FALSE)</f>
        <v>6.5570000000000004</v>
      </c>
      <c r="G282" s="56">
        <f>100*VLOOKUP($A282,'2015'!$L$3:$P$372,G$5,FALSE)</f>
        <v>12.620000000000001</v>
      </c>
      <c r="I282" s="56">
        <f>VLOOKUP($A282,'2016'!$L$3:$P$371,I$5,FALSE)</f>
        <v>52.39</v>
      </c>
      <c r="J282" s="56">
        <f>VLOOKUP($A282,'2016'!$L$3:$P$371,J$5,FALSE)</f>
        <v>6.4530000000000003</v>
      </c>
      <c r="K282" s="56">
        <f>100*VLOOKUP($A282,'2016'!$L$3:$P$371,K$5,FALSE)</f>
        <v>12.32</v>
      </c>
      <c r="M282" s="56">
        <f>VLOOKUP($A282,'2017'!$L$3:$P$371,M$5,FALSE)</f>
        <v>52.74</v>
      </c>
      <c r="N282" s="56">
        <f>VLOOKUP($A282,'2017'!$L$3:$P$371,N$5,FALSE)</f>
        <v>6.5030000000000001</v>
      </c>
      <c r="O282" s="56">
        <f>100*VLOOKUP($A282,'2017'!$L$3:$P$371,O$5,FALSE)</f>
        <v>12.33</v>
      </c>
      <c r="Q282" s="56">
        <f>VLOOKUP($A282,'2018'!$L$3:$P$371,Q$5,FALSE)</f>
        <v>53.08</v>
      </c>
      <c r="R282" s="56">
        <f>VLOOKUP($A282,'2018'!$L$3:$P$371,R$5,FALSE)</f>
        <v>5.9850000000000003</v>
      </c>
      <c r="S282" s="56">
        <f>100*VLOOKUP($A282,'2018'!$L$3:$P$371,S$5,FALSE)</f>
        <v>11.28</v>
      </c>
      <c r="U282" s="56">
        <f>VLOOKUP($A282,'2019'!$L$3:$P$371,U$5,FALSE)</f>
        <v>53.6</v>
      </c>
      <c r="V282" s="56">
        <f>VLOOKUP($A282,'2019'!$L$3:$P$371,V$5,FALSE)</f>
        <v>6.0250000000000004</v>
      </c>
      <c r="W282" s="56">
        <f>100*VLOOKUP($A282,'2019'!$L$3:$P$371,W$5,FALSE)</f>
        <v>11.24</v>
      </c>
      <c r="Y282" s="56">
        <f>VLOOKUP($A282,'2020'!$C$3:$G$385,Y$5,FALSE)</f>
        <v>54.14</v>
      </c>
      <c r="Z282" s="56">
        <f>VLOOKUP($A282,'2020'!$C$3:$G$385,Z$5,FALSE)</f>
        <v>6.0659999999999998</v>
      </c>
      <c r="AA282" s="56">
        <f>100*VLOOKUP($A282,'2020'!$C$3:$G$385,AA$5,FALSE)</f>
        <v>11.200000000000001</v>
      </c>
      <c r="AC282" s="56">
        <f>VLOOKUP($A282,'2021'!$C$3:$G$385,AC$5,FALSE)</f>
        <v>54.87</v>
      </c>
      <c r="AD282" s="56">
        <f>VLOOKUP($A282,'2021'!$C$3:$G$385,AD$5,FALSE)</f>
        <v>6.2960000000000003</v>
      </c>
      <c r="AE282" s="56">
        <f>100*VLOOKUP($A282,'2021'!$C$3:$G$385,AE$5,FALSE)</f>
        <v>11.469999999999999</v>
      </c>
      <c r="AG282" s="56">
        <f>VLOOKUP($A282,'2022'!$C$3:$G$385,AG$5,FALSE)</f>
        <v>55.55</v>
      </c>
      <c r="AH282" s="56">
        <f>VLOOKUP($A282,'2022'!$C$3:$G$385,AH$5,FALSE)</f>
        <v>6.5350000000000001</v>
      </c>
      <c r="AI282" s="56">
        <f>100*VLOOKUP($A282,'2022'!$C$3:$G$385,AI$5,FALSE)</f>
        <v>11.76</v>
      </c>
    </row>
    <row r="283" spans="1:35" x14ac:dyDescent="0.3">
      <c r="A283" t="s">
        <v>106</v>
      </c>
      <c r="B283" t="str">
        <f>VLOOKUP(A283,class!A$1:B$455,2,FALSE)</f>
        <v>Shire District</v>
      </c>
      <c r="C283" t="str">
        <f>IF(B283="Shire District",VLOOKUP(A283,counties!A$2:B$271,2,FALSE),"")</f>
        <v>East Sussex</v>
      </c>
      <c r="D283" t="str">
        <f>VLOOKUP($A283,classifications!$A$3:$C$340,3,FALSE)</f>
        <v>Predominantly Rural</v>
      </c>
      <c r="E283" s="56">
        <f>VLOOKUP($A283,'2015'!$L$3:$P$372,E$5,FALSE)</f>
        <v>67.42</v>
      </c>
      <c r="F283" s="56">
        <f>VLOOKUP($A283,'2015'!$L$3:$P$372,F$5,FALSE)</f>
        <v>17.925999999999998</v>
      </c>
      <c r="G283" s="56">
        <f>100*VLOOKUP($A283,'2015'!$L$3:$P$372,G$5,FALSE)</f>
        <v>26.590000000000003</v>
      </c>
      <c r="I283" s="56">
        <f>VLOOKUP($A283,'2016'!$L$3:$P$371,I$5,FALSE)</f>
        <v>68.02</v>
      </c>
      <c r="J283" s="56">
        <f>VLOOKUP($A283,'2016'!$L$3:$P$371,J$5,FALSE)</f>
        <v>17.675999999999998</v>
      </c>
      <c r="K283" s="56">
        <f>100*VLOOKUP($A283,'2016'!$L$3:$P$371,K$5,FALSE)</f>
        <v>25.990000000000002</v>
      </c>
      <c r="M283" s="56">
        <f>VLOOKUP($A283,'2017'!$L$3:$P$371,M$5,FALSE)</f>
        <v>68.52</v>
      </c>
      <c r="N283" s="56">
        <f>VLOOKUP($A283,'2017'!$L$3:$P$371,N$5,FALSE)</f>
        <v>17.614000000000001</v>
      </c>
      <c r="O283" s="56">
        <f>100*VLOOKUP($A283,'2017'!$L$3:$P$371,O$5,FALSE)</f>
        <v>25.71</v>
      </c>
      <c r="Q283" s="56">
        <f>VLOOKUP($A283,'2018'!$L$3:$P$371,Q$5,FALSE)</f>
        <v>69.03</v>
      </c>
      <c r="R283" s="56">
        <f>VLOOKUP($A283,'2018'!$L$3:$P$371,R$5,FALSE)</f>
        <v>17.292000000000002</v>
      </c>
      <c r="S283" s="56">
        <f>100*VLOOKUP($A283,'2018'!$L$3:$P$371,S$5,FALSE)</f>
        <v>25.05</v>
      </c>
      <c r="U283" s="56">
        <f>VLOOKUP($A283,'2019'!$L$3:$P$371,U$5,FALSE)</f>
        <v>69.63</v>
      </c>
      <c r="V283" s="56">
        <f>VLOOKUP($A283,'2019'!$L$3:$P$371,V$5,FALSE)</f>
        <v>16.992000000000001</v>
      </c>
      <c r="W283" s="56">
        <f>100*VLOOKUP($A283,'2019'!$L$3:$P$371,W$5,FALSE)</f>
        <v>24.4</v>
      </c>
      <c r="Y283" s="56">
        <f>VLOOKUP($A283,'2020'!$C$3:$G$385,Y$5,FALSE)</f>
        <v>70.400000000000006</v>
      </c>
      <c r="Z283" s="56">
        <f>VLOOKUP($A283,'2020'!$C$3:$G$385,Z$5,FALSE)</f>
        <v>17.187999999999999</v>
      </c>
      <c r="AA283" s="56">
        <f>100*VLOOKUP($A283,'2020'!$C$3:$G$385,AA$5,FALSE)</f>
        <v>24.41</v>
      </c>
      <c r="AC283" s="56">
        <f>VLOOKUP($A283,'2021'!$C$3:$G$385,AC$5,FALSE)</f>
        <v>71.489999999999995</v>
      </c>
      <c r="AD283" s="56">
        <f>VLOOKUP($A283,'2021'!$C$3:$G$385,AD$5,FALSE)</f>
        <v>17.609000000000002</v>
      </c>
      <c r="AE283" s="56">
        <f>100*VLOOKUP($A283,'2021'!$C$3:$G$385,AE$5,FALSE)</f>
        <v>24.63</v>
      </c>
      <c r="AG283" s="56">
        <f>VLOOKUP($A283,'2022'!$C$3:$G$385,AG$5,FALSE)</f>
        <v>72.41</v>
      </c>
      <c r="AH283" s="56">
        <f>VLOOKUP($A283,'2022'!$C$3:$G$385,AH$5,FALSE)</f>
        <v>17.739999999999998</v>
      </c>
      <c r="AI283" s="56">
        <f>100*VLOOKUP($A283,'2022'!$C$3:$G$385,AI$5,FALSE)</f>
        <v>24.5</v>
      </c>
    </row>
    <row r="284" spans="1:35" x14ac:dyDescent="0.3">
      <c r="A284" t="s">
        <v>109</v>
      </c>
      <c r="B284" t="str">
        <f>VLOOKUP(A284,class!A$1:B$455,2,FALSE)</f>
        <v>Unitary Authority</v>
      </c>
      <c r="C284" t="str">
        <f>IF(B284="Shire District",VLOOKUP(A284,counties!A$2:B$271,2,FALSE),"")</f>
        <v/>
      </c>
      <c r="D284" t="str">
        <f>VLOOKUP($A284,classifications!$A$3:$C$340,3,FALSE)</f>
        <v>Urban with Significant Rural</v>
      </c>
      <c r="E284" s="56">
        <f>VLOOKUP($A284,'2015'!$L$3:$P$372,E$5,FALSE)</f>
        <v>165.35</v>
      </c>
      <c r="F284" s="56">
        <f>VLOOKUP($A284,'2015'!$L$3:$P$372,F$5,FALSE)</f>
        <v>24.111000000000001</v>
      </c>
      <c r="G284" s="56">
        <f>100*VLOOKUP($A284,'2015'!$L$3:$P$372,G$5,FALSE)</f>
        <v>14.580000000000002</v>
      </c>
      <c r="I284" s="56">
        <f>VLOOKUP($A284,'2016'!$L$3:$P$371,I$5,FALSE)</f>
        <v>167.2</v>
      </c>
      <c r="J284" s="56">
        <f>VLOOKUP($A284,'2016'!$L$3:$P$371,J$5,FALSE)</f>
        <v>22.620999999999999</v>
      </c>
      <c r="K284" s="56">
        <f>100*VLOOKUP($A284,'2016'!$L$3:$P$371,K$5,FALSE)</f>
        <v>13.530000000000001</v>
      </c>
      <c r="M284" s="56">
        <f>VLOOKUP($A284,'2017'!$L$3:$P$371,M$5,FALSE)</f>
        <v>169.48</v>
      </c>
      <c r="N284" s="56">
        <f>VLOOKUP($A284,'2017'!$L$3:$P$371,N$5,FALSE)</f>
        <v>22.82</v>
      </c>
      <c r="O284" s="56">
        <f>100*VLOOKUP($A284,'2017'!$L$3:$P$371,O$5,FALSE)</f>
        <v>13.459999999999999</v>
      </c>
      <c r="Q284" s="56">
        <f>VLOOKUP($A284,'2018'!$L$3:$P$371,Q$5,FALSE)</f>
        <v>171.64</v>
      </c>
      <c r="R284" s="56">
        <f>VLOOKUP($A284,'2018'!$L$3:$P$371,R$5,FALSE)</f>
        <v>22.189</v>
      </c>
      <c r="S284" s="56">
        <f>100*VLOOKUP($A284,'2018'!$L$3:$P$371,S$5,FALSE)</f>
        <v>12.93</v>
      </c>
      <c r="U284" s="56">
        <f>VLOOKUP($A284,'2019'!$L$3:$P$371,U$5,FALSE)</f>
        <v>174.25</v>
      </c>
      <c r="V284" s="56">
        <f>VLOOKUP($A284,'2019'!$L$3:$P$371,V$5,FALSE)</f>
        <v>23.074000000000002</v>
      </c>
      <c r="W284" s="56">
        <f>100*VLOOKUP($A284,'2019'!$L$3:$P$371,W$5,FALSE)</f>
        <v>13.239999999999998</v>
      </c>
      <c r="Y284" s="56">
        <f>VLOOKUP($A284,'2020'!$C$3:$G$385,Y$5,FALSE)</f>
        <v>176.34</v>
      </c>
      <c r="Z284" s="56">
        <f>VLOOKUP($A284,'2020'!$C$3:$G$385,Z$5,FALSE)</f>
        <v>23.994</v>
      </c>
      <c r="AA284" s="56">
        <f>100*VLOOKUP($A284,'2020'!$C$3:$G$385,AA$5,FALSE)</f>
        <v>13.61</v>
      </c>
      <c r="AC284" s="56">
        <f>VLOOKUP($A284,'2021'!$C$3:$G$385,AC$5,FALSE)</f>
        <v>177.98</v>
      </c>
      <c r="AD284" s="56">
        <f>VLOOKUP($A284,'2021'!$C$3:$G$385,AD$5,FALSE)</f>
        <v>23.698</v>
      </c>
      <c r="AE284" s="56">
        <f>100*VLOOKUP($A284,'2021'!$C$3:$G$385,AE$5,FALSE)</f>
        <v>13.309999999999999</v>
      </c>
      <c r="AG284" s="56">
        <f>VLOOKUP($A284,'2022'!$C$3:$G$385,AG$5,FALSE)</f>
        <v>180</v>
      </c>
      <c r="AH284" s="56">
        <f>VLOOKUP($A284,'2022'!$C$3:$G$385,AH$5,FALSE)</f>
        <v>24.227</v>
      </c>
      <c r="AI284" s="56">
        <f>100*VLOOKUP($A284,'2022'!$C$3:$G$385,AI$5,FALSE)</f>
        <v>13.459999999999999</v>
      </c>
    </row>
    <row r="285" spans="1:35" x14ac:dyDescent="0.3">
      <c r="A285" t="s">
        <v>242</v>
      </c>
      <c r="B285" t="str">
        <f>VLOOKUP(A285,class!A$1:B$455,2,FALSE)</f>
        <v>Shire District</v>
      </c>
      <c r="C285" t="str">
        <f>IF(B285="Shire District",VLOOKUP(A285,counties!A$2:B$271,2,FALSE),"")</f>
        <v>Hertfordshire</v>
      </c>
      <c r="D285" t="str">
        <f>VLOOKUP($A285,classifications!$A$3:$C$340,3,FALSE)</f>
        <v>Predominantly Urban</v>
      </c>
      <c r="E285" s="56">
        <f>VLOOKUP($A285,'2015'!$L$3:$P$372,E$5,FALSE)</f>
        <v>46.88</v>
      </c>
      <c r="F285" s="56">
        <f>VLOOKUP($A285,'2015'!$L$3:$P$372,F$5,FALSE)</f>
        <v>4.1420000000000003</v>
      </c>
      <c r="G285" s="56">
        <f>100*VLOOKUP($A285,'2015'!$L$3:$P$372,G$5,FALSE)</f>
        <v>8.84</v>
      </c>
      <c r="I285" s="56">
        <f>VLOOKUP($A285,'2016'!$L$3:$P$371,I$5,FALSE)</f>
        <v>47.49</v>
      </c>
      <c r="J285" s="56">
        <f>VLOOKUP($A285,'2016'!$L$3:$P$371,J$5,FALSE)</f>
        <v>4.391</v>
      </c>
      <c r="K285" s="56">
        <f>100*VLOOKUP($A285,'2016'!$L$3:$P$371,K$5,FALSE)</f>
        <v>9.25</v>
      </c>
      <c r="M285" s="56">
        <f>VLOOKUP($A285,'2017'!$L$3:$P$371,M$5,FALSE)</f>
        <v>47.86</v>
      </c>
      <c r="N285" s="56">
        <f>VLOOKUP($A285,'2017'!$L$3:$P$371,N$5,FALSE)</f>
        <v>4.4320000000000004</v>
      </c>
      <c r="O285" s="56">
        <f>100*VLOOKUP($A285,'2017'!$L$3:$P$371,O$5,FALSE)</f>
        <v>9.26</v>
      </c>
      <c r="Q285" s="56">
        <f>VLOOKUP($A285,'2018'!$L$3:$P$371,Q$5,FALSE)</f>
        <v>48.16</v>
      </c>
      <c r="R285" s="56">
        <f>VLOOKUP($A285,'2018'!$L$3:$P$371,R$5,FALSE)</f>
        <v>4.5339999999999998</v>
      </c>
      <c r="S285" s="56">
        <f>100*VLOOKUP($A285,'2018'!$L$3:$P$371,S$5,FALSE)</f>
        <v>9.41</v>
      </c>
      <c r="U285" s="56">
        <f>VLOOKUP($A285,'2019'!$L$3:$P$371,U$5,FALSE)</f>
        <v>48.59</v>
      </c>
      <c r="V285" s="56">
        <f>VLOOKUP($A285,'2019'!$L$3:$P$371,V$5,FALSE)</f>
        <v>4.7480000000000002</v>
      </c>
      <c r="W285" s="56">
        <f>100*VLOOKUP($A285,'2019'!$L$3:$P$371,W$5,FALSE)</f>
        <v>9.77</v>
      </c>
      <c r="Y285" s="56">
        <f>VLOOKUP($A285,'2020'!$C$3:$G$385,Y$5,FALSE)</f>
        <v>48.9</v>
      </c>
      <c r="Z285" s="56">
        <f>VLOOKUP($A285,'2020'!$C$3:$G$385,Z$5,FALSE)</f>
        <v>4.8289999999999997</v>
      </c>
      <c r="AA285" s="56">
        <f>100*VLOOKUP($A285,'2020'!$C$3:$G$385,AA$5,FALSE)</f>
        <v>9.879999999999999</v>
      </c>
      <c r="AC285" s="56">
        <f>VLOOKUP($A285,'2021'!$C$3:$G$385,AC$5,FALSE)</f>
        <v>49.43</v>
      </c>
      <c r="AD285" s="56">
        <f>VLOOKUP($A285,'2021'!$C$3:$G$385,AD$5,FALSE)</f>
        <v>5.2060000000000004</v>
      </c>
      <c r="AE285" s="56">
        <f>100*VLOOKUP($A285,'2021'!$C$3:$G$385,AE$5,FALSE)</f>
        <v>10.530000000000001</v>
      </c>
      <c r="AG285" s="56">
        <f>VLOOKUP($A285,'2022'!$C$3:$G$385,AG$5,FALSE)</f>
        <v>49.88</v>
      </c>
      <c r="AH285" s="56">
        <f>VLOOKUP($A285,'2022'!$C$3:$G$385,AH$5,FALSE)</f>
        <v>5.5060000000000002</v>
      </c>
      <c r="AI285" s="56">
        <f>100*VLOOKUP($A285,'2022'!$C$3:$G$385,AI$5,FALSE)</f>
        <v>11.04</v>
      </c>
    </row>
    <row r="286" spans="1:35" x14ac:dyDescent="0.3">
      <c r="A286" t="s">
        <v>173</v>
      </c>
      <c r="B286" t="str">
        <f>VLOOKUP(A286,class!A$1:B$455,2,FALSE)</f>
        <v>Unitary Authority</v>
      </c>
      <c r="C286" t="str">
        <f>IF(B286="Shire District",VLOOKUP(A286,counties!A$2:B$271,2,FALSE),"")</f>
        <v/>
      </c>
      <c r="D286" t="str">
        <f>VLOOKUP($A286,classifications!$A$3:$C$340,3,FALSE)</f>
        <v>Urban with Significant Rural</v>
      </c>
      <c r="E286" s="56">
        <f>VLOOKUP($A286,'2015'!$L$3:$P$372,E$5,FALSE)</f>
        <v>66.44</v>
      </c>
      <c r="F286" s="56">
        <f>VLOOKUP($A286,'2015'!$L$3:$P$372,F$5,FALSE)</f>
        <v>21.047000000000001</v>
      </c>
      <c r="G286" s="56">
        <f>100*VLOOKUP($A286,'2015'!$L$3:$P$372,G$5,FALSE)</f>
        <v>31.680000000000003</v>
      </c>
      <c r="I286" s="56">
        <f>VLOOKUP($A286,'2016'!$L$3:$P$371,I$5,FALSE)</f>
        <v>67.099999999999994</v>
      </c>
      <c r="J286" s="56">
        <f>VLOOKUP($A286,'2016'!$L$3:$P$371,J$5,FALSE)</f>
        <v>21.065000000000001</v>
      </c>
      <c r="K286" s="56">
        <f>100*VLOOKUP($A286,'2016'!$L$3:$P$371,K$5,FALSE)</f>
        <v>31.39</v>
      </c>
      <c r="M286" s="56">
        <f>VLOOKUP($A286,'2017'!$L$3:$P$371,M$5,FALSE)</f>
        <v>67.5</v>
      </c>
      <c r="N286" s="56">
        <f>VLOOKUP($A286,'2017'!$L$3:$P$371,N$5,FALSE)</f>
        <v>21.248000000000001</v>
      </c>
      <c r="O286" s="56">
        <f>100*VLOOKUP($A286,'2017'!$L$3:$P$371,O$5,FALSE)</f>
        <v>31.480000000000004</v>
      </c>
      <c r="Q286" s="56">
        <f>VLOOKUP($A286,'2018'!$L$3:$P$371,Q$5,FALSE)</f>
        <v>68.09</v>
      </c>
      <c r="R286" s="56">
        <f>VLOOKUP($A286,'2018'!$L$3:$P$371,R$5,FALSE)</f>
        <v>21.422999999999998</v>
      </c>
      <c r="S286" s="56">
        <f>100*VLOOKUP($A286,'2018'!$L$3:$P$371,S$5,FALSE)</f>
        <v>31.46</v>
      </c>
      <c r="U286" s="56">
        <f>VLOOKUP($A286,'2019'!$L$3:$P$371,U$5,FALSE)</f>
        <v>68.599999999999994</v>
      </c>
      <c r="V286" s="56">
        <f>VLOOKUP($A286,'2019'!$L$3:$P$371,V$5,FALSE)</f>
        <v>21.541</v>
      </c>
      <c r="W286" s="56">
        <f>100*VLOOKUP($A286,'2019'!$L$3:$P$371,W$5,FALSE)</f>
        <v>31.4</v>
      </c>
      <c r="Y286" s="56">
        <f>VLOOKUP($A286,'2020'!$C$3:$G$385,Y$5,FALSE)</f>
        <v>69.05</v>
      </c>
      <c r="Z286" s="56">
        <f>VLOOKUP($A286,'2020'!$C$3:$G$385,Z$5,FALSE)</f>
        <v>21.606000000000002</v>
      </c>
      <c r="AA286" s="56">
        <f>100*VLOOKUP($A286,'2020'!$C$3:$G$385,AA$5,FALSE)</f>
        <v>31.290000000000003</v>
      </c>
      <c r="AC286" s="56">
        <f>VLOOKUP($A286,'2021'!$C$3:$G$385,AC$5,FALSE)</f>
        <v>69.55</v>
      </c>
      <c r="AD286" s="56">
        <f>VLOOKUP($A286,'2021'!$C$3:$G$385,AD$5,FALSE)</f>
        <v>21.512</v>
      </c>
      <c r="AE286" s="56">
        <f>100*VLOOKUP($A286,'2021'!$C$3:$G$385,AE$5,FALSE)</f>
        <v>30.930000000000003</v>
      </c>
      <c r="AG286" s="56">
        <f>VLOOKUP($A286,'2022'!$C$3:$G$385,AG$5,FALSE)</f>
        <v>70.319999999999993</v>
      </c>
      <c r="AH286" s="56">
        <f>VLOOKUP($A286,'2022'!$C$3:$G$385,AH$5,FALSE)</f>
        <v>21.927</v>
      </c>
      <c r="AI286" s="56">
        <f>100*VLOOKUP($A286,'2022'!$C$3:$G$385,AI$5,FALSE)</f>
        <v>31.180000000000003</v>
      </c>
    </row>
    <row r="287" spans="1:35" x14ac:dyDescent="0.3">
      <c r="A287" t="s">
        <v>107</v>
      </c>
      <c r="B287" t="str">
        <f>VLOOKUP(A287,class!A$1:B$455,2,FALSE)</f>
        <v>Shire District</v>
      </c>
      <c r="C287" t="str">
        <f>IF(B287="Shire District",VLOOKUP(A287,counties!A$2:B$271,2,FALSE),"")</f>
        <v>Devon</v>
      </c>
      <c r="D287" t="str">
        <f>VLOOKUP($A287,classifications!$A$3:$C$340,3,FALSE)</f>
        <v>Predominantly Rural</v>
      </c>
      <c r="E287" s="56">
        <f>VLOOKUP($A287,'2015'!$L$3:$P$372,E$5,FALSE)</f>
        <v>25.14</v>
      </c>
      <c r="F287" s="56">
        <f>VLOOKUP($A287,'2015'!$L$3:$P$372,F$5,FALSE)</f>
        <v>11.771000000000001</v>
      </c>
      <c r="G287" s="56">
        <f>100*VLOOKUP($A287,'2015'!$L$3:$P$372,G$5,FALSE)</f>
        <v>46.82</v>
      </c>
      <c r="I287" s="56">
        <f>VLOOKUP($A287,'2016'!$L$3:$P$371,I$5,FALSE)</f>
        <v>25.33</v>
      </c>
      <c r="J287" s="56">
        <f>VLOOKUP($A287,'2016'!$L$3:$P$371,J$5,FALSE)</f>
        <v>11.723000000000001</v>
      </c>
      <c r="K287" s="56">
        <f>100*VLOOKUP($A287,'2016'!$L$3:$P$371,K$5,FALSE)</f>
        <v>46.28</v>
      </c>
      <c r="M287" s="56">
        <f>VLOOKUP($A287,'2017'!$L$3:$P$371,M$5,FALSE)</f>
        <v>25.48</v>
      </c>
      <c r="N287" s="56">
        <f>VLOOKUP($A287,'2017'!$L$3:$P$371,N$5,FALSE)</f>
        <v>11.723000000000001</v>
      </c>
      <c r="O287" s="56">
        <f>100*VLOOKUP($A287,'2017'!$L$3:$P$371,O$5,FALSE)</f>
        <v>46.01</v>
      </c>
      <c r="Q287" s="56">
        <f>VLOOKUP($A287,'2018'!$L$3:$P$371,Q$5,FALSE)</f>
        <v>25.66</v>
      </c>
      <c r="R287" s="56">
        <f>VLOOKUP($A287,'2018'!$L$3:$P$371,R$5,FALSE)</f>
        <v>11.613</v>
      </c>
      <c r="S287" s="56">
        <f>100*VLOOKUP($A287,'2018'!$L$3:$P$371,S$5,FALSE)</f>
        <v>45.26</v>
      </c>
      <c r="U287" s="56">
        <f>VLOOKUP($A287,'2019'!$L$3:$P$371,U$5,FALSE)</f>
        <v>25.76</v>
      </c>
      <c r="V287" s="56">
        <f>VLOOKUP($A287,'2019'!$L$3:$P$371,V$5,FALSE)</f>
        <v>11.129</v>
      </c>
      <c r="W287" s="56">
        <f>100*VLOOKUP($A287,'2019'!$L$3:$P$371,W$5,FALSE)</f>
        <v>43.2</v>
      </c>
      <c r="Y287" s="56">
        <f>VLOOKUP($A287,'2020'!$C$3:$G$385,Y$5,FALSE)</f>
        <v>25.97</v>
      </c>
      <c r="Z287" s="56">
        <f>VLOOKUP($A287,'2020'!$C$3:$G$385,Z$5,FALSE)</f>
        <v>11.568</v>
      </c>
      <c r="AA287" s="56">
        <f>100*VLOOKUP($A287,'2020'!$C$3:$G$385,AA$5,FALSE)</f>
        <v>44.54</v>
      </c>
      <c r="AC287" s="56">
        <f>VLOOKUP($A287,'2021'!$C$3:$G$385,AC$5,FALSE)</f>
        <v>26.14</v>
      </c>
      <c r="AD287" s="56">
        <f>VLOOKUP($A287,'2021'!$C$3:$G$385,AD$5,FALSE)</f>
        <v>11.51</v>
      </c>
      <c r="AE287" s="56">
        <f>100*VLOOKUP($A287,'2021'!$C$3:$G$385,AE$5,FALSE)</f>
        <v>44.03</v>
      </c>
      <c r="AG287" s="56">
        <f>VLOOKUP($A287,'2022'!$C$3:$G$385,AG$5,FALSE)</f>
        <v>26.41</v>
      </c>
      <c r="AH287" s="56">
        <f>VLOOKUP($A287,'2022'!$C$3:$G$385,AH$5,FALSE)</f>
        <v>11.513999999999999</v>
      </c>
      <c r="AI287" s="56">
        <f>100*VLOOKUP($A287,'2022'!$C$3:$G$385,AI$5,FALSE)</f>
        <v>43.6</v>
      </c>
    </row>
    <row r="288" spans="1:35" x14ac:dyDescent="0.3">
      <c r="A288" t="s">
        <v>263</v>
      </c>
      <c r="B288" t="str">
        <f>VLOOKUP(A288,class!A$1:B$455,2,FALSE)</f>
        <v>Shire District</v>
      </c>
      <c r="C288" t="str">
        <f>IF(B288="Shire District",VLOOKUP(A288,counties!A$2:B$271,2,FALSE),"")</f>
        <v>Lancashire</v>
      </c>
      <c r="D288" t="str">
        <f>VLOOKUP($A288,classifications!$A$3:$C$340,3,FALSE)</f>
        <v>Urban with Significant Rural</v>
      </c>
      <c r="E288" s="56">
        <f>VLOOKUP($A288,'2015'!$L$3:$P$372,E$5,FALSE)</f>
        <v>48.41</v>
      </c>
      <c r="F288" s="56">
        <f>VLOOKUP($A288,'2015'!$L$3:$P$372,F$5,FALSE)</f>
        <v>6.1749999999999998</v>
      </c>
      <c r="G288" s="56">
        <f>100*VLOOKUP($A288,'2015'!$L$3:$P$372,G$5,FALSE)</f>
        <v>12.76</v>
      </c>
      <c r="I288" s="56">
        <f>VLOOKUP($A288,'2016'!$L$3:$P$371,I$5,FALSE)</f>
        <v>48.69</v>
      </c>
      <c r="J288" s="56">
        <f>VLOOKUP($A288,'2016'!$L$3:$P$371,J$5,FALSE)</f>
        <v>5.9210000000000003</v>
      </c>
      <c r="K288" s="56">
        <f>100*VLOOKUP($A288,'2016'!$L$3:$P$371,K$5,FALSE)</f>
        <v>12.16</v>
      </c>
      <c r="M288" s="56">
        <f>VLOOKUP($A288,'2017'!$L$3:$P$371,M$5,FALSE)</f>
        <v>49.18</v>
      </c>
      <c r="N288" s="56">
        <f>VLOOKUP($A288,'2017'!$L$3:$P$371,N$5,FALSE)</f>
        <v>6.1230000000000002</v>
      </c>
      <c r="O288" s="56">
        <f>100*VLOOKUP($A288,'2017'!$L$3:$P$371,O$5,FALSE)</f>
        <v>12.45</v>
      </c>
      <c r="Q288" s="56">
        <f>VLOOKUP($A288,'2018'!$L$3:$P$371,Q$5,FALSE)</f>
        <v>49.38</v>
      </c>
      <c r="R288" s="56">
        <f>VLOOKUP($A288,'2018'!$L$3:$P$371,R$5,FALSE)</f>
        <v>5.5640000000000001</v>
      </c>
      <c r="S288" s="56">
        <f>100*VLOOKUP($A288,'2018'!$L$3:$P$371,S$5,FALSE)</f>
        <v>11.27</v>
      </c>
      <c r="U288" s="56">
        <f>VLOOKUP($A288,'2019'!$L$3:$P$371,U$5,FALSE)</f>
        <v>49.65</v>
      </c>
      <c r="V288" s="56">
        <f>VLOOKUP($A288,'2019'!$L$3:$P$371,V$5,FALSE)</f>
        <v>5.1959999999999997</v>
      </c>
      <c r="W288" s="56">
        <f>100*VLOOKUP($A288,'2019'!$L$3:$P$371,W$5,FALSE)</f>
        <v>10.47</v>
      </c>
      <c r="Y288" s="56">
        <f>VLOOKUP($A288,'2020'!$C$3:$G$385,Y$5,FALSE)</f>
        <v>50.24</v>
      </c>
      <c r="Z288" s="56">
        <f>VLOOKUP($A288,'2020'!$C$3:$G$385,Z$5,FALSE)</f>
        <v>5.41</v>
      </c>
      <c r="AA288" s="56">
        <f>100*VLOOKUP($A288,'2020'!$C$3:$G$385,AA$5,FALSE)</f>
        <v>10.77</v>
      </c>
      <c r="AC288" s="56">
        <f>VLOOKUP($A288,'2021'!$C$3:$G$385,AC$5,FALSE)</f>
        <v>50.65</v>
      </c>
      <c r="AD288" s="56">
        <f>VLOOKUP($A288,'2021'!$C$3:$G$385,AD$5,FALSE)</f>
        <v>5.2889999999999997</v>
      </c>
      <c r="AE288" s="56">
        <f>100*VLOOKUP($A288,'2021'!$C$3:$G$385,AE$5,FALSE)</f>
        <v>10.440000000000001</v>
      </c>
      <c r="AG288" s="56">
        <f>VLOOKUP($A288,'2022'!$C$3:$G$385,AG$5,FALSE)</f>
        <v>51.32</v>
      </c>
      <c r="AH288" s="56">
        <f>VLOOKUP($A288,'2022'!$C$3:$G$385,AH$5,FALSE)</f>
        <v>5.5679999999999996</v>
      </c>
      <c r="AI288" s="56">
        <f>100*VLOOKUP($A288,'2022'!$C$3:$G$385,AI$5,FALSE)</f>
        <v>10.85</v>
      </c>
    </row>
    <row r="289" spans="1:35" x14ac:dyDescent="0.3">
      <c r="A289" t="s">
        <v>108</v>
      </c>
      <c r="B289" t="str">
        <f>VLOOKUP(A289,class!A$1:B$455,2,FALSE)</f>
        <v>Shire District</v>
      </c>
      <c r="C289" t="str">
        <f>IF(B289="Shire District",VLOOKUP(A289,counties!A$2:B$271,2,FALSE),"")</f>
        <v>Lincolnshire</v>
      </c>
      <c r="D289" t="str">
        <f>VLOOKUP($A289,classifications!$A$3:$C$340,3,FALSE)</f>
        <v>Predominantly Rural</v>
      </c>
      <c r="E289" s="56">
        <f>VLOOKUP($A289,'2015'!$L$3:$P$372,E$5,FALSE)</f>
        <v>41.91</v>
      </c>
      <c r="F289" s="56">
        <f>VLOOKUP($A289,'2015'!$L$3:$P$372,F$5,FALSE)</f>
        <v>10.874000000000001</v>
      </c>
      <c r="G289" s="56">
        <f>100*VLOOKUP($A289,'2015'!$L$3:$P$372,G$5,FALSE)</f>
        <v>25.95</v>
      </c>
      <c r="I289" s="56">
        <f>VLOOKUP($A289,'2016'!$L$3:$P$371,I$5,FALSE)</f>
        <v>42.35</v>
      </c>
      <c r="J289" s="56">
        <f>VLOOKUP($A289,'2016'!$L$3:$P$371,J$5,FALSE)</f>
        <v>10.864000000000001</v>
      </c>
      <c r="K289" s="56">
        <f>100*VLOOKUP($A289,'2016'!$L$3:$P$371,K$5,FALSE)</f>
        <v>25.650000000000002</v>
      </c>
      <c r="M289" s="56">
        <f>VLOOKUP($A289,'2017'!$L$3:$P$371,M$5,FALSE)</f>
        <v>42.66</v>
      </c>
      <c r="N289" s="56">
        <f>VLOOKUP($A289,'2017'!$L$3:$P$371,N$5,FALSE)</f>
        <v>10.804</v>
      </c>
      <c r="O289" s="56">
        <f>100*VLOOKUP($A289,'2017'!$L$3:$P$371,O$5,FALSE)</f>
        <v>25.330000000000002</v>
      </c>
      <c r="Q289" s="56">
        <f>VLOOKUP($A289,'2018'!$L$3:$P$371,Q$5,FALSE)</f>
        <v>42.95</v>
      </c>
      <c r="R289" s="56">
        <f>VLOOKUP($A289,'2018'!$L$3:$P$371,R$5,FALSE)</f>
        <v>10.295</v>
      </c>
      <c r="S289" s="56">
        <f>100*VLOOKUP($A289,'2018'!$L$3:$P$371,S$5,FALSE)</f>
        <v>23.97</v>
      </c>
      <c r="U289" s="56">
        <f>VLOOKUP($A289,'2019'!$L$3:$P$371,U$5,FALSE)</f>
        <v>43.28</v>
      </c>
      <c r="V289" s="56">
        <f>VLOOKUP($A289,'2019'!$L$3:$P$371,V$5,FALSE)</f>
        <v>10.084</v>
      </c>
      <c r="W289" s="56">
        <f>100*VLOOKUP($A289,'2019'!$L$3:$P$371,W$5,FALSE)</f>
        <v>23.3</v>
      </c>
      <c r="Y289" s="56">
        <f>VLOOKUP($A289,'2020'!$C$3:$G$385,Y$5,FALSE)</f>
        <v>43.87</v>
      </c>
      <c r="Z289" s="56">
        <f>VLOOKUP($A289,'2020'!$C$3:$G$385,Z$5,FALSE)</f>
        <v>10.387</v>
      </c>
      <c r="AA289" s="56">
        <f>100*VLOOKUP($A289,'2020'!$C$3:$G$385,AA$5,FALSE)</f>
        <v>23.68</v>
      </c>
      <c r="AC289" s="56">
        <f>VLOOKUP($A289,'2021'!$C$3:$G$385,AC$5,FALSE)</f>
        <v>44.35</v>
      </c>
      <c r="AD289" s="56">
        <f>VLOOKUP($A289,'2021'!$C$3:$G$385,AD$5,FALSE)</f>
        <v>10.183999999999999</v>
      </c>
      <c r="AE289" s="56">
        <f>100*VLOOKUP($A289,'2021'!$C$3:$G$385,AE$5,FALSE)</f>
        <v>22.96</v>
      </c>
      <c r="AG289" s="56">
        <f>VLOOKUP($A289,'2022'!$C$3:$G$385,AG$5,FALSE)</f>
        <v>44.92</v>
      </c>
      <c r="AH289" s="56">
        <f>VLOOKUP($A289,'2022'!$C$3:$G$385,AH$5,FALSE)</f>
        <v>10.177</v>
      </c>
      <c r="AI289" s="56">
        <f>100*VLOOKUP($A289,'2022'!$C$3:$G$385,AI$5,FALSE)</f>
        <v>22.66</v>
      </c>
    </row>
    <row r="290" spans="1:35" x14ac:dyDescent="0.3">
      <c r="A290" t="s">
        <v>110</v>
      </c>
      <c r="B290" t="str">
        <f>VLOOKUP(A290,class!A$1:B$455,2,FALSE)</f>
        <v>Shire District</v>
      </c>
      <c r="C290" t="str">
        <f>IF(B290="Shire District",VLOOKUP(A290,counties!A$2:B$271,2,FALSE),"")</f>
        <v>Oxfordshire</v>
      </c>
      <c r="D290" t="str">
        <f>VLOOKUP($A290,classifications!$A$3:$C$340,3,FALSE)</f>
        <v>Predominantly Rural</v>
      </c>
      <c r="E290" s="56">
        <f>VLOOKUP($A290,'2015'!$L$3:$P$372,E$5,FALSE)</f>
        <v>46.61</v>
      </c>
      <c r="F290" s="56">
        <f>VLOOKUP($A290,'2015'!$L$3:$P$372,F$5,FALSE)</f>
        <v>12.88</v>
      </c>
      <c r="G290" s="56">
        <f>100*VLOOKUP($A290,'2015'!$L$3:$P$372,G$5,FALSE)</f>
        <v>27.63</v>
      </c>
      <c r="I290" s="56">
        <f>VLOOKUP($A290,'2016'!$L$3:$P$371,I$5,FALSE)</f>
        <v>47.01</v>
      </c>
      <c r="J290" s="56">
        <f>VLOOKUP($A290,'2016'!$L$3:$P$371,J$5,FALSE)</f>
        <v>12.316000000000001</v>
      </c>
      <c r="K290" s="56">
        <f>100*VLOOKUP($A290,'2016'!$L$3:$P$371,K$5,FALSE)</f>
        <v>26.200000000000003</v>
      </c>
      <c r="M290" s="56">
        <f>VLOOKUP($A290,'2017'!$L$3:$P$371,M$5,FALSE)</f>
        <v>47.48</v>
      </c>
      <c r="N290" s="56">
        <f>VLOOKUP($A290,'2017'!$L$3:$P$371,N$5,FALSE)</f>
        <v>12.292</v>
      </c>
      <c r="O290" s="56">
        <f>100*VLOOKUP($A290,'2017'!$L$3:$P$371,O$5,FALSE)</f>
        <v>25.89</v>
      </c>
      <c r="Q290" s="56">
        <f>VLOOKUP($A290,'2018'!$L$3:$P$371,Q$5,FALSE)</f>
        <v>48.07</v>
      </c>
      <c r="R290" s="56">
        <f>VLOOKUP($A290,'2018'!$L$3:$P$371,R$5,FALSE)</f>
        <v>11.222</v>
      </c>
      <c r="S290" s="56">
        <f>100*VLOOKUP($A290,'2018'!$L$3:$P$371,S$5,FALSE)</f>
        <v>23.35</v>
      </c>
      <c r="U290" s="56">
        <f>VLOOKUP($A290,'2019'!$L$3:$P$371,U$5,FALSE)</f>
        <v>48.58</v>
      </c>
      <c r="V290" s="56">
        <f>VLOOKUP($A290,'2019'!$L$3:$P$371,V$5,FALSE)</f>
        <v>10.624000000000001</v>
      </c>
      <c r="W290" s="56">
        <f>100*VLOOKUP($A290,'2019'!$L$3:$P$371,W$5,FALSE)</f>
        <v>21.87</v>
      </c>
      <c r="Y290" s="56">
        <f>VLOOKUP($A290,'2020'!$C$3:$G$385,Y$5,FALSE)</f>
        <v>49.77</v>
      </c>
      <c r="Z290" s="56">
        <f>VLOOKUP($A290,'2020'!$C$3:$G$385,Z$5,FALSE)</f>
        <v>11.454000000000001</v>
      </c>
      <c r="AA290" s="56">
        <f>100*VLOOKUP($A290,'2020'!$C$3:$G$385,AA$5,FALSE)</f>
        <v>23.01</v>
      </c>
      <c r="AC290" s="56">
        <f>VLOOKUP($A290,'2021'!$C$3:$G$385,AC$5,FALSE)</f>
        <v>50.88</v>
      </c>
      <c r="AD290" s="56">
        <f>VLOOKUP($A290,'2021'!$C$3:$G$385,AD$5,FALSE)</f>
        <v>11.784000000000001</v>
      </c>
      <c r="AE290" s="56">
        <f>100*VLOOKUP($A290,'2021'!$C$3:$G$385,AE$5,FALSE)</f>
        <v>23.16</v>
      </c>
      <c r="AG290" s="56">
        <f>VLOOKUP($A290,'2022'!$C$3:$G$385,AG$5,FALSE)</f>
        <v>52.02</v>
      </c>
      <c r="AH290" s="56">
        <f>VLOOKUP($A290,'2022'!$C$3:$G$385,AH$5,FALSE)</f>
        <v>12.333</v>
      </c>
      <c r="AI290" s="56">
        <f>100*VLOOKUP($A290,'2022'!$C$3:$G$385,AI$5,FALSE)</f>
        <v>23.71</v>
      </c>
    </row>
    <row r="291" spans="1:35" x14ac:dyDescent="0.3">
      <c r="A291" t="s">
        <v>111</v>
      </c>
      <c r="B291" t="str">
        <f>VLOOKUP(A291,class!A$1:B$455,2,FALSE)</f>
        <v>Shire District</v>
      </c>
      <c r="C291" t="str">
        <f>IF(B291="Shire District",VLOOKUP(A291,counties!A$2:B$271,2,FALSE),"")</f>
        <v>Suffolk</v>
      </c>
      <c r="D291" t="str">
        <f>VLOOKUP($A291,classifications!$A$3:$C$340,3,FALSE)</f>
        <v>Predominantly Rural</v>
      </c>
      <c r="E291" s="56">
        <f>VLOOKUP($A291,'2015'!$L$3:$P$372,E$5,FALSE)</f>
        <v>76.98</v>
      </c>
      <c r="F291" s="56">
        <f>VLOOKUP($A291,'2015'!$L$3:$P$372,F$5,FALSE)</f>
        <v>25.631</v>
      </c>
      <c r="G291" s="56">
        <f>100*VLOOKUP($A291,'2015'!$L$3:$P$372,G$5,FALSE)</f>
        <v>33.300000000000004</v>
      </c>
      <c r="I291" s="56">
        <f>VLOOKUP($A291,'2016'!$L$3:$P$371,I$5,FALSE)</f>
        <v>77.64</v>
      </c>
      <c r="J291" s="56">
        <f>VLOOKUP($A291,'2016'!$L$3:$P$371,J$5,FALSE)</f>
        <v>25.725000000000001</v>
      </c>
      <c r="K291" s="56">
        <f>100*VLOOKUP($A291,'2016'!$L$3:$P$371,K$5,FALSE)</f>
        <v>33.129999999999995</v>
      </c>
      <c r="M291" s="56">
        <f>VLOOKUP($A291,'2017'!$L$3:$P$371,M$5,FALSE)</f>
        <v>78.03</v>
      </c>
      <c r="N291" s="56">
        <f>VLOOKUP($A291,'2017'!$L$3:$P$371,N$5,FALSE)</f>
        <v>25.527000000000001</v>
      </c>
      <c r="O291" s="56">
        <f>100*VLOOKUP($A291,'2017'!$L$3:$P$371,O$5,FALSE)</f>
        <v>32.71</v>
      </c>
      <c r="Q291" s="56">
        <f>VLOOKUP($A291,'2018'!$L$3:$P$371,Q$5,FALSE)</f>
        <v>78.58</v>
      </c>
      <c r="R291" s="56">
        <f>VLOOKUP($A291,'2018'!$L$3:$P$371,R$5,FALSE)</f>
        <v>25.021999999999998</v>
      </c>
      <c r="S291" s="56">
        <f>100*VLOOKUP($A291,'2018'!$L$3:$P$371,S$5,FALSE)</f>
        <v>31.840000000000003</v>
      </c>
      <c r="U291" s="56">
        <f>VLOOKUP($A291,'2019'!$L$3:$P$371,U$5,FALSE)</f>
        <v>79.349999999999994</v>
      </c>
      <c r="V291" s="56">
        <f>VLOOKUP($A291,'2019'!$L$3:$P$371,V$5,FALSE)</f>
        <v>25.256</v>
      </c>
      <c r="W291" s="56">
        <f>100*VLOOKUP($A291,'2019'!$L$3:$P$371,W$5,FALSE)</f>
        <v>31.830000000000002</v>
      </c>
      <c r="Y291" s="56">
        <f>VLOOKUP($A291,'2020'!$C$3:$G$385,Y$5,FALSE)</f>
        <v>80.150000000000006</v>
      </c>
      <c r="Z291" s="56">
        <f>VLOOKUP($A291,'2020'!$C$3:$G$385,Z$5,FALSE)</f>
        <v>25.603999999999999</v>
      </c>
      <c r="AA291" s="56">
        <f>100*VLOOKUP($A291,'2020'!$C$3:$G$385,AA$5,FALSE)</f>
        <v>31.95</v>
      </c>
      <c r="AC291" s="56">
        <f>VLOOKUP($A291,'2021'!$C$3:$G$385,AC$5,FALSE)</f>
        <v>81.209999999999994</v>
      </c>
      <c r="AD291" s="56">
        <f>VLOOKUP($A291,'2021'!$C$3:$G$385,AD$5,FALSE)</f>
        <v>25.956</v>
      </c>
      <c r="AE291" s="56">
        <f>100*VLOOKUP($A291,'2021'!$C$3:$G$385,AE$5,FALSE)</f>
        <v>31.96</v>
      </c>
      <c r="AG291" s="56">
        <f>VLOOKUP($A291,'2022'!$C$3:$G$385,AG$5,FALSE)</f>
        <v>82.09</v>
      </c>
      <c r="AH291" s="56">
        <f>VLOOKUP($A291,'2022'!$C$3:$G$385,AH$5,FALSE)</f>
        <v>26.091000000000001</v>
      </c>
      <c r="AI291" s="56">
        <f>100*VLOOKUP($A291,'2022'!$C$3:$G$385,AI$5,FALSE)</f>
        <v>31.78</v>
      </c>
    </row>
    <row r="292" spans="1:35" x14ac:dyDescent="0.3">
      <c r="A292" t="s">
        <v>392</v>
      </c>
      <c r="B292" t="str">
        <f>VLOOKUP(A292,class!A$1:B$455,2,FALSE)</f>
        <v>London Borough</v>
      </c>
      <c r="C292" t="str">
        <f>IF(B292="Shire District",VLOOKUP(A292,counties!A$2:B$271,2,FALSE),"")</f>
        <v/>
      </c>
      <c r="D292" t="str">
        <f>VLOOKUP($A292,classifications!$A$3:$C$340,3,FALSE)</f>
        <v>Predominantly Urban</v>
      </c>
      <c r="E292" s="56">
        <f>VLOOKUP($A292,'2015'!$L$3:$P$372,E$5,FALSE)</f>
        <v>123.65</v>
      </c>
      <c r="F292" s="56">
        <f>VLOOKUP($A292,'2015'!$L$3:$P$372,F$5,FALSE)</f>
        <v>36.281999999999996</v>
      </c>
      <c r="G292" s="56">
        <f>100*VLOOKUP($A292,'2015'!$L$3:$P$372,G$5,FALSE)</f>
        <v>29.34</v>
      </c>
      <c r="I292" s="56">
        <f>VLOOKUP($A292,'2016'!$L$3:$P$371,I$5,FALSE)</f>
        <v>124.41</v>
      </c>
      <c r="J292" s="56">
        <f>VLOOKUP($A292,'2016'!$L$3:$P$371,J$5,FALSE)</f>
        <v>37.183</v>
      </c>
      <c r="K292" s="56">
        <f>100*VLOOKUP($A292,'2016'!$L$3:$P$371,K$5,FALSE)</f>
        <v>29.89</v>
      </c>
      <c r="M292" s="56">
        <f>VLOOKUP($A292,'2017'!$L$3:$P$371,M$5,FALSE)</f>
        <v>125.46</v>
      </c>
      <c r="N292" s="56">
        <f>VLOOKUP($A292,'2017'!$L$3:$P$371,N$5,FALSE)</f>
        <v>38.472000000000001</v>
      </c>
      <c r="O292" s="56">
        <f>100*VLOOKUP($A292,'2017'!$L$3:$P$371,O$5,FALSE)</f>
        <v>30.659999999999997</v>
      </c>
      <c r="Q292" s="56">
        <f>VLOOKUP($A292,'2018'!$L$3:$P$371,Q$5,FALSE)</f>
        <v>126.7</v>
      </c>
      <c r="R292" s="56">
        <f>VLOOKUP($A292,'2018'!$L$3:$P$371,R$5,FALSE)</f>
        <v>39.948999999999998</v>
      </c>
      <c r="S292" s="56">
        <f>100*VLOOKUP($A292,'2018'!$L$3:$P$371,S$5,FALSE)</f>
        <v>31.53</v>
      </c>
      <c r="U292" s="56">
        <f>VLOOKUP($A292,'2019'!$L$3:$P$371,U$5,FALSE)</f>
        <v>127.34</v>
      </c>
      <c r="V292" s="56">
        <f>VLOOKUP($A292,'2019'!$L$3:$P$371,V$5,FALSE)</f>
        <v>40.450000000000003</v>
      </c>
      <c r="W292" s="56">
        <f>100*VLOOKUP($A292,'2019'!$L$3:$P$371,W$5,FALSE)</f>
        <v>31.77</v>
      </c>
      <c r="Y292" s="56">
        <f>VLOOKUP($A292,'2020'!$C$3:$G$385,Y$5,FALSE)</f>
        <v>128.52000000000001</v>
      </c>
      <c r="Z292" s="56">
        <f>VLOOKUP($A292,'2020'!$C$3:$G$385,Z$5,FALSE)</f>
        <v>41.351999999999997</v>
      </c>
      <c r="AA292" s="56">
        <f>100*VLOOKUP($A292,'2020'!$C$3:$G$385,AA$5,FALSE)</f>
        <v>32.18</v>
      </c>
      <c r="AC292" s="56">
        <f>VLOOKUP($A292,'2021'!$C$3:$G$385,AC$5,FALSE)</f>
        <v>128.94999999999999</v>
      </c>
      <c r="AD292" s="56">
        <f>VLOOKUP($A292,'2021'!$C$3:$G$385,AD$5,FALSE)</f>
        <v>42.579000000000001</v>
      </c>
      <c r="AE292" s="56">
        <f>100*VLOOKUP($A292,'2021'!$C$3:$G$385,AE$5,FALSE)</f>
        <v>33.019999999999996</v>
      </c>
      <c r="AG292" s="56">
        <f>VLOOKUP($A292,'2022'!$C$3:$G$385,AG$5,FALSE)</f>
        <v>129.94</v>
      </c>
      <c r="AH292" s="56">
        <f>VLOOKUP($A292,'2022'!$C$3:$G$385,AH$5,FALSE)</f>
        <v>43.741999999999997</v>
      </c>
      <c r="AI292" s="56">
        <f>100*VLOOKUP($A292,'2022'!$C$3:$G$385,AI$5,FALSE)</f>
        <v>33.660000000000004</v>
      </c>
    </row>
    <row r="293" spans="1:35" x14ac:dyDescent="0.3">
      <c r="A293" t="s">
        <v>333</v>
      </c>
      <c r="B293" t="str">
        <f>VLOOKUP(A293,class!A$1:B$455,2,FALSE)</f>
        <v>Metropolitan District</v>
      </c>
      <c r="C293" t="str">
        <f>IF(B293="Shire District",VLOOKUP(A293,counties!A$2:B$271,2,FALSE),"")</f>
        <v/>
      </c>
      <c r="D293" t="str">
        <f>VLOOKUP($A293,classifications!$A$3:$C$340,3,FALSE)</f>
        <v>Predominantly Urban</v>
      </c>
      <c r="E293" s="56">
        <f>VLOOKUP($A293,'2015'!$L$3:$P$372,E$5,FALSE)</f>
        <v>141.58000000000001</v>
      </c>
      <c r="F293" s="56">
        <f>VLOOKUP($A293,'2015'!$L$3:$P$372,F$5,FALSE)</f>
        <v>6.0259999999999998</v>
      </c>
      <c r="G293" s="56">
        <f>100*VLOOKUP($A293,'2015'!$L$3:$P$372,G$5,FALSE)</f>
        <v>4.26</v>
      </c>
      <c r="I293" s="56">
        <f>VLOOKUP($A293,'2016'!$L$3:$P$371,I$5,FALSE)</f>
        <v>142.31</v>
      </c>
      <c r="J293" s="56">
        <f>VLOOKUP($A293,'2016'!$L$3:$P$371,J$5,FALSE)</f>
        <v>5.25</v>
      </c>
      <c r="K293" s="56">
        <f>100*VLOOKUP($A293,'2016'!$L$3:$P$371,K$5,FALSE)</f>
        <v>3.6900000000000004</v>
      </c>
      <c r="M293" s="56">
        <f>VLOOKUP($A293,'2017'!$L$3:$P$371,M$5,FALSE)</f>
        <v>143.21</v>
      </c>
      <c r="N293" s="56">
        <f>VLOOKUP($A293,'2017'!$L$3:$P$371,N$5,FALSE)</f>
        <v>4.9459999999999997</v>
      </c>
      <c r="O293" s="56">
        <f>100*VLOOKUP($A293,'2017'!$L$3:$P$371,O$5,FALSE)</f>
        <v>3.45</v>
      </c>
      <c r="Q293" s="56">
        <f>VLOOKUP($A293,'2018'!$L$3:$P$371,Q$5,FALSE)</f>
        <v>144.05000000000001</v>
      </c>
      <c r="R293" s="56">
        <f>VLOOKUP($A293,'2018'!$L$3:$P$371,R$5,FALSE)</f>
        <v>3.5569999999999999</v>
      </c>
      <c r="S293" s="56">
        <f>100*VLOOKUP($A293,'2018'!$L$3:$P$371,S$5,FALSE)</f>
        <v>2.4699999999999998</v>
      </c>
      <c r="U293" s="56">
        <f>VLOOKUP($A293,'2019'!$L$3:$P$371,U$5,FALSE)</f>
        <v>145.44999999999999</v>
      </c>
      <c r="V293" s="56">
        <f>VLOOKUP($A293,'2019'!$L$3:$P$371,V$5,FALSE)</f>
        <v>3.254</v>
      </c>
      <c r="W293" s="56">
        <f>100*VLOOKUP($A293,'2019'!$L$3:$P$371,W$5,FALSE)</f>
        <v>2.2399999999999998</v>
      </c>
      <c r="Y293" s="56">
        <f>VLOOKUP($A293,'2020'!$C$3:$G$385,Y$5,FALSE)</f>
        <v>147.11000000000001</v>
      </c>
      <c r="Z293" s="56">
        <f>VLOOKUP($A293,'2020'!$C$3:$G$385,Z$5,FALSE)</f>
        <v>4.0720000000000001</v>
      </c>
      <c r="AA293" s="56">
        <f>100*VLOOKUP($A293,'2020'!$C$3:$G$385,AA$5,FALSE)</f>
        <v>2.77</v>
      </c>
      <c r="AC293" s="56">
        <f>VLOOKUP($A293,'2021'!$C$3:$G$385,AC$5,FALSE)</f>
        <v>148.71</v>
      </c>
      <c r="AD293" s="56">
        <f>VLOOKUP($A293,'2021'!$C$3:$G$385,AD$5,FALSE)</f>
        <v>4.4539999999999997</v>
      </c>
      <c r="AE293" s="56">
        <f>100*VLOOKUP($A293,'2021'!$C$3:$G$385,AE$5,FALSE)</f>
        <v>3</v>
      </c>
      <c r="AG293" s="56">
        <f>VLOOKUP($A293,'2022'!$C$3:$G$385,AG$5,FALSE)</f>
        <v>149.86000000000001</v>
      </c>
      <c r="AH293" s="56">
        <f>VLOOKUP($A293,'2022'!$C$3:$G$385,AH$5,FALSE)</f>
        <v>4.4420000000000002</v>
      </c>
      <c r="AI293" s="56">
        <f>100*VLOOKUP($A293,'2022'!$C$3:$G$385,AI$5,FALSE)</f>
        <v>2.96</v>
      </c>
    </row>
    <row r="294" spans="1:35" x14ac:dyDescent="0.3">
      <c r="A294" t="s">
        <v>184</v>
      </c>
      <c r="B294" t="str">
        <f>VLOOKUP(A294,class!A$1:B$455,2,FALSE)</f>
        <v>Unitary Authority</v>
      </c>
      <c r="C294" t="str">
        <f>IF(B294="Shire District",VLOOKUP(A294,counties!A$2:B$271,2,FALSE),"")</f>
        <v/>
      </c>
      <c r="D294" t="str">
        <f>VLOOKUP($A294,classifications!$A$3:$C$340,3,FALSE)</f>
        <v>Predominantly Rural</v>
      </c>
      <c r="E294" s="56">
        <f>VLOOKUP($A294,'2015'!$L$3:$P$372,E$5,FALSE)</f>
        <v>210.24</v>
      </c>
      <c r="F294" s="56">
        <f>VLOOKUP($A294,'2015'!$L$3:$P$372,F$5,FALSE)</f>
        <v>69.036000000000001</v>
      </c>
      <c r="G294" s="56">
        <f>100*VLOOKUP($A294,'2015'!$L$3:$P$372,G$5,FALSE)</f>
        <v>32.840000000000003</v>
      </c>
      <c r="I294" s="56">
        <f>VLOOKUP($A294,'2016'!$L$3:$P$371,I$5,FALSE)</f>
        <v>212.44</v>
      </c>
      <c r="J294" s="56">
        <f>VLOOKUP($A294,'2016'!$L$3:$P$371,J$5,FALSE)</f>
        <v>66.501999999999995</v>
      </c>
      <c r="K294" s="56">
        <f>100*VLOOKUP($A294,'2016'!$L$3:$P$371,K$5,FALSE)</f>
        <v>31.3</v>
      </c>
      <c r="M294" s="56">
        <f>VLOOKUP($A294,'2017'!$L$3:$P$371,M$5,FALSE)</f>
        <v>214.85</v>
      </c>
      <c r="N294" s="56">
        <f>VLOOKUP($A294,'2017'!$L$3:$P$371,N$5,FALSE)</f>
        <v>66.468000000000004</v>
      </c>
      <c r="O294" s="56">
        <f>100*VLOOKUP($A294,'2017'!$L$3:$P$371,O$5,FALSE)</f>
        <v>30.94</v>
      </c>
      <c r="Q294" s="56">
        <f>VLOOKUP($A294,'2018'!$L$3:$P$371,Q$5,FALSE)</f>
        <v>217.35</v>
      </c>
      <c r="R294" s="56">
        <f>VLOOKUP($A294,'2018'!$L$3:$P$371,R$5,FALSE)</f>
        <v>65.355000000000004</v>
      </c>
      <c r="S294" s="56">
        <f>100*VLOOKUP($A294,'2018'!$L$3:$P$371,S$5,FALSE)</f>
        <v>30.070000000000004</v>
      </c>
      <c r="U294" s="56">
        <f>VLOOKUP($A294,'2019'!$L$3:$P$371,U$5,FALSE)</f>
        <v>219.89</v>
      </c>
      <c r="V294" s="56">
        <f>VLOOKUP($A294,'2019'!$L$3:$P$371,V$5,FALSE)</f>
        <v>65.367999999999995</v>
      </c>
      <c r="W294" s="56">
        <f>100*VLOOKUP($A294,'2019'!$L$3:$P$371,W$5,FALSE)</f>
        <v>29.73</v>
      </c>
      <c r="Y294" s="56">
        <f>VLOOKUP($A294,'2020'!$C$3:$G$385,Y$5,FALSE)</f>
        <v>223.02</v>
      </c>
      <c r="Z294" s="56">
        <f>VLOOKUP($A294,'2020'!$C$3:$G$385,Z$5,FALSE)</f>
        <v>66.846999999999994</v>
      </c>
      <c r="AA294" s="56">
        <f>100*VLOOKUP($A294,'2020'!$C$3:$G$385,AA$5,FALSE)</f>
        <v>29.970000000000002</v>
      </c>
      <c r="AC294" s="56">
        <f>VLOOKUP($A294,'2021'!$C$3:$G$385,AC$5,FALSE)</f>
        <v>225.16</v>
      </c>
      <c r="AD294" s="56">
        <f>VLOOKUP($A294,'2021'!$C$3:$G$385,AD$5,FALSE)</f>
        <v>67.117999999999995</v>
      </c>
      <c r="AE294" s="56">
        <f>100*VLOOKUP($A294,'2021'!$C$3:$G$385,AE$5,FALSE)</f>
        <v>29.81</v>
      </c>
      <c r="AG294" s="56">
        <f>VLOOKUP($A294,'2022'!$C$3:$G$385,AG$5,FALSE)</f>
        <v>227.77</v>
      </c>
      <c r="AH294" s="56">
        <f>VLOOKUP($A294,'2022'!$C$3:$G$385,AH$5,FALSE)</f>
        <v>68.156000000000006</v>
      </c>
      <c r="AI294" s="56">
        <f>100*VLOOKUP($A294,'2022'!$C$3:$G$385,AI$5,FALSE)</f>
        <v>29.92</v>
      </c>
    </row>
    <row r="295" spans="1:35" x14ac:dyDescent="0.3">
      <c r="A295" t="s">
        <v>233</v>
      </c>
      <c r="B295" t="str">
        <f>VLOOKUP(A295,class!A$1:B$455,2,FALSE)</f>
        <v>Shire District</v>
      </c>
      <c r="C295" t="str">
        <f>IF(B295="Shire District",VLOOKUP(A295,counties!A$2:B$271,2,FALSE),"")</f>
        <v>Hampshire</v>
      </c>
      <c r="D295" t="str">
        <f>VLOOKUP($A295,classifications!$A$3:$C$340,3,FALSE)</f>
        <v>Predominantly Rural</v>
      </c>
      <c r="E295" s="56">
        <f>VLOOKUP($A295,'2015'!$L$3:$P$372,E$5,FALSE)</f>
        <v>50.62</v>
      </c>
      <c r="F295" s="56">
        <f>VLOOKUP($A295,'2015'!$L$3:$P$372,F$5,FALSE)</f>
        <v>11.712999999999999</v>
      </c>
      <c r="G295" s="56">
        <f>100*VLOOKUP($A295,'2015'!$L$3:$P$372,G$5,FALSE)</f>
        <v>23.14</v>
      </c>
      <c r="I295" s="56">
        <f>VLOOKUP($A295,'2016'!$L$3:$P$371,I$5,FALSE)</f>
        <v>50.95</v>
      </c>
      <c r="J295" s="56">
        <f>VLOOKUP($A295,'2016'!$L$3:$P$371,J$5,FALSE)</f>
        <v>10.991</v>
      </c>
      <c r="K295" s="56">
        <f>100*VLOOKUP($A295,'2016'!$L$3:$P$371,K$5,FALSE)</f>
        <v>21.57</v>
      </c>
      <c r="M295" s="56">
        <f>VLOOKUP($A295,'2017'!$L$3:$P$371,M$5,FALSE)</f>
        <v>51.68</v>
      </c>
      <c r="N295" s="56">
        <f>VLOOKUP($A295,'2017'!$L$3:$P$371,N$5,FALSE)</f>
        <v>11.007</v>
      </c>
      <c r="O295" s="56">
        <f>100*VLOOKUP($A295,'2017'!$L$3:$P$371,O$5,FALSE)</f>
        <v>21.3</v>
      </c>
      <c r="Q295" s="56">
        <f>VLOOKUP($A295,'2018'!$L$3:$P$371,Q$5,FALSE)</f>
        <v>52.26</v>
      </c>
      <c r="R295" s="56">
        <f>VLOOKUP($A295,'2018'!$L$3:$P$371,R$5,FALSE)</f>
        <v>10.858000000000001</v>
      </c>
      <c r="S295" s="56">
        <f>100*VLOOKUP($A295,'2018'!$L$3:$P$371,S$5,FALSE)</f>
        <v>20.78</v>
      </c>
      <c r="U295" s="56">
        <f>VLOOKUP($A295,'2019'!$L$3:$P$371,U$5,FALSE)</f>
        <v>53.26</v>
      </c>
      <c r="V295" s="56">
        <f>VLOOKUP($A295,'2019'!$L$3:$P$371,V$5,FALSE)</f>
        <v>10.824999999999999</v>
      </c>
      <c r="W295" s="56">
        <f>100*VLOOKUP($A295,'2019'!$L$3:$P$371,W$5,FALSE)</f>
        <v>20.32</v>
      </c>
      <c r="Y295" s="56">
        <f>VLOOKUP($A295,'2020'!$C$3:$G$385,Y$5,FALSE)</f>
        <v>53.95</v>
      </c>
      <c r="Z295" s="56">
        <f>VLOOKUP($A295,'2020'!$C$3:$G$385,Z$5,FALSE)</f>
        <v>10.992000000000001</v>
      </c>
      <c r="AA295" s="56">
        <f>100*VLOOKUP($A295,'2020'!$C$3:$G$385,AA$5,FALSE)</f>
        <v>20.369999999999997</v>
      </c>
      <c r="AC295" s="56">
        <f>VLOOKUP($A295,'2021'!$C$3:$G$385,AC$5,FALSE)</f>
        <v>54.59</v>
      </c>
      <c r="AD295" s="56">
        <f>VLOOKUP($A295,'2021'!$C$3:$G$385,AD$5,FALSE)</f>
        <v>10.84</v>
      </c>
      <c r="AE295" s="56">
        <f>100*VLOOKUP($A295,'2021'!$C$3:$G$385,AE$5,FALSE)</f>
        <v>19.86</v>
      </c>
      <c r="AG295" s="56">
        <f>VLOOKUP($A295,'2022'!$C$3:$G$385,AG$5,FALSE)</f>
        <v>55.78</v>
      </c>
      <c r="AH295" s="56">
        <f>VLOOKUP($A295,'2022'!$C$3:$G$385,AH$5,FALSE)</f>
        <v>11.215999999999999</v>
      </c>
      <c r="AI295" s="56">
        <f>100*VLOOKUP($A295,'2022'!$C$3:$G$385,AI$5,FALSE)</f>
        <v>20.11</v>
      </c>
    </row>
    <row r="296" spans="1:35" x14ac:dyDescent="0.3">
      <c r="A296" t="s">
        <v>176</v>
      </c>
      <c r="B296" t="str">
        <f>VLOOKUP(A296,class!A$1:B$455,2,FALSE)</f>
        <v>Unitary Authority</v>
      </c>
      <c r="C296" t="str">
        <f>IF(B296="Shire District",VLOOKUP(A296,counties!A$2:B$271,2,FALSE),"")</f>
        <v/>
      </c>
      <c r="D296" t="str">
        <f>VLOOKUP($A296,classifications!$A$3:$C$340,3,FALSE)</f>
        <v>Predominantly Urban</v>
      </c>
      <c r="E296" s="56">
        <f>VLOOKUP($A296,'2015'!$L$3:$P$372,E$5,FALSE)</f>
        <v>62.58</v>
      </c>
      <c r="F296" s="56">
        <f>VLOOKUP($A296,'2015'!$L$3:$P$372,F$5,FALSE)</f>
        <v>8.2420000000000009</v>
      </c>
      <c r="G296" s="56">
        <f>100*VLOOKUP($A296,'2015'!$L$3:$P$372,G$5,FALSE)</f>
        <v>13.170000000000002</v>
      </c>
      <c r="I296" s="56">
        <f>VLOOKUP($A296,'2016'!$L$3:$P$371,I$5,FALSE)</f>
        <v>63.3</v>
      </c>
      <c r="J296" s="56">
        <f>VLOOKUP($A296,'2016'!$L$3:$P$371,J$5,FALSE)</f>
        <v>8.2899999999999991</v>
      </c>
      <c r="K296" s="56">
        <f>100*VLOOKUP($A296,'2016'!$L$3:$P$371,K$5,FALSE)</f>
        <v>13.100000000000001</v>
      </c>
      <c r="M296" s="56">
        <f>VLOOKUP($A296,'2017'!$L$3:$P$371,M$5,FALSE)</f>
        <v>63.79</v>
      </c>
      <c r="N296" s="56">
        <f>VLOOKUP($A296,'2017'!$L$3:$P$371,N$5,FALSE)</f>
        <v>8.4789999999999992</v>
      </c>
      <c r="O296" s="56">
        <f>100*VLOOKUP($A296,'2017'!$L$3:$P$371,O$5,FALSE)</f>
        <v>13.29</v>
      </c>
      <c r="Q296" s="56">
        <f>VLOOKUP($A296,'2018'!$L$3:$P$371,Q$5,FALSE)</f>
        <v>64.319999999999993</v>
      </c>
      <c r="R296" s="56">
        <f>VLOOKUP($A296,'2018'!$L$3:$P$371,R$5,FALSE)</f>
        <v>8.7789999999999999</v>
      </c>
      <c r="S296" s="56">
        <f>100*VLOOKUP($A296,'2018'!$L$3:$P$371,S$5,FALSE)</f>
        <v>13.65</v>
      </c>
      <c r="U296" s="56">
        <f>VLOOKUP($A296,'2019'!$L$3:$P$371,U$5,FALSE)</f>
        <v>64.88</v>
      </c>
      <c r="V296" s="56">
        <f>VLOOKUP($A296,'2019'!$L$3:$P$371,V$5,FALSE)</f>
        <v>9.1440000000000001</v>
      </c>
      <c r="W296" s="56">
        <f>100*VLOOKUP($A296,'2019'!$L$3:$P$371,W$5,FALSE)</f>
        <v>14.09</v>
      </c>
      <c r="Y296" s="56">
        <f>VLOOKUP($A296,'2020'!$C$3:$G$385,Y$5,FALSE)</f>
        <v>65.2</v>
      </c>
      <c r="Z296" s="56">
        <f>VLOOKUP($A296,'2020'!$C$3:$G$385,Z$5,FALSE)</f>
        <v>9.1170000000000009</v>
      </c>
      <c r="AA296" s="56">
        <f>100*VLOOKUP($A296,'2020'!$C$3:$G$385,AA$5,FALSE)</f>
        <v>13.98</v>
      </c>
      <c r="AC296" s="56">
        <f>VLOOKUP($A296,'2021'!$C$3:$G$385,AC$5,FALSE)</f>
        <v>65.59</v>
      </c>
      <c r="AD296" s="56">
        <f>VLOOKUP($A296,'2021'!$C$3:$G$385,AD$5,FALSE)</f>
        <v>9.4440000000000008</v>
      </c>
      <c r="AE296" s="56">
        <f>100*VLOOKUP($A296,'2021'!$C$3:$G$385,AE$5,FALSE)</f>
        <v>14.399999999999999</v>
      </c>
      <c r="AG296" s="56">
        <f>VLOOKUP($A296,'2022'!$C$3:$G$385,AG$5,FALSE)</f>
        <v>65.92</v>
      </c>
      <c r="AH296" s="56">
        <f>VLOOKUP($A296,'2022'!$C$3:$G$385,AH$5,FALSE)</f>
        <v>9.3870000000000005</v>
      </c>
      <c r="AI296" s="56">
        <f>100*VLOOKUP($A296,'2022'!$C$3:$G$385,AI$5,FALSE)</f>
        <v>14.24</v>
      </c>
    </row>
    <row r="297" spans="1:35" x14ac:dyDescent="0.3">
      <c r="A297" t="s">
        <v>338</v>
      </c>
      <c r="B297" t="str">
        <f>VLOOKUP(A297,class!A$1:B$455,2,FALSE)</f>
        <v>Metropolitan District</v>
      </c>
      <c r="C297" t="str">
        <f>IF(B297="Shire District",VLOOKUP(A297,counties!A$2:B$271,2,FALSE),"")</f>
        <v/>
      </c>
      <c r="D297" t="str">
        <f>VLOOKUP($A297,classifications!$A$3:$C$340,3,FALSE)</f>
        <v>Predominantly Urban</v>
      </c>
      <c r="E297" s="56">
        <f>VLOOKUP($A297,'2015'!$L$3:$P$372,E$5,FALSE)</f>
        <v>146.94</v>
      </c>
      <c r="F297" s="56">
        <f>VLOOKUP($A297,'2015'!$L$3:$P$372,F$5,FALSE)</f>
        <v>7.1829999999999998</v>
      </c>
      <c r="G297" s="56">
        <f>100*VLOOKUP($A297,'2015'!$L$3:$P$372,G$5,FALSE)</f>
        <v>4.8899999999999997</v>
      </c>
      <c r="I297" s="56">
        <f>VLOOKUP($A297,'2016'!$L$3:$P$371,I$5,FALSE)</f>
        <v>147.43</v>
      </c>
      <c r="J297" s="56">
        <f>VLOOKUP($A297,'2016'!$L$3:$P$371,J$5,FALSE)</f>
        <v>7.2830000000000004</v>
      </c>
      <c r="K297" s="56">
        <f>100*VLOOKUP($A297,'2016'!$L$3:$P$371,K$5,FALSE)</f>
        <v>4.9399999999999995</v>
      </c>
      <c r="M297" s="56">
        <f>VLOOKUP($A297,'2017'!$L$3:$P$371,M$5,FALSE)</f>
        <v>147.76</v>
      </c>
      <c r="N297" s="56">
        <f>VLOOKUP($A297,'2017'!$L$3:$P$371,N$5,FALSE)</f>
        <v>6.9530000000000003</v>
      </c>
      <c r="O297" s="56">
        <f>100*VLOOKUP($A297,'2017'!$L$3:$P$371,O$5,FALSE)</f>
        <v>4.71</v>
      </c>
      <c r="Q297" s="56">
        <f>VLOOKUP($A297,'2018'!$L$3:$P$371,Q$5,FALSE)</f>
        <v>148.27000000000001</v>
      </c>
      <c r="R297" s="56">
        <f>VLOOKUP($A297,'2018'!$L$3:$P$371,R$5,FALSE)</f>
        <v>6.9119999999999999</v>
      </c>
      <c r="S297" s="56">
        <f>100*VLOOKUP($A297,'2018'!$L$3:$P$371,S$5,FALSE)</f>
        <v>4.66</v>
      </c>
      <c r="U297" s="56">
        <f>VLOOKUP($A297,'2019'!$L$3:$P$371,U$5,FALSE)</f>
        <v>148.86000000000001</v>
      </c>
      <c r="V297" s="56">
        <f>VLOOKUP($A297,'2019'!$L$3:$P$371,V$5,FALSE)</f>
        <v>6.75</v>
      </c>
      <c r="W297" s="56">
        <f>100*VLOOKUP($A297,'2019'!$L$3:$P$371,W$5,FALSE)</f>
        <v>4.53</v>
      </c>
      <c r="Y297" s="56">
        <f>VLOOKUP($A297,'2020'!$C$3:$G$385,Y$5,FALSE)</f>
        <v>149.46</v>
      </c>
      <c r="Z297" s="56">
        <f>VLOOKUP($A297,'2020'!$C$3:$G$385,Z$5,FALSE)</f>
        <v>6.8719999999999999</v>
      </c>
      <c r="AA297" s="56">
        <f>100*VLOOKUP($A297,'2020'!$C$3:$G$385,AA$5,FALSE)</f>
        <v>4.5999999999999996</v>
      </c>
      <c r="AC297" s="56">
        <f>VLOOKUP($A297,'2021'!$C$3:$G$385,AC$5,FALSE)</f>
        <v>149.87</v>
      </c>
      <c r="AD297" s="56">
        <f>VLOOKUP($A297,'2021'!$C$3:$G$385,AD$5,FALSE)</f>
        <v>6.65</v>
      </c>
      <c r="AE297" s="56">
        <f>100*VLOOKUP($A297,'2021'!$C$3:$G$385,AE$5,FALSE)</f>
        <v>4.4400000000000004</v>
      </c>
      <c r="AG297" s="56">
        <f>VLOOKUP($A297,'2022'!$C$3:$G$385,AG$5,FALSE)</f>
        <v>150.49</v>
      </c>
      <c r="AH297" s="56">
        <f>VLOOKUP($A297,'2022'!$C$3:$G$385,AH$5,FALSE)</f>
        <v>6.7160000000000002</v>
      </c>
      <c r="AI297" s="56">
        <f>100*VLOOKUP($A297,'2022'!$C$3:$G$385,AI$5,FALSE)</f>
        <v>4.46</v>
      </c>
    </row>
    <row r="298" spans="1:35" x14ac:dyDescent="0.3">
      <c r="A298" t="s">
        <v>311</v>
      </c>
      <c r="B298" t="str">
        <f>VLOOKUP(A298,class!A$1:B$455,2,FALSE)</f>
        <v>Shire District</v>
      </c>
      <c r="C298" t="str">
        <f>IF(B298="Shire District",VLOOKUP(A298,counties!A$2:B$271,2,FALSE),"")</f>
        <v>Surrey</v>
      </c>
      <c r="D298" t="str">
        <f>VLOOKUP($A298,classifications!$A$3:$C$340,3,FALSE)</f>
        <v>Predominantly Urban</v>
      </c>
      <c r="E298" s="56">
        <f>VLOOKUP($A298,'2015'!$L$3:$P$372,E$5,FALSE)</f>
        <v>41.56</v>
      </c>
      <c r="F298" s="56">
        <f>VLOOKUP($A298,'2015'!$L$3:$P$372,F$5,FALSE)</f>
        <v>6.407</v>
      </c>
      <c r="G298" s="56">
        <f>100*VLOOKUP($A298,'2015'!$L$3:$P$372,G$5,FALSE)</f>
        <v>15.42</v>
      </c>
      <c r="I298" s="56">
        <f>VLOOKUP($A298,'2016'!$L$3:$P$371,I$5,FALSE)</f>
        <v>41.99</v>
      </c>
      <c r="J298" s="56">
        <f>VLOOKUP($A298,'2016'!$L$3:$P$371,J$5,FALSE)</f>
        <v>6.3369999999999997</v>
      </c>
      <c r="K298" s="56">
        <f>100*VLOOKUP($A298,'2016'!$L$3:$P$371,K$5,FALSE)</f>
        <v>15.09</v>
      </c>
      <c r="M298" s="56">
        <f>VLOOKUP($A298,'2017'!$L$3:$P$371,M$5,FALSE)</f>
        <v>42.44</v>
      </c>
      <c r="N298" s="56">
        <f>VLOOKUP($A298,'2017'!$L$3:$P$371,N$5,FALSE)</f>
        <v>6.585</v>
      </c>
      <c r="O298" s="56">
        <f>100*VLOOKUP($A298,'2017'!$L$3:$P$371,O$5,FALSE)</f>
        <v>15.52</v>
      </c>
      <c r="Q298" s="56">
        <f>VLOOKUP($A298,'2018'!$L$3:$P$371,Q$5,FALSE)</f>
        <v>42.65</v>
      </c>
      <c r="R298" s="56">
        <f>VLOOKUP($A298,'2018'!$L$3:$P$371,R$5,FALSE)</f>
        <v>6.742</v>
      </c>
      <c r="S298" s="56">
        <f>100*VLOOKUP($A298,'2018'!$L$3:$P$371,S$5,FALSE)</f>
        <v>15.809999999999999</v>
      </c>
      <c r="U298" s="56">
        <f>VLOOKUP($A298,'2019'!$L$3:$P$371,U$5,FALSE)</f>
        <v>42.93</v>
      </c>
      <c r="V298" s="56">
        <f>VLOOKUP($A298,'2019'!$L$3:$P$371,V$5,FALSE)</f>
        <v>6.7770000000000001</v>
      </c>
      <c r="W298" s="56">
        <f>100*VLOOKUP($A298,'2019'!$L$3:$P$371,W$5,FALSE)</f>
        <v>15.790000000000001</v>
      </c>
      <c r="Y298" s="56">
        <f>VLOOKUP($A298,'2020'!$C$3:$G$385,Y$5,FALSE)</f>
        <v>43.17</v>
      </c>
      <c r="Z298" s="56">
        <f>VLOOKUP($A298,'2020'!$C$3:$G$385,Z$5,FALSE)</f>
        <v>6.9770000000000003</v>
      </c>
      <c r="AA298" s="56">
        <f>100*VLOOKUP($A298,'2020'!$C$3:$G$385,AA$5,FALSE)</f>
        <v>16.16</v>
      </c>
      <c r="AC298" s="56">
        <f>VLOOKUP($A298,'2021'!$C$3:$G$385,AC$5,FALSE)</f>
        <v>43.03</v>
      </c>
      <c r="AD298" s="56">
        <f>VLOOKUP($A298,'2021'!$C$3:$G$385,AD$5,FALSE)</f>
        <v>6.8410000000000002</v>
      </c>
      <c r="AE298" s="56">
        <f>100*VLOOKUP($A298,'2021'!$C$3:$G$385,AE$5,FALSE)</f>
        <v>15.9</v>
      </c>
      <c r="AG298" s="56">
        <f>VLOOKUP($A298,'2022'!$C$3:$G$385,AG$5,FALSE)</f>
        <v>43.47</v>
      </c>
      <c r="AH298" s="56">
        <f>VLOOKUP($A298,'2022'!$C$3:$G$385,AH$5,FALSE)</f>
        <v>7.24</v>
      </c>
      <c r="AI298" s="56">
        <f>100*VLOOKUP($A298,'2022'!$C$3:$G$385,AI$5,FALSE)</f>
        <v>16.66</v>
      </c>
    </row>
    <row r="299" spans="1:35" x14ac:dyDescent="0.3">
      <c r="A299" t="s">
        <v>177</v>
      </c>
      <c r="B299" t="str">
        <f>VLOOKUP(A299,class!A$1:B$455,2,FALSE)</f>
        <v>Unitary Authority</v>
      </c>
      <c r="C299" t="str">
        <f>IF(B299="Shire District",VLOOKUP(A299,counties!A$2:B$271,2,FALSE),"")</f>
        <v/>
      </c>
      <c r="D299" t="str">
        <f>VLOOKUP($A299,classifications!$A$3:$C$340,3,FALSE)</f>
        <v>Predominantly Urban</v>
      </c>
      <c r="E299" s="56">
        <f>VLOOKUP($A299,'2015'!$L$3:$P$372,E$5,FALSE)</f>
        <v>64.14</v>
      </c>
      <c r="F299" s="56">
        <f>VLOOKUP($A299,'2015'!$L$3:$P$372,F$5,FALSE)</f>
        <v>5.7309999999999999</v>
      </c>
      <c r="G299" s="56">
        <f>100*VLOOKUP($A299,'2015'!$L$3:$P$372,G$5,FALSE)</f>
        <v>8.94</v>
      </c>
      <c r="I299" s="56">
        <f>VLOOKUP($A299,'2016'!$L$3:$P$371,I$5,FALSE)</f>
        <v>64.790000000000006</v>
      </c>
      <c r="J299" s="56">
        <f>VLOOKUP($A299,'2016'!$L$3:$P$371,J$5,FALSE)</f>
        <v>4.3250000000000002</v>
      </c>
      <c r="K299" s="56">
        <f>100*VLOOKUP($A299,'2016'!$L$3:$P$371,K$5,FALSE)</f>
        <v>6.68</v>
      </c>
      <c r="M299" s="56">
        <f>VLOOKUP($A299,'2017'!$L$3:$P$371,M$5,FALSE)</f>
        <v>65.790000000000006</v>
      </c>
      <c r="N299" s="56">
        <f>VLOOKUP($A299,'2017'!$L$3:$P$371,N$5,FALSE)</f>
        <v>3.835</v>
      </c>
      <c r="O299" s="56">
        <f>100*VLOOKUP($A299,'2017'!$L$3:$P$371,O$5,FALSE)</f>
        <v>5.83</v>
      </c>
      <c r="Q299" s="56">
        <f>VLOOKUP($A299,'2018'!$L$3:$P$371,Q$5,FALSE)</f>
        <v>67.2</v>
      </c>
      <c r="R299" s="56">
        <f>VLOOKUP($A299,'2018'!$L$3:$P$371,R$5,FALSE)</f>
        <v>3.4340000000000002</v>
      </c>
      <c r="S299" s="56">
        <f>100*VLOOKUP($A299,'2018'!$L$3:$P$371,S$5,FALSE)</f>
        <v>5.1100000000000003</v>
      </c>
      <c r="U299" s="56">
        <f>VLOOKUP($A299,'2019'!$L$3:$P$371,U$5,FALSE)</f>
        <v>68.790000000000006</v>
      </c>
      <c r="V299" s="56">
        <f>VLOOKUP($A299,'2019'!$L$3:$P$371,V$5,FALSE)</f>
        <v>3.8130000000000002</v>
      </c>
      <c r="W299" s="56">
        <f>100*VLOOKUP($A299,'2019'!$L$3:$P$371,W$5,FALSE)</f>
        <v>5.54</v>
      </c>
      <c r="Y299" s="56">
        <f>VLOOKUP($A299,'2020'!$C$3:$G$385,Y$5,FALSE)</f>
        <v>70.430000000000007</v>
      </c>
      <c r="Z299" s="56">
        <f>VLOOKUP($A299,'2020'!$C$3:$G$385,Z$5,FALSE)</f>
        <v>4.6769999999999996</v>
      </c>
      <c r="AA299" s="56">
        <f>100*VLOOKUP($A299,'2020'!$C$3:$G$385,AA$5,FALSE)</f>
        <v>6.64</v>
      </c>
      <c r="AC299" s="56">
        <f>VLOOKUP($A299,'2021'!$C$3:$G$385,AC$5,FALSE)</f>
        <v>71.66</v>
      </c>
      <c r="AD299" s="56">
        <f>VLOOKUP($A299,'2021'!$C$3:$G$385,AD$5,FALSE)</f>
        <v>5.0720000000000001</v>
      </c>
      <c r="AE299" s="56">
        <f>100*VLOOKUP($A299,'2021'!$C$3:$G$385,AE$5,FALSE)</f>
        <v>7.08</v>
      </c>
      <c r="AG299" s="56">
        <f>VLOOKUP($A299,'2022'!$C$3:$G$385,AG$5,FALSE)</f>
        <v>72.84</v>
      </c>
      <c r="AH299" s="56">
        <f>VLOOKUP($A299,'2022'!$C$3:$G$385,AH$5,FALSE)</f>
        <v>5.4960000000000004</v>
      </c>
      <c r="AI299" s="56">
        <f>100*VLOOKUP($A299,'2022'!$C$3:$G$385,AI$5,FALSE)</f>
        <v>7.55</v>
      </c>
    </row>
    <row r="300" spans="1:35" x14ac:dyDescent="0.3">
      <c r="A300" t="s">
        <v>354</v>
      </c>
      <c r="B300" t="str">
        <f>VLOOKUP(A300,class!A$1:B$455,2,FALSE)</f>
        <v>Metropolitan District</v>
      </c>
      <c r="C300" t="str">
        <f>IF(B300="Shire District",VLOOKUP(A300,counties!A$2:B$271,2,FALSE),"")</f>
        <v/>
      </c>
      <c r="D300" t="str">
        <f>VLOOKUP($A300,classifications!$A$3:$C$340,3,FALSE)</f>
        <v>Predominantly Urban</v>
      </c>
      <c r="E300" s="56">
        <f>VLOOKUP($A300,'2015'!$L$3:$P$372,E$5,FALSE)</f>
        <v>107.56</v>
      </c>
      <c r="F300" s="56">
        <f>VLOOKUP($A300,'2015'!$L$3:$P$372,F$5,FALSE)</f>
        <v>9.8800000000000008</v>
      </c>
      <c r="G300" s="56">
        <f>100*VLOOKUP($A300,'2015'!$L$3:$P$372,G$5,FALSE)</f>
        <v>9.19</v>
      </c>
      <c r="I300" s="56">
        <f>VLOOKUP($A300,'2016'!$L$3:$P$371,I$5,FALSE)</f>
        <v>108.18</v>
      </c>
      <c r="J300" s="56">
        <f>VLOOKUP($A300,'2016'!$L$3:$P$371,J$5,FALSE)</f>
        <v>9.6270000000000007</v>
      </c>
      <c r="K300" s="56">
        <f>100*VLOOKUP($A300,'2016'!$L$3:$P$371,K$5,FALSE)</f>
        <v>8.9</v>
      </c>
      <c r="M300" s="56">
        <f>VLOOKUP($A300,'2017'!$L$3:$P$371,M$5,FALSE)</f>
        <v>108.88</v>
      </c>
      <c r="N300" s="56">
        <f>VLOOKUP($A300,'2017'!$L$3:$P$371,N$5,FALSE)</f>
        <v>9.73</v>
      </c>
      <c r="O300" s="56">
        <f>100*VLOOKUP($A300,'2017'!$L$3:$P$371,O$5,FALSE)</f>
        <v>8.94</v>
      </c>
      <c r="Q300" s="56">
        <f>VLOOKUP($A300,'2018'!$L$3:$P$371,Q$5,FALSE)</f>
        <v>109.45</v>
      </c>
      <c r="R300" s="56">
        <f>VLOOKUP($A300,'2018'!$L$3:$P$371,R$5,FALSE)</f>
        <v>9.7629999999999999</v>
      </c>
      <c r="S300" s="56">
        <f>100*VLOOKUP($A300,'2018'!$L$3:$P$371,S$5,FALSE)</f>
        <v>8.92</v>
      </c>
      <c r="U300" s="56">
        <f>VLOOKUP($A300,'2019'!$L$3:$P$371,U$5,FALSE)</f>
        <v>109.99</v>
      </c>
      <c r="V300" s="56">
        <f>VLOOKUP($A300,'2019'!$L$3:$P$371,V$5,FALSE)</f>
        <v>9.1679999999999993</v>
      </c>
      <c r="W300" s="56">
        <f>100*VLOOKUP($A300,'2019'!$L$3:$P$371,W$5,FALSE)</f>
        <v>8.34</v>
      </c>
      <c r="Y300" s="56">
        <f>VLOOKUP($A300,'2020'!$C$3:$G$385,Y$5,FALSE)</f>
        <v>110.75</v>
      </c>
      <c r="Z300" s="56">
        <f>VLOOKUP($A300,'2020'!$C$3:$G$385,Z$5,FALSE)</f>
        <v>9.1820000000000004</v>
      </c>
      <c r="AA300" s="56">
        <f>100*VLOOKUP($A300,'2020'!$C$3:$G$385,AA$5,FALSE)</f>
        <v>8.2900000000000009</v>
      </c>
      <c r="AC300" s="56">
        <f>VLOOKUP($A300,'2021'!$C$3:$G$385,AC$5,FALSE)</f>
        <v>111.72</v>
      </c>
      <c r="AD300" s="56">
        <f>VLOOKUP($A300,'2021'!$C$3:$G$385,AD$5,FALSE)</f>
        <v>9.9320000000000004</v>
      </c>
      <c r="AE300" s="56">
        <f>100*VLOOKUP($A300,'2021'!$C$3:$G$385,AE$5,FALSE)</f>
        <v>8.89</v>
      </c>
      <c r="AG300" s="56">
        <f>VLOOKUP($A300,'2022'!$C$3:$G$385,AG$5,FALSE)</f>
        <v>112.63</v>
      </c>
      <c r="AH300" s="56">
        <f>VLOOKUP($A300,'2022'!$C$3:$G$385,AH$5,FALSE)</f>
        <v>10.608000000000001</v>
      </c>
      <c r="AI300" s="56">
        <f>100*VLOOKUP($A300,'2022'!$C$3:$G$385,AI$5,FALSE)</f>
        <v>9.42</v>
      </c>
    </row>
    <row r="301" spans="1:35" x14ac:dyDescent="0.3">
      <c r="A301" t="s">
        <v>322</v>
      </c>
      <c r="B301" t="str">
        <f>VLOOKUP(A301,class!A$1:B$455,2,FALSE)</f>
        <v>Shire District</v>
      </c>
      <c r="C301" t="str">
        <f>IF(B301="Shire District",VLOOKUP(A301,counties!A$2:B$271,2,FALSE),"")</f>
        <v>Worcestershire</v>
      </c>
      <c r="D301" t="str">
        <f>VLOOKUP($A301,classifications!$A$3:$C$340,3,FALSE)</f>
        <v>Predominantly Urban</v>
      </c>
      <c r="E301" s="56">
        <f>VLOOKUP($A301,'2015'!$L$3:$P$372,E$5,FALSE)</f>
        <v>44.43</v>
      </c>
      <c r="F301" s="56">
        <f>VLOOKUP($A301,'2015'!$L$3:$P$372,F$5,FALSE)</f>
        <v>3.8809999999999998</v>
      </c>
      <c r="G301" s="56">
        <f>100*VLOOKUP($A301,'2015'!$L$3:$P$372,G$5,FALSE)</f>
        <v>8.74</v>
      </c>
      <c r="I301" s="56">
        <f>VLOOKUP($A301,'2016'!$L$3:$P$371,I$5,FALSE)</f>
        <v>45.01</v>
      </c>
      <c r="J301" s="56">
        <f>VLOOKUP($A301,'2016'!$L$3:$P$371,J$5,FALSE)</f>
        <v>4.008</v>
      </c>
      <c r="K301" s="56">
        <f>100*VLOOKUP($A301,'2016'!$L$3:$P$371,K$5,FALSE)</f>
        <v>8.9</v>
      </c>
      <c r="M301" s="56">
        <f>VLOOKUP($A301,'2017'!$L$3:$P$371,M$5,FALSE)</f>
        <v>45.61</v>
      </c>
      <c r="N301" s="56">
        <f>VLOOKUP($A301,'2017'!$L$3:$P$371,N$5,FALSE)</f>
        <v>4.3979999999999997</v>
      </c>
      <c r="O301" s="56">
        <f>100*VLOOKUP($A301,'2017'!$L$3:$P$371,O$5,FALSE)</f>
        <v>9.64</v>
      </c>
      <c r="Q301" s="56">
        <f>VLOOKUP($A301,'2018'!$L$3:$P$371,Q$5,FALSE)</f>
        <v>45.9</v>
      </c>
      <c r="R301" s="56">
        <f>VLOOKUP($A301,'2018'!$L$3:$P$371,R$5,FALSE)</f>
        <v>4.4219999999999997</v>
      </c>
      <c r="S301" s="56">
        <f>100*VLOOKUP($A301,'2018'!$L$3:$P$371,S$5,FALSE)</f>
        <v>9.629999999999999</v>
      </c>
      <c r="U301" s="56">
        <f>VLOOKUP($A301,'2019'!$L$3:$P$371,U$5,FALSE)</f>
        <v>46.18</v>
      </c>
      <c r="V301" s="56">
        <f>VLOOKUP($A301,'2019'!$L$3:$P$371,V$5,FALSE)</f>
        <v>4.4240000000000004</v>
      </c>
      <c r="W301" s="56">
        <f>100*VLOOKUP($A301,'2019'!$L$3:$P$371,W$5,FALSE)</f>
        <v>9.58</v>
      </c>
      <c r="Y301" s="56">
        <f>VLOOKUP($A301,'2020'!$C$3:$G$385,Y$5,FALSE)</f>
        <v>46.34</v>
      </c>
      <c r="Z301" s="56">
        <f>VLOOKUP($A301,'2020'!$C$3:$G$385,Z$5,FALSE)</f>
        <v>4.2309999999999999</v>
      </c>
      <c r="AA301" s="56">
        <f>100*VLOOKUP($A301,'2020'!$C$3:$G$385,AA$5,FALSE)</f>
        <v>9.1300000000000008</v>
      </c>
      <c r="AC301" s="56">
        <f>VLOOKUP($A301,'2021'!$C$3:$G$385,AC$5,FALSE)</f>
        <v>46.71</v>
      </c>
      <c r="AD301" s="56">
        <f>VLOOKUP($A301,'2021'!$C$3:$G$385,AD$5,FALSE)</f>
        <v>4.407</v>
      </c>
      <c r="AE301" s="56">
        <f>100*VLOOKUP($A301,'2021'!$C$3:$G$385,AE$5,FALSE)</f>
        <v>9.43</v>
      </c>
      <c r="AG301" s="56">
        <f>VLOOKUP($A301,'2022'!$C$3:$G$385,AG$5,FALSE)</f>
        <v>47.17</v>
      </c>
      <c r="AH301" s="56">
        <f>VLOOKUP($A301,'2022'!$C$3:$G$385,AH$5,FALSE)</f>
        <v>4.7770000000000001</v>
      </c>
      <c r="AI301" s="56">
        <f>100*VLOOKUP($A301,'2022'!$C$3:$G$385,AI$5,FALSE)</f>
        <v>10.130000000000001</v>
      </c>
    </row>
    <row r="302" spans="1:35" x14ac:dyDescent="0.3">
      <c r="A302" t="s">
        <v>319</v>
      </c>
      <c r="B302" t="str">
        <f>VLOOKUP(A302,class!A$1:B$455,2,FALSE)</f>
        <v>Shire District</v>
      </c>
      <c r="C302" t="str">
        <f>IF(B302="Shire District",VLOOKUP(A302,counties!A$2:B$271,2,FALSE),"")</f>
        <v>West Sussex</v>
      </c>
      <c r="D302" t="str">
        <f>VLOOKUP($A302,classifications!$A$3:$C$340,3,FALSE)</f>
        <v>Predominantly Urban</v>
      </c>
      <c r="E302" s="56">
        <f>VLOOKUP($A302,'2015'!$L$3:$P$372,E$5,FALSE)</f>
        <v>48.87</v>
      </c>
      <c r="F302" s="56">
        <f>VLOOKUP($A302,'2015'!$L$3:$P$372,F$5,FALSE)</f>
        <v>6.6550000000000002</v>
      </c>
      <c r="G302" s="56">
        <f>100*VLOOKUP($A302,'2015'!$L$3:$P$372,G$5,FALSE)</f>
        <v>13.62</v>
      </c>
      <c r="I302" s="56">
        <f>VLOOKUP($A302,'2016'!$L$3:$P$371,I$5,FALSE)</f>
        <v>49.26</v>
      </c>
      <c r="J302" s="56">
        <f>VLOOKUP($A302,'2016'!$L$3:$P$371,J$5,FALSE)</f>
        <v>6.306</v>
      </c>
      <c r="K302" s="56">
        <f>100*VLOOKUP($A302,'2016'!$L$3:$P$371,K$5,FALSE)</f>
        <v>12.8</v>
      </c>
      <c r="M302" s="56">
        <f>VLOOKUP($A302,'2017'!$L$3:$P$371,M$5,FALSE)</f>
        <v>49.66</v>
      </c>
      <c r="N302" s="56">
        <f>VLOOKUP($A302,'2017'!$L$3:$P$371,N$5,FALSE)</f>
        <v>6.3019999999999996</v>
      </c>
      <c r="O302" s="56">
        <f>100*VLOOKUP($A302,'2017'!$L$3:$P$371,O$5,FALSE)</f>
        <v>12.690000000000001</v>
      </c>
      <c r="Q302" s="56">
        <f>VLOOKUP($A302,'2018'!$L$3:$P$371,Q$5,FALSE)</f>
        <v>50.02</v>
      </c>
      <c r="R302" s="56">
        <f>VLOOKUP($A302,'2018'!$L$3:$P$371,R$5,FALSE)</f>
        <v>6.2809999999999997</v>
      </c>
      <c r="S302" s="56">
        <f>100*VLOOKUP($A302,'2018'!$L$3:$P$371,S$5,FALSE)</f>
        <v>12.559999999999999</v>
      </c>
      <c r="U302" s="56">
        <f>VLOOKUP($A302,'2019'!$L$3:$P$371,U$5,FALSE)</f>
        <v>50.46</v>
      </c>
      <c r="V302" s="56">
        <f>VLOOKUP($A302,'2019'!$L$3:$P$371,V$5,FALSE)</f>
        <v>6.633</v>
      </c>
      <c r="W302" s="56">
        <f>100*VLOOKUP($A302,'2019'!$L$3:$P$371,W$5,FALSE)</f>
        <v>13.15</v>
      </c>
      <c r="Y302" s="56">
        <f>VLOOKUP($A302,'2020'!$C$3:$G$385,Y$5,FALSE)</f>
        <v>50.89</v>
      </c>
      <c r="Z302" s="56">
        <f>VLOOKUP($A302,'2020'!$C$3:$G$385,Z$5,FALSE)</f>
        <v>6.9779999999999998</v>
      </c>
      <c r="AA302" s="56">
        <f>100*VLOOKUP($A302,'2020'!$C$3:$G$385,AA$5,FALSE)</f>
        <v>13.71</v>
      </c>
      <c r="AC302" s="56">
        <f>VLOOKUP($A302,'2021'!$C$3:$G$385,AC$5,FALSE)</f>
        <v>51.1</v>
      </c>
      <c r="AD302" s="56">
        <f>VLOOKUP($A302,'2021'!$C$3:$G$385,AD$5,FALSE)</f>
        <v>7.16</v>
      </c>
      <c r="AE302" s="56">
        <f>100*VLOOKUP($A302,'2021'!$C$3:$G$385,AE$5,FALSE)</f>
        <v>14.01</v>
      </c>
      <c r="AG302" s="56">
        <f>VLOOKUP($A302,'2022'!$C$3:$G$385,AG$5,FALSE)</f>
        <v>51.33</v>
      </c>
      <c r="AH302" s="56">
        <f>VLOOKUP($A302,'2022'!$C$3:$G$385,AH$5,FALSE)</f>
        <v>7.1349999999999998</v>
      </c>
      <c r="AI302" s="56">
        <f>100*VLOOKUP($A302,'2022'!$C$3:$G$385,AI$5,FALSE)</f>
        <v>13.900000000000002</v>
      </c>
    </row>
    <row r="303" spans="1:35" x14ac:dyDescent="0.3">
      <c r="A303" t="s">
        <v>112</v>
      </c>
      <c r="B303" t="str">
        <f>VLOOKUP(A303,class!A$1:B$455,2,FALSE)</f>
        <v>Shire District</v>
      </c>
      <c r="C303" t="str">
        <f>IF(B303="Shire District",VLOOKUP(A303,counties!A$2:B$271,2,FALSE),"")</f>
        <v>Worcestershire</v>
      </c>
      <c r="D303" t="str">
        <f>VLOOKUP($A303,classifications!$A$3:$C$340,3,FALSE)</f>
        <v>Predominantly Rural</v>
      </c>
      <c r="E303" s="56">
        <f>VLOOKUP($A303,'2015'!$L$3:$P$372,E$5,FALSE)</f>
        <v>53.66</v>
      </c>
      <c r="F303" s="56">
        <f>VLOOKUP($A303,'2015'!$L$3:$P$372,F$5,FALSE)</f>
        <v>14.134</v>
      </c>
      <c r="G303" s="56">
        <f>100*VLOOKUP($A303,'2015'!$L$3:$P$372,G$5,FALSE)</f>
        <v>26.340000000000003</v>
      </c>
      <c r="I303" s="56">
        <f>VLOOKUP($A303,'2016'!$L$3:$P$371,I$5,FALSE)</f>
        <v>54.66</v>
      </c>
      <c r="J303" s="56">
        <f>VLOOKUP($A303,'2016'!$L$3:$P$371,J$5,FALSE)</f>
        <v>13.662000000000001</v>
      </c>
      <c r="K303" s="56">
        <f>100*VLOOKUP($A303,'2016'!$L$3:$P$371,K$5,FALSE)</f>
        <v>24.990000000000002</v>
      </c>
      <c r="M303" s="56">
        <f>VLOOKUP($A303,'2017'!$L$3:$P$371,M$5,FALSE)</f>
        <v>55.62</v>
      </c>
      <c r="N303" s="56">
        <f>VLOOKUP($A303,'2017'!$L$3:$P$371,N$5,FALSE)</f>
        <v>13.513999999999999</v>
      </c>
      <c r="O303" s="56">
        <f>100*VLOOKUP($A303,'2017'!$L$3:$P$371,O$5,FALSE)</f>
        <v>24.3</v>
      </c>
      <c r="Q303" s="56">
        <f>VLOOKUP($A303,'2018'!$L$3:$P$371,Q$5,FALSE)</f>
        <v>56.54</v>
      </c>
      <c r="R303" s="56">
        <f>VLOOKUP($A303,'2018'!$L$3:$P$371,R$5,FALSE)</f>
        <v>12.946</v>
      </c>
      <c r="S303" s="56">
        <f>100*VLOOKUP($A303,'2018'!$L$3:$P$371,S$5,FALSE)</f>
        <v>22.900000000000002</v>
      </c>
      <c r="U303" s="56">
        <f>VLOOKUP($A303,'2019'!$L$3:$P$371,U$5,FALSE)</f>
        <v>57.65</v>
      </c>
      <c r="V303" s="56">
        <f>VLOOKUP($A303,'2019'!$L$3:$P$371,V$5,FALSE)</f>
        <v>13.443</v>
      </c>
      <c r="W303" s="56">
        <f>100*VLOOKUP($A303,'2019'!$L$3:$P$371,W$5,FALSE)</f>
        <v>23.32</v>
      </c>
      <c r="Y303" s="56">
        <f>VLOOKUP($A303,'2020'!$C$3:$G$385,Y$5,FALSE)</f>
        <v>58.88</v>
      </c>
      <c r="Z303" s="56">
        <f>VLOOKUP($A303,'2020'!$C$3:$G$385,Z$5,FALSE)</f>
        <v>14.186999999999999</v>
      </c>
      <c r="AA303" s="56">
        <f>100*VLOOKUP($A303,'2020'!$C$3:$G$385,AA$5,FALSE)</f>
        <v>24.09</v>
      </c>
      <c r="AC303" s="56">
        <f>VLOOKUP($A303,'2021'!$C$3:$G$385,AC$5,FALSE)</f>
        <v>59.58</v>
      </c>
      <c r="AD303" s="56">
        <f>VLOOKUP($A303,'2021'!$C$3:$G$385,AD$5,FALSE)</f>
        <v>13.991</v>
      </c>
      <c r="AE303" s="56">
        <f>100*VLOOKUP($A303,'2021'!$C$3:$G$385,AE$5,FALSE)</f>
        <v>23.48</v>
      </c>
      <c r="AG303" s="56">
        <f>VLOOKUP($A303,'2022'!$C$3:$G$385,AG$5,FALSE)</f>
        <v>60.38</v>
      </c>
      <c r="AH303" s="56">
        <f>VLOOKUP($A303,'2022'!$C$3:$G$385,AH$5,FALSE)</f>
        <v>14.138999999999999</v>
      </c>
      <c r="AI303" s="56">
        <f>100*VLOOKUP($A303,'2022'!$C$3:$G$385,AI$5,FALSE)</f>
        <v>23.419999999999998</v>
      </c>
    </row>
    <row r="304" spans="1:35" x14ac:dyDescent="0.3">
      <c r="A304" t="s">
        <v>264</v>
      </c>
      <c r="B304" t="str">
        <f>VLOOKUP(A304,class!A$1:B$455,2,FALSE)</f>
        <v>Shire District</v>
      </c>
      <c r="C304" t="str">
        <f>IF(B304="Shire District",VLOOKUP(A304,counties!A$2:B$271,2,FALSE),"")</f>
        <v>Lancashire</v>
      </c>
      <c r="D304" t="str">
        <f>VLOOKUP($A304,classifications!$A$3:$C$340,3,FALSE)</f>
        <v>Predominantly Rural</v>
      </c>
      <c r="E304" s="56">
        <f>VLOOKUP($A304,'2015'!$L$3:$P$372,E$5,FALSE)</f>
        <v>51.07</v>
      </c>
      <c r="F304" s="56">
        <f>VLOOKUP($A304,'2015'!$L$3:$P$372,F$5,FALSE)</f>
        <v>6.0919999999999996</v>
      </c>
      <c r="G304" s="56">
        <f>100*VLOOKUP($A304,'2015'!$L$3:$P$372,G$5,FALSE)</f>
        <v>11.93</v>
      </c>
      <c r="I304" s="56">
        <f>VLOOKUP($A304,'2016'!$L$3:$P$371,I$5,FALSE)</f>
        <v>51.38</v>
      </c>
      <c r="J304" s="56">
        <f>VLOOKUP($A304,'2016'!$L$3:$P$371,J$5,FALSE)</f>
        <v>5.6459999999999999</v>
      </c>
      <c r="K304" s="56">
        <f>100*VLOOKUP($A304,'2016'!$L$3:$P$371,K$5,FALSE)</f>
        <v>10.99</v>
      </c>
      <c r="M304" s="56">
        <f>VLOOKUP($A304,'2017'!$L$3:$P$371,M$5,FALSE)</f>
        <v>51.83</v>
      </c>
      <c r="N304" s="56">
        <f>VLOOKUP($A304,'2017'!$L$3:$P$371,N$5,FALSE)</f>
        <v>5.8620000000000001</v>
      </c>
      <c r="O304" s="56">
        <f>100*VLOOKUP($A304,'2017'!$L$3:$P$371,O$5,FALSE)</f>
        <v>11.31</v>
      </c>
      <c r="Q304" s="56">
        <f>VLOOKUP($A304,'2018'!$L$3:$P$371,Q$5,FALSE)</f>
        <v>52.24</v>
      </c>
      <c r="R304" s="56">
        <f>VLOOKUP($A304,'2018'!$L$3:$P$371,R$5,FALSE)</f>
        <v>5.2160000000000002</v>
      </c>
      <c r="S304" s="56">
        <f>100*VLOOKUP($A304,'2018'!$L$3:$P$371,S$5,FALSE)</f>
        <v>9.98</v>
      </c>
      <c r="U304" s="56">
        <f>VLOOKUP($A304,'2019'!$L$3:$P$371,U$5,FALSE)</f>
        <v>52.58</v>
      </c>
      <c r="V304" s="56">
        <f>VLOOKUP($A304,'2019'!$L$3:$P$371,V$5,FALSE)</f>
        <v>4.9279999999999999</v>
      </c>
      <c r="W304" s="56">
        <f>100*VLOOKUP($A304,'2019'!$L$3:$P$371,W$5,FALSE)</f>
        <v>9.370000000000001</v>
      </c>
      <c r="Y304" s="56">
        <f>VLOOKUP($A304,'2020'!$C$3:$G$385,Y$5,FALSE)</f>
        <v>52.97</v>
      </c>
      <c r="Z304" s="56">
        <f>VLOOKUP($A304,'2020'!$C$3:$G$385,Z$5,FALSE)</f>
        <v>4.9509999999999996</v>
      </c>
      <c r="AA304" s="56">
        <f>100*VLOOKUP($A304,'2020'!$C$3:$G$385,AA$5,FALSE)</f>
        <v>9.35</v>
      </c>
      <c r="AC304" s="56">
        <f>VLOOKUP($A304,'2021'!$C$3:$G$385,AC$5,FALSE)</f>
        <v>53.47</v>
      </c>
      <c r="AD304" s="56">
        <f>VLOOKUP($A304,'2021'!$C$3:$G$385,AD$5,FALSE)</f>
        <v>4.7729999999999997</v>
      </c>
      <c r="AE304" s="56">
        <f>100*VLOOKUP($A304,'2021'!$C$3:$G$385,AE$5,FALSE)</f>
        <v>8.93</v>
      </c>
      <c r="AG304" s="56">
        <f>VLOOKUP($A304,'2022'!$C$3:$G$385,AG$5,FALSE)</f>
        <v>54.19</v>
      </c>
      <c r="AH304" s="56">
        <f>VLOOKUP($A304,'2022'!$C$3:$G$385,AH$5,FALSE)</f>
        <v>4.7779999999999996</v>
      </c>
      <c r="AI304" s="56">
        <f>100*VLOOKUP($A304,'2022'!$C$3:$G$385,AI$5,FALSE)</f>
        <v>8.82</v>
      </c>
    </row>
    <row r="305" spans="1:35" x14ac:dyDescent="0.3">
      <c r="A305" t="s">
        <v>323</v>
      </c>
      <c r="B305" t="str">
        <f>VLOOKUP(A305,class!A$1:B$455,2,FALSE)</f>
        <v>Shire District</v>
      </c>
      <c r="C305" t="str">
        <f>IF(B305="Shire District",VLOOKUP(A305,counties!A$2:B$271,2,FALSE),"")</f>
        <v>Worcestershire</v>
      </c>
      <c r="D305" t="str">
        <f>VLOOKUP($A305,classifications!$A$3:$C$340,3,FALSE)</f>
        <v>Urban with Significant Rural</v>
      </c>
      <c r="E305" s="56">
        <f>VLOOKUP($A305,'2015'!$L$3:$P$372,E$5,FALSE)</f>
        <v>46.03</v>
      </c>
      <c r="F305" s="56">
        <f>VLOOKUP($A305,'2015'!$L$3:$P$372,F$5,FALSE)</f>
        <v>6.7530000000000001</v>
      </c>
      <c r="G305" s="56">
        <f>100*VLOOKUP($A305,'2015'!$L$3:$P$372,G$5,FALSE)</f>
        <v>14.67</v>
      </c>
      <c r="I305" s="56">
        <f>VLOOKUP($A305,'2016'!$L$3:$P$371,I$5,FALSE)</f>
        <v>46.41</v>
      </c>
      <c r="J305" s="56">
        <f>VLOOKUP($A305,'2016'!$L$3:$P$371,J$5,FALSE)</f>
        <v>6.9130000000000003</v>
      </c>
      <c r="K305" s="56">
        <f>100*VLOOKUP($A305,'2016'!$L$3:$P$371,K$5,FALSE)</f>
        <v>14.899999999999999</v>
      </c>
      <c r="M305" s="56">
        <f>VLOOKUP($A305,'2017'!$L$3:$P$371,M$5,FALSE)</f>
        <v>46.6</v>
      </c>
      <c r="N305" s="56">
        <f>VLOOKUP($A305,'2017'!$L$3:$P$371,N$5,FALSE)</f>
        <v>6.93</v>
      </c>
      <c r="O305" s="56">
        <f>100*VLOOKUP($A305,'2017'!$L$3:$P$371,O$5,FALSE)</f>
        <v>14.87</v>
      </c>
      <c r="Q305" s="56">
        <f>VLOOKUP($A305,'2018'!$L$3:$P$371,Q$5,FALSE)</f>
        <v>46.79</v>
      </c>
      <c r="R305" s="56">
        <f>VLOOKUP($A305,'2018'!$L$3:$P$371,R$5,FALSE)</f>
        <v>6.9909999999999997</v>
      </c>
      <c r="S305" s="56">
        <f>100*VLOOKUP($A305,'2018'!$L$3:$P$371,S$5,FALSE)</f>
        <v>14.940000000000001</v>
      </c>
      <c r="U305" s="56">
        <f>VLOOKUP($A305,'2019'!$L$3:$P$371,U$5,FALSE)</f>
        <v>47.02</v>
      </c>
      <c r="V305" s="56">
        <f>VLOOKUP($A305,'2019'!$L$3:$P$371,V$5,FALSE)</f>
        <v>6.9749999999999996</v>
      </c>
      <c r="W305" s="56">
        <f>100*VLOOKUP($A305,'2019'!$L$3:$P$371,W$5,FALSE)</f>
        <v>14.829999999999998</v>
      </c>
      <c r="Y305" s="56">
        <f>VLOOKUP($A305,'2020'!$C$3:$G$385,Y$5,FALSE)</f>
        <v>47.18</v>
      </c>
      <c r="Z305" s="56">
        <f>VLOOKUP($A305,'2020'!$C$3:$G$385,Z$5,FALSE)</f>
        <v>6.7530000000000001</v>
      </c>
      <c r="AA305" s="56">
        <f>100*VLOOKUP($A305,'2020'!$C$3:$G$385,AA$5,FALSE)</f>
        <v>14.31</v>
      </c>
      <c r="AC305" s="56">
        <f>VLOOKUP($A305,'2021'!$C$3:$G$385,AC$5,FALSE)</f>
        <v>47.48</v>
      </c>
      <c r="AD305" s="56">
        <f>VLOOKUP($A305,'2021'!$C$3:$G$385,AD$5,FALSE)</f>
        <v>6.5810000000000004</v>
      </c>
      <c r="AE305" s="56">
        <f>100*VLOOKUP($A305,'2021'!$C$3:$G$385,AE$5,FALSE)</f>
        <v>13.86</v>
      </c>
      <c r="AG305" s="56">
        <f>VLOOKUP($A305,'2022'!$C$3:$G$385,AG$5,FALSE)</f>
        <v>47.89</v>
      </c>
      <c r="AH305" s="56">
        <f>VLOOKUP($A305,'2022'!$C$3:$G$385,AH$5,FALSE)</f>
        <v>6.7290000000000001</v>
      </c>
      <c r="AI305" s="56">
        <f>100*VLOOKUP($A305,'2022'!$C$3:$G$385,AI$5,FALSE)</f>
        <v>14.05</v>
      </c>
    </row>
    <row r="306" spans="1:35" x14ac:dyDescent="0.3">
      <c r="A306" t="s">
        <v>143</v>
      </c>
      <c r="B306" t="str">
        <f>VLOOKUP(A306,class!A$1:B$455,2,FALSE)</f>
        <v>Unitary Authority</v>
      </c>
      <c r="C306" t="str">
        <f>IF(B306="Shire District",VLOOKUP(A306,counties!A$2:B$271,2,FALSE),"")</f>
        <v/>
      </c>
      <c r="D306" t="str">
        <f>VLOOKUP($A306,classifications!$A$3:$C$340,3,FALSE)</f>
        <v>Predominantly Urban</v>
      </c>
      <c r="E306" s="56">
        <f>VLOOKUP($A306,'2015'!$L$3:$P$372,E$5,FALSE)</f>
        <v>87.08</v>
      </c>
      <c r="F306" s="56">
        <f>VLOOKUP($A306,'2015'!$L$3:$P$372,F$5,FALSE)</f>
        <v>8.3290000000000006</v>
      </c>
      <c r="G306" s="56">
        <f>100*VLOOKUP($A306,'2015'!$L$3:$P$372,G$5,FALSE)</f>
        <v>9.56</v>
      </c>
      <c r="I306" s="56">
        <f>VLOOKUP($A306,'2016'!$L$3:$P$371,I$5,FALSE)</f>
        <v>87.51</v>
      </c>
      <c r="J306" s="56">
        <f>VLOOKUP($A306,'2016'!$L$3:$P$371,J$5,FALSE)</f>
        <v>8.3610000000000007</v>
      </c>
      <c r="K306" s="56">
        <f>100*VLOOKUP($A306,'2016'!$L$3:$P$371,K$5,FALSE)</f>
        <v>9.5500000000000007</v>
      </c>
      <c r="M306" s="56">
        <f>VLOOKUP($A306,'2017'!$L$3:$P$371,M$5,FALSE)</f>
        <v>89.14</v>
      </c>
      <c r="N306" s="56">
        <f>VLOOKUP($A306,'2017'!$L$3:$P$371,N$5,FALSE)</f>
        <v>9.6969999999999992</v>
      </c>
      <c r="O306" s="56">
        <f>100*VLOOKUP($A306,'2017'!$L$3:$P$371,O$5,FALSE)</f>
        <v>10.879999999999999</v>
      </c>
      <c r="Q306" s="56">
        <f>VLOOKUP($A306,'2018'!$L$3:$P$371,Q$5,FALSE)</f>
        <v>90.37</v>
      </c>
      <c r="R306" s="56">
        <f>VLOOKUP($A306,'2018'!$L$3:$P$371,R$5,FALSE)</f>
        <v>10.608000000000001</v>
      </c>
      <c r="S306" s="56">
        <f>100*VLOOKUP($A306,'2018'!$L$3:$P$371,S$5,FALSE)</f>
        <v>11.74</v>
      </c>
      <c r="U306" s="56">
        <f>VLOOKUP($A306,'2019'!$L$3:$P$371,U$5,FALSE)</f>
        <v>90.83</v>
      </c>
      <c r="V306" s="56">
        <f>VLOOKUP($A306,'2019'!$L$3:$P$371,V$5,FALSE)</f>
        <v>10.663</v>
      </c>
      <c r="W306" s="56">
        <f>100*VLOOKUP($A306,'2019'!$L$3:$P$371,W$5,FALSE)</f>
        <v>11.74</v>
      </c>
      <c r="Y306" s="56">
        <f>VLOOKUP($A306,'2020'!$C$3:$G$385,Y$5,FALSE)</f>
        <v>91.33</v>
      </c>
      <c r="Z306" s="56">
        <f>VLOOKUP($A306,'2020'!$C$3:$G$385,Z$5,FALSE)</f>
        <v>10.815</v>
      </c>
      <c r="AA306" s="56">
        <f>100*VLOOKUP($A306,'2020'!$C$3:$G$385,AA$5,FALSE)</f>
        <v>11.84</v>
      </c>
      <c r="AC306" s="56">
        <f>VLOOKUP($A306,'2021'!$C$3:$G$385,AC$5,FALSE)</f>
        <v>91.82</v>
      </c>
      <c r="AD306" s="56">
        <f>VLOOKUP($A306,'2021'!$C$3:$G$385,AD$5,FALSE)</f>
        <v>11.122999999999999</v>
      </c>
      <c r="AE306" s="56">
        <f>100*VLOOKUP($A306,'2021'!$C$3:$G$385,AE$5,FALSE)</f>
        <v>12.11</v>
      </c>
      <c r="AG306" s="56">
        <f>VLOOKUP($A306,'2022'!$C$3:$G$385,AG$5,FALSE)</f>
        <v>92.19</v>
      </c>
      <c r="AH306" s="56">
        <f>VLOOKUP($A306,'2022'!$C$3:$G$385,AH$5,FALSE)</f>
        <v>11.291</v>
      </c>
      <c r="AI306" s="56">
        <f>100*VLOOKUP($A306,'2022'!$C$3:$G$385,AI$5,FALSE)</f>
        <v>12.25</v>
      </c>
    </row>
    <row r="309" spans="1:35" x14ac:dyDescent="0.3">
      <c r="A309" t="s">
        <v>124</v>
      </c>
      <c r="B309" t="str">
        <f>VLOOKUP(A309,class!A$1:B$455,2,FALSE)</f>
        <v>Shire County</v>
      </c>
      <c r="C309" t="str">
        <f>IF(B309="Shire District",VLOOKUP(A309,counties!A$2:B$271,2,FALSE),"")</f>
        <v/>
      </c>
      <c r="D309" t="str">
        <f>IFERROR(VLOOKUP($A309,classifications!$A$3:$C$336,3,FALSE),VLOOKUP($A309,classifications!I$2:K$34,3,FALSE))</f>
        <v>Predominantly Rural</v>
      </c>
      <c r="E309" s="56">
        <f>SUMIF($C$11:$C$306,$A309,E$11:E$306)</f>
        <v>272.39999999999998</v>
      </c>
      <c r="F309" s="56">
        <f>SUMIF($C$11:$C$306,$A309,F$11:F$306)</f>
        <v>61.939000000000007</v>
      </c>
      <c r="G309" s="56">
        <f t="shared" ref="G309:G330" si="0">100*F309/E309</f>
        <v>22.738252569750372</v>
      </c>
      <c r="I309" s="56">
        <f>SUMIF($C$11:$C$306,$A309,I$11:I$306)</f>
        <v>274.97000000000003</v>
      </c>
      <c r="J309" s="56">
        <f>SUMIF($C$11:$C$306,$A309,J$11:J$306)</f>
        <v>60.791000000000004</v>
      </c>
      <c r="K309" s="56">
        <f t="shared" ref="K309:K330" si="1">100*J309/I309</f>
        <v>22.108229988726041</v>
      </c>
      <c r="M309" s="56">
        <f>SUMIF($C$11:$C$306,$A309,M$11:M$306)</f>
        <v>278.64999999999998</v>
      </c>
      <c r="N309" s="56">
        <f>SUMIF($C$11:$C$306,$A309,N$11:N$306)</f>
        <v>61.965999999999994</v>
      </c>
      <c r="O309" s="56">
        <f t="shared" ref="O309:O330" si="2">100*N309/M309</f>
        <v>22.23793289072313</v>
      </c>
      <c r="Q309" s="56">
        <f>SUMIF($C$11:$C$306,$A309,Q$11:Q$306)</f>
        <v>281.94</v>
      </c>
      <c r="R309" s="56">
        <f>SUMIF($C$11:$C$306,$A309,R$11:R$306)</f>
        <v>60.207999999999998</v>
      </c>
      <c r="S309" s="56">
        <f t="shared" ref="S309:S330" si="3">100*R309/Q309</f>
        <v>21.354898205291907</v>
      </c>
      <c r="U309" s="56">
        <f>SUMIF($C$11:$C$306,$A309,U$11:U$306)</f>
        <v>285.39</v>
      </c>
      <c r="V309" s="56">
        <f>SUMIF($C$11:$C$306,$A309,V$11:V$306)</f>
        <v>60.945</v>
      </c>
      <c r="W309" s="56">
        <f t="shared" ref="W309:W330" si="4">100*V309/U309</f>
        <v>21.354987911279302</v>
      </c>
      <c r="Y309" s="56">
        <f>SUMIF($C$11:$C$306,$A309,Y$11:Y$306)</f>
        <v>289.23</v>
      </c>
      <c r="Z309" s="56">
        <f>SUMIF($C$11:$C$306,$A309,Z$11:Z$306)</f>
        <v>62.97</v>
      </c>
      <c r="AA309" s="56">
        <f t="shared" ref="AA309" si="5">100*Z309/Y309</f>
        <v>21.771600456384192</v>
      </c>
      <c r="AC309" s="56">
        <f>SUMIF($C$11:$C$306,$A309,AC$11:AC$306)</f>
        <v>292.48</v>
      </c>
      <c r="AD309" s="56">
        <f>SUMIF($C$11:$C$306,$A309,AD$11:AD$306)</f>
        <v>63.212999999999994</v>
      </c>
      <c r="AE309" s="56">
        <f t="shared" ref="AE309" si="6">100*AD309/AC309</f>
        <v>21.612759846827128</v>
      </c>
      <c r="AG309" s="56">
        <f>SUMIF($C$11:$C$306,$A309,AG$11:AG$306)</f>
        <v>296.13</v>
      </c>
      <c r="AH309" s="56">
        <f>SUMIF($C$11:$C$306,$A309,AH$11:AH$306)</f>
        <v>63.305999999999997</v>
      </c>
      <c r="AI309" s="56">
        <f t="shared" ref="AI309:AI338" si="7">100*AH309/AG309</f>
        <v>21.377773275250732</v>
      </c>
    </row>
    <row r="310" spans="1:35" x14ac:dyDescent="0.3">
      <c r="A310" t="s">
        <v>128</v>
      </c>
      <c r="B310" t="str">
        <f>VLOOKUP(A310,class!A$1:B$455,2,FALSE)</f>
        <v>Shire County</v>
      </c>
      <c r="C310" t="str">
        <f>IF(B310="Shire District",VLOOKUP(A310,counties!A$2:B$271,2,FALSE),"")</f>
        <v/>
      </c>
      <c r="D310" t="str">
        <f>IFERROR(VLOOKUP($A310,classifications!$A$3:$C$336,3,FALSE),VLOOKUP($A310,classifications!I$2:K$34,3,FALSE))</f>
        <v>Urban with Significant Rural</v>
      </c>
      <c r="E310" s="56">
        <f>SUMIF($C$11:$C$306,$A310,E$11:E$306)</f>
        <v>350.9</v>
      </c>
      <c r="F310" s="56">
        <f>SUMIF($C$11:$C$306,$A310,F$11:F$306)</f>
        <v>27.603999999999999</v>
      </c>
      <c r="G310" s="56">
        <f t="shared" si="0"/>
        <v>7.8666286691365066</v>
      </c>
      <c r="I310" s="56">
        <f>SUMIF($C$11:$C$306,$A310,I$11:I$306)</f>
        <v>353.45000000000005</v>
      </c>
      <c r="J310" s="56">
        <f>SUMIF($C$11:$C$306,$A310,J$11:J$306)</f>
        <v>25.625999999999998</v>
      </c>
      <c r="K310" s="56">
        <f t="shared" si="1"/>
        <v>7.2502475597679998</v>
      </c>
      <c r="M310" s="56">
        <f>SUMIF($C$11:$C$306,$A310,M$11:M$306)</f>
        <v>356.04</v>
      </c>
      <c r="N310" s="56">
        <f>SUMIF($C$11:$C$306,$A310,N$11:N$306)</f>
        <v>24.612000000000002</v>
      </c>
      <c r="O310" s="56">
        <f t="shared" si="2"/>
        <v>6.9127064374789358</v>
      </c>
      <c r="Q310" s="56">
        <f>SUMIF($C$11:$C$306,$A310,Q$11:Q$306)</f>
        <v>358.96000000000004</v>
      </c>
      <c r="R310" s="56">
        <f>SUMIF($C$11:$C$306,$A310,R$11:R$306)</f>
        <v>22.215000000000003</v>
      </c>
      <c r="S310" s="56">
        <f t="shared" si="3"/>
        <v>6.1887118341876537</v>
      </c>
      <c r="U310" s="56">
        <f>SUMIF($C$11:$C$306,$A310,U$11:U$306)</f>
        <v>362.53000000000003</v>
      </c>
      <c r="V310" s="56">
        <f>SUMIF($C$11:$C$306,$A310,V$11:V$306)</f>
        <v>22.234000000000002</v>
      </c>
      <c r="W310" s="56">
        <f t="shared" si="4"/>
        <v>6.133009681957355</v>
      </c>
      <c r="Y310" s="56">
        <f>SUMIF($C$11:$C$306,$A310,Y$11:Y$306)</f>
        <v>366.30999999999995</v>
      </c>
      <c r="Z310" s="56">
        <f>SUMIF($C$11:$C$306,$A310,Z$11:Z$306)</f>
        <v>22.512999999999998</v>
      </c>
      <c r="AA310" s="56">
        <f t="shared" ref="AA310:AA338" si="8">100*Z310/Y310</f>
        <v>6.1458873631623492</v>
      </c>
      <c r="AC310" s="56">
        <f>SUMIF($C$11:$C$306,$A310,AC$11:AC$306)</f>
        <v>369.57</v>
      </c>
      <c r="AD310" s="56">
        <f>SUMIF($C$11:$C$306,$A310,AD$11:AD$306)</f>
        <v>21.908999999999999</v>
      </c>
      <c r="AE310" s="56">
        <f t="shared" ref="AE310:AE338" si="9">100*AD310/AC310</f>
        <v>5.9282409286468063</v>
      </c>
      <c r="AG310" s="56">
        <f>SUMIF($C$11:$C$306,$A310,AG$11:AG$306)</f>
        <v>373.49000000000007</v>
      </c>
      <c r="AH310" s="56">
        <f>SUMIF($C$11:$C$306,$A310,AH$11:AH$306)</f>
        <v>22.13</v>
      </c>
      <c r="AI310" s="56">
        <f t="shared" si="7"/>
        <v>5.925192106883717</v>
      </c>
    </row>
    <row r="311" spans="1:35" x14ac:dyDescent="0.3">
      <c r="A311" t="s">
        <v>37</v>
      </c>
      <c r="B311" t="str">
        <f>VLOOKUP(A311,class!A$1:B$455,2,FALSE)</f>
        <v>Shire County</v>
      </c>
      <c r="C311" t="str">
        <f>IF(B311="Shire District",VLOOKUP(A311,counties!A$2:B$271,2,FALSE),"")</f>
        <v/>
      </c>
      <c r="D311" t="str">
        <f>IFERROR(VLOOKUP($A311,classifications!$A$3:$C$336,3,FALSE),VLOOKUP($A311,classifications!I$2:K$34,3,FALSE))</f>
        <v>Predominantly Rural</v>
      </c>
      <c r="E311" s="56">
        <f>SUMIF($C$11:$C$306,$A311,E$11:E$306)</f>
        <v>359.76</v>
      </c>
      <c r="F311" s="56">
        <f>SUMIF($C$11:$C$306,$A311,F$11:F$306)</f>
        <v>115.889</v>
      </c>
      <c r="G311" s="56">
        <f t="shared" si="0"/>
        <v>32.212864131643315</v>
      </c>
      <c r="I311" s="56">
        <f>SUMIF($C$11:$C$306,$A311,I$11:I$306)</f>
        <v>363.61999999999995</v>
      </c>
      <c r="J311" s="56">
        <f>SUMIF($C$11:$C$306,$A311,J$11:J$306)</f>
        <v>114.37499999999999</v>
      </c>
      <c r="K311" s="56">
        <f t="shared" si="1"/>
        <v>31.454540454320444</v>
      </c>
      <c r="M311" s="56">
        <f>SUMIF($C$11:$C$306,$A311,M$11:M$306)</f>
        <v>367.32</v>
      </c>
      <c r="N311" s="56">
        <f>SUMIF($C$11:$C$306,$A311,N$11:N$306)</f>
        <v>115.00699999999999</v>
      </c>
      <c r="O311" s="56">
        <f t="shared" si="2"/>
        <v>31.309757159969507</v>
      </c>
      <c r="Q311" s="56">
        <f>SUMIF($C$11:$C$306,$A311,Q$11:Q$306)</f>
        <v>371.38000000000005</v>
      </c>
      <c r="R311" s="56">
        <f>SUMIF($C$11:$C$306,$A311,R$11:R$306)</f>
        <v>114.91899999999998</v>
      </c>
      <c r="S311" s="56">
        <f t="shared" si="3"/>
        <v>30.943777263180561</v>
      </c>
      <c r="U311" s="56">
        <f>SUMIF($C$11:$C$306,$A311,U$11:U$306)</f>
        <v>374.95</v>
      </c>
      <c r="V311" s="56">
        <f>SUMIF($C$11:$C$306,$A311,V$11:V$306)</f>
        <v>115.35100000000001</v>
      </c>
      <c r="W311" s="56">
        <f t="shared" si="4"/>
        <v>30.764368582477669</v>
      </c>
      <c r="Y311" s="56">
        <f>SUMIF($C$11:$C$306,$A311,Y$11:Y$306)</f>
        <v>379.79999999999995</v>
      </c>
      <c r="Z311" s="56">
        <f>SUMIF($C$11:$C$306,$A311,Z$11:Z$306)</f>
        <v>118.27699999999999</v>
      </c>
      <c r="AA311" s="56">
        <f t="shared" si="8"/>
        <v>31.141916798314902</v>
      </c>
      <c r="AC311" s="56">
        <f>SUMIF($C$11:$C$306,$A311,AC$11:AC$306)</f>
        <v>383.31</v>
      </c>
      <c r="AD311" s="56">
        <f>SUMIF($C$11:$C$306,$A311,AD$11:AD$306)</f>
        <v>119.208</v>
      </c>
      <c r="AE311" s="56">
        <f t="shared" si="9"/>
        <v>31.099632151522265</v>
      </c>
      <c r="AG311" s="56">
        <f>SUMIF($C$11:$C$306,$A311,AG$11:AG$306)</f>
        <v>387.0200000000001</v>
      </c>
      <c r="AH311" s="56">
        <f>SUMIF($C$11:$C$306,$A311,AH$11:AH$306)</f>
        <v>120.476</v>
      </c>
      <c r="AI311" s="56">
        <f t="shared" si="7"/>
        <v>31.129140612888214</v>
      </c>
    </row>
    <row r="312" spans="1:35" x14ac:dyDescent="0.3">
      <c r="A312" t="s">
        <v>45</v>
      </c>
      <c r="B312" t="str">
        <f>VLOOKUP(A312,class!A$1:B$455,2,FALSE)</f>
        <v>Shire County</v>
      </c>
      <c r="C312" t="str">
        <f>IF(B312="Shire District",VLOOKUP(A312,counties!A$2:B$271,2,FALSE),"")</f>
        <v/>
      </c>
      <c r="D312" t="str">
        <f>IFERROR(VLOOKUP($A312,classifications!$A$3:$C$336,3,FALSE),VLOOKUP($A312,classifications!I$2:K$34,3,FALSE))</f>
        <v>Urban with Significant Rural</v>
      </c>
      <c r="E312" s="56">
        <f>SUMIF($C$11:$C$306,$A312,E$11:E$306)</f>
        <v>246.83999999999997</v>
      </c>
      <c r="F312" s="56">
        <f>SUMIF($C$11:$C$306,$A312,F$11:F$306)</f>
        <v>50.316999999999993</v>
      </c>
      <c r="G312" s="56">
        <f t="shared" si="0"/>
        <v>20.384459568951545</v>
      </c>
      <c r="I312" s="56">
        <f>SUMIF($C$11:$C$306,$A312,I$11:I$306)</f>
        <v>248.41000000000003</v>
      </c>
      <c r="J312" s="56">
        <f>SUMIF($C$11:$C$306,$A312,J$11:J$306)</f>
        <v>49.650999999999996</v>
      </c>
      <c r="K312" s="56">
        <f t="shared" si="1"/>
        <v>19.987520631214519</v>
      </c>
      <c r="M312" s="56">
        <f>SUMIF($C$11:$C$306,$A312,M$11:M$306)</f>
        <v>249.79000000000002</v>
      </c>
      <c r="N312" s="56">
        <f>SUMIF($C$11:$C$306,$A312,N$11:N$306)</f>
        <v>49.509</v>
      </c>
      <c r="O312" s="56">
        <f t="shared" si="2"/>
        <v>19.820249009167696</v>
      </c>
      <c r="Q312" s="56">
        <f>SUMIF($C$11:$C$306,$A312,Q$11:Q$306)</f>
        <v>251.08999999999997</v>
      </c>
      <c r="R312" s="56">
        <f>SUMIF($C$11:$C$306,$A312,R$11:R$306)</f>
        <v>48.74</v>
      </c>
      <c r="S312" s="56">
        <f t="shared" si="3"/>
        <v>19.411366442311525</v>
      </c>
      <c r="U312" s="56">
        <f>SUMIF($C$11:$C$306,$A312,U$11:U$306)</f>
        <v>252.57999999999998</v>
      </c>
      <c r="V312" s="56">
        <f>SUMIF($C$11:$C$306,$A312,V$11:V$306)</f>
        <v>48.265000000000001</v>
      </c>
      <c r="W312" s="56">
        <f t="shared" si="4"/>
        <v>19.108797212764273</v>
      </c>
      <c r="Y312" s="56">
        <f>SUMIF($C$11:$C$306,$A312,Y$11:Y$306)</f>
        <v>254.22</v>
      </c>
      <c r="Z312" s="56">
        <f>SUMIF($C$11:$C$306,$A312,Z$11:Z$306)</f>
        <v>48.695999999999998</v>
      </c>
      <c r="AA312" s="56">
        <f t="shared" si="8"/>
        <v>19.155062544253006</v>
      </c>
      <c r="AC312" s="56">
        <f>SUMIF($C$11:$C$306,$A312,AC$11:AC$306)</f>
        <v>256.01</v>
      </c>
      <c r="AD312" s="56">
        <f>SUMIF($C$11:$C$306,$A312,AD$11:AD$306)</f>
        <v>48.850999999999999</v>
      </c>
      <c r="AE312" s="56">
        <f t="shared" si="9"/>
        <v>19.081676497011838</v>
      </c>
      <c r="AG312" s="56">
        <f>SUMIF($C$11:$C$306,$A312,AG$11:AG$306)</f>
        <v>257.98</v>
      </c>
      <c r="AH312" s="56">
        <f>SUMIF($C$11:$C$306,$A312,AH$11:AH$306)</f>
        <v>49.244</v>
      </c>
      <c r="AI312" s="56">
        <f t="shared" si="7"/>
        <v>19.088301418714625</v>
      </c>
    </row>
    <row r="313" spans="1:35" x14ac:dyDescent="0.3">
      <c r="A313" t="s">
        <v>134</v>
      </c>
      <c r="B313" t="str">
        <f>VLOOKUP(A313,class!A$1:B$455,2,FALSE)</f>
        <v>Shire County</v>
      </c>
      <c r="C313" t="str">
        <f>IF(B313="Shire District",VLOOKUP(A313,counties!A$2:B$271,2,FALSE),"")</f>
        <v/>
      </c>
      <c r="D313" t="str">
        <f>IFERROR(VLOOKUP($A313,classifications!$A$3:$C$336,3,FALSE),VLOOKUP($A313,classifications!I$2:K$34,3,FALSE))</f>
        <v>Urban with Significant Rural</v>
      </c>
      <c r="E313" s="56">
        <f>SUMIF($C$11:$C$306,$A313,E$11:E$306)</f>
        <v>618.15</v>
      </c>
      <c r="F313" s="56">
        <f>SUMIF($C$11:$C$306,$A313,F$11:F$306)</f>
        <v>105.91300000000001</v>
      </c>
      <c r="G313" s="56">
        <f t="shared" si="0"/>
        <v>17.133867184340374</v>
      </c>
      <c r="I313" s="56">
        <f>SUMIF($C$11:$C$306,$A313,I$11:I$306)</f>
        <v>623.44000000000005</v>
      </c>
      <c r="J313" s="56">
        <f>SUMIF($C$11:$C$306,$A313,J$11:J$306)</f>
        <v>103.77500000000001</v>
      </c>
      <c r="K313" s="56">
        <f t="shared" si="1"/>
        <v>16.64554728602592</v>
      </c>
      <c r="M313" s="56">
        <f>SUMIF($C$11:$C$306,$A313,M$11:M$306)</f>
        <v>628.83000000000015</v>
      </c>
      <c r="N313" s="56">
        <f>SUMIF($C$11:$C$306,$A313,N$11:N$306)</f>
        <v>103.776</v>
      </c>
      <c r="O313" s="56">
        <f t="shared" si="2"/>
        <v>16.503029435618526</v>
      </c>
      <c r="Q313" s="56">
        <f>SUMIF($C$11:$C$306,$A313,Q$11:Q$306)</f>
        <v>634.56999999999994</v>
      </c>
      <c r="R313" s="56">
        <f>SUMIF($C$11:$C$306,$A313,R$11:R$306)</f>
        <v>102.11299999999999</v>
      </c>
      <c r="S313" s="56">
        <f t="shared" si="3"/>
        <v>16.091684132562207</v>
      </c>
      <c r="U313" s="56">
        <f>SUMIF($C$11:$C$306,$A313,U$11:U$306)</f>
        <v>640.02</v>
      </c>
      <c r="V313" s="56">
        <f>SUMIF($C$11:$C$306,$A313,V$11:V$306)</f>
        <v>102.35999999999999</v>
      </c>
      <c r="W313" s="56">
        <f t="shared" si="4"/>
        <v>15.993250210930906</v>
      </c>
      <c r="Y313" s="56">
        <f>SUMIF($C$11:$C$306,$A313,Y$11:Y$306)</f>
        <v>648.68999999999994</v>
      </c>
      <c r="Z313" s="56">
        <f>SUMIF($C$11:$C$306,$A313,Z$11:Z$306)</f>
        <v>106.88900000000001</v>
      </c>
      <c r="AA313" s="56">
        <f t="shared" si="8"/>
        <v>16.477670381846494</v>
      </c>
      <c r="AC313" s="56">
        <f>SUMIF($C$11:$C$306,$A313,AC$11:AC$306)</f>
        <v>654.03</v>
      </c>
      <c r="AD313" s="56">
        <f>SUMIF($C$11:$C$306,$A313,AD$11:AD$306)</f>
        <v>106.872</v>
      </c>
      <c r="AE313" s="56">
        <f t="shared" si="9"/>
        <v>16.340534837851475</v>
      </c>
      <c r="AG313" s="56">
        <f>SUMIF($C$11:$C$306,$A313,AG$11:AG$306)</f>
        <v>660.51</v>
      </c>
      <c r="AH313" s="56">
        <f>SUMIF($C$11:$C$306,$A313,AH$11:AH$306)</f>
        <v>107.768</v>
      </c>
      <c r="AI313" s="56">
        <f t="shared" si="7"/>
        <v>16.315877125251699</v>
      </c>
    </row>
    <row r="314" spans="1:35" x14ac:dyDescent="0.3">
      <c r="A314" t="s">
        <v>136</v>
      </c>
      <c r="B314" t="str">
        <f>VLOOKUP(A314,class!A$1:B$455,2,FALSE)</f>
        <v>Shire County</v>
      </c>
      <c r="C314" t="str">
        <f>IF(B314="Shire District",VLOOKUP(A314,counties!A$2:B$271,2,FALSE),"")</f>
        <v/>
      </c>
      <c r="D314" t="str">
        <f>IFERROR(VLOOKUP($A314,classifications!$A$3:$C$336,3,FALSE),VLOOKUP($A314,classifications!I$2:K$34,3,FALSE))</f>
        <v>Urban with Significant Rural</v>
      </c>
      <c r="E314" s="56">
        <f>SUMIF($C$11:$C$306,$A314,E$11:E$306)</f>
        <v>278.47000000000003</v>
      </c>
      <c r="F314" s="56">
        <f>SUMIF($C$11:$C$306,$A314,F$11:F$306)</f>
        <v>58.494000000000007</v>
      </c>
      <c r="G314" s="56">
        <f t="shared" si="0"/>
        <v>21.005494308184005</v>
      </c>
      <c r="I314" s="56">
        <f>SUMIF($C$11:$C$306,$A314,I$11:I$306)</f>
        <v>281.29000000000002</v>
      </c>
      <c r="J314" s="56">
        <f>SUMIF($C$11:$C$306,$A314,J$11:J$306)</f>
        <v>56.052000000000007</v>
      </c>
      <c r="K314" s="56">
        <f t="shared" si="1"/>
        <v>19.926765971061894</v>
      </c>
      <c r="M314" s="56">
        <f>SUMIF($C$11:$C$306,$A314,M$11:M$306)</f>
        <v>284.76</v>
      </c>
      <c r="N314" s="56">
        <f>SUMIF($C$11:$C$306,$A314,N$11:N$306)</f>
        <v>56.466000000000001</v>
      </c>
      <c r="O314" s="56">
        <f t="shared" si="2"/>
        <v>19.829329962073327</v>
      </c>
      <c r="Q314" s="56">
        <f>SUMIF($C$11:$C$306,$A314,Q$11:Q$306)</f>
        <v>288</v>
      </c>
      <c r="R314" s="56">
        <f>SUMIF($C$11:$C$306,$A314,R$11:R$306)</f>
        <v>54.928000000000004</v>
      </c>
      <c r="S314" s="56">
        <f t="shared" si="3"/>
        <v>19.072222222222223</v>
      </c>
      <c r="U314" s="56">
        <f>SUMIF($C$11:$C$306,$A314,U$11:U$306)</f>
        <v>291</v>
      </c>
      <c r="V314" s="56">
        <f>SUMIF($C$11:$C$306,$A314,V$11:V$306)</f>
        <v>55.283000000000001</v>
      </c>
      <c r="W314" s="56">
        <f t="shared" si="4"/>
        <v>18.997594501718215</v>
      </c>
      <c r="Y314" s="56">
        <f>SUMIF($C$11:$C$306,$A314,Y$11:Y$306)</f>
        <v>294.35000000000002</v>
      </c>
      <c r="Z314" s="56">
        <f>SUMIF($C$11:$C$306,$A314,Z$11:Z$306)</f>
        <v>56.834000000000003</v>
      </c>
      <c r="AA314" s="56">
        <f t="shared" si="8"/>
        <v>19.308306437914048</v>
      </c>
      <c r="AC314" s="56">
        <f>SUMIF($C$11:$C$306,$A314,AC$11:AC$306)</f>
        <v>296.41000000000003</v>
      </c>
      <c r="AD314" s="56">
        <f>SUMIF($C$11:$C$306,$A314,AD$11:AD$306)</f>
        <v>55.986000000000004</v>
      </c>
      <c r="AE314" s="56">
        <f t="shared" si="9"/>
        <v>18.888026719746296</v>
      </c>
      <c r="AG314" s="56">
        <f>SUMIF($C$11:$C$306,$A314,AG$11:AG$306)</f>
        <v>299.11</v>
      </c>
      <c r="AH314" s="56">
        <f>SUMIF($C$11:$C$306,$A314,AH$11:AH$306)</f>
        <v>56.393000000000001</v>
      </c>
      <c r="AI314" s="56">
        <f t="shared" si="7"/>
        <v>18.853599010397513</v>
      </c>
    </row>
    <row r="315" spans="1:35" x14ac:dyDescent="0.3">
      <c r="A315" t="s">
        <v>49</v>
      </c>
      <c r="B315" t="str">
        <f>VLOOKUP(A315,class!A$1:B$455,2,FALSE)</f>
        <v>Shire County</v>
      </c>
      <c r="C315" t="str">
        <f>IF(B315="Shire District",VLOOKUP(A315,counties!A$2:B$271,2,FALSE),"")</f>
        <v/>
      </c>
      <c r="D315" t="str">
        <f>IFERROR(VLOOKUP($A315,classifications!$A$3:$C$336,3,FALSE),VLOOKUP($A315,classifications!I$2:K$34,3,FALSE))</f>
        <v>Urban with Significant Rural</v>
      </c>
      <c r="E315" s="56">
        <f>SUMIF($C$11:$C$306,$A315,E$11:E$306)</f>
        <v>575.55000000000007</v>
      </c>
      <c r="F315" s="56">
        <f>SUMIF($C$11:$C$306,$A315,F$11:F$306)</f>
        <v>84.394999999999996</v>
      </c>
      <c r="G315" s="56">
        <f t="shared" si="0"/>
        <v>14.663365476500736</v>
      </c>
      <c r="I315" s="56">
        <f>SUMIF($C$11:$C$306,$A315,I$11:I$306)</f>
        <v>580.56000000000006</v>
      </c>
      <c r="J315" s="56">
        <f>SUMIF($C$11:$C$306,$A315,J$11:J$306)</f>
        <v>78.457000000000008</v>
      </c>
      <c r="K315" s="56">
        <f t="shared" si="1"/>
        <v>13.514020945294199</v>
      </c>
      <c r="M315" s="56">
        <f>SUMIF($C$11:$C$306,$A315,M$11:M$306)</f>
        <v>585.84999999999991</v>
      </c>
      <c r="N315" s="56">
        <f>SUMIF($C$11:$C$306,$A315,N$11:N$306)</f>
        <v>77.664000000000001</v>
      </c>
      <c r="O315" s="56">
        <f t="shared" si="2"/>
        <v>13.256635657591536</v>
      </c>
      <c r="Q315" s="56">
        <f>SUMIF($C$11:$C$306,$A315,Q$11:Q$306)</f>
        <v>591.63</v>
      </c>
      <c r="R315" s="56">
        <f>SUMIF($C$11:$C$306,$A315,R$11:R$306)</f>
        <v>75.623000000000005</v>
      </c>
      <c r="S315" s="56">
        <f t="shared" si="3"/>
        <v>12.782144245558881</v>
      </c>
      <c r="U315" s="56">
        <f>SUMIF($C$11:$C$306,$A315,U$11:U$306)</f>
        <v>598.41999999999996</v>
      </c>
      <c r="V315" s="56">
        <f>SUMIF($C$11:$C$306,$A315,V$11:V$306)</f>
        <v>76.319000000000003</v>
      </c>
      <c r="W315" s="56">
        <f t="shared" si="4"/>
        <v>12.753417332308414</v>
      </c>
      <c r="Y315" s="56">
        <f>SUMIF($C$11:$C$306,$A315,Y$11:Y$306)</f>
        <v>606.33000000000004</v>
      </c>
      <c r="Z315" s="56">
        <f>SUMIF($C$11:$C$306,$A315,Z$11:Z$306)</f>
        <v>80.040000000000006</v>
      </c>
      <c r="AA315" s="56">
        <f t="shared" si="8"/>
        <v>13.200732274503984</v>
      </c>
      <c r="AC315" s="56">
        <f>SUMIF($C$11:$C$306,$A315,AC$11:AC$306)</f>
        <v>612.1</v>
      </c>
      <c r="AD315" s="56">
        <f>SUMIF($C$11:$C$306,$A315,AD$11:AD$306)</f>
        <v>81.152000000000001</v>
      </c>
      <c r="AE315" s="56">
        <f t="shared" si="9"/>
        <v>13.257964384904426</v>
      </c>
      <c r="AG315" s="56">
        <f>SUMIF($C$11:$C$306,$A315,AG$11:AG$306)</f>
        <v>618.15</v>
      </c>
      <c r="AH315" s="56">
        <f>SUMIF($C$11:$C$306,$A315,AH$11:AH$306)</f>
        <v>83.695999999999984</v>
      </c>
      <c r="AI315" s="56">
        <f t="shared" si="7"/>
        <v>13.53975572272102</v>
      </c>
    </row>
    <row r="316" spans="1:35" x14ac:dyDescent="0.3">
      <c r="A316" t="s">
        <v>139</v>
      </c>
      <c r="B316" t="str">
        <f>VLOOKUP(A316,class!A$1:B$455,2,FALSE)</f>
        <v>Shire County</v>
      </c>
      <c r="C316" t="str">
        <f>IF(B316="Shire District",VLOOKUP(A316,counties!A$2:B$271,2,FALSE),"")</f>
        <v/>
      </c>
      <c r="D316" t="str">
        <f>IFERROR(VLOOKUP($A316,classifications!$A$3:$C$336,3,FALSE),VLOOKUP($A316,classifications!I$2:K$34,3,FALSE))</f>
        <v>Predominantly Urban</v>
      </c>
      <c r="E316" s="56">
        <f>SUMIF($C$11:$C$306,$A316,E$11:E$306)</f>
        <v>478.85</v>
      </c>
      <c r="F316" s="56">
        <f>SUMIF($C$11:$C$306,$A316,F$11:F$306)</f>
        <v>53.912000000000006</v>
      </c>
      <c r="G316" s="56">
        <f t="shared" si="0"/>
        <v>11.258640492847448</v>
      </c>
      <c r="I316" s="56">
        <f>SUMIF($C$11:$C$306,$A316,I$11:I$306)</f>
        <v>482.98</v>
      </c>
      <c r="J316" s="56">
        <f>SUMIF($C$11:$C$306,$A316,J$11:J$306)</f>
        <v>53.185000000000002</v>
      </c>
      <c r="K316" s="56">
        <f t="shared" si="1"/>
        <v>11.011843140502712</v>
      </c>
      <c r="M316" s="56">
        <f>SUMIF($C$11:$C$306,$A316,M$11:M$306)</f>
        <v>486.99999999999994</v>
      </c>
      <c r="N316" s="56">
        <f>SUMIF($C$11:$C$306,$A316,N$11:N$306)</f>
        <v>54.347000000000008</v>
      </c>
      <c r="O316" s="56">
        <f t="shared" si="2"/>
        <v>11.159548254620127</v>
      </c>
      <c r="Q316" s="56">
        <f>SUMIF($C$11:$C$306,$A316,Q$11:Q$306)</f>
        <v>490.52</v>
      </c>
      <c r="R316" s="56">
        <f>SUMIF($C$11:$C$306,$A316,R$11:R$306)</f>
        <v>53.994</v>
      </c>
      <c r="S316" s="56">
        <f t="shared" si="3"/>
        <v>11.007502242518143</v>
      </c>
      <c r="U316" s="56">
        <f>SUMIF($C$11:$C$306,$A316,U$11:U$306)</f>
        <v>494.92000000000007</v>
      </c>
      <c r="V316" s="56">
        <f>SUMIF($C$11:$C$306,$A316,V$11:V$306)</f>
        <v>55.185999999999993</v>
      </c>
      <c r="W316" s="56">
        <f t="shared" si="4"/>
        <v>11.150488967914004</v>
      </c>
      <c r="Y316" s="56">
        <f>SUMIF($C$11:$C$306,$A316,Y$11:Y$306)</f>
        <v>499.03999999999996</v>
      </c>
      <c r="Z316" s="56">
        <f>SUMIF($C$11:$C$306,$A316,Z$11:Z$306)</f>
        <v>57.064000000000007</v>
      </c>
      <c r="AA316" s="56">
        <f t="shared" si="8"/>
        <v>11.434754729079835</v>
      </c>
      <c r="AC316" s="56">
        <f>SUMIF($C$11:$C$306,$A316,AC$11:AC$306)</f>
        <v>502.9</v>
      </c>
      <c r="AD316" s="56">
        <f>SUMIF($C$11:$C$306,$A316,AD$11:AD$306)</f>
        <v>58.317000000000007</v>
      </c>
      <c r="AE316" s="56">
        <f t="shared" si="9"/>
        <v>11.596142374229471</v>
      </c>
      <c r="AG316" s="56">
        <f>SUMIF($C$11:$C$306,$A316,AG$11:AG$306)</f>
        <v>507.27000000000004</v>
      </c>
      <c r="AH316" s="56">
        <f>SUMIF($C$11:$C$306,$A316,AH$11:AH$306)</f>
        <v>59.888000000000005</v>
      </c>
      <c r="AI316" s="56">
        <f t="shared" si="7"/>
        <v>11.805941609005066</v>
      </c>
    </row>
    <row r="317" spans="1:35" x14ac:dyDescent="0.3">
      <c r="A317" t="s">
        <v>140</v>
      </c>
      <c r="B317" t="str">
        <f>VLOOKUP(A317,class!A$1:B$455,2,FALSE)</f>
        <v>Shire County</v>
      </c>
      <c r="C317" t="str">
        <f>IF(B317="Shire District",VLOOKUP(A317,counties!A$2:B$271,2,FALSE),"")</f>
        <v/>
      </c>
      <c r="D317" t="str">
        <f>IFERROR(VLOOKUP($A317,classifications!$A$3:$C$336,3,FALSE),VLOOKUP($A317,classifications!I$2:K$34,3,FALSE))</f>
        <v>Urban with Significant Rural</v>
      </c>
      <c r="E317" s="56">
        <f>SUMIF($C$11:$C$306,$A317,E$11:E$306)</f>
        <v>646.6099999999999</v>
      </c>
      <c r="F317" s="56">
        <f>SUMIF($C$11:$C$306,$A317,F$11:F$306)</f>
        <v>89.697999999999979</v>
      </c>
      <c r="G317" s="56">
        <f t="shared" si="0"/>
        <v>13.872040333431277</v>
      </c>
      <c r="I317" s="56">
        <f>SUMIF($C$11:$C$306,$A317,I$11:I$306)</f>
        <v>652.34999999999991</v>
      </c>
      <c r="J317" s="56">
        <f>SUMIF($C$11:$C$306,$A317,J$11:J$306)</f>
        <v>85.396000000000001</v>
      </c>
      <c r="K317" s="56">
        <f t="shared" si="1"/>
        <v>13.090518893232163</v>
      </c>
      <c r="M317" s="56">
        <f>SUMIF($C$11:$C$306,$A317,M$11:M$306)</f>
        <v>659.35</v>
      </c>
      <c r="N317" s="56">
        <f>SUMIF($C$11:$C$306,$A317,N$11:N$306)</f>
        <v>85.676999999999992</v>
      </c>
      <c r="O317" s="56">
        <f t="shared" si="2"/>
        <v>12.994160916053687</v>
      </c>
      <c r="Q317" s="56">
        <f>SUMIF($C$11:$C$306,$A317,Q$11:Q$306)</f>
        <v>666.83</v>
      </c>
      <c r="R317" s="56">
        <f>SUMIF($C$11:$C$306,$A317,R$11:R$306)</f>
        <v>84.760999999999996</v>
      </c>
      <c r="S317" s="56">
        <f t="shared" si="3"/>
        <v>12.711035796229924</v>
      </c>
      <c r="U317" s="56">
        <f>SUMIF($C$11:$C$306,$A317,U$11:U$306)</f>
        <v>674.31</v>
      </c>
      <c r="V317" s="56">
        <f>SUMIF($C$11:$C$306,$A317,V$11:V$306)</f>
        <v>86.01400000000001</v>
      </c>
      <c r="W317" s="56">
        <f t="shared" si="4"/>
        <v>12.755854132372354</v>
      </c>
      <c r="Y317" s="56">
        <f>SUMIF($C$11:$C$306,$A317,Y$11:Y$306)</f>
        <v>680.62</v>
      </c>
      <c r="Z317" s="56">
        <f>SUMIF($C$11:$C$306,$A317,Z$11:Z$306)</f>
        <v>88.673000000000016</v>
      </c>
      <c r="AA317" s="56">
        <f t="shared" si="8"/>
        <v>13.028268343569101</v>
      </c>
      <c r="AC317" s="56">
        <f>SUMIF($C$11:$C$306,$A317,AC$11:AC$306)</f>
        <v>687.13000000000011</v>
      </c>
      <c r="AD317" s="56">
        <f>SUMIF($C$11:$C$306,$A317,AD$11:AD$306)</f>
        <v>89.513000000000005</v>
      </c>
      <c r="AE317" s="56">
        <f t="shared" si="9"/>
        <v>13.027083666846156</v>
      </c>
      <c r="AG317" s="56">
        <f>SUMIF($C$11:$C$306,$A317,AG$11:AG$306)</f>
        <v>694.56999999999994</v>
      </c>
      <c r="AH317" s="56">
        <f>SUMIF($C$11:$C$306,$A317,AH$11:AH$306)</f>
        <v>91.108999999999995</v>
      </c>
      <c r="AI317" s="56">
        <f t="shared" si="7"/>
        <v>13.117324387750696</v>
      </c>
    </row>
    <row r="318" spans="1:35" x14ac:dyDescent="0.3">
      <c r="A318" t="s">
        <v>55</v>
      </c>
      <c r="B318" t="str">
        <f>VLOOKUP(A318,class!A$1:B$455,2,FALSE)</f>
        <v>Shire County</v>
      </c>
      <c r="C318" t="str">
        <f>IF(B318="Shire District",VLOOKUP(A318,counties!A$2:B$271,2,FALSE),"")</f>
        <v/>
      </c>
      <c r="D318" t="str">
        <f>IFERROR(VLOOKUP($A318,classifications!$A$3:$C$336,3,FALSE),VLOOKUP($A318,classifications!I$2:K$34,3,FALSE))</f>
        <v>Predominantly Urban</v>
      </c>
      <c r="E318" s="56">
        <f>SUMIF($C$11:$C$306,$A318,E$11:E$306)</f>
        <v>531.66000000000008</v>
      </c>
      <c r="F318" s="56">
        <f>SUMIF($C$11:$C$306,$A318,F$11:F$306)</f>
        <v>47.165999999999997</v>
      </c>
      <c r="G318" s="56">
        <f t="shared" si="0"/>
        <v>8.8714592032501951</v>
      </c>
      <c r="I318" s="56">
        <f>SUMIF($C$11:$C$306,$A318,I$11:I$306)</f>
        <v>535.63</v>
      </c>
      <c r="J318" s="56">
        <f>SUMIF($C$11:$C$306,$A318,J$11:J$306)</f>
        <v>44.074999999999996</v>
      </c>
      <c r="K318" s="56">
        <f t="shared" si="1"/>
        <v>8.2286279708007388</v>
      </c>
      <c r="M318" s="56">
        <f>SUMIF($C$11:$C$306,$A318,M$11:M$306)</f>
        <v>540.39</v>
      </c>
      <c r="N318" s="56">
        <f>SUMIF($C$11:$C$306,$A318,N$11:N$306)</f>
        <v>45.036000000000001</v>
      </c>
      <c r="O318" s="56">
        <f t="shared" si="2"/>
        <v>8.3339810137123198</v>
      </c>
      <c r="Q318" s="56">
        <f>SUMIF($C$11:$C$306,$A318,Q$11:Q$306)</f>
        <v>544.34</v>
      </c>
      <c r="R318" s="56">
        <f>SUMIF($C$11:$C$306,$A318,R$11:R$306)</f>
        <v>41.427</v>
      </c>
      <c r="S318" s="56">
        <f t="shared" si="3"/>
        <v>7.6105007899474586</v>
      </c>
      <c r="U318" s="56">
        <f>SUMIF($C$11:$C$306,$A318,U$11:U$306)</f>
        <v>548.64</v>
      </c>
      <c r="V318" s="56">
        <f>SUMIF($C$11:$C$306,$A318,V$11:V$306)</f>
        <v>41.016999999999996</v>
      </c>
      <c r="W318" s="56">
        <f t="shared" si="4"/>
        <v>7.4761227763196265</v>
      </c>
      <c r="Y318" s="56">
        <f>SUMIF($C$11:$C$306,$A318,Y$11:Y$306)</f>
        <v>553.71</v>
      </c>
      <c r="Z318" s="56">
        <f>SUMIF($C$11:$C$306,$A318,Z$11:Z$306)</f>
        <v>43.103000000000002</v>
      </c>
      <c r="AA318" s="56">
        <f t="shared" si="8"/>
        <v>7.7843997760560582</v>
      </c>
      <c r="AC318" s="56">
        <f>SUMIF($C$11:$C$306,$A318,AC$11:AC$306)</f>
        <v>558.29999999999995</v>
      </c>
      <c r="AD318" s="56">
        <f>SUMIF($C$11:$C$306,$A318,AD$11:AD$306)</f>
        <v>42.433999999999997</v>
      </c>
      <c r="AE318" s="56">
        <f t="shared" si="9"/>
        <v>7.6005731685473759</v>
      </c>
      <c r="AG318" s="56">
        <f>SUMIF($C$11:$C$306,$A318,AG$11:AG$306)</f>
        <v>563.31999999999994</v>
      </c>
      <c r="AH318" s="56">
        <f>SUMIF($C$11:$C$306,$A318,AH$11:AH$306)</f>
        <v>42.408999999999999</v>
      </c>
      <c r="AI318" s="56">
        <f t="shared" si="7"/>
        <v>7.5284030391251866</v>
      </c>
    </row>
    <row r="319" spans="1:35" x14ac:dyDescent="0.3">
      <c r="A319" t="s">
        <v>142</v>
      </c>
      <c r="B319" t="str">
        <f>VLOOKUP(A319,class!A$1:B$455,2,FALSE)</f>
        <v>Shire County</v>
      </c>
      <c r="C319" t="str">
        <f>IF(B319="Shire District",VLOOKUP(A319,counties!A$2:B$271,2,FALSE),"")</f>
        <v/>
      </c>
      <c r="D319" t="str">
        <f>IFERROR(VLOOKUP($A319,classifications!$A$3:$C$336,3,FALSE),VLOOKUP($A319,classifications!I$2:K$34,3,FALSE))</f>
        <v>Urban with Significant Rural</v>
      </c>
      <c r="E319" s="56">
        <f>SUMIF($C$11:$C$306,$A319,E$11:E$306)</f>
        <v>284.40999999999997</v>
      </c>
      <c r="F319" s="56">
        <f>SUMIF($C$11:$C$306,$A319,F$11:F$306)</f>
        <v>25.4</v>
      </c>
      <c r="G319" s="56">
        <f t="shared" si="0"/>
        <v>8.9307689603037872</v>
      </c>
      <c r="I319" s="56">
        <f>SUMIF($C$11:$C$306,$A319,I$11:I$306)</f>
        <v>287.89999999999998</v>
      </c>
      <c r="J319" s="56">
        <f>SUMIF($C$11:$C$306,$A319,J$11:J$306)</f>
        <v>22.463000000000001</v>
      </c>
      <c r="K319" s="56">
        <f t="shared" si="1"/>
        <v>7.8023619312261214</v>
      </c>
      <c r="M319" s="56">
        <f>SUMIF($C$11:$C$306,$A319,M$11:M$306)</f>
        <v>291.89</v>
      </c>
      <c r="N319" s="56">
        <f>SUMIF($C$11:$C$306,$A319,N$11:N$306)</f>
        <v>22.417000000000002</v>
      </c>
      <c r="O319" s="56">
        <f t="shared" si="2"/>
        <v>7.679947925588408</v>
      </c>
      <c r="Q319" s="56">
        <f>SUMIF($C$11:$C$306,$A319,Q$11:Q$306)</f>
        <v>295.81</v>
      </c>
      <c r="R319" s="56">
        <f>SUMIF($C$11:$C$306,$A319,R$11:R$306)</f>
        <v>20.497</v>
      </c>
      <c r="S319" s="56">
        <f t="shared" si="3"/>
        <v>6.9291099016260427</v>
      </c>
      <c r="U319" s="56">
        <f>SUMIF($C$11:$C$306,$A319,U$11:U$306)</f>
        <v>299.43</v>
      </c>
      <c r="V319" s="56">
        <f>SUMIF($C$11:$C$306,$A319,V$11:V$306)</f>
        <v>20.695</v>
      </c>
      <c r="W319" s="56">
        <f t="shared" si="4"/>
        <v>6.9114651170557391</v>
      </c>
      <c r="Y319" s="56">
        <f>SUMIF($C$11:$C$306,$A319,Y$11:Y$306)</f>
        <v>303.21999999999997</v>
      </c>
      <c r="Z319" s="56">
        <f>SUMIF($C$11:$C$306,$A319,Z$11:Z$306)</f>
        <v>22.708000000000002</v>
      </c>
      <c r="AA319" s="56">
        <f t="shared" si="8"/>
        <v>7.4889519161005227</v>
      </c>
      <c r="AC319" s="56">
        <f>SUMIF($C$11:$C$306,$A319,AC$11:AC$306)</f>
        <v>306.43</v>
      </c>
      <c r="AD319" s="56">
        <f>SUMIF($C$11:$C$306,$A319,AD$11:AD$306)</f>
        <v>22.198</v>
      </c>
      <c r="AE319" s="56">
        <f t="shared" si="9"/>
        <v>7.2440687922200837</v>
      </c>
      <c r="AG319" s="56">
        <f>SUMIF($C$11:$C$306,$A319,AG$11:AG$306)</f>
        <v>310.30999999999995</v>
      </c>
      <c r="AH319" s="56">
        <f>SUMIF($C$11:$C$306,$A319,AH$11:AH$306)</f>
        <v>22.094000000000001</v>
      </c>
      <c r="AI319" s="56">
        <f t="shared" si="7"/>
        <v>7.1199767973961539</v>
      </c>
    </row>
    <row r="320" spans="1:35" x14ac:dyDescent="0.3">
      <c r="A320" t="s">
        <v>58</v>
      </c>
      <c r="B320" t="str">
        <f>VLOOKUP(A320,class!A$1:B$455,2,FALSE)</f>
        <v>Shire County</v>
      </c>
      <c r="C320" t="str">
        <f>IF(B320="Shire District",VLOOKUP(A320,counties!A$2:B$271,2,FALSE),"")</f>
        <v/>
      </c>
      <c r="D320" t="str">
        <f>IFERROR(VLOOKUP($A320,classifications!$A$3:$C$336,3,FALSE),VLOOKUP($A320,classifications!I$2:K$34,3,FALSE))</f>
        <v>Predominantly Rural</v>
      </c>
      <c r="E320" s="56">
        <f>SUMIF($C$11:$C$306,$A320,E$11:E$306)</f>
        <v>332.68999999999994</v>
      </c>
      <c r="F320" s="56">
        <f>SUMIF($C$11:$C$306,$A320,F$11:F$306)</f>
        <v>87.584999999999994</v>
      </c>
      <c r="G320" s="56">
        <f t="shared" si="0"/>
        <v>26.326309777871295</v>
      </c>
      <c r="I320" s="56">
        <f>SUMIF($C$11:$C$306,$A320,I$11:I$306)</f>
        <v>335.65999999999997</v>
      </c>
      <c r="J320" s="56">
        <f>SUMIF($C$11:$C$306,$A320,J$11:J$306)</f>
        <v>86.52600000000001</v>
      </c>
      <c r="K320" s="56">
        <f t="shared" si="1"/>
        <v>25.777870464160166</v>
      </c>
      <c r="M320" s="56">
        <f>SUMIF($C$11:$C$306,$A320,M$11:M$306)</f>
        <v>338.67999999999995</v>
      </c>
      <c r="N320" s="56">
        <f>SUMIF($C$11:$C$306,$A320,N$11:N$306)</f>
        <v>86.24</v>
      </c>
      <c r="O320" s="56">
        <f t="shared" si="2"/>
        <v>25.463564426597383</v>
      </c>
      <c r="Q320" s="56">
        <f>SUMIF($C$11:$C$306,$A320,Q$11:Q$306)</f>
        <v>341.75999999999993</v>
      </c>
      <c r="R320" s="56">
        <f>SUMIF($C$11:$C$306,$A320,R$11:R$306)</f>
        <v>84.548999999999992</v>
      </c>
      <c r="S320" s="56">
        <f t="shared" si="3"/>
        <v>24.739290730337082</v>
      </c>
      <c r="U320" s="56">
        <f>SUMIF($C$11:$C$306,$A320,U$11:U$306)</f>
        <v>345.29000000000008</v>
      </c>
      <c r="V320" s="56">
        <f>SUMIF($C$11:$C$306,$A320,V$11:V$306)</f>
        <v>85.048000000000002</v>
      </c>
      <c r="W320" s="56">
        <f t="shared" si="4"/>
        <v>24.63088997654145</v>
      </c>
      <c r="Y320" s="56">
        <f>SUMIF($C$11:$C$306,$A320,Y$11:Y$306)</f>
        <v>348.82000000000005</v>
      </c>
      <c r="Z320" s="56">
        <f>SUMIF($C$11:$C$306,$A320,Z$11:Z$306)</f>
        <v>86.438999999999993</v>
      </c>
      <c r="AA320" s="56">
        <f t="shared" si="8"/>
        <v>24.780402499856656</v>
      </c>
      <c r="AC320" s="56">
        <f>SUMIF($C$11:$C$306,$A320,AC$11:AC$306)</f>
        <v>352.16</v>
      </c>
      <c r="AD320" s="56">
        <f>SUMIF($C$11:$C$306,$A320,AD$11:AD$306)</f>
        <v>86.543000000000006</v>
      </c>
      <c r="AE320" s="56">
        <f t="shared" si="9"/>
        <v>24.574909132212632</v>
      </c>
      <c r="AG320" s="56">
        <f>SUMIF($C$11:$C$306,$A320,AG$11:AG$306)</f>
        <v>355.42</v>
      </c>
      <c r="AH320" s="56">
        <f>SUMIF($C$11:$C$306,$A320,AH$11:AH$306)</f>
        <v>86.260999999999996</v>
      </c>
      <c r="AI320" s="56">
        <f t="shared" si="7"/>
        <v>24.270159248213382</v>
      </c>
    </row>
    <row r="321" spans="1:35" x14ac:dyDescent="0.3">
      <c r="A321" t="s">
        <v>67</v>
      </c>
      <c r="B321" t="str">
        <f>VLOOKUP(A321,class!A$1:B$455,2,FALSE)</f>
        <v>Shire County</v>
      </c>
      <c r="C321" t="str">
        <f>IF(B321="Shire District",VLOOKUP(A321,counties!A$2:B$271,2,FALSE),"")</f>
        <v/>
      </c>
      <c r="D321" t="str">
        <f>IFERROR(VLOOKUP($A321,classifications!$A$3:$C$336,3,FALSE),VLOOKUP($A321,classifications!I$2:K$34,3,FALSE))</f>
        <v>Predominantly Rural</v>
      </c>
      <c r="E321" s="56">
        <f>SUMIF($C$11:$C$306,$A321,E$11:E$306)</f>
        <v>409.52</v>
      </c>
      <c r="F321" s="56">
        <f>SUMIF($C$11:$C$306,$A321,F$11:F$306)</f>
        <v>150.32400000000001</v>
      </c>
      <c r="G321" s="56">
        <f t="shared" si="0"/>
        <v>36.707364719671816</v>
      </c>
      <c r="I321" s="56">
        <f>SUMIF($C$11:$C$306,$A321,I$11:I$306)</f>
        <v>412.75</v>
      </c>
      <c r="J321" s="56">
        <f>SUMIF($C$11:$C$306,$A321,J$11:J$306)</f>
        <v>148.69400000000002</v>
      </c>
      <c r="K321" s="56">
        <f t="shared" si="1"/>
        <v>36.025196850393705</v>
      </c>
      <c r="M321" s="56">
        <f>SUMIF($C$11:$C$306,$A321,M$11:M$306)</f>
        <v>416.69</v>
      </c>
      <c r="N321" s="56">
        <f>SUMIF($C$11:$C$306,$A321,N$11:N$306)</f>
        <v>149.54900000000001</v>
      </c>
      <c r="O321" s="56">
        <f t="shared" si="2"/>
        <v>35.889750173990258</v>
      </c>
      <c r="Q321" s="56">
        <f>SUMIF($C$11:$C$306,$A321,Q$11:Q$306)</f>
        <v>420.28000000000003</v>
      </c>
      <c r="R321" s="56">
        <f>SUMIF($C$11:$C$306,$A321,R$11:R$306)</f>
        <v>148.52000000000001</v>
      </c>
      <c r="S321" s="56">
        <f t="shared" si="3"/>
        <v>35.338345864661655</v>
      </c>
      <c r="U321" s="56">
        <f>SUMIF($C$11:$C$306,$A321,U$11:U$306)</f>
        <v>424.66</v>
      </c>
      <c r="V321" s="56">
        <f>SUMIF($C$11:$C$306,$A321,V$11:V$306)</f>
        <v>149.68299999999999</v>
      </c>
      <c r="W321" s="56">
        <f t="shared" si="4"/>
        <v>35.247727593839777</v>
      </c>
      <c r="Y321" s="56">
        <f>SUMIF($C$11:$C$306,$A321,Y$11:Y$306)</f>
        <v>428.63</v>
      </c>
      <c r="Z321" s="56">
        <f>SUMIF($C$11:$C$306,$A321,Z$11:Z$306)</f>
        <v>152.09799999999998</v>
      </c>
      <c r="AA321" s="56">
        <f t="shared" si="8"/>
        <v>35.484683759886146</v>
      </c>
      <c r="AC321" s="56">
        <f>SUMIF($C$11:$C$306,$A321,AC$11:AC$306)</f>
        <v>432.65999999999997</v>
      </c>
      <c r="AD321" s="56">
        <f>SUMIF($C$11:$C$306,$A321,AD$11:AD$306)</f>
        <v>153.27700000000002</v>
      </c>
      <c r="AE321" s="56">
        <f t="shared" si="9"/>
        <v>35.426662968612774</v>
      </c>
      <c r="AG321" s="56">
        <f>SUMIF($C$11:$C$306,$A321,AG$11:AG$306)</f>
        <v>435.98</v>
      </c>
      <c r="AH321" s="56">
        <f>SUMIF($C$11:$C$306,$A321,AH$11:AH$306)</f>
        <v>153.79300000000001</v>
      </c>
      <c r="AI321" s="56">
        <f t="shared" si="7"/>
        <v>35.275241983577232</v>
      </c>
    </row>
    <row r="322" spans="1:35" x14ac:dyDescent="0.3">
      <c r="A322" t="s">
        <v>76</v>
      </c>
      <c r="B322" t="str">
        <f>VLOOKUP(A322,class!A$1:B$455,2,FALSE)</f>
        <v>Shire County</v>
      </c>
      <c r="C322" t="str">
        <f>IF(B322="Shire District",VLOOKUP(A322,counties!A$2:B$271,2,FALSE),"")</f>
        <v/>
      </c>
      <c r="D322" t="str">
        <f>IFERROR(VLOOKUP($A322,classifications!$A$3:$C$336,3,FALSE),VLOOKUP($A322,classifications!I$2:K$34,3,FALSE))</f>
        <v>Urban with Significant Rural</v>
      </c>
      <c r="E322" s="56">
        <f>SUMIF($C$11:$C$306,$A322,E$11:E$306)</f>
        <v>355.73</v>
      </c>
      <c r="F322" s="56">
        <f>SUMIF($C$11:$C$306,$A322,F$11:F$306)</f>
        <v>31.583000000000006</v>
      </c>
      <c r="G322" s="56">
        <f t="shared" si="0"/>
        <v>8.8783628032496562</v>
      </c>
      <c r="I322" s="56">
        <f>SUMIF($C$11:$C$306,$A322,I$11:I$306)</f>
        <v>357.96</v>
      </c>
      <c r="J322" s="56">
        <f>SUMIF($C$11:$C$306,$A322,J$11:J$306)</f>
        <v>29.565999999999999</v>
      </c>
      <c r="K322" s="56">
        <f t="shared" si="1"/>
        <v>8.2595820762096324</v>
      </c>
      <c r="M322" s="56">
        <f>SUMIF($C$11:$C$306,$A322,M$11:M$306)</f>
        <v>360.75</v>
      </c>
      <c r="N322" s="56">
        <f>SUMIF($C$11:$C$306,$A322,N$11:N$306)</f>
        <v>29.027000000000005</v>
      </c>
      <c r="O322" s="56">
        <f t="shared" si="2"/>
        <v>8.0462924462924477</v>
      </c>
      <c r="Q322" s="56">
        <f>SUMIF($C$11:$C$306,$A322,Q$11:Q$306)</f>
        <v>363.25</v>
      </c>
      <c r="R322" s="56">
        <f>SUMIF($C$11:$C$306,$A322,R$11:R$306)</f>
        <v>27.451000000000001</v>
      </c>
      <c r="S322" s="56">
        <f t="shared" si="3"/>
        <v>7.5570543702684096</v>
      </c>
      <c r="U322" s="56">
        <f>SUMIF($C$11:$C$306,$A322,U$11:U$306)</f>
        <v>366.31</v>
      </c>
      <c r="V322" s="56">
        <f>SUMIF($C$11:$C$306,$A322,V$11:V$306)</f>
        <v>27.414999999999999</v>
      </c>
      <c r="W322" s="56">
        <f t="shared" si="4"/>
        <v>7.4840981682181758</v>
      </c>
      <c r="Y322" s="56">
        <f>SUMIF($C$11:$C$306,$A322,Y$11:Y$306)</f>
        <v>369.35</v>
      </c>
      <c r="Z322" s="56">
        <f>SUMIF($C$11:$C$306,$A322,Z$11:Z$306)</f>
        <v>26.978000000000002</v>
      </c>
      <c r="AA322" s="56">
        <f t="shared" si="8"/>
        <v>7.3041830242317589</v>
      </c>
      <c r="AC322" s="56">
        <f>SUMIF($C$11:$C$306,$A322,AC$11:AC$306)</f>
        <v>372.65</v>
      </c>
      <c r="AD322" s="56">
        <f>SUMIF($C$11:$C$306,$A322,AD$11:AD$306)</f>
        <v>26.251999999999995</v>
      </c>
      <c r="AE322" s="56">
        <f t="shared" si="9"/>
        <v>7.0446799946330323</v>
      </c>
      <c r="AG322" s="56">
        <f>SUMIF($C$11:$C$306,$A322,AG$11:AG$306)</f>
        <v>376.34</v>
      </c>
      <c r="AH322" s="56">
        <f>SUMIF($C$11:$C$306,$A322,AH$11:AH$306)</f>
        <v>25.867999999999999</v>
      </c>
      <c r="AI322" s="56">
        <f t="shared" si="7"/>
        <v>6.873571770207791</v>
      </c>
    </row>
    <row r="323" spans="1:35" x14ac:dyDescent="0.3">
      <c r="A323" t="s">
        <v>150</v>
      </c>
      <c r="B323" t="str">
        <f>VLOOKUP(A323,class!A$1:B$455,2,FALSE)</f>
        <v>Shire County</v>
      </c>
      <c r="C323" t="str">
        <f>IF(B323="Shire District",VLOOKUP(A323,counties!A$2:B$271,2,FALSE),"")</f>
        <v/>
      </c>
      <c r="D323" t="str">
        <f>IFERROR(VLOOKUP($A323,classifications!$A$3:$C$336,3,FALSE),VLOOKUP($A323,classifications!I$2:K$34,3,FALSE))</f>
        <v>Predominantly Rural</v>
      </c>
      <c r="E323" s="56">
        <f>SUMIF($C$11:$C$306,$A323,E$11:E$306)</f>
        <v>278.39</v>
      </c>
      <c r="F323" s="56">
        <f>SUMIF($C$11:$C$306,$A323,F$11:F$306)</f>
        <v>60.729000000000006</v>
      </c>
      <c r="G323" s="56">
        <f t="shared" si="0"/>
        <v>21.814361148029747</v>
      </c>
      <c r="I323" s="56">
        <f>SUMIF($C$11:$C$306,$A323,I$11:I$306)</f>
        <v>282.06</v>
      </c>
      <c r="J323" s="56">
        <f>SUMIF($C$11:$C$306,$A323,J$11:J$306)</f>
        <v>57.244</v>
      </c>
      <c r="K323" s="56">
        <f t="shared" si="1"/>
        <v>20.29497270084379</v>
      </c>
      <c r="M323" s="56">
        <f>SUMIF($C$11:$C$306,$A323,M$11:M$306)</f>
        <v>285.61</v>
      </c>
      <c r="N323" s="56">
        <f>SUMIF($C$11:$C$306,$A323,N$11:N$306)</f>
        <v>56.152000000000001</v>
      </c>
      <c r="O323" s="56">
        <f t="shared" si="2"/>
        <v>19.660376037253595</v>
      </c>
      <c r="Q323" s="56">
        <f>SUMIF($C$11:$C$306,$A323,Q$11:Q$306)</f>
        <v>289.12</v>
      </c>
      <c r="R323" s="56">
        <f>SUMIF($C$11:$C$306,$A323,R$11:R$306)</f>
        <v>52.133000000000003</v>
      </c>
      <c r="S323" s="56">
        <f t="shared" si="3"/>
        <v>18.031613171001659</v>
      </c>
      <c r="U323" s="56">
        <f>SUMIF($C$11:$C$306,$A323,U$11:U$306)</f>
        <v>293.3</v>
      </c>
      <c r="V323" s="56">
        <f>SUMIF($C$11:$C$306,$A323,V$11:V$306)</f>
        <v>51.506</v>
      </c>
      <c r="W323" s="56">
        <f t="shared" si="4"/>
        <v>17.560859188544153</v>
      </c>
      <c r="Y323" s="56">
        <f>SUMIF($C$11:$C$306,$A323,Y$11:Y$306)</f>
        <v>299.5</v>
      </c>
      <c r="Z323" s="56">
        <f>SUMIF($C$11:$C$306,$A323,Z$11:Z$306)</f>
        <v>55.756999999999998</v>
      </c>
      <c r="AA323" s="56">
        <f t="shared" si="8"/>
        <v>18.616694490818031</v>
      </c>
      <c r="AC323" s="56">
        <f>SUMIF($C$11:$C$306,$A323,AC$11:AC$306)</f>
        <v>305.02000000000004</v>
      </c>
      <c r="AD323" s="56">
        <f>SUMIF($C$11:$C$306,$A323,AD$11:AD$306)</f>
        <v>57.249000000000002</v>
      </c>
      <c r="AE323" s="56">
        <f t="shared" si="9"/>
        <v>18.768933184709198</v>
      </c>
      <c r="AG323" s="56">
        <f>SUMIF($C$11:$C$306,$A323,AG$11:AG$306)</f>
        <v>310.19</v>
      </c>
      <c r="AH323" s="56">
        <f>SUMIF($C$11:$C$306,$A323,AH$11:AH$306)</f>
        <v>58.307000000000002</v>
      </c>
      <c r="AI323" s="56">
        <f t="shared" si="7"/>
        <v>18.797188819755632</v>
      </c>
    </row>
    <row r="324" spans="1:35" x14ac:dyDescent="0.3">
      <c r="A324" t="s">
        <v>97</v>
      </c>
      <c r="B324" t="str">
        <f>VLOOKUP(A324,class!A$1:B$455,2,FALSE)</f>
        <v>Shire County</v>
      </c>
      <c r="C324" t="str">
        <f>IF(B324="Shire District",VLOOKUP(A324,counties!A$2:B$271,2,FALSE),"")</f>
        <v/>
      </c>
      <c r="D324" t="str">
        <f>IFERROR(VLOOKUP($A324,classifications!$A$3:$C$336,3,FALSE),VLOOKUP($A324,classifications!I$2:K$34,3,FALSE))</f>
        <v>Urban with Significant Rural</v>
      </c>
      <c r="E324" s="56">
        <f>SUMIF($C$11:$C$306,$A324,E$11:E$306)</f>
        <v>370.22</v>
      </c>
      <c r="F324" s="56">
        <f>SUMIF($C$11:$C$306,$A324,F$11:F$306)</f>
        <v>44.265999999999998</v>
      </c>
      <c r="G324" s="56">
        <f t="shared" si="0"/>
        <v>11.956674409810381</v>
      </c>
      <c r="I324" s="56">
        <f>SUMIF($C$11:$C$306,$A324,I$11:I$306)</f>
        <v>372.54999999999995</v>
      </c>
      <c r="J324" s="56">
        <f>SUMIF($C$11:$C$306,$A324,J$11:J$306)</f>
        <v>41.436999999999998</v>
      </c>
      <c r="K324" s="56">
        <f t="shared" si="1"/>
        <v>11.122533888068716</v>
      </c>
      <c r="M324" s="56">
        <f>SUMIF($C$11:$C$306,$A324,M$11:M$306)</f>
        <v>375.55999999999995</v>
      </c>
      <c r="N324" s="56">
        <f>SUMIF($C$11:$C$306,$A324,N$11:N$306)</f>
        <v>40.815999999999995</v>
      </c>
      <c r="O324" s="56">
        <f t="shared" si="2"/>
        <v>10.868037064650123</v>
      </c>
      <c r="Q324" s="56">
        <f>SUMIF($C$11:$C$306,$A324,Q$11:Q$306)</f>
        <v>378.91999999999996</v>
      </c>
      <c r="R324" s="56">
        <f>SUMIF($C$11:$C$306,$A324,R$11:R$306)</f>
        <v>39.158000000000001</v>
      </c>
      <c r="S324" s="56">
        <f t="shared" si="3"/>
        <v>10.334107463316796</v>
      </c>
      <c r="U324" s="56">
        <f>SUMIF($C$11:$C$306,$A324,U$11:U$306)</f>
        <v>382.27</v>
      </c>
      <c r="V324" s="56">
        <f>SUMIF($C$11:$C$306,$A324,V$11:V$306)</f>
        <v>38.661000000000001</v>
      </c>
      <c r="W324" s="56">
        <f t="shared" si="4"/>
        <v>10.113532320087897</v>
      </c>
      <c r="Y324" s="56">
        <f>SUMIF($C$11:$C$306,$A324,Y$11:Y$306)</f>
        <v>386.26</v>
      </c>
      <c r="Z324" s="56">
        <f>SUMIF($C$11:$C$306,$A324,Z$11:Z$306)</f>
        <v>39.609000000000002</v>
      </c>
      <c r="AA324" s="56">
        <f t="shared" si="8"/>
        <v>10.254491793092736</v>
      </c>
      <c r="AC324" s="56">
        <f>SUMIF($C$11:$C$306,$A324,AC$11:AC$306)</f>
        <v>389.51</v>
      </c>
      <c r="AD324" s="56">
        <f>SUMIF($C$11:$C$306,$A324,AD$11:AD$306)</f>
        <v>38.94</v>
      </c>
      <c r="AE324" s="56">
        <f t="shared" si="9"/>
        <v>9.9971759390002823</v>
      </c>
      <c r="AG324" s="56">
        <f>SUMIF($C$11:$C$306,$A324,AG$11:AG$306)</f>
        <v>393.6</v>
      </c>
      <c r="AH324" s="56">
        <f>SUMIF($C$11:$C$306,$A324,AH$11:AH$306)</f>
        <v>39.632999999999996</v>
      </c>
      <c r="AI324" s="56">
        <f t="shared" si="7"/>
        <v>10.06935975609756</v>
      </c>
    </row>
    <row r="325" spans="1:35" x14ac:dyDescent="0.3">
      <c r="A325" t="s">
        <v>100</v>
      </c>
      <c r="B325" t="str">
        <f>VLOOKUP(A325,class!A$1:B$455,2,FALSE)</f>
        <v>Shire County</v>
      </c>
      <c r="C325" t="str">
        <f>IF(B325="Shire District",VLOOKUP(A325,counties!A$2:B$271,2,FALSE),"")</f>
        <v/>
      </c>
      <c r="D325" t="str">
        <f>IFERROR(VLOOKUP($A325,classifications!$A$3:$C$336,3,FALSE),VLOOKUP($A325,classifications!I$2:K$34,3,FALSE))</f>
        <v>Predominantly Rural</v>
      </c>
      <c r="E325" s="56">
        <f>SUMIF($C$11:$C$306,$A325,E$11:E$306)</f>
        <v>334.16</v>
      </c>
      <c r="F325" s="56">
        <f>SUMIF($C$11:$C$306,$A325,F$11:F$306)</f>
        <v>101.00399999999999</v>
      </c>
      <c r="G325" s="56">
        <f t="shared" si="0"/>
        <v>30.226238927459896</v>
      </c>
      <c r="I325" s="56">
        <f>SUMIF($C$11:$C$306,$A325,I$11:I$306)</f>
        <v>336.59</v>
      </c>
      <c r="J325" s="56">
        <f>SUMIF($C$11:$C$306,$A325,J$11:J$306)</f>
        <v>100.376</v>
      </c>
      <c r="K325" s="56">
        <f t="shared" si="1"/>
        <v>29.821444487358512</v>
      </c>
      <c r="M325" s="56">
        <f>SUMIF($C$11:$C$306,$A325,M$11:M$306)</f>
        <v>338.85</v>
      </c>
      <c r="N325" s="56">
        <f>SUMIF($C$11:$C$306,$A325,N$11:N$306)</f>
        <v>100.19600000000001</v>
      </c>
      <c r="O325" s="56">
        <f t="shared" si="2"/>
        <v>29.569425999704883</v>
      </c>
      <c r="Q325" s="56">
        <f>SUMIF($C$11:$C$306,$A325,Q$11:Q$306)</f>
        <v>341.08</v>
      </c>
      <c r="R325" s="56">
        <f>SUMIF($C$11:$C$306,$A325,R$11:R$306)</f>
        <v>98.718999999999994</v>
      </c>
      <c r="S325" s="56">
        <f t="shared" si="3"/>
        <v>28.943063210976899</v>
      </c>
      <c r="U325" s="56">
        <f>SUMIF($C$11:$C$306,$A325,U$11:U$306)</f>
        <v>343.87</v>
      </c>
      <c r="V325" s="56">
        <f>SUMIF($C$11:$C$306,$A325,V$11:V$306)</f>
        <v>98.655000000000001</v>
      </c>
      <c r="W325" s="56">
        <f t="shared" si="4"/>
        <v>28.689621077732863</v>
      </c>
      <c r="Y325" s="56">
        <f>SUMIF($C$11:$C$306,$A325,Y$11:Y$306)</f>
        <v>346.96000000000004</v>
      </c>
      <c r="Z325" s="56">
        <f>SUMIF($C$11:$C$306,$A325,Z$11:Z$306)</f>
        <v>100.068</v>
      </c>
      <c r="AA325" s="56">
        <f t="shared" si="8"/>
        <v>28.841364998847123</v>
      </c>
      <c r="AC325" s="56">
        <f>SUMIF($C$11:$C$306,$A325,AC$11:AC$306)</f>
        <v>350.13</v>
      </c>
      <c r="AD325" s="56">
        <f>SUMIF($C$11:$C$306,$A325,AD$11:AD$306)</f>
        <v>100.226</v>
      </c>
      <c r="AE325" s="56">
        <f t="shared" si="9"/>
        <v>28.625367720560934</v>
      </c>
      <c r="AG325" s="56">
        <f>SUMIF($C$11:$C$306,$A325,AG$11:AG$306)</f>
        <v>353.77</v>
      </c>
      <c r="AH325" s="56">
        <f>SUMIF($C$11:$C$306,$A325,AH$11:AH$306)</f>
        <v>100.75</v>
      </c>
      <c r="AI325" s="56">
        <f t="shared" si="7"/>
        <v>28.478955253413236</v>
      </c>
    </row>
    <row r="326" spans="1:35" x14ac:dyDescent="0.3">
      <c r="A326" t="s">
        <v>156</v>
      </c>
      <c r="B326" t="str">
        <f>VLOOKUP(A326,class!A$1:B$455,2,FALSE)</f>
        <v>Shire County</v>
      </c>
      <c r="C326" t="str">
        <f>IF(B326="Shire District",VLOOKUP(A326,counties!A$2:B$271,2,FALSE),"")</f>
        <v/>
      </c>
      <c r="D326" t="str">
        <f>IFERROR(VLOOKUP($A326,classifications!$A$3:$C$336,3,FALSE),VLOOKUP($A326,classifications!I$2:K$34,3,FALSE))</f>
        <v>Predominantly Urban</v>
      </c>
      <c r="E326" s="56">
        <f>SUMIF($C$11:$C$306,$A326,E$11:E$306)</f>
        <v>482.65999999999997</v>
      </c>
      <c r="F326" s="56">
        <f>SUMIF($C$11:$C$306,$A326,F$11:F$306)</f>
        <v>53.417999999999992</v>
      </c>
      <c r="G326" s="56">
        <f t="shared" si="0"/>
        <v>11.067418058260472</v>
      </c>
      <c r="I326" s="56">
        <f>SUMIF($C$11:$C$306,$A326,I$11:I$306)</f>
        <v>486.53000000000003</v>
      </c>
      <c r="J326" s="56">
        <f>SUMIF($C$11:$C$306,$A326,J$11:J$306)</f>
        <v>52.862000000000009</v>
      </c>
      <c r="K326" s="56">
        <f t="shared" si="1"/>
        <v>10.865105954411856</v>
      </c>
      <c r="M326" s="56">
        <f>SUMIF($C$11:$C$306,$A326,M$11:M$306)</f>
        <v>490.08</v>
      </c>
      <c r="N326" s="56">
        <f>SUMIF($C$11:$C$306,$A326,N$11:N$306)</f>
        <v>53.351999999999997</v>
      </c>
      <c r="O326" s="56">
        <f t="shared" si="2"/>
        <v>10.886385896180215</v>
      </c>
      <c r="Q326" s="56">
        <f>SUMIF($C$11:$C$306,$A326,Q$11:Q$306)</f>
        <v>493.58</v>
      </c>
      <c r="R326" s="56">
        <f>SUMIF($C$11:$C$306,$A326,R$11:R$306)</f>
        <v>53.437999999999988</v>
      </c>
      <c r="S326" s="56">
        <f t="shared" si="3"/>
        <v>10.826613720166943</v>
      </c>
      <c r="U326" s="56">
        <f>SUMIF($C$11:$C$306,$A326,U$11:U$306)</f>
        <v>498.40000000000003</v>
      </c>
      <c r="V326" s="56">
        <f>SUMIF($C$11:$C$306,$A326,V$11:V$306)</f>
        <v>55.18</v>
      </c>
      <c r="W326" s="56">
        <f t="shared" si="4"/>
        <v>11.071428571428571</v>
      </c>
      <c r="Y326" s="56">
        <f>SUMIF($C$11:$C$306,$A326,Y$11:Y$306)</f>
        <v>502.33</v>
      </c>
      <c r="Z326" s="56">
        <f>SUMIF($C$11:$C$306,$A326,Z$11:Z$306)</f>
        <v>56.581999999999994</v>
      </c>
      <c r="AA326" s="56">
        <f t="shared" si="8"/>
        <v>11.263910178567873</v>
      </c>
      <c r="AC326" s="56">
        <f>SUMIF($C$11:$C$306,$A326,AC$11:AC$306)</f>
        <v>505.89</v>
      </c>
      <c r="AD326" s="56">
        <f>SUMIF($C$11:$C$306,$A326,AD$11:AD$306)</f>
        <v>57.266000000000005</v>
      </c>
      <c r="AE326" s="56">
        <f t="shared" si="9"/>
        <v>11.319852141769951</v>
      </c>
      <c r="AG326" s="56">
        <f>SUMIF($C$11:$C$306,$A326,AG$11:AG$306)</f>
        <v>511.03999999999996</v>
      </c>
      <c r="AH326" s="56">
        <f>SUMIF($C$11:$C$306,$A326,AH$11:AH$306)</f>
        <v>59.824000000000005</v>
      </c>
      <c r="AI326" s="56">
        <f t="shared" si="7"/>
        <v>11.706324358171573</v>
      </c>
    </row>
    <row r="327" spans="1:35" x14ac:dyDescent="0.3">
      <c r="A327" t="s">
        <v>158</v>
      </c>
      <c r="B327" t="str">
        <f>VLOOKUP(A327,class!A$1:B$455,2,FALSE)</f>
        <v>Shire County</v>
      </c>
      <c r="C327" t="str">
        <f>IF(B327="Shire District",VLOOKUP(A327,counties!A$2:B$271,2,FALSE),"")</f>
        <v/>
      </c>
      <c r="D327" t="str">
        <f>IFERROR(VLOOKUP($A327,classifications!$A$3:$C$336,3,FALSE),VLOOKUP($A327,classifications!I$2:K$34,3,FALSE))</f>
        <v>Urban with Significant Rural</v>
      </c>
      <c r="E327" s="56">
        <f>SUMIF($C$11:$C$306,$A327,E$11:E$306)</f>
        <v>244.03</v>
      </c>
      <c r="F327" s="56">
        <f>SUMIF($C$11:$C$306,$A327,F$11:F$306)</f>
        <v>40.29</v>
      </c>
      <c r="G327" s="56">
        <f t="shared" si="0"/>
        <v>16.510265131336311</v>
      </c>
      <c r="I327" s="56">
        <f>SUMIF($C$11:$C$306,$A327,I$11:I$306)</f>
        <v>246.58999999999997</v>
      </c>
      <c r="J327" s="56">
        <f>SUMIF($C$11:$C$306,$A327,J$11:J$306)</f>
        <v>38.314999999999998</v>
      </c>
      <c r="K327" s="56">
        <f t="shared" si="1"/>
        <v>15.537937467050572</v>
      </c>
      <c r="M327" s="56">
        <f>SUMIF($C$11:$C$306,$A327,M$11:M$306)</f>
        <v>249.53000000000003</v>
      </c>
      <c r="N327" s="56">
        <f>SUMIF($C$11:$C$306,$A327,N$11:N$306)</f>
        <v>37.643999999999998</v>
      </c>
      <c r="O327" s="56">
        <f t="shared" si="2"/>
        <v>15.085961607822703</v>
      </c>
      <c r="Q327" s="56">
        <f>SUMIF($C$11:$C$306,$A327,Q$11:Q$306)</f>
        <v>253.16000000000003</v>
      </c>
      <c r="R327" s="56">
        <f>SUMIF($C$11:$C$306,$A327,R$11:R$306)</f>
        <v>35.603000000000002</v>
      </c>
      <c r="S327" s="56">
        <f t="shared" si="3"/>
        <v>14.063438141886554</v>
      </c>
      <c r="U327" s="56">
        <f>SUMIF($C$11:$C$306,$A327,U$11:U$306)</f>
        <v>257.06</v>
      </c>
      <c r="V327" s="56">
        <f>SUMIF($C$11:$C$306,$A327,V$11:V$306)</f>
        <v>36.048999999999999</v>
      </c>
      <c r="W327" s="56">
        <f t="shared" si="4"/>
        <v>14.02357426281802</v>
      </c>
      <c r="Y327" s="56">
        <f>SUMIF($C$11:$C$306,$A327,Y$11:Y$306)</f>
        <v>261.49</v>
      </c>
      <c r="Z327" s="56">
        <f>SUMIF($C$11:$C$306,$A327,Z$11:Z$306)</f>
        <v>37.83</v>
      </c>
      <c r="AA327" s="56">
        <f t="shared" si="8"/>
        <v>14.467092431832956</v>
      </c>
      <c r="AC327" s="56">
        <f>SUMIF($C$11:$C$306,$A327,AC$11:AC$306)</f>
        <v>265.06</v>
      </c>
      <c r="AD327" s="56">
        <f>SUMIF($C$11:$C$306,$A327,AD$11:AD$306)</f>
        <v>37.110999999999997</v>
      </c>
      <c r="AE327" s="56">
        <f t="shared" si="9"/>
        <v>14.000980909982644</v>
      </c>
      <c r="AG327" s="56">
        <f>SUMIF($C$11:$C$306,$A327,AG$11:AG$306)</f>
        <v>268.89</v>
      </c>
      <c r="AH327" s="56">
        <f>SUMIF($C$11:$C$306,$A327,AH$11:AH$306)</f>
        <v>37.234999999999999</v>
      </c>
      <c r="AI327" s="56">
        <f t="shared" si="7"/>
        <v>13.847670050950203</v>
      </c>
    </row>
    <row r="328" spans="1:35" x14ac:dyDescent="0.3">
      <c r="A328" t="s">
        <v>160</v>
      </c>
      <c r="B328" t="str">
        <f>VLOOKUP(A328,class!A$1:B$455,2,FALSE)</f>
        <v>Shire County</v>
      </c>
      <c r="C328" t="str">
        <f>IF(B328="Shire District",VLOOKUP(A328,counties!A$2:B$271,2,FALSE),"")</f>
        <v/>
      </c>
      <c r="D328" t="str">
        <f>IFERROR(VLOOKUP($A328,classifications!$A$3:$C$336,3,FALSE),VLOOKUP($A328,classifications!I$2:K$34,3,FALSE))</f>
        <v>Predominantly Urban</v>
      </c>
      <c r="E328" s="56">
        <f>SUMIF($C$11:$C$306,$A328,E$11:E$306)</f>
        <v>367.35</v>
      </c>
      <c r="F328" s="56">
        <f>SUMIF($C$11:$C$306,$A328,F$11:F$306)</f>
        <v>61.492000000000004</v>
      </c>
      <c r="G328" s="56">
        <f t="shared" si="0"/>
        <v>16.739349394310604</v>
      </c>
      <c r="I328" s="56">
        <f>SUMIF($C$11:$C$306,$A328,I$11:I$306)</f>
        <v>371.77</v>
      </c>
      <c r="J328" s="56">
        <f>SUMIF($C$11:$C$306,$A328,J$11:J$306)</f>
        <v>58.533999999999999</v>
      </c>
      <c r="K328" s="56">
        <f t="shared" si="1"/>
        <v>15.74468085106383</v>
      </c>
      <c r="M328" s="56">
        <f>SUMIF($C$11:$C$306,$A328,M$11:M$306)</f>
        <v>376.23</v>
      </c>
      <c r="N328" s="56">
        <f>SUMIF($C$11:$C$306,$A328,N$11:N$306)</f>
        <v>59.544000000000004</v>
      </c>
      <c r="O328" s="56">
        <f t="shared" si="2"/>
        <v>15.826489115700504</v>
      </c>
      <c r="Q328" s="56">
        <f>SUMIF($C$11:$C$306,$A328,Q$11:Q$306)</f>
        <v>379.98</v>
      </c>
      <c r="R328" s="56">
        <f>SUMIF($C$11:$C$306,$A328,R$11:R$306)</f>
        <v>58.069999999999993</v>
      </c>
      <c r="S328" s="56">
        <f t="shared" si="3"/>
        <v>15.282383283330699</v>
      </c>
      <c r="U328" s="56">
        <f>SUMIF($C$11:$C$306,$A328,U$11:U$306)</f>
        <v>383.68999999999994</v>
      </c>
      <c r="V328" s="56">
        <f>SUMIF($C$11:$C$306,$A328,V$11:V$306)</f>
        <v>58.9</v>
      </c>
      <c r="W328" s="56">
        <f t="shared" si="4"/>
        <v>15.35093434804139</v>
      </c>
      <c r="Y328" s="56">
        <f>SUMIF($C$11:$C$306,$A328,Y$11:Y$306)</f>
        <v>388.05999999999995</v>
      </c>
      <c r="Z328" s="56">
        <f>SUMIF($C$11:$C$306,$A328,Z$11:Z$306)</f>
        <v>60.893999999999998</v>
      </c>
      <c r="AA328" s="56">
        <f t="shared" si="8"/>
        <v>15.691903313920529</v>
      </c>
      <c r="AC328" s="56">
        <f>SUMIF($C$11:$C$306,$A328,AC$11:AC$306)</f>
        <v>391.56000000000006</v>
      </c>
      <c r="AD328" s="56">
        <f>SUMIF($C$11:$C$306,$A328,AD$11:AD$306)</f>
        <v>61.126000000000005</v>
      </c>
      <c r="AE328" s="56">
        <f t="shared" si="9"/>
        <v>15.610889774236387</v>
      </c>
      <c r="AG328" s="56">
        <f>SUMIF($C$11:$C$306,$A328,AG$11:AG$306)</f>
        <v>395.3</v>
      </c>
      <c r="AH328" s="56">
        <f>SUMIF($C$11:$C$306,$A328,AH$11:AH$306)</f>
        <v>61.132999999999996</v>
      </c>
      <c r="AI328" s="56">
        <f t="shared" si="7"/>
        <v>15.464963318998226</v>
      </c>
    </row>
    <row r="329" spans="1:35" x14ac:dyDescent="0.3">
      <c r="A329" t="s">
        <v>162</v>
      </c>
      <c r="B329" t="str">
        <f>VLOOKUP(A329,class!A$1:B$455,2,FALSE)</f>
        <v>Shire County</v>
      </c>
      <c r="C329" t="str">
        <f>IF(B329="Shire District",VLOOKUP(A329,counties!A$2:B$271,2,FALSE),"")</f>
        <v/>
      </c>
      <c r="D329" t="str">
        <f>IFERROR(VLOOKUP($A329,classifications!$A$3:$C$336,3,FALSE),VLOOKUP($A329,classifications!I$2:K$34,3,FALSE))</f>
        <v>Urban with Significant Rural</v>
      </c>
      <c r="E329" s="56">
        <f>SUMIF($C$11:$C$306,$A329,E$11:E$306)</f>
        <v>254.56</v>
      </c>
      <c r="F329" s="56">
        <f>SUMIF($C$11:$C$306,$A329,F$11:F$306)</f>
        <v>42.656000000000006</v>
      </c>
      <c r="G329" s="56">
        <f t="shared" si="0"/>
        <v>16.756756756756758</v>
      </c>
      <c r="I329" s="56">
        <f>SUMIF($C$11:$C$306,$A329,I$11:I$306)</f>
        <v>257.29999999999995</v>
      </c>
      <c r="J329" s="56">
        <f>SUMIF($C$11:$C$306,$A329,J$11:J$306)</f>
        <v>41.718000000000004</v>
      </c>
      <c r="K329" s="56">
        <f t="shared" si="1"/>
        <v>16.213758258841821</v>
      </c>
      <c r="M329" s="56">
        <f>SUMIF($C$11:$C$306,$A329,M$11:M$306)</f>
        <v>259.88</v>
      </c>
      <c r="N329" s="56">
        <f>SUMIF($C$11:$C$306,$A329,N$11:N$306)</f>
        <v>41.704999999999998</v>
      </c>
      <c r="O329" s="56">
        <f t="shared" si="2"/>
        <v>16.047791288286902</v>
      </c>
      <c r="Q329" s="56">
        <f>SUMIF($C$11:$C$306,$A329,Q$11:Q$306)</f>
        <v>262.38</v>
      </c>
      <c r="R329" s="56">
        <f>SUMIF($C$11:$C$306,$A329,R$11:R$306)</f>
        <v>40.975000000000001</v>
      </c>
      <c r="S329" s="56">
        <f t="shared" si="3"/>
        <v>15.616662855400564</v>
      </c>
      <c r="U329" s="56">
        <f>SUMIF($C$11:$C$306,$A329,U$11:U$306)</f>
        <v>265.25</v>
      </c>
      <c r="V329" s="56">
        <f>SUMIF($C$11:$C$306,$A329,V$11:V$306)</f>
        <v>41.823</v>
      </c>
      <c r="W329" s="56">
        <f t="shared" si="4"/>
        <v>15.767389255419417</v>
      </c>
      <c r="Y329" s="56">
        <f>SUMIF($C$11:$C$306,$A329,Y$11:Y$306)</f>
        <v>268.20999999999998</v>
      </c>
      <c r="Z329" s="56">
        <f>SUMIF($C$11:$C$306,$A329,Z$11:Z$306)</f>
        <v>42.677</v>
      </c>
      <c r="AA329" s="56">
        <f t="shared" si="8"/>
        <v>15.91178554118042</v>
      </c>
      <c r="AC329" s="56">
        <f>SUMIF($C$11:$C$306,$A329,AC$11:AC$306)</f>
        <v>270.42</v>
      </c>
      <c r="AD329" s="56">
        <f>SUMIF($C$11:$C$306,$A329,AD$11:AD$306)</f>
        <v>42.825000000000003</v>
      </c>
      <c r="AE329" s="56">
        <f t="shared" si="9"/>
        <v>15.836476591968049</v>
      </c>
      <c r="AG329" s="56">
        <f>SUMIF($C$11:$C$306,$A329,AG$11:AG$306)</f>
        <v>273.12</v>
      </c>
      <c r="AH329" s="56">
        <f>SUMIF($C$11:$C$306,$A329,AH$11:AH$306)</f>
        <v>43.867999999999995</v>
      </c>
      <c r="AI329" s="56">
        <f t="shared" si="7"/>
        <v>16.061804335090798</v>
      </c>
    </row>
    <row r="330" spans="1:35" x14ac:dyDescent="0.3">
      <c r="A330" t="s">
        <v>1</v>
      </c>
      <c r="E330" s="56">
        <f>SUM(E331:E333)</f>
        <v>22923.849999999995</v>
      </c>
      <c r="F330" s="56">
        <f>SUM(F331:F333)</f>
        <v>3238.9760000000006</v>
      </c>
      <c r="G330" s="56">
        <f t="shared" si="0"/>
        <v>14.129284566074203</v>
      </c>
      <c r="I330" s="56">
        <f>SUM(I331:I333)</f>
        <v>23124.010000000009</v>
      </c>
      <c r="J330" s="56">
        <f>SUM(J331:J333)</f>
        <v>3186.83</v>
      </c>
      <c r="K330" s="56">
        <f t="shared" si="1"/>
        <v>13.781476482668873</v>
      </c>
      <c r="M330" s="56">
        <f>SUM(M331:M333)</f>
        <v>23333.93</v>
      </c>
      <c r="N330" s="56">
        <f>SUM(N331:N333)</f>
        <v>3234.4359999999997</v>
      </c>
      <c r="O330" s="56">
        <f t="shared" si="2"/>
        <v>13.861514112710545</v>
      </c>
      <c r="Q330" s="56">
        <f>SUM(Q331:Q333)</f>
        <v>23548.510000000002</v>
      </c>
      <c r="R330" s="56">
        <f>SUM(R331:R333)</f>
        <v>3231.7020000000002</v>
      </c>
      <c r="S330" s="56">
        <f t="shared" si="3"/>
        <v>13.72359440151415</v>
      </c>
      <c r="U330" s="56">
        <f>SUM(U331:U333)</f>
        <v>23774.770000000004</v>
      </c>
      <c r="V330" s="56">
        <f>SUM(V331:V333)</f>
        <v>3299.8600000000006</v>
      </c>
      <c r="W330" s="56">
        <f t="shared" si="4"/>
        <v>13.879671601449772</v>
      </c>
      <c r="Y330" s="56">
        <f>SUM(Y331:Y333)</f>
        <v>24011.830000000005</v>
      </c>
      <c r="Z330" s="56">
        <f>SUM(Z331:Z333)</f>
        <v>3416.3849999999998</v>
      </c>
      <c r="AA330" s="56">
        <f t="shared" si="8"/>
        <v>14.227924318971104</v>
      </c>
      <c r="AC330" s="56">
        <f>SUM(AC331:AC333)</f>
        <v>24208.910000000003</v>
      </c>
      <c r="AD330" s="56">
        <f>SUM(AD331:AD333)</f>
        <v>3471.2839999999992</v>
      </c>
      <c r="AE330" s="56">
        <f t="shared" si="9"/>
        <v>14.338869449306056</v>
      </c>
      <c r="AG330" s="56">
        <f>SUM(AG331:AG333)</f>
        <v>24435.25</v>
      </c>
      <c r="AH330" s="56">
        <f>SUM(AH331:AH333)</f>
        <v>3554.8120000000004</v>
      </c>
      <c r="AI330" s="56">
        <f t="shared" si="7"/>
        <v>14.547884715728303</v>
      </c>
    </row>
    <row r="331" spans="1:35" x14ac:dyDescent="0.3">
      <c r="A331" t="s">
        <v>5</v>
      </c>
      <c r="B331" t="s">
        <v>5</v>
      </c>
      <c r="E331" s="56">
        <f>SUMIF($D$11:$D$329,$B331,E$11:E$329)-SUMIFS(E$11:E$329,$D$11:$D$329,$B331,$B$11:$B$329,"Shire County")</f>
        <v>15179.109999999997</v>
      </c>
      <c r="F331" s="56">
        <f>SUMIF($D$11:$D$329,$B331,F$11:F$329)-SUMIFS(F$11:F$329,$D$11:$D$329,$B331,$B$11:$B$329,"Shire County")</f>
        <v>1502.8650000000002</v>
      </c>
      <c r="G331" s="56">
        <f t="shared" ref="G331:G338" si="10">100*F331/E331</f>
        <v>9.9008769288845038</v>
      </c>
      <c r="I331" s="56">
        <f>SUMIF($D$11:$D$329,$B331,I$11:I$329)-SUMIFS(I$11:I$329,$D$11:$D$329,$B331,$B$11:$B$329,"Shire County")</f>
        <v>15306.680000000008</v>
      </c>
      <c r="J331" s="56">
        <f>SUMIF($D$11:$D$329,$B331,J$11:J$329)-SUMIFS(J$11:J$329,$D$11:$D$329,$B331,$B$11:$B$329,"Shire County")</f>
        <v>1503.2680000000005</v>
      </c>
      <c r="K331" s="56">
        <f t="shared" ref="K331:K338" si="11">100*J331/I331</f>
        <v>9.8209931872881633</v>
      </c>
      <c r="M331" s="56">
        <f>SUMIF($D$11:$D$329,$B331,M$11:M$329)-SUMIFS(M$11:M$329,$D$11:$D$329,$B331,$B$11:$B$329,"Shire County")</f>
        <v>15439.25</v>
      </c>
      <c r="N331" s="56">
        <f>SUMIF($D$11:$D$329,$B331,N$11:N$329)-SUMIFS(N$11:N$329,$D$11:$D$329,$B331,$B$11:$B$329,"Shire County")</f>
        <v>1555.6389999999997</v>
      </c>
      <c r="O331" s="56">
        <f t="shared" ref="O331:O338" si="12">100*N331/M331</f>
        <v>10.075871561118575</v>
      </c>
      <c r="Q331" s="56">
        <f>SUMIF($D$11:$D$329,$B331,Q$11:Q$329)-SUMIFS(Q$11:Q$329,$D$11:$D$329,$B331,$B$11:$B$329,"Shire County")</f>
        <v>15573.550000000005</v>
      </c>
      <c r="R331" s="56">
        <f>SUMIF($D$11:$D$329,$B331,R$11:R$329)-SUMIFS(R$11:R$329,$D$11:$D$329,$B331,$B$11:$B$329,"Shire County")</f>
        <v>1589.4630000000002</v>
      </c>
      <c r="S331" s="56">
        <f t="shared" ref="S331:S338" si="13">100*R331/Q331</f>
        <v>10.206170076828981</v>
      </c>
      <c r="U331" s="56">
        <f>SUMIF($D$11:$D$329,$B331,U$11:U$329)-SUMIFS(U$11:U$329,$D$11:$D$329,$B331,$B$11:$B$329,"Shire County")</f>
        <v>15714.420000000004</v>
      </c>
      <c r="V331" s="56">
        <f>SUMIF($D$11:$D$329,$B331,V$11:V$329)-SUMIFS(V$11:V$329,$D$11:$D$329,$B331,$B$11:$B$329,"Shire County")</f>
        <v>1651.2180000000001</v>
      </c>
      <c r="W331" s="56">
        <f t="shared" ref="W331:W338" si="14">100*V331/U331</f>
        <v>10.507661116350459</v>
      </c>
      <c r="Y331" s="56">
        <f>SUMIF($D$11:$D$329,$B331,Y$11:Y$329)-SUMIFS(Y$11:Y$329,$D$11:$D$329,$B331,$B$11:$B$329,"Shire County")</f>
        <v>15855.940000000002</v>
      </c>
      <c r="Z331" s="56">
        <f>SUMIF($D$11:$D$329,$B331,Z$11:Z$329)-SUMIFS(Z$11:Z$329,$D$11:$D$329,$B331,$B$11:$B$329,"Shire County")</f>
        <v>1730.2160000000001</v>
      </c>
      <c r="AA331" s="56">
        <f t="shared" si="8"/>
        <v>10.912099818743005</v>
      </c>
      <c r="AC331" s="56">
        <f>SUMIF($D$11:$D$329,$B331,AC$11:AC$329)-SUMIFS(AC$11:AC$329,$D$11:$D$329,$B331,$B$11:$B$329,"Shire County")</f>
        <v>15975.660000000002</v>
      </c>
      <c r="AD331" s="56">
        <f>SUMIF($D$11:$D$329,$B331,AD$11:AD$329)-SUMIFS(AD$11:AD$329,$D$11:$D$329,$B331,$B$11:$B$329,"Shire County")</f>
        <v>1786.7439999999995</v>
      </c>
      <c r="AE331" s="56">
        <f t="shared" si="9"/>
        <v>11.18416390934709</v>
      </c>
      <c r="AG331" s="56">
        <f>SUMIF($D$11:$D$329,$B331,AG$11:AG$329)-SUMIFS(AG$11:AG$329,$D$11:$D$329,$B331,$B$11:$B$329,"Shire County")</f>
        <v>16111.039999999997</v>
      </c>
      <c r="AH331" s="56">
        <f>SUMIF($D$11:$D$329,$B331,AH$11:AH$329)-SUMIFS(AH$11:AH$329,$D$11:$D$329,$B331,$B$11:$B$329,"Shire County")</f>
        <v>1855.5419999999999</v>
      </c>
      <c r="AI331" s="56">
        <f t="shared" si="7"/>
        <v>11.517208075952889</v>
      </c>
    </row>
    <row r="332" spans="1:35" x14ac:dyDescent="0.3">
      <c r="A332" t="s">
        <v>6</v>
      </c>
      <c r="B332" t="s">
        <v>6</v>
      </c>
      <c r="E332" s="56">
        <f>SUMIF($D$11:$D$329,$B332,E$11:E$329)-SUMIFS(E$11:E$329,$D$11:$D$329,$B332,$B$11:$B$329,"Shire County")</f>
        <v>2863.880000000001</v>
      </c>
      <c r="F332" s="56">
        <f>SUMIF($D$11:$D$329,$B332,F$11:F$329)-SUMIFS(F$11:F$329,$D$11:$D$329,$B332,$B$11:$B$329,"Shire County")</f>
        <v>428.96499999999992</v>
      </c>
      <c r="G332" s="56">
        <f t="shared" si="10"/>
        <v>14.978455801220713</v>
      </c>
      <c r="I332" s="56">
        <f>SUMIF($D$11:$D$329,$B332,I$11:I$329)-SUMIFS(I$11:I$329,$D$11:$D$329,$B332,$B$11:$B$329,"Shire County")</f>
        <v>2892.16</v>
      </c>
      <c r="J332" s="56">
        <f>SUMIF($D$11:$D$329,$B332,J$11:J$329)-SUMIFS(J$11:J$329,$D$11:$D$329,$B332,$B$11:$B$329,"Shire County")</f>
        <v>407.97199999999975</v>
      </c>
      <c r="K332" s="56">
        <f t="shared" si="11"/>
        <v>14.106135206904174</v>
      </c>
      <c r="M332" s="56">
        <f>SUMIF($D$11:$D$329,$B332,M$11:M$329)-SUMIFS(M$11:M$329,$D$11:$D$329,$B332,$B$11:$B$329,"Shire County")</f>
        <v>2923.05</v>
      </c>
      <c r="N332" s="56">
        <f>SUMIF($D$11:$D$329,$B332,N$11:N$329)-SUMIFS(N$11:N$329,$D$11:$D$329,$B332,$B$11:$B$329,"Shire County")</f>
        <v>407.4290000000002</v>
      </c>
      <c r="O332" s="56">
        <f t="shared" si="12"/>
        <v>13.938488907134678</v>
      </c>
      <c r="Q332" s="56">
        <f>SUMIF($D$11:$D$329,$B332,Q$11:Q$329)-SUMIFS(Q$11:Q$329,$D$11:$D$329,$B332,$B$11:$B$329,"Shire County")</f>
        <v>2954.6299999999992</v>
      </c>
      <c r="R332" s="56">
        <f>SUMIF($D$11:$D$329,$B332,R$11:R$329)-SUMIFS(R$11:R$329,$D$11:$D$329,$B332,$B$11:$B$329,"Shire County")</f>
        <v>398.08600000000001</v>
      </c>
      <c r="S332" s="56">
        <f t="shared" si="13"/>
        <v>13.473294456497094</v>
      </c>
      <c r="U332" s="56">
        <f>SUMIF($D$11:$D$329,$B332,U$11:U$329)-SUMIFS(U$11:U$329,$D$11:$D$329,$B332,$B$11:$B$329,"Shire County")</f>
        <v>2987.4299999999994</v>
      </c>
      <c r="V332" s="56">
        <f>SUMIF($D$11:$D$329,$B332,V$11:V$329)-SUMIFS(V$11:V$329,$D$11:$D$329,$B332,$B$11:$B$329,"Shire County")</f>
        <v>402.39199999999994</v>
      </c>
      <c r="W332" s="56">
        <f t="shared" si="14"/>
        <v>13.46950388795721</v>
      </c>
      <c r="Y332" s="56">
        <f>SUMIF($D$11:$D$329,$B332,Y$11:Y$329)-SUMIFS(Y$11:Y$329,$D$11:$D$329,$B332,$B$11:$B$329,"Shire County")</f>
        <v>3022.9500000000016</v>
      </c>
      <c r="Z332" s="56">
        <f>SUMIF($D$11:$D$329,$B332,Z$11:Z$329)-SUMIFS(Z$11:Z$329,$D$11:$D$329,$B332,$B$11:$B$329,"Shire County")</f>
        <v>416.64399999999966</v>
      </c>
      <c r="AA332" s="56">
        <f t="shared" si="8"/>
        <v>13.78269571114307</v>
      </c>
      <c r="AC332" s="56">
        <f>SUMIF($D$11:$D$329,$B332,AC$11:AC$329)-SUMIFS(AC$11:AC$329,$D$11:$D$329,$B332,$B$11:$B$329,"Shire County")</f>
        <v>3051.2800000000007</v>
      </c>
      <c r="AD332" s="56">
        <f>SUMIF($D$11:$D$329,$B332,AD$11:AD$329)-SUMIFS(AD$11:AD$329,$D$11:$D$329,$B332,$B$11:$B$329,"Shire County")</f>
        <v>417.4699999999998</v>
      </c>
      <c r="AE332" s="56">
        <f t="shared" si="9"/>
        <v>13.68179911381452</v>
      </c>
      <c r="AG332" s="56">
        <f>SUMIF($D$11:$D$329,$B332,AG$11:AG$329)-SUMIFS(AG$11:AG$329,$D$11:$D$329,$B332,$B$11:$B$329,"Shire County")</f>
        <v>3084.4100000000008</v>
      </c>
      <c r="AH332" s="56">
        <f>SUMIF($D$11:$D$329,$B332,AH$11:AH$329)-SUMIFS(AH$11:AH$329,$D$11:$D$329,$B332,$B$11:$B$329,"Shire County")</f>
        <v>425.15300000000047</v>
      </c>
      <c r="AI332" s="56">
        <f t="shared" si="7"/>
        <v>13.783932745646666</v>
      </c>
    </row>
    <row r="333" spans="1:35" x14ac:dyDescent="0.3">
      <c r="A333" t="s">
        <v>2</v>
      </c>
      <c r="B333" t="s">
        <v>2</v>
      </c>
      <c r="E333" s="56">
        <f>SUMIF($D$11:$D$329,$B333,E$11:E$329)-SUMIFS(E$11:E$329,$D$11:$D$329,$B333,$B$11:$B$329,"Shire County")</f>
        <v>4880.8599999999979</v>
      </c>
      <c r="F333" s="56">
        <f>SUMIF($D$11:$D$329,$B333,F$11:F$329)-SUMIFS(F$11:F$329,$D$11:$D$329,$B333,$B$11:$B$329,"Shire County")</f>
        <v>1307.1460000000002</v>
      </c>
      <c r="G333" s="56">
        <f t="shared" si="10"/>
        <v>26.781059075654717</v>
      </c>
      <c r="I333" s="56">
        <f>SUMIF($D$11:$D$329,$B333,I$11:I$329)-SUMIFS(I$11:I$329,$D$11:$D$329,$B333,$B$11:$B$329,"Shire County")</f>
        <v>4925.17</v>
      </c>
      <c r="J333" s="56">
        <f>SUMIF($D$11:$D$329,$B333,J$11:J$329)-SUMIFS(J$11:J$329,$D$11:$D$329,$B333,$B$11:$B$329,"Shire County")</f>
        <v>1275.5899999999997</v>
      </c>
      <c r="K333" s="56">
        <f t="shared" si="11"/>
        <v>25.899410578721135</v>
      </c>
      <c r="M333" s="56">
        <f>SUMIF($D$11:$D$329,$B333,M$11:M$329)-SUMIFS(M$11:M$329,$D$11:$D$329,$B333,$B$11:$B$329,"Shire County")</f>
        <v>4971.6299999999992</v>
      </c>
      <c r="N333" s="56">
        <f>SUMIF($D$11:$D$329,$B333,N$11:N$329)-SUMIFS(N$11:N$329,$D$11:$D$329,$B333,$B$11:$B$329,"Shire County")</f>
        <v>1271.3680000000002</v>
      </c>
      <c r="O333" s="56">
        <f t="shared" si="12"/>
        <v>25.572458127414961</v>
      </c>
      <c r="Q333" s="56">
        <f>SUMIF($D$11:$D$329,$B333,Q$11:Q$329)-SUMIFS(Q$11:Q$329,$D$11:$D$329,$B333,$B$11:$B$329,"Shire County")</f>
        <v>5020.3299999999981</v>
      </c>
      <c r="R333" s="56">
        <f>SUMIF($D$11:$D$329,$B333,R$11:R$329)-SUMIFS(R$11:R$329,$D$11:$D$329,$B333,$B$11:$B$329,"Shire County")</f>
        <v>1244.153</v>
      </c>
      <c r="S333" s="56">
        <f t="shared" si="13"/>
        <v>24.78229518776655</v>
      </c>
      <c r="U333" s="56">
        <f>SUMIF($D$11:$D$329,$B333,U$11:U$329)-SUMIFS(U$11:U$329,$D$11:$D$329,$B333,$B$11:$B$329,"Shire County")</f>
        <v>5072.9200000000019</v>
      </c>
      <c r="V333" s="56">
        <f>SUMIF($D$11:$D$329,$B333,V$11:V$329)-SUMIFS(V$11:V$329,$D$11:$D$329,$B333,$B$11:$B$329,"Shire County")</f>
        <v>1246.2500000000005</v>
      </c>
      <c r="W333" s="56">
        <f t="shared" si="14"/>
        <v>24.566718970533735</v>
      </c>
      <c r="Y333" s="56">
        <f>SUMIF($D$11:$D$329,$B333,Y$11:Y$329)-SUMIFS(Y$11:Y$329,$D$11:$D$329,$B333,$B$11:$B$329,"Shire County")</f>
        <v>5132.9400000000023</v>
      </c>
      <c r="Z333" s="56">
        <f>SUMIF($D$11:$D$329,$B333,Z$11:Z$329)-SUMIFS(Z$11:Z$329,$D$11:$D$329,$B333,$B$11:$B$329,"Shire County")</f>
        <v>1269.5250000000001</v>
      </c>
      <c r="AA333" s="56">
        <f t="shared" si="8"/>
        <v>24.732901611941685</v>
      </c>
      <c r="AC333" s="56">
        <f>SUMIF($D$11:$D$329,$B333,AC$11:AC$329)-SUMIFS(AC$11:AC$329,$D$11:$D$329,$B333,$B$11:$B$329,"Shire County")</f>
        <v>5181.97</v>
      </c>
      <c r="AD333" s="56">
        <f>SUMIF($D$11:$D$329,$B333,AD$11:AD$329)-SUMIFS(AD$11:AD$329,$D$11:$D$329,$B333,$B$11:$B$329,"Shire County")</f>
        <v>1267.0700000000002</v>
      </c>
      <c r="AE333" s="56">
        <f t="shared" si="9"/>
        <v>24.451511683780495</v>
      </c>
      <c r="AG333" s="56">
        <f>SUMIF($D$11:$D$329,$B333,AG$11:AG$329)-SUMIFS(AG$11:AG$329,$D$11:$D$329,$B333,$B$11:$B$329,"Shire County")</f>
        <v>5239.8000000000011</v>
      </c>
      <c r="AH333" s="56">
        <f>SUMIF($D$11:$D$329,$B333,AH$11:AH$329)-SUMIFS(AH$11:AH$329,$D$11:$D$329,$B333,$B$11:$B$329,"Shire County")</f>
        <v>1274.1169999999997</v>
      </c>
      <c r="AI333" s="56">
        <f t="shared" si="7"/>
        <v>24.316138020535124</v>
      </c>
    </row>
    <row r="334" spans="1:35" x14ac:dyDescent="0.3">
      <c r="A334" t="s">
        <v>7</v>
      </c>
      <c r="C334" t="s">
        <v>7</v>
      </c>
      <c r="E334">
        <f>SUMIF($B$11:$B$329,$C334,E$11:E$329)</f>
        <v>3487.81</v>
      </c>
      <c r="F334">
        <f>SUMIF($B$11:$B$329,$C334,F$11:F$329)</f>
        <v>475.50600000000003</v>
      </c>
      <c r="G334" s="56">
        <f t="shared" si="10"/>
        <v>13.633368790157723</v>
      </c>
      <c r="I334">
        <f>SUMIF($B$11:$B$329,$C334,I$11:I$329)</f>
        <v>3528.3599999999997</v>
      </c>
      <c r="J334">
        <f>SUMIF($B$11:$B$329,$C334,J$11:J$329)</f>
        <v>503.59</v>
      </c>
      <c r="K334" s="56">
        <f t="shared" si="11"/>
        <v>14.272636579033886</v>
      </c>
      <c r="M334">
        <f>SUMIF($B$11:$B$329,$C334,M$11:M$329)</f>
        <v>3565.33</v>
      </c>
      <c r="N334">
        <f>SUMIF($B$11:$B$329,$C334,N$11:N$329)</f>
        <v>533.673</v>
      </c>
      <c r="O334" s="56">
        <f t="shared" si="12"/>
        <v>14.968404046750232</v>
      </c>
      <c r="Q334">
        <f>SUMIF($B$11:$B$329,$C334,Q$11:Q$329)</f>
        <v>3602.7500000000009</v>
      </c>
      <c r="R334">
        <f>SUMIF($B$11:$B$329,$C334,R$11:R$329)</f>
        <v>567.14199999999983</v>
      </c>
      <c r="S334" s="56">
        <f t="shared" si="13"/>
        <v>15.741919367150086</v>
      </c>
      <c r="U334">
        <f>SUMIF($B$11:$B$329,$C334,U$11:U$329)</f>
        <v>3642.61</v>
      </c>
      <c r="V334">
        <f>SUMIF($B$11:$B$329,$C334,V$11:V$329)</f>
        <v>598.88900000000001</v>
      </c>
      <c r="W334" s="56">
        <f t="shared" si="14"/>
        <v>16.441205619047881</v>
      </c>
      <c r="Y334">
        <f>SUMIF($B$11:$B$329,$C334,Y$11:Y$329)</f>
        <v>3679.9</v>
      </c>
      <c r="Z334">
        <f>SUMIF($B$11:$B$329,$C334,Z$11:Z$329)</f>
        <v>629.77599999999995</v>
      </c>
      <c r="AA334" s="56">
        <f t="shared" si="8"/>
        <v>17.113943313677002</v>
      </c>
      <c r="AC334">
        <f>SUMIF($B$11:$B$329,$C334,AC$11:AC$329)</f>
        <v>3713.5099999999993</v>
      </c>
      <c r="AD334">
        <f>SUMIF($B$11:$B$329,$C334,AD$11:AD$329)</f>
        <v>662.26999999999987</v>
      </c>
      <c r="AE334" s="56">
        <f t="shared" si="9"/>
        <v>17.834070730925728</v>
      </c>
      <c r="AG334">
        <f>SUMIF($B$11:$B$329,$C334,AG$11:AG$329)</f>
        <v>3749.9700000000003</v>
      </c>
      <c r="AH334">
        <f>SUMIF($B$11:$B$329,$C334,AH$11:AH$329)</f>
        <v>695.94099999999992</v>
      </c>
      <c r="AI334" s="56">
        <f t="shared" si="7"/>
        <v>18.558575135267745</v>
      </c>
    </row>
    <row r="335" spans="1:35" x14ac:dyDescent="0.3">
      <c r="A335" t="s">
        <v>8</v>
      </c>
      <c r="C335" t="s">
        <v>8</v>
      </c>
      <c r="E335">
        <f>SUMIF($B$11:$B$329,$C335,E$11:E$329)</f>
        <v>5072.42</v>
      </c>
      <c r="F335">
        <f>SUMIF($B$11:$B$329,$C335,F$11:F$329)</f>
        <v>389.70999999999987</v>
      </c>
      <c r="G335" s="56">
        <f t="shared" si="10"/>
        <v>7.682920578343273</v>
      </c>
      <c r="I335">
        <f>SUMIF($B$11:$B$329,$C335,I$11:I$329)</f>
        <v>5107.0200000000004</v>
      </c>
      <c r="J335">
        <f>SUMIF($B$11:$B$329,$C335,J$11:J$329)</f>
        <v>383.68499999999995</v>
      </c>
      <c r="K335" s="56">
        <f t="shared" si="11"/>
        <v>7.5128940164714431</v>
      </c>
      <c r="M335">
        <f>SUMIF($B$11:$B$329,$C335,M$11:M$329)</f>
        <v>5143.8099999999995</v>
      </c>
      <c r="N335">
        <f>SUMIF($B$11:$B$329,$C335,N$11:N$329)</f>
        <v>392.12400000000002</v>
      </c>
      <c r="O335" s="56">
        <f t="shared" si="12"/>
        <v>7.6232209199017857</v>
      </c>
      <c r="Q335">
        <f>SUMIF($B$11:$B$329,$C335,Q$11:Q$329)</f>
        <v>5182.0700000000015</v>
      </c>
      <c r="R335">
        <f>SUMIF($B$11:$B$329,$C335,R$11:R$329)</f>
        <v>397.512</v>
      </c>
      <c r="S335" s="56">
        <f t="shared" si="13"/>
        <v>7.6709114311462381</v>
      </c>
      <c r="U335">
        <f>SUMIF($B$11:$B$329,$C335,U$11:U$329)</f>
        <v>5223.1500000000005</v>
      </c>
      <c r="V335">
        <f>SUMIF($B$11:$B$329,$C335,V$11:V$329)</f>
        <v>412.18200000000019</v>
      </c>
      <c r="W335" s="56">
        <f t="shared" si="14"/>
        <v>7.8914448177823759</v>
      </c>
      <c r="Y335">
        <f>SUMIF($B$11:$B$329,$C335,Y$11:Y$329)</f>
        <v>5265.9099999999989</v>
      </c>
      <c r="Z335">
        <f>SUMIF($B$11:$B$329,$C335,Z$11:Z$329)</f>
        <v>433.113</v>
      </c>
      <c r="AA335" s="56">
        <f t="shared" si="8"/>
        <v>8.2248462279074293</v>
      </c>
      <c r="AC335">
        <f>SUMIF($B$11:$B$329,$C335,AC$11:AC$329)</f>
        <v>5302.9600000000009</v>
      </c>
      <c r="AD335">
        <f>SUMIF($B$11:$B$329,$C335,AD$11:AD$329)</f>
        <v>448.48900000000003</v>
      </c>
      <c r="AE335" s="56">
        <f t="shared" si="9"/>
        <v>8.4573332629323996</v>
      </c>
      <c r="AG335">
        <f>SUMIF($B$11:$B$329,$C335,AG$11:AG$329)</f>
        <v>5346.0800000000008</v>
      </c>
      <c r="AH335">
        <f>SUMIF($B$11:$B$329,$C335,AH$11:AH$329)</f>
        <v>469.11400000000009</v>
      </c>
      <c r="AI335" s="56">
        <f t="shared" si="7"/>
        <v>8.7749154520695534</v>
      </c>
    </row>
    <row r="336" spans="1:35" x14ac:dyDescent="0.3">
      <c r="A336" t="s">
        <v>9</v>
      </c>
      <c r="C336" t="s">
        <v>9</v>
      </c>
      <c r="E336">
        <f>SUMIF($B$11:$B$329,$C336,E$11:E$329)</f>
        <v>8709.6099999999988</v>
      </c>
      <c r="F336">
        <f>SUMIF($B$11:$B$329,$C336,F$11:F$329)</f>
        <v>1549.0869999999998</v>
      </c>
      <c r="G336" s="56">
        <f t="shared" si="10"/>
        <v>17.785951380142166</v>
      </c>
      <c r="I336">
        <f>SUMIF($B$11:$B$329,$C336,I$11:I$329)</f>
        <v>8786.98</v>
      </c>
      <c r="J336">
        <f>SUMIF($B$11:$B$329,$C336,J$11:J$329)</f>
        <v>1500.1370000000002</v>
      </c>
      <c r="K336" s="56">
        <f t="shared" si="11"/>
        <v>17.072270563948024</v>
      </c>
      <c r="M336">
        <f>SUMIF($B$11:$B$329,$C336,M$11:M$329)</f>
        <v>8870.65</v>
      </c>
      <c r="N336">
        <f>SUMIF($B$11:$B$329,$C336,N$11:N$329)</f>
        <v>1502.2370000000003</v>
      </c>
      <c r="O336" s="56">
        <f t="shared" si="12"/>
        <v>16.93491457784943</v>
      </c>
      <c r="Q336">
        <f>SUMIF($B$11:$B$329,$C336,Q$11:Q$329)</f>
        <v>8953.24</v>
      </c>
      <c r="R336">
        <f>SUMIF($B$11:$B$329,$C336,R$11:R$329)</f>
        <v>1467.9669999999999</v>
      </c>
      <c r="S336" s="56">
        <f t="shared" si="13"/>
        <v>16.39593041178389</v>
      </c>
      <c r="U336">
        <f>SUMIF($B$11:$B$329,$C336,U$11:U$329)</f>
        <v>9043.4600000000028</v>
      </c>
      <c r="V336">
        <f>SUMIF($B$11:$B$329,$C336,V$11:V$329)</f>
        <v>1477.5190000000002</v>
      </c>
      <c r="W336" s="56">
        <f t="shared" si="14"/>
        <v>16.337983470928162</v>
      </c>
      <c r="Y336">
        <f>SUMIF($B$11:$B$329,$C336,Y$11:Y$329)</f>
        <v>9142.9699999999993</v>
      </c>
      <c r="Z336">
        <f>SUMIF($B$11:$B$329,$C336,Z$11:Z$329)</f>
        <v>1519.8719999999998</v>
      </c>
      <c r="AA336" s="56">
        <f t="shared" si="8"/>
        <v>16.623394804970374</v>
      </c>
      <c r="AC336">
        <f>SUMIF($B$11:$B$329,$C336,AC$11:AC$329)</f>
        <v>9226.39</v>
      </c>
      <c r="AD336">
        <f>SUMIF($B$11:$B$329,$C336,AD$11:AD$329)</f>
        <v>1522.979</v>
      </c>
      <c r="AE336" s="56">
        <f t="shared" si="9"/>
        <v>16.506770253587806</v>
      </c>
      <c r="AG336">
        <f>SUMIF($B$11:$B$329,$C336,AG$11:AG$329)</f>
        <v>9320.56</v>
      </c>
      <c r="AH336">
        <f>SUMIF($B$11:$B$329,$C336,AH$11:AH$329)</f>
        <v>1539.0170000000001</v>
      </c>
      <c r="AI336" s="56">
        <f t="shared" si="7"/>
        <v>16.512065798621546</v>
      </c>
    </row>
    <row r="337" spans="1:35" x14ac:dyDescent="0.3">
      <c r="A337" t="s">
        <v>10</v>
      </c>
      <c r="C337" t="s">
        <v>10</v>
      </c>
      <c r="E337">
        <f>SUMIF($B$11:$B$329,$C337,E$11:E$329)</f>
        <v>8072.909999999998</v>
      </c>
      <c r="F337">
        <f>SUMIF($B$11:$B$329,$C337,F$11:F$329)</f>
        <v>1394.0740000000008</v>
      </c>
      <c r="G337" s="56">
        <f t="shared" si="10"/>
        <v>17.268543808861999</v>
      </c>
      <c r="I337">
        <f>SUMIF($B$11:$B$329,$C337,I$11:I$329)</f>
        <v>8144.3599999999988</v>
      </c>
      <c r="J337">
        <f>SUMIF($B$11:$B$329,$C337,J$11:J$329)</f>
        <v>1349.1180000000004</v>
      </c>
      <c r="K337" s="56">
        <f t="shared" si="11"/>
        <v>16.565058519024216</v>
      </c>
      <c r="M337">
        <f>SUMIF($B$11:$B$329,$C337,M$11:M$329)</f>
        <v>8221.7299999999977</v>
      </c>
      <c r="N337">
        <f>SUMIF($B$11:$B$329,$C337,N$11:N$329)</f>
        <v>1350.7020000000002</v>
      </c>
      <c r="O337" s="56">
        <f t="shared" si="12"/>
        <v>16.428440243111858</v>
      </c>
      <c r="Q337">
        <f>SUMIF($B$11:$B$329,$C337,Q$11:Q$329)</f>
        <v>8298.58</v>
      </c>
      <c r="R337">
        <f>SUMIF($B$11:$B$329,$C337,R$11:R$329)</f>
        <v>1318.040999999999</v>
      </c>
      <c r="S337" s="56">
        <f t="shared" si="13"/>
        <v>15.882729334416236</v>
      </c>
      <c r="U337">
        <f>SUMIF($B$11:$B$329,$C337,U$11:U$329)</f>
        <v>8382.2900000000027</v>
      </c>
      <c r="V337">
        <f>SUMIF($B$11:$B$329,$C337,V$11:V$329)</f>
        <v>1326.5890000000004</v>
      </c>
      <c r="W337" s="56">
        <f t="shared" si="14"/>
        <v>15.826092869609619</v>
      </c>
      <c r="Y337">
        <f>SUMIF($B$11:$B$329,$C337,Y$11:Y$329)</f>
        <v>8475.1299999999974</v>
      </c>
      <c r="Z337">
        <f>SUMIF($B$11:$B$329,$C337,Z$11:Z$329)</f>
        <v>1366.6989999999998</v>
      </c>
      <c r="AA337" s="56">
        <f t="shared" si="8"/>
        <v>16.125994527517577</v>
      </c>
      <c r="AC337">
        <f>SUMIF($B$11:$B$329,$C337,AC$11:AC$329)</f>
        <v>8553.73</v>
      </c>
      <c r="AD337">
        <f>SUMIF($B$11:$B$329,$C337,AD$11:AD$329)</f>
        <v>1370.4679999999994</v>
      </c>
      <c r="AE337" s="56">
        <f t="shared" si="9"/>
        <v>16.021875836623312</v>
      </c>
      <c r="AG337">
        <f>SUMIF($B$11:$B$329,$C337,AG$11:AG$329)</f>
        <v>8641.510000000002</v>
      </c>
      <c r="AH337">
        <f>SUMIF($B$11:$B$329,$C337,AH$11:AH$329)</f>
        <v>1385.1850000000002</v>
      </c>
      <c r="AI337" s="56">
        <f t="shared" si="7"/>
        <v>16.029432356150718</v>
      </c>
    </row>
    <row r="338" spans="1:35" x14ac:dyDescent="0.3">
      <c r="A338" t="s">
        <v>11</v>
      </c>
      <c r="C338" t="s">
        <v>11</v>
      </c>
      <c r="E338">
        <f>SUMIF($B$11:$B$329,$C338,E$11:E$329)</f>
        <v>6290.71</v>
      </c>
      <c r="F338">
        <f>SUMIF($B$11:$B$329,$C338,F$11:F$329)</f>
        <v>979.68599999999992</v>
      </c>
      <c r="G338" s="56">
        <f t="shared" si="10"/>
        <v>15.573536214513146</v>
      </c>
      <c r="I338">
        <f>SUMIF($B$11:$B$329,$C338,I$11:I$329)</f>
        <v>6344.2700000000013</v>
      </c>
      <c r="J338">
        <f>SUMIF($B$11:$B$329,$C338,J$11:J$329)</f>
        <v>950.43699999999978</v>
      </c>
      <c r="K338" s="56">
        <f t="shared" si="11"/>
        <v>14.981030126397515</v>
      </c>
      <c r="M338">
        <f>SUMIF($B$11:$B$329,$C338,M$11:M$329)</f>
        <v>6403.0599999999986</v>
      </c>
      <c r="N338">
        <f>SUMIF($B$11:$B$329,$C338,N$11:N$329)</f>
        <v>957.93700000000001</v>
      </c>
      <c r="O338" s="56">
        <f t="shared" si="12"/>
        <v>14.960612582109182</v>
      </c>
      <c r="Q338">
        <f>SUMIF($B$11:$B$329,$C338,Q$11:Q$329)</f>
        <v>6465.11</v>
      </c>
      <c r="R338">
        <f>SUMIF($B$11:$B$329,$C338,R$11:R$329)</f>
        <v>949.00699999999995</v>
      </c>
      <c r="S338" s="56">
        <f t="shared" si="13"/>
        <v>14.678899508283695</v>
      </c>
      <c r="U338">
        <f>SUMIF($B$11:$B$329,$C338,U$11:U$329)</f>
        <v>6526.7200000000021</v>
      </c>
      <c r="V338">
        <f>SUMIF($B$11:$B$329,$C338,V$11:V$329)</f>
        <v>962.20000000000016</v>
      </c>
      <c r="W338" s="56">
        <f t="shared" si="14"/>
        <v>14.742474014512647</v>
      </c>
      <c r="Y338">
        <f>SUMIF($B$11:$B$329,$C338,Y$11:Y$329)</f>
        <v>6590.8900000000031</v>
      </c>
      <c r="Z338">
        <f>SUMIF($B$11:$B$329,$C338,Z$11:Z$329)</f>
        <v>986.79700000000003</v>
      </c>
      <c r="AA338" s="56">
        <f t="shared" si="8"/>
        <v>14.972135781358807</v>
      </c>
      <c r="AC338">
        <f>SUMIF($B$11:$B$329,$C338,AC$11:AC$329)</f>
        <v>6638.71</v>
      </c>
      <c r="AD338">
        <f>SUMIF($B$11:$B$329,$C338,AD$11:AD$329)</f>
        <v>990.05699999999968</v>
      </c>
      <c r="AE338" s="56">
        <f t="shared" si="9"/>
        <v>14.913394319077044</v>
      </c>
      <c r="AG338">
        <f>SUMIF($B$11:$B$329,$C338,AG$11:AG$329)</f>
        <v>6697.6900000000005</v>
      </c>
      <c r="AH338">
        <f>SUMIF($B$11:$B$329,$C338,AH$11:AH$329)</f>
        <v>1004.5719999999997</v>
      </c>
      <c r="AI338" s="56">
        <f t="shared" si="7"/>
        <v>14.998783162553053</v>
      </c>
    </row>
    <row r="341" spans="1:35" x14ac:dyDescent="0.3">
      <c r="A341" t="s">
        <v>12</v>
      </c>
      <c r="B341" t="s">
        <v>5</v>
      </c>
      <c r="C341" t="s">
        <v>9</v>
      </c>
      <c r="E341">
        <f>SUMIFS(E$11:E$329,$D$11:$D$329,$B341,$B$11:$B$329,$C341)</f>
        <v>1860.52</v>
      </c>
      <c r="F341">
        <f>SUMIFS(F$11:F$329,$D$11:$D$329,$B341,$B$11:$B$329,$C341)</f>
        <v>215.988</v>
      </c>
      <c r="G341" s="56">
        <f t="shared" ref="G341:G345" si="15">100*F341/E341</f>
        <v>11.609012534130242</v>
      </c>
      <c r="I341">
        <f>SUMIFS(I$11:I$329,$D$11:$D$329,$B341,$B$11:$B$329,$C341)</f>
        <v>1876.91</v>
      </c>
      <c r="J341">
        <f>SUMIFS(J$11:J$329,$D$11:$D$329,$B341,$B$11:$B$329,$C341)</f>
        <v>208.65600000000001</v>
      </c>
      <c r="K341" s="56">
        <f t="shared" ref="K341:K345" si="16">100*J341/I341</f>
        <v>11.116995487263642</v>
      </c>
      <c r="M341">
        <f>SUMIFS(M$11:M$329,$D$11:$D$329,$B341,$B$11:$B$329,$C341)</f>
        <v>1893.6999999999998</v>
      </c>
      <c r="N341">
        <f>SUMIFS(N$11:N$329,$D$11:$D$329,$B341,$B$11:$B$329,$C341)</f>
        <v>212.27900000000002</v>
      </c>
      <c r="O341" s="56">
        <f t="shared" ref="O341:O345" si="17">100*N341/M341</f>
        <v>11.209748112161378</v>
      </c>
      <c r="Q341">
        <f>SUMIFS(Q$11:Q$329,$D$11:$D$329,$B341,$B$11:$B$329,$C341)</f>
        <v>1908.42</v>
      </c>
      <c r="R341">
        <f>SUMIFS(R$11:R$329,$D$11:$D$329,$B341,$B$11:$B$329,$C341)</f>
        <v>206.92899999999997</v>
      </c>
      <c r="S341" s="56">
        <f t="shared" ref="S341:S345" si="18">100*R341/Q341</f>
        <v>10.842948617180703</v>
      </c>
      <c r="U341">
        <f>SUMIFS(U$11:U$329,$D$11:$D$329,$B341,$B$11:$B$329,$C341)</f>
        <v>1925.65</v>
      </c>
      <c r="V341">
        <f>SUMIFS(V$11:V$329,$D$11:$D$329,$B341,$B$11:$B$329,$C341)</f>
        <v>210.28299999999999</v>
      </c>
      <c r="W341" s="56">
        <f t="shared" ref="W341:W345" si="19">100*V341/U341</f>
        <v>10.920104899644276</v>
      </c>
      <c r="Y341">
        <f>SUMIFS(Y$11:Y$329,$D$11:$D$329,$B341,$B$11:$B$329,$C341)</f>
        <v>1943.1399999999999</v>
      </c>
      <c r="Z341">
        <f>SUMIFS(Z$11:Z$329,$D$11:$D$329,$B341,$B$11:$B$329,$C341)</f>
        <v>217.643</v>
      </c>
      <c r="AA341" s="56">
        <f t="shared" ref="AA341:AA345" si="20">100*Z341/Y341</f>
        <v>11.200582562244614</v>
      </c>
      <c r="AC341">
        <f>SUMIFS(AC$11:AC$329,$D$11:$D$329,$B341,$B$11:$B$329,$C341)</f>
        <v>1958.6499999999996</v>
      </c>
      <c r="AD341">
        <f>SUMIFS(AD$11:AD$329,$D$11:$D$329,$B341,$B$11:$B$329,$C341)</f>
        <v>219.143</v>
      </c>
      <c r="AE341" s="56">
        <f t="shared" ref="AE341:AE345" si="21">100*AD341/AC341</f>
        <v>11.188471651392543</v>
      </c>
      <c r="AG341">
        <f>SUMIFS(AG$11:AG$329,$D$11:$D$329,$B341,$B$11:$B$329,$C341)</f>
        <v>1976.9299999999998</v>
      </c>
      <c r="AH341">
        <f>SUMIFS(AH$11:AH$329,$D$11:$D$329,$B341,$B$11:$B$329,$C341)</f>
        <v>223.25400000000002</v>
      </c>
      <c r="AI341" s="56">
        <f t="shared" ref="AI341:AI345" si="22">100*AH341/AG341</f>
        <v>11.292964343704634</v>
      </c>
    </row>
    <row r="342" spans="1:35" x14ac:dyDescent="0.3">
      <c r="A342" t="s">
        <v>13</v>
      </c>
      <c r="B342" t="s">
        <v>5</v>
      </c>
      <c r="C342" t="s">
        <v>10</v>
      </c>
      <c r="E342">
        <f>SUMIFS(E$11:E$329,$D$11:$D$329,$B342,$B$11:$B$329,$C342)</f>
        <v>3358.6299999999997</v>
      </c>
      <c r="F342">
        <f>SUMIFS(F$11:F$329,$D$11:$D$329,$B342,$B$11:$B$329,$C342)</f>
        <v>310.36299999999977</v>
      </c>
      <c r="G342" s="56">
        <f t="shared" si="15"/>
        <v>9.2407618582576774</v>
      </c>
      <c r="I342">
        <f>SUMIFS(I$11:I$329,$D$11:$D$329,$B342,$B$11:$B$329,$C342)</f>
        <v>3385.0399999999986</v>
      </c>
      <c r="J342">
        <f>SUMIFS(J$11:J$329,$D$11:$D$329,$B342,$B$11:$B$329,$C342)</f>
        <v>297.59299999999996</v>
      </c>
      <c r="K342" s="56">
        <f t="shared" si="16"/>
        <v>8.7914175312551723</v>
      </c>
      <c r="M342">
        <f>SUMIFS(M$11:M$329,$D$11:$D$329,$B342,$B$11:$B$329,$C342)</f>
        <v>3414.6100000000006</v>
      </c>
      <c r="N342">
        <f>SUMIFS(N$11:N$329,$D$11:$D$329,$B342,$B$11:$B$329,$C342)</f>
        <v>302.94699999999989</v>
      </c>
      <c r="O342" s="56">
        <f t="shared" si="17"/>
        <v>8.8720820240085931</v>
      </c>
      <c r="Q342">
        <f>SUMIFS(Q$11:Q$329,$D$11:$D$329,$B342,$B$11:$B$329,$C342)</f>
        <v>3441.0000000000014</v>
      </c>
      <c r="R342">
        <f>SUMIFS(R$11:R$329,$D$11:$D$329,$B342,$B$11:$B$329,$C342)</f>
        <v>295.40900000000005</v>
      </c>
      <c r="S342" s="56">
        <f t="shared" si="18"/>
        <v>8.5849752978785219</v>
      </c>
      <c r="U342">
        <f>SUMIFS(U$11:U$329,$D$11:$D$329,$B342,$B$11:$B$329,$C342)</f>
        <v>3472.4799999999996</v>
      </c>
      <c r="V342">
        <f>SUMIFS(V$11:V$329,$D$11:$D$329,$B342,$B$11:$B$329,$C342)</f>
        <v>302.61899999999997</v>
      </c>
      <c r="W342" s="56">
        <f t="shared" si="19"/>
        <v>8.7147802147168605</v>
      </c>
      <c r="Y342">
        <f>SUMIFS(Y$11:Y$329,$D$11:$D$329,$B342,$B$11:$B$329,$C342)</f>
        <v>3502.67</v>
      </c>
      <c r="Z342">
        <f>SUMIFS(Z$11:Z$329,$D$11:$D$329,$B342,$B$11:$B$329,$C342)</f>
        <v>314.25</v>
      </c>
      <c r="AA342" s="56">
        <f t="shared" si="20"/>
        <v>8.9717272823303365</v>
      </c>
      <c r="AC342">
        <f>SUMIFS(AC$11:AC$329,$D$11:$D$329,$B342,$B$11:$B$329,$C342)</f>
        <v>3529.1399999999994</v>
      </c>
      <c r="AD342">
        <f>SUMIFS(AD$11:AD$329,$D$11:$D$329,$B342,$B$11:$B$329,$C342)</f>
        <v>317.16100000000006</v>
      </c>
      <c r="AE342" s="56">
        <f t="shared" si="21"/>
        <v>8.9869203261984545</v>
      </c>
      <c r="AG342">
        <f>SUMIFS(AG$11:AG$329,$D$11:$D$329,$B342,$B$11:$B$329,$C342)</f>
        <v>3556.7300000000009</v>
      </c>
      <c r="AH342">
        <f>SUMIFS(AH$11:AH$329,$D$11:$D$329,$B342,$B$11:$B$329,$C342)</f>
        <v>320.98200000000003</v>
      </c>
      <c r="AI342" s="56">
        <f t="shared" si="22"/>
        <v>9.0246377993269089</v>
      </c>
    </row>
    <row r="343" spans="1:35" x14ac:dyDescent="0.3">
      <c r="A343" t="s">
        <v>14</v>
      </c>
      <c r="B343" t="s">
        <v>5</v>
      </c>
      <c r="C343" t="s">
        <v>11</v>
      </c>
      <c r="E343">
        <f>SUMIFS(E$11:E$329,$D$11:$D$329,$B343,$B$11:$B$329,$C343)</f>
        <v>3260.2499999999991</v>
      </c>
      <c r="F343">
        <f>SUMIFS(F$11:F$329,$D$11:$D$329,$B343,$B$11:$B$329,$C343)</f>
        <v>327.286</v>
      </c>
      <c r="G343" s="56">
        <f t="shared" si="15"/>
        <v>10.038678015489612</v>
      </c>
      <c r="I343">
        <f>SUMIFS(I$11:I$329,$D$11:$D$329,$B343,$B$11:$B$329,$C343)</f>
        <v>3286.2600000000007</v>
      </c>
      <c r="J343">
        <f>SUMIFS(J$11:J$329,$D$11:$D$329,$B343,$B$11:$B$329,$C343)</f>
        <v>318.39999999999992</v>
      </c>
      <c r="K343" s="56">
        <f t="shared" si="16"/>
        <v>9.6888255950533395</v>
      </c>
      <c r="M343">
        <f>SUMIFS(M$11:M$329,$D$11:$D$329,$B343,$B$11:$B$329,$C343)</f>
        <v>3315.5</v>
      </c>
      <c r="N343">
        <f>SUMIFS(N$11:N$329,$D$11:$D$329,$B343,$B$11:$B$329,$C343)</f>
        <v>326.89500000000004</v>
      </c>
      <c r="O343" s="56">
        <f t="shared" si="17"/>
        <v>9.8595988538681958</v>
      </c>
      <c r="Q343">
        <f>SUMIFS(Q$11:Q$329,$D$11:$D$329,$B343,$B$11:$B$329,$C343)</f>
        <v>3347.7299999999996</v>
      </c>
      <c r="R343">
        <f>SUMIFS(R$11:R$329,$D$11:$D$329,$B343,$B$11:$B$329,$C343)</f>
        <v>329.40000000000003</v>
      </c>
      <c r="S343" s="56">
        <f t="shared" si="18"/>
        <v>9.8395031857407869</v>
      </c>
      <c r="U343">
        <f>SUMIFS(U$11:U$329,$D$11:$D$329,$B343,$B$11:$B$329,$C343)</f>
        <v>3376.18</v>
      </c>
      <c r="V343">
        <f>SUMIFS(V$11:V$329,$D$11:$D$329,$B343,$B$11:$B$329,$C343)</f>
        <v>337.52799999999996</v>
      </c>
      <c r="W343" s="56">
        <f t="shared" si="19"/>
        <v>9.9973342653531496</v>
      </c>
      <c r="Y343">
        <f>SUMIFS(Y$11:Y$329,$D$11:$D$329,$B343,$B$11:$B$329,$C343)</f>
        <v>3407.46</v>
      </c>
      <c r="Z343">
        <f>SUMIFS(Z$11:Z$329,$D$11:$D$329,$B343,$B$11:$B$329,$C343)</f>
        <v>353.07700000000006</v>
      </c>
      <c r="AA343" s="56">
        <f t="shared" si="20"/>
        <v>10.361882457901194</v>
      </c>
      <c r="AC343">
        <f>SUMIFS(AC$11:AC$329,$D$11:$D$329,$B343,$B$11:$B$329,$C343)</f>
        <v>3430.0499999999997</v>
      </c>
      <c r="AD343">
        <f>SUMIFS(AD$11:AD$329,$D$11:$D$329,$B343,$B$11:$B$329,$C343)</f>
        <v>358.8239999999999</v>
      </c>
      <c r="AE343" s="56">
        <f t="shared" si="21"/>
        <v>10.461188612410895</v>
      </c>
      <c r="AG343">
        <f>SUMIFS(AG$11:AG$329,$D$11:$D$329,$B343,$B$11:$B$329,$C343)</f>
        <v>3458.2599999999998</v>
      </c>
      <c r="AH343">
        <f>SUMIFS(AH$11:AH$329,$D$11:$D$329,$B343,$B$11:$B$329,$C343)</f>
        <v>369.505</v>
      </c>
      <c r="AI343" s="56">
        <f t="shared" si="22"/>
        <v>10.684708495023509</v>
      </c>
    </row>
    <row r="344" spans="1:35" x14ac:dyDescent="0.3">
      <c r="A344" t="s">
        <v>15</v>
      </c>
      <c r="B344" t="s">
        <v>5</v>
      </c>
      <c r="C344" t="s">
        <v>7</v>
      </c>
      <c r="E344">
        <f>SUMIFS(E$11:E$329,$D$11:$D$329,$B344,$B$11:$B$329,$C344)</f>
        <v>3487.81</v>
      </c>
      <c r="F344">
        <f>SUMIFS(F$11:F$329,$D$11:$D$329,$B344,$B$11:$B$329,$C344)</f>
        <v>475.50600000000003</v>
      </c>
      <c r="G344" s="56">
        <f t="shared" si="15"/>
        <v>13.633368790157723</v>
      </c>
      <c r="I344">
        <f>SUMIFS(I$11:I$329,$D$11:$D$329,$B344,$B$11:$B$329,$C344)</f>
        <v>3528.3599999999997</v>
      </c>
      <c r="J344">
        <f>SUMIFS(J$11:J$329,$D$11:$D$329,$B344,$B$11:$B$329,$C344)</f>
        <v>503.59</v>
      </c>
      <c r="K344" s="56">
        <f t="shared" si="16"/>
        <v>14.272636579033886</v>
      </c>
      <c r="M344">
        <f>SUMIFS(M$11:M$329,$D$11:$D$329,$B344,$B$11:$B$329,$C344)</f>
        <v>3565.33</v>
      </c>
      <c r="N344">
        <f>SUMIFS(N$11:N$329,$D$11:$D$329,$B344,$B$11:$B$329,$C344)</f>
        <v>533.673</v>
      </c>
      <c r="O344" s="56">
        <f t="shared" si="17"/>
        <v>14.968404046750232</v>
      </c>
      <c r="Q344">
        <f>SUMIFS(Q$11:Q$329,$D$11:$D$329,$B344,$B$11:$B$329,$C344)</f>
        <v>3602.7500000000009</v>
      </c>
      <c r="R344">
        <f>SUMIFS(R$11:R$329,$D$11:$D$329,$B344,$B$11:$B$329,$C344)</f>
        <v>567.14199999999983</v>
      </c>
      <c r="S344" s="56">
        <f t="shared" si="18"/>
        <v>15.741919367150086</v>
      </c>
      <c r="U344">
        <f>SUMIFS(U$11:U$329,$D$11:$D$329,$B344,$B$11:$B$329,$C344)</f>
        <v>3642.61</v>
      </c>
      <c r="V344">
        <f>SUMIFS(V$11:V$329,$D$11:$D$329,$B344,$B$11:$B$329,$C344)</f>
        <v>598.88900000000001</v>
      </c>
      <c r="W344" s="56">
        <f t="shared" si="19"/>
        <v>16.441205619047881</v>
      </c>
      <c r="Y344">
        <f>SUMIFS(Y$11:Y$329,$D$11:$D$329,$B344,$B$11:$B$329,$C344)</f>
        <v>3679.9</v>
      </c>
      <c r="Z344">
        <f>SUMIFS(Z$11:Z$329,$D$11:$D$329,$B344,$B$11:$B$329,$C344)</f>
        <v>629.77599999999995</v>
      </c>
      <c r="AA344" s="56">
        <f t="shared" si="20"/>
        <v>17.113943313677002</v>
      </c>
      <c r="AC344">
        <f>SUMIFS(AC$11:AC$329,$D$11:$D$329,$B344,$B$11:$B$329,$C344)</f>
        <v>3713.5099999999993</v>
      </c>
      <c r="AD344">
        <f>SUMIFS(AD$11:AD$329,$D$11:$D$329,$B344,$B$11:$B$329,$C344)</f>
        <v>662.26999999999987</v>
      </c>
      <c r="AE344" s="56">
        <f t="shared" si="21"/>
        <v>17.834070730925728</v>
      </c>
      <c r="AG344">
        <f>SUMIFS(AG$11:AG$329,$D$11:$D$329,$B344,$B$11:$B$329,$C344)</f>
        <v>3749.9700000000003</v>
      </c>
      <c r="AH344">
        <f>SUMIFS(AH$11:AH$329,$D$11:$D$329,$B344,$B$11:$B$329,$C344)</f>
        <v>695.94099999999992</v>
      </c>
      <c r="AI344" s="56">
        <f t="shared" si="22"/>
        <v>18.558575135267745</v>
      </c>
    </row>
    <row r="345" spans="1:35" x14ac:dyDescent="0.3">
      <c r="A345" t="s">
        <v>16</v>
      </c>
      <c r="B345" t="s">
        <v>5</v>
      </c>
      <c r="C345" t="s">
        <v>8</v>
      </c>
      <c r="E345">
        <f>SUMIFS(E$11:E$329,$D$11:$D$329,$B345,$B$11:$B$329,$C345)</f>
        <v>5072.42</v>
      </c>
      <c r="F345">
        <f>SUMIFS(F$11:F$329,$D$11:$D$329,$B345,$B$11:$B$329,$C345)</f>
        <v>389.70999999999987</v>
      </c>
      <c r="G345" s="56">
        <f t="shared" si="15"/>
        <v>7.682920578343273</v>
      </c>
      <c r="I345">
        <f>SUMIFS(I$11:I$329,$D$11:$D$329,$B345,$B$11:$B$329,$C345)</f>
        <v>5107.0200000000004</v>
      </c>
      <c r="J345">
        <f>SUMIFS(J$11:J$329,$D$11:$D$329,$B345,$B$11:$B$329,$C345)</f>
        <v>383.68499999999995</v>
      </c>
      <c r="K345" s="56">
        <f t="shared" si="16"/>
        <v>7.5128940164714431</v>
      </c>
      <c r="M345">
        <f>SUMIFS(M$11:M$329,$D$11:$D$329,$B345,$B$11:$B$329,$C345)</f>
        <v>5143.8099999999995</v>
      </c>
      <c r="N345">
        <f>SUMIFS(N$11:N$329,$D$11:$D$329,$B345,$B$11:$B$329,$C345)</f>
        <v>392.12400000000002</v>
      </c>
      <c r="O345" s="56">
        <f t="shared" si="17"/>
        <v>7.6232209199017857</v>
      </c>
      <c r="Q345">
        <f>SUMIFS(Q$11:Q$329,$D$11:$D$329,$B345,$B$11:$B$329,$C345)</f>
        <v>5182.0700000000015</v>
      </c>
      <c r="R345">
        <f>SUMIFS(R$11:R$329,$D$11:$D$329,$B345,$B$11:$B$329,$C345)</f>
        <v>397.512</v>
      </c>
      <c r="S345" s="56">
        <f t="shared" si="18"/>
        <v>7.6709114311462381</v>
      </c>
      <c r="U345">
        <f>SUMIFS(U$11:U$329,$D$11:$D$329,$B345,$B$11:$B$329,$C345)</f>
        <v>5223.1500000000005</v>
      </c>
      <c r="V345">
        <f>SUMIFS(V$11:V$329,$D$11:$D$329,$B345,$B$11:$B$329,$C345)</f>
        <v>412.18200000000019</v>
      </c>
      <c r="W345" s="56">
        <f t="shared" si="19"/>
        <v>7.8914448177823759</v>
      </c>
      <c r="Y345">
        <f>SUMIFS(Y$11:Y$329,$D$11:$D$329,$B345,$B$11:$B$329,$C345)</f>
        <v>5265.9099999999989</v>
      </c>
      <c r="Z345">
        <f>SUMIFS(Z$11:Z$329,$D$11:$D$329,$B345,$B$11:$B$329,$C345)</f>
        <v>433.113</v>
      </c>
      <c r="AA345" s="56">
        <f t="shared" si="20"/>
        <v>8.2248462279074293</v>
      </c>
      <c r="AC345">
        <f>SUMIFS(AC$11:AC$329,$D$11:$D$329,$B345,$B$11:$B$329,$C345)</f>
        <v>5302.9600000000009</v>
      </c>
      <c r="AD345">
        <f>SUMIFS(AD$11:AD$329,$D$11:$D$329,$B345,$B$11:$B$329,$C345)</f>
        <v>448.48900000000003</v>
      </c>
      <c r="AE345" s="56">
        <f t="shared" si="21"/>
        <v>8.4573332629323996</v>
      </c>
      <c r="AG345">
        <f>SUMIFS(AG$11:AG$329,$D$11:$D$329,$B345,$B$11:$B$329,$C345)</f>
        <v>5346.0800000000008</v>
      </c>
      <c r="AH345">
        <f>SUMIFS(AH$11:AH$329,$D$11:$D$329,$B345,$B$11:$B$329,$C345)</f>
        <v>469.11400000000009</v>
      </c>
      <c r="AI345" s="56">
        <f t="shared" si="22"/>
        <v>8.7749154520695534</v>
      </c>
    </row>
    <row r="347" spans="1:35" x14ac:dyDescent="0.3">
      <c r="A347" t="s">
        <v>17</v>
      </c>
      <c r="B347" t="s">
        <v>2</v>
      </c>
      <c r="C347" t="s">
        <v>9</v>
      </c>
      <c r="E347">
        <f>SUMIFS(E$11:E$329,$D$11:$D$329,$B347,$B$11:$B$329,$C347)</f>
        <v>2408.9899999999998</v>
      </c>
      <c r="F347">
        <f>SUMIFS(F$11:F$329,$D$11:$D$329,$B347,$B$11:$B$329,$C347)</f>
        <v>697.82700000000011</v>
      </c>
      <c r="G347" s="56">
        <f t="shared" ref="G347:G351" si="23">100*F347/E347</f>
        <v>28.967617134151663</v>
      </c>
      <c r="I347">
        <f>SUMIFS(I$11:I$329,$D$11:$D$329,$B347,$B$11:$B$329,$C347)</f>
        <v>2431.5700000000002</v>
      </c>
      <c r="J347">
        <f>SUMIFS(J$11:J$329,$D$11:$D$329,$B347,$B$11:$B$329,$C347)</f>
        <v>685.79599999999994</v>
      </c>
      <c r="K347" s="56">
        <f t="shared" ref="K347:K351" si="24">100*J347/I347</f>
        <v>28.203835382078239</v>
      </c>
      <c r="M347">
        <f>SUMIFS(M$11:M$329,$D$11:$D$329,$B347,$B$11:$B$329,$C347)</f>
        <v>2455.81</v>
      </c>
      <c r="N347">
        <f>SUMIFS(N$11:N$329,$D$11:$D$329,$B347,$B$11:$B$329,$C347)</f>
        <v>687.53400000000011</v>
      </c>
      <c r="O347" s="56">
        <f t="shared" ref="O347:O351" si="25">100*N347/M347</f>
        <v>27.99622120603793</v>
      </c>
      <c r="Q347">
        <f>SUMIFS(Q$11:Q$329,$D$11:$D$329,$B347,$B$11:$B$329,$C347)</f>
        <v>2479.0099999999998</v>
      </c>
      <c r="R347">
        <f>SUMIFS(R$11:R$329,$D$11:$D$329,$B347,$B$11:$B$329,$C347)</f>
        <v>676.5</v>
      </c>
      <c r="S347" s="56">
        <f t="shared" ref="S347:S351" si="26">100*R347/Q347</f>
        <v>27.289119446875972</v>
      </c>
      <c r="U347">
        <f>SUMIFS(U$11:U$329,$D$11:$D$329,$B347,$B$11:$B$329,$C347)</f>
        <v>2504.3000000000002</v>
      </c>
      <c r="V347">
        <f>SUMIFS(V$11:V$329,$D$11:$D$329,$B347,$B$11:$B$329,$C347)</f>
        <v>678.476</v>
      </c>
      <c r="W347" s="56">
        <f t="shared" ref="W347:W351" si="27">100*V347/U347</f>
        <v>27.092441001477461</v>
      </c>
      <c r="Y347">
        <f>SUMIFS(Y$11:Y$329,$D$11:$D$329,$B347,$B$11:$B$329,$C347)</f>
        <v>2533.38</v>
      </c>
      <c r="Z347">
        <f>SUMIFS(Z$11:Z$329,$D$11:$D$329,$B347,$B$11:$B$329,$C347)</f>
        <v>693.56799999999987</v>
      </c>
      <c r="AA347" s="56">
        <f t="shared" ref="AA347:AA351" si="28">100*Z347/Y347</f>
        <v>27.377179894054578</v>
      </c>
      <c r="AC347">
        <f>SUMIFS(AC$11:AC$329,$D$11:$D$329,$B347,$B$11:$B$329,$C347)</f>
        <v>2559.0600000000004</v>
      </c>
      <c r="AD347">
        <f>SUMIFS(AD$11:AD$329,$D$11:$D$329,$B347,$B$11:$B$329,$C347)</f>
        <v>696.84400000000005</v>
      </c>
      <c r="AE347" s="56">
        <f t="shared" ref="AE347:AE351" si="29">100*AD347/AC347</f>
        <v>27.230467437262117</v>
      </c>
      <c r="AG347">
        <f>SUMIFS(AG$11:AG$329,$D$11:$D$329,$B347,$B$11:$B$329,$C347)</f>
        <v>2585.6600000000003</v>
      </c>
      <c r="AH347">
        <f>SUMIFS(AH$11:AH$329,$D$11:$D$329,$B347,$B$11:$B$329,$C347)</f>
        <v>700.62400000000002</v>
      </c>
      <c r="AI347" s="56">
        <f t="shared" ref="AI347:AI351" si="30">100*AH347/AG347</f>
        <v>27.096524678418664</v>
      </c>
    </row>
    <row r="348" spans="1:35" x14ac:dyDescent="0.3">
      <c r="A348" t="s">
        <v>18</v>
      </c>
      <c r="B348" t="s">
        <v>2</v>
      </c>
      <c r="C348" t="s">
        <v>10</v>
      </c>
      <c r="E348">
        <f>SUMIFS(E$11:E$329,$D$11:$D$329,$B348,$B$11:$B$329,$C348)</f>
        <v>2924.6700000000005</v>
      </c>
      <c r="F348">
        <f>SUMIFS(F$11:F$329,$D$11:$D$329,$B348,$B$11:$B$329,$C348)</f>
        <v>797.86</v>
      </c>
      <c r="G348" s="56">
        <f t="shared" si="23"/>
        <v>27.280342739522744</v>
      </c>
      <c r="I348">
        <f>SUMIFS(I$11:I$329,$D$11:$D$329,$B348,$B$11:$B$329,$C348)</f>
        <v>2953.1000000000004</v>
      </c>
      <c r="J348">
        <f>SUMIFS(J$11:J$329,$D$11:$D$329,$B348,$B$11:$B$329,$C348)</f>
        <v>778.83800000000008</v>
      </c>
      <c r="K348" s="56">
        <f t="shared" si="24"/>
        <v>26.37357353289763</v>
      </c>
      <c r="M348">
        <f>SUMIFS(M$11:M$329,$D$11:$D$329,$B348,$B$11:$B$329,$C348)</f>
        <v>2982.2499999999991</v>
      </c>
      <c r="N348">
        <f>SUMIFS(N$11:N$329,$D$11:$D$329,$B348,$B$11:$B$329,$C348)</f>
        <v>775.69200000000012</v>
      </c>
      <c r="O348" s="56">
        <f t="shared" si="25"/>
        <v>26.010294240925486</v>
      </c>
      <c r="Q348">
        <f>SUMIFS(Q$11:Q$329,$D$11:$D$329,$B348,$B$11:$B$329,$C348)</f>
        <v>3013.9900000000002</v>
      </c>
      <c r="R348">
        <f>SUMIFS(R$11:R$329,$D$11:$D$329,$B348,$B$11:$B$329,$C348)</f>
        <v>756.58699999999999</v>
      </c>
      <c r="S348" s="56">
        <f t="shared" si="26"/>
        <v>25.102505316872318</v>
      </c>
      <c r="U348">
        <f>SUMIFS(U$11:U$329,$D$11:$D$329,$B348,$B$11:$B$329,$C348)</f>
        <v>3047.0400000000013</v>
      </c>
      <c r="V348">
        <f>SUMIFS(V$11:V$329,$D$11:$D$329,$B348,$B$11:$B$329,$C348)</f>
        <v>757.25400000000013</v>
      </c>
      <c r="W348" s="56">
        <f t="shared" si="27"/>
        <v>24.852118777567728</v>
      </c>
      <c r="Y348">
        <f>SUMIFS(Y$11:Y$329,$D$11:$D$329,$B348,$B$11:$B$329,$C348)</f>
        <v>3087.1699999999992</v>
      </c>
      <c r="Z348">
        <f>SUMIFS(Z$11:Z$329,$D$11:$D$329,$B348,$B$11:$B$329,$C348)</f>
        <v>776.60600000000011</v>
      </c>
      <c r="AA348" s="56">
        <f t="shared" si="28"/>
        <v>25.155919499088171</v>
      </c>
      <c r="AC348">
        <f>SUMIFS(AC$11:AC$329,$D$11:$D$329,$B348,$B$11:$B$329,$C348)</f>
        <v>3120.6999999999994</v>
      </c>
      <c r="AD348">
        <f>SUMIFS(AD$11:AD$329,$D$11:$D$329,$B348,$B$11:$B$329,$C348)</f>
        <v>775.59600000000012</v>
      </c>
      <c r="AE348" s="56">
        <f t="shared" si="29"/>
        <v>24.853270099657134</v>
      </c>
      <c r="AG348">
        <f>SUMIFS(AG$11:AG$329,$D$11:$D$329,$B348,$B$11:$B$329,$C348)</f>
        <v>3159.54</v>
      </c>
      <c r="AH348">
        <f>SUMIFS(AH$11:AH$329,$D$11:$D$329,$B348,$B$11:$B$329,$C348)</f>
        <v>780.29499999999996</v>
      </c>
      <c r="AI348" s="56">
        <f t="shared" si="30"/>
        <v>24.696474803294151</v>
      </c>
    </row>
    <row r="349" spans="1:35" x14ac:dyDescent="0.3">
      <c r="A349" t="s">
        <v>19</v>
      </c>
      <c r="B349" t="s">
        <v>2</v>
      </c>
      <c r="C349" t="s">
        <v>11</v>
      </c>
      <c r="E349">
        <f>SUMIFS(E$11:E$329,$D$11:$D$329,$B349,$B$11:$B$329,$C349)</f>
        <v>1956.19</v>
      </c>
      <c r="F349">
        <f>SUMIFS(F$11:F$329,$D$11:$D$329,$B349,$B$11:$B$329,$C349)</f>
        <v>509.28599999999994</v>
      </c>
      <c r="G349" s="56">
        <f t="shared" si="23"/>
        <v>26.034587642304679</v>
      </c>
      <c r="I349">
        <f>SUMIFS(I$11:I$329,$D$11:$D$329,$B349,$B$11:$B$329,$C349)</f>
        <v>1972.0700000000002</v>
      </c>
      <c r="J349">
        <f>SUMIFS(J$11:J$329,$D$11:$D$329,$B349,$B$11:$B$329,$C349)</f>
        <v>496.75199999999995</v>
      </c>
      <c r="K349" s="56">
        <f t="shared" si="24"/>
        <v>25.189369545705777</v>
      </c>
      <c r="M349">
        <f>SUMIFS(M$11:M$329,$D$11:$D$329,$B349,$B$11:$B$329,$C349)</f>
        <v>1989.3799999999997</v>
      </c>
      <c r="N349">
        <f>SUMIFS(N$11:N$329,$D$11:$D$329,$B349,$B$11:$B$329,$C349)</f>
        <v>495.67599999999999</v>
      </c>
      <c r="O349" s="56">
        <f t="shared" si="25"/>
        <v>24.916104514974517</v>
      </c>
      <c r="Q349">
        <f>SUMIFS(Q$11:Q$329,$D$11:$D$329,$B349,$B$11:$B$329,$C349)</f>
        <v>2006.34</v>
      </c>
      <c r="R349">
        <f>SUMIFS(R$11:R$329,$D$11:$D$329,$B349,$B$11:$B$329,$C349)</f>
        <v>487.56600000000003</v>
      </c>
      <c r="S349" s="56">
        <f t="shared" si="26"/>
        <v>24.30126498998176</v>
      </c>
      <c r="U349">
        <f>SUMIFS(U$11:U$329,$D$11:$D$329,$B349,$B$11:$B$329,$C349)</f>
        <v>2025.88</v>
      </c>
      <c r="V349">
        <f>SUMIFS(V$11:V$329,$D$11:$D$329,$B349,$B$11:$B$329,$C349)</f>
        <v>488.99600000000004</v>
      </c>
      <c r="W349" s="56">
        <f t="shared" si="27"/>
        <v>24.137461251406798</v>
      </c>
      <c r="Y349">
        <f>SUMIFS(Y$11:Y$329,$D$11:$D$329,$B349,$B$11:$B$329,$C349)</f>
        <v>2045.7700000000002</v>
      </c>
      <c r="Z349">
        <f>SUMIFS(Z$11:Z$329,$D$11:$D$329,$B349,$B$11:$B$329,$C349)</f>
        <v>492.91900000000004</v>
      </c>
      <c r="AA349" s="56">
        <f t="shared" si="28"/>
        <v>24.094546307747205</v>
      </c>
      <c r="AC349">
        <f>SUMIFS(AC$11:AC$329,$D$11:$D$329,$B349,$B$11:$B$329,$C349)</f>
        <v>2061.27</v>
      </c>
      <c r="AD349">
        <f>SUMIFS(AD$11:AD$329,$D$11:$D$329,$B349,$B$11:$B$329,$C349)</f>
        <v>491.47399999999999</v>
      </c>
      <c r="AE349" s="56">
        <f t="shared" si="29"/>
        <v>23.843261678479774</v>
      </c>
      <c r="AG349">
        <f>SUMIFS(AG$11:AG$329,$D$11:$D$329,$B349,$B$11:$B$329,$C349)</f>
        <v>2080.2600000000002</v>
      </c>
      <c r="AH349">
        <f>SUMIFS(AH$11:AH$329,$D$11:$D$329,$B349,$B$11:$B$329,$C349)</f>
        <v>493.822</v>
      </c>
      <c r="AI349" s="56">
        <f t="shared" si="30"/>
        <v>23.738474998317514</v>
      </c>
    </row>
    <row r="350" spans="1:35" x14ac:dyDescent="0.3">
      <c r="B350" t="s">
        <v>2</v>
      </c>
      <c r="C350" t="s">
        <v>7</v>
      </c>
      <c r="E350">
        <f>SUMIFS(E$11:E$329,$D$11:$D$329,$B350,$B$11:$B$329,$C350)</f>
        <v>0</v>
      </c>
      <c r="F350">
        <f>SUMIFS(F$11:F$329,$D$11:$D$329,$B350,$B$11:$B$329,$C350)</f>
        <v>0</v>
      </c>
      <c r="G350" s="56" t="e">
        <f t="shared" si="23"/>
        <v>#DIV/0!</v>
      </c>
      <c r="I350">
        <f>SUMIFS(I$11:I$329,$D$11:$D$329,$B350,$B$11:$B$329,$C350)</f>
        <v>0</v>
      </c>
      <c r="J350">
        <f>SUMIFS(J$11:J$329,$D$11:$D$329,$B350,$B$11:$B$329,$C350)</f>
        <v>0</v>
      </c>
      <c r="K350" s="56" t="e">
        <f t="shared" si="24"/>
        <v>#DIV/0!</v>
      </c>
      <c r="M350">
        <f>SUMIFS(M$11:M$329,$D$11:$D$329,$B350,$B$11:$B$329,$C350)</f>
        <v>0</v>
      </c>
      <c r="N350">
        <f>SUMIFS(N$11:N$329,$D$11:$D$329,$B350,$B$11:$B$329,$C350)</f>
        <v>0</v>
      </c>
      <c r="O350" s="56" t="e">
        <f t="shared" si="25"/>
        <v>#DIV/0!</v>
      </c>
      <c r="Q350">
        <f>SUMIFS(Q$11:Q$329,$D$11:$D$329,$B350,$B$11:$B$329,$C350)</f>
        <v>0</v>
      </c>
      <c r="R350">
        <f>SUMIFS(R$11:R$329,$D$11:$D$329,$B350,$B$11:$B$329,$C350)</f>
        <v>0</v>
      </c>
      <c r="S350" s="56" t="e">
        <f t="shared" si="26"/>
        <v>#DIV/0!</v>
      </c>
      <c r="U350">
        <f>SUMIFS(U$11:U$329,$D$11:$D$329,$B350,$B$11:$B$329,$C350)</f>
        <v>0</v>
      </c>
      <c r="V350">
        <f>SUMIFS(V$11:V$329,$D$11:$D$329,$B350,$B$11:$B$329,$C350)</f>
        <v>0</v>
      </c>
      <c r="W350" s="56" t="e">
        <f t="shared" si="27"/>
        <v>#DIV/0!</v>
      </c>
      <c r="Y350">
        <f>SUMIFS(Y$11:Y$329,$D$11:$D$329,$B350,$B$11:$B$329,$C350)</f>
        <v>0</v>
      </c>
      <c r="Z350">
        <f>SUMIFS(Z$11:Z$329,$D$11:$D$329,$B350,$B$11:$B$329,$C350)</f>
        <v>0</v>
      </c>
      <c r="AA350" s="56" t="e">
        <f t="shared" si="28"/>
        <v>#DIV/0!</v>
      </c>
      <c r="AC350">
        <f>SUMIFS(AC$11:AC$329,$D$11:$D$329,$B350,$B$11:$B$329,$C350)</f>
        <v>0</v>
      </c>
      <c r="AD350">
        <f>SUMIFS(AD$11:AD$329,$D$11:$D$329,$B350,$B$11:$B$329,$C350)</f>
        <v>0</v>
      </c>
      <c r="AE350" s="56" t="e">
        <f t="shared" si="29"/>
        <v>#DIV/0!</v>
      </c>
      <c r="AG350">
        <f>SUMIFS(AG$11:AG$329,$D$11:$D$329,$B350,$B$11:$B$329,$C350)</f>
        <v>0</v>
      </c>
      <c r="AH350">
        <f>SUMIFS(AH$11:AH$329,$D$11:$D$329,$B350,$B$11:$B$329,$C350)</f>
        <v>0</v>
      </c>
      <c r="AI350" s="56" t="e">
        <f t="shared" si="30"/>
        <v>#DIV/0!</v>
      </c>
    </row>
    <row r="351" spans="1:35" x14ac:dyDescent="0.3">
      <c r="B351" t="s">
        <v>2</v>
      </c>
      <c r="C351" t="s">
        <v>8</v>
      </c>
      <c r="E351">
        <f>SUMIFS(E$11:E$329,$D$11:$D$329,$B351,$B$11:$B$329,$C351)</f>
        <v>0</v>
      </c>
      <c r="F351">
        <f>SUMIFS(F$11:F$329,$D$11:$D$329,$B351,$B$11:$B$329,$C351)</f>
        <v>0</v>
      </c>
      <c r="G351" s="56" t="e">
        <f t="shared" si="23"/>
        <v>#DIV/0!</v>
      </c>
      <c r="I351">
        <f>SUMIFS(I$11:I$329,$D$11:$D$329,$B351,$B$11:$B$329,$C351)</f>
        <v>0</v>
      </c>
      <c r="J351">
        <f>SUMIFS(J$11:J$329,$D$11:$D$329,$B351,$B$11:$B$329,$C351)</f>
        <v>0</v>
      </c>
      <c r="K351" s="56" t="e">
        <f t="shared" si="24"/>
        <v>#DIV/0!</v>
      </c>
      <c r="M351">
        <f>SUMIFS(M$11:M$329,$D$11:$D$329,$B351,$B$11:$B$329,$C351)</f>
        <v>0</v>
      </c>
      <c r="N351">
        <f>SUMIFS(N$11:N$329,$D$11:$D$329,$B351,$B$11:$B$329,$C351)</f>
        <v>0</v>
      </c>
      <c r="O351" s="56" t="e">
        <f t="shared" si="25"/>
        <v>#DIV/0!</v>
      </c>
      <c r="Q351">
        <f>SUMIFS(Q$11:Q$329,$D$11:$D$329,$B351,$B$11:$B$329,$C351)</f>
        <v>0</v>
      </c>
      <c r="R351">
        <f>SUMIFS(R$11:R$329,$D$11:$D$329,$B351,$B$11:$B$329,$C351)</f>
        <v>0</v>
      </c>
      <c r="S351" s="56" t="e">
        <f t="shared" si="26"/>
        <v>#DIV/0!</v>
      </c>
      <c r="U351">
        <f>SUMIFS(U$11:U$329,$D$11:$D$329,$B351,$B$11:$B$329,$C351)</f>
        <v>0</v>
      </c>
      <c r="V351">
        <f>SUMIFS(V$11:V$329,$D$11:$D$329,$B351,$B$11:$B$329,$C351)</f>
        <v>0</v>
      </c>
      <c r="W351" s="56" t="e">
        <f t="shared" si="27"/>
        <v>#DIV/0!</v>
      </c>
      <c r="Y351">
        <f>SUMIFS(Y$11:Y$329,$D$11:$D$329,$B351,$B$11:$B$329,$C351)</f>
        <v>0</v>
      </c>
      <c r="Z351">
        <f>SUMIFS(Z$11:Z$329,$D$11:$D$329,$B351,$B$11:$B$329,$C351)</f>
        <v>0</v>
      </c>
      <c r="AA351" s="56" t="e">
        <f t="shared" si="28"/>
        <v>#DIV/0!</v>
      </c>
      <c r="AC351">
        <f>SUMIFS(AC$11:AC$329,$D$11:$D$329,$B351,$B$11:$B$329,$C351)</f>
        <v>0</v>
      </c>
      <c r="AD351">
        <f>SUMIFS(AD$11:AD$329,$D$11:$D$329,$B351,$B$11:$B$329,$C351)</f>
        <v>0</v>
      </c>
      <c r="AE351" s="56" t="e">
        <f t="shared" si="29"/>
        <v>#DIV/0!</v>
      </c>
      <c r="AG351">
        <f>SUMIFS(AG$11:AG$329,$D$11:$D$329,$B351,$B$11:$B$329,$C351)</f>
        <v>0</v>
      </c>
      <c r="AH351">
        <f>SUMIFS(AH$11:AH$329,$D$11:$D$329,$B351,$B$11:$B$329,$C351)</f>
        <v>0</v>
      </c>
      <c r="AI351" s="56" t="e">
        <f t="shared" si="30"/>
        <v>#DIV/0!</v>
      </c>
    </row>
    <row r="353" spans="1:35" x14ac:dyDescent="0.3">
      <c r="A353" t="s">
        <v>20</v>
      </c>
      <c r="B353" t="s">
        <v>6</v>
      </c>
      <c r="C353" t="s">
        <v>9</v>
      </c>
      <c r="E353">
        <f>SUMIFS(E$11:E$329,$D$11:$D$329,$B353,$B$11:$B$329,$C353)</f>
        <v>4440.0999999999995</v>
      </c>
      <c r="F353">
        <f>SUMIFS(F$11:F$329,$D$11:$D$329,$B353,$B$11:$B$329,$C353)</f>
        <v>635.27199999999993</v>
      </c>
      <c r="G353" s="56">
        <f t="shared" ref="G353:G357" si="31">100*F353/E353</f>
        <v>14.307605684556655</v>
      </c>
      <c r="I353">
        <f>SUMIFS(I$11:I$329,$D$11:$D$329,$B353,$B$11:$B$329,$C353)</f>
        <v>4478.5000000000009</v>
      </c>
      <c r="J353">
        <f>SUMIFS(J$11:J$329,$D$11:$D$329,$B353,$B$11:$B$329,$C353)</f>
        <v>605.68500000000006</v>
      </c>
      <c r="K353" s="56">
        <f t="shared" ref="K353:K357" si="32">100*J353/I353</f>
        <v>13.524282683934352</v>
      </c>
      <c r="M353">
        <f>SUMIFS(M$11:M$329,$D$11:$D$329,$B353,$B$11:$B$329,$C353)</f>
        <v>4521.1400000000003</v>
      </c>
      <c r="N353">
        <f>SUMIFS(N$11:N$329,$D$11:$D$329,$B353,$B$11:$B$329,$C353)</f>
        <v>602.42399999999998</v>
      </c>
      <c r="O353" s="56">
        <f t="shared" ref="O353:O357" si="33">100*N353/M353</f>
        <v>13.324603971564692</v>
      </c>
      <c r="Q353">
        <f>SUMIFS(Q$11:Q$329,$D$11:$D$329,$B353,$B$11:$B$329,$C353)</f>
        <v>4565.8100000000004</v>
      </c>
      <c r="R353">
        <f>SUMIFS(R$11:R$329,$D$11:$D$329,$B353,$B$11:$B$329,$C353)</f>
        <v>584.53800000000001</v>
      </c>
      <c r="S353" s="56">
        <f t="shared" ref="S353:S357" si="34">100*R353/Q353</f>
        <v>12.802503827360315</v>
      </c>
      <c r="U353">
        <f>SUMIFS(U$11:U$329,$D$11:$D$329,$B353,$B$11:$B$329,$C353)</f>
        <v>4613.51</v>
      </c>
      <c r="V353">
        <f>SUMIFS(V$11:V$329,$D$11:$D$329,$B353,$B$11:$B$329,$C353)</f>
        <v>588.76</v>
      </c>
      <c r="W353" s="56">
        <f t="shared" ref="W353:W357" si="35">100*V353/U353</f>
        <v>12.761650023517884</v>
      </c>
      <c r="Y353">
        <f>SUMIFS(Y$11:Y$329,$D$11:$D$329,$B353,$B$11:$B$329,$C353)</f>
        <v>4666.4499999999989</v>
      </c>
      <c r="Z353">
        <f>SUMIFS(Z$11:Z$329,$D$11:$D$329,$B353,$B$11:$B$329,$C353)</f>
        <v>608.66100000000017</v>
      </c>
      <c r="AA353" s="56">
        <f t="shared" ref="AA353:AA357" si="36">100*Z353/Y353</f>
        <v>13.043341297988842</v>
      </c>
      <c r="AC353">
        <f>SUMIFS(AC$11:AC$329,$D$11:$D$329,$B353,$B$11:$B$329,$C353)</f>
        <v>4708.68</v>
      </c>
      <c r="AD353">
        <f>SUMIFS(AD$11:AD$329,$D$11:$D$329,$B353,$B$11:$B$329,$C353)</f>
        <v>606.99199999999996</v>
      </c>
      <c r="AE353" s="56">
        <f t="shared" ref="AE353:AE357" si="37">100*AD353/AC353</f>
        <v>12.890916350229787</v>
      </c>
      <c r="AG353">
        <f>SUMIFS(AG$11:AG$329,$D$11:$D$329,$B353,$B$11:$B$329,$C353)</f>
        <v>4757.97</v>
      </c>
      <c r="AH353">
        <f>SUMIFS(AH$11:AH$329,$D$11:$D$329,$B353,$B$11:$B$329,$C353)</f>
        <v>615.1389999999999</v>
      </c>
      <c r="AI353" s="56">
        <f t="shared" ref="AI353:AI357" si="38">100*AH353/AG353</f>
        <v>12.928601903753068</v>
      </c>
    </row>
    <row r="354" spans="1:35" x14ac:dyDescent="0.3">
      <c r="A354" t="s">
        <v>21</v>
      </c>
      <c r="B354" t="s">
        <v>6</v>
      </c>
      <c r="C354" t="s">
        <v>10</v>
      </c>
      <c r="E354">
        <f>SUMIFS(E$11:E$329,$D$11:$D$329,$B354,$B$11:$B$329,$C354)</f>
        <v>1789.6100000000001</v>
      </c>
      <c r="F354">
        <f>SUMIFS(F$11:F$329,$D$11:$D$329,$B354,$B$11:$B$329,$C354)</f>
        <v>285.851</v>
      </c>
      <c r="G354" s="56">
        <f t="shared" si="31"/>
        <v>15.972809718318514</v>
      </c>
      <c r="I354">
        <f>SUMIFS(I$11:I$329,$D$11:$D$329,$B354,$B$11:$B$329,$C354)</f>
        <v>1806.2200000000003</v>
      </c>
      <c r="J354">
        <f>SUMIFS(J$11:J$329,$D$11:$D$329,$B354,$B$11:$B$329,$C354)</f>
        <v>272.68700000000001</v>
      </c>
      <c r="K354" s="56">
        <f t="shared" si="32"/>
        <v>15.097108879317025</v>
      </c>
      <c r="M354">
        <f>SUMIFS(M$11:M$329,$D$11:$D$329,$B354,$B$11:$B$329,$C354)</f>
        <v>1824.87</v>
      </c>
      <c r="N354">
        <f>SUMIFS(N$11:N$329,$D$11:$D$329,$B354,$B$11:$B$329,$C354)</f>
        <v>272.06300000000005</v>
      </c>
      <c r="O354" s="56">
        <f t="shared" si="33"/>
        <v>14.908623627984461</v>
      </c>
      <c r="Q354">
        <f>SUMIFS(Q$11:Q$329,$D$11:$D$329,$B354,$B$11:$B$329,$C354)</f>
        <v>1843.5899999999997</v>
      </c>
      <c r="R354">
        <f>SUMIFS(R$11:R$329,$D$11:$D$329,$B354,$B$11:$B$329,$C354)</f>
        <v>266.04500000000007</v>
      </c>
      <c r="S354" s="56">
        <f t="shared" si="34"/>
        <v>14.430811622974746</v>
      </c>
      <c r="U354">
        <f>SUMIFS(U$11:U$329,$D$11:$D$329,$B354,$B$11:$B$329,$C354)</f>
        <v>1862.7700000000007</v>
      </c>
      <c r="V354">
        <f>SUMIFS(V$11:V$329,$D$11:$D$329,$B354,$B$11:$B$329,$C354)</f>
        <v>266.71600000000001</v>
      </c>
      <c r="W354" s="56">
        <f t="shared" si="35"/>
        <v>14.318246482389126</v>
      </c>
      <c r="Y354">
        <f>SUMIFS(Y$11:Y$329,$D$11:$D$329,$B354,$B$11:$B$329,$C354)</f>
        <v>1885.29</v>
      </c>
      <c r="Z354">
        <f>SUMIFS(Z$11:Z$329,$D$11:$D$329,$B354,$B$11:$B$329,$C354)</f>
        <v>275.84299999999996</v>
      </c>
      <c r="AA354" s="56">
        <f t="shared" si="36"/>
        <v>14.631329928021682</v>
      </c>
      <c r="AC354">
        <f>SUMIFS(AC$11:AC$329,$D$11:$D$329,$B354,$B$11:$B$329,$C354)</f>
        <v>1903.89</v>
      </c>
      <c r="AD354">
        <f>SUMIFS(AD$11:AD$329,$D$11:$D$329,$B354,$B$11:$B$329,$C354)</f>
        <v>277.71099999999996</v>
      </c>
      <c r="AE354" s="56">
        <f t="shared" si="37"/>
        <v>14.586504472422249</v>
      </c>
      <c r="AG354">
        <f>SUMIFS(AG$11:AG$329,$D$11:$D$329,$B354,$B$11:$B$329,$C354)</f>
        <v>1925.2400000000007</v>
      </c>
      <c r="AH354">
        <f>SUMIFS(AH$11:AH$329,$D$11:$D$329,$B354,$B$11:$B$329,$C354)</f>
        <v>283.90799999999996</v>
      </c>
      <c r="AI354" s="56">
        <f t="shared" si="38"/>
        <v>14.746628991710116</v>
      </c>
    </row>
    <row r="355" spans="1:35" x14ac:dyDescent="0.3">
      <c r="A355" t="s">
        <v>22</v>
      </c>
      <c r="B355" t="s">
        <v>6</v>
      </c>
      <c r="C355" t="s">
        <v>11</v>
      </c>
      <c r="E355">
        <f>SUMIFS(E$11:E$329,$D$11:$D$329,$B355,$B$11:$B$329,$C355)</f>
        <v>1074.27</v>
      </c>
      <c r="F355">
        <f>SUMIFS(F$11:F$329,$D$11:$D$329,$B355,$B$11:$B$329,$C355)</f>
        <v>143.114</v>
      </c>
      <c r="G355" s="56">
        <f t="shared" si="31"/>
        <v>13.321976784234876</v>
      </c>
      <c r="I355">
        <f>SUMIFS(I$11:I$329,$D$11:$D$329,$B355,$B$11:$B$329,$C355)</f>
        <v>1085.9399999999998</v>
      </c>
      <c r="J355">
        <f>SUMIFS(J$11:J$329,$D$11:$D$329,$B355,$B$11:$B$329,$C355)</f>
        <v>135.285</v>
      </c>
      <c r="K355" s="56">
        <f t="shared" si="32"/>
        <v>12.45787060058567</v>
      </c>
      <c r="M355">
        <f>SUMIFS(M$11:M$329,$D$11:$D$329,$B355,$B$11:$B$329,$C355)</f>
        <v>1098.18</v>
      </c>
      <c r="N355">
        <f>SUMIFS(N$11:N$329,$D$11:$D$329,$B355,$B$11:$B$329,$C355)</f>
        <v>135.36599999999999</v>
      </c>
      <c r="O355" s="56">
        <f t="shared" si="33"/>
        <v>12.326394580123475</v>
      </c>
      <c r="Q355">
        <f>SUMIFS(Q$11:Q$329,$D$11:$D$329,$B355,$B$11:$B$329,$C355)</f>
        <v>1111.0399999999997</v>
      </c>
      <c r="R355">
        <f>SUMIFS(R$11:R$329,$D$11:$D$329,$B355,$B$11:$B$329,$C355)</f>
        <v>132.041</v>
      </c>
      <c r="S355" s="56">
        <f t="shared" si="34"/>
        <v>11.884450604838714</v>
      </c>
      <c r="U355">
        <f>SUMIFS(U$11:U$329,$D$11:$D$329,$B355,$B$11:$B$329,$C355)</f>
        <v>1124.6599999999999</v>
      </c>
      <c r="V355">
        <f>SUMIFS(V$11:V$329,$D$11:$D$329,$B355,$B$11:$B$329,$C355)</f>
        <v>135.67600000000002</v>
      </c>
      <c r="W355" s="56">
        <f t="shared" si="35"/>
        <v>12.063734817633778</v>
      </c>
      <c r="Y355">
        <f>SUMIFS(Y$11:Y$329,$D$11:$D$329,$B355,$B$11:$B$329,$C355)</f>
        <v>1137.6599999999999</v>
      </c>
      <c r="Z355">
        <f>SUMIFS(Z$11:Z$329,$D$11:$D$329,$B355,$B$11:$B$329,$C355)</f>
        <v>140.80099999999999</v>
      </c>
      <c r="AA355" s="56">
        <f t="shared" si="36"/>
        <v>12.37636903820122</v>
      </c>
      <c r="AC355">
        <f>SUMIFS(AC$11:AC$329,$D$11:$D$329,$B355,$B$11:$B$329,$C355)</f>
        <v>1147.3899999999999</v>
      </c>
      <c r="AD355">
        <f>SUMIFS(AD$11:AD$329,$D$11:$D$329,$B355,$B$11:$B$329,$C355)</f>
        <v>139.75899999999999</v>
      </c>
      <c r="AE355" s="56">
        <f t="shared" si="37"/>
        <v>12.180601190528067</v>
      </c>
      <c r="AG355">
        <f>SUMIFS(AG$11:AG$329,$D$11:$D$329,$B355,$B$11:$B$329,$C355)</f>
        <v>1159.1699999999998</v>
      </c>
      <c r="AH355">
        <f>SUMIFS(AH$11:AH$329,$D$11:$D$329,$B355,$B$11:$B$329,$C355)</f>
        <v>141.245</v>
      </c>
      <c r="AI355" s="56">
        <f t="shared" si="38"/>
        <v>12.185011689398451</v>
      </c>
    </row>
    <row r="356" spans="1:35" x14ac:dyDescent="0.3">
      <c r="B356" t="s">
        <v>6</v>
      </c>
      <c r="C356" t="s">
        <v>7</v>
      </c>
      <c r="E356">
        <f>SUMIFS(E$11:E$329,$D$11:$D$329,$B356,$B$11:$B$329,$C356)</f>
        <v>0</v>
      </c>
      <c r="F356">
        <f>SUMIFS(F$11:F$329,$D$11:$D$329,$B356,$B$11:$B$329,$C356)</f>
        <v>0</v>
      </c>
      <c r="G356" s="56" t="e">
        <f t="shared" si="31"/>
        <v>#DIV/0!</v>
      </c>
      <c r="I356">
        <f>SUMIFS(I$11:I$329,$D$11:$D$329,$B356,$B$11:$B$329,$C356)</f>
        <v>0</v>
      </c>
      <c r="J356">
        <f>SUMIFS(J$11:J$329,$D$11:$D$329,$B356,$B$11:$B$329,$C356)</f>
        <v>0</v>
      </c>
      <c r="K356" s="56" t="e">
        <f t="shared" si="32"/>
        <v>#DIV/0!</v>
      </c>
      <c r="M356">
        <f>SUMIFS(M$11:M$329,$D$11:$D$329,$B356,$B$11:$B$329,$C356)</f>
        <v>0</v>
      </c>
      <c r="N356">
        <f>SUMIFS(N$11:N$329,$D$11:$D$329,$B356,$B$11:$B$329,$C356)</f>
        <v>0</v>
      </c>
      <c r="O356" s="56" t="e">
        <f t="shared" si="33"/>
        <v>#DIV/0!</v>
      </c>
      <c r="Q356">
        <f>SUMIFS(Q$11:Q$329,$D$11:$D$329,$B356,$B$11:$B$329,$C356)</f>
        <v>0</v>
      </c>
      <c r="R356">
        <f>SUMIFS(R$11:R$329,$D$11:$D$329,$B356,$B$11:$B$329,$C356)</f>
        <v>0</v>
      </c>
      <c r="S356" s="56" t="e">
        <f t="shared" si="34"/>
        <v>#DIV/0!</v>
      </c>
      <c r="U356">
        <f>SUMIFS(U$11:U$329,$D$11:$D$329,$B356,$B$11:$B$329,$C356)</f>
        <v>0</v>
      </c>
      <c r="V356">
        <f>SUMIFS(V$11:V$329,$D$11:$D$329,$B356,$B$11:$B$329,$C356)</f>
        <v>0</v>
      </c>
      <c r="W356" s="56" t="e">
        <f t="shared" si="35"/>
        <v>#DIV/0!</v>
      </c>
      <c r="Y356">
        <f>SUMIFS(Y$11:Y$329,$D$11:$D$329,$B356,$B$11:$B$329,$C356)</f>
        <v>0</v>
      </c>
      <c r="Z356">
        <f>SUMIFS(Z$11:Z$329,$D$11:$D$329,$B356,$B$11:$B$329,$C356)</f>
        <v>0</v>
      </c>
      <c r="AA356" s="56" t="e">
        <f t="shared" si="36"/>
        <v>#DIV/0!</v>
      </c>
      <c r="AC356">
        <f>SUMIFS(AC$11:AC$329,$D$11:$D$329,$B356,$B$11:$B$329,$C356)</f>
        <v>0</v>
      </c>
      <c r="AD356">
        <f>SUMIFS(AD$11:AD$329,$D$11:$D$329,$B356,$B$11:$B$329,$C356)</f>
        <v>0</v>
      </c>
      <c r="AE356" s="56" t="e">
        <f t="shared" si="37"/>
        <v>#DIV/0!</v>
      </c>
      <c r="AG356">
        <f>SUMIFS(AG$11:AG$329,$D$11:$D$329,$B356,$B$11:$B$329,$C356)</f>
        <v>0</v>
      </c>
      <c r="AH356">
        <f>SUMIFS(AH$11:AH$329,$D$11:$D$329,$B356,$B$11:$B$329,$C356)</f>
        <v>0</v>
      </c>
      <c r="AI356" s="56" t="e">
        <f t="shared" si="38"/>
        <v>#DIV/0!</v>
      </c>
    </row>
    <row r="357" spans="1:35" x14ac:dyDescent="0.3">
      <c r="B357" t="s">
        <v>6</v>
      </c>
      <c r="C357" t="s">
        <v>8</v>
      </c>
      <c r="E357">
        <f>SUMIFS(E$11:E$329,$D$11:$D$329,$B357,$B$11:$B$329,$C357)</f>
        <v>0</v>
      </c>
      <c r="F357">
        <f>SUMIFS(F$11:F$329,$D$11:$D$329,$B357,$B$11:$B$329,$C357)</f>
        <v>0</v>
      </c>
      <c r="G357" s="56" t="e">
        <f t="shared" si="31"/>
        <v>#DIV/0!</v>
      </c>
      <c r="I357">
        <f>SUMIFS(I$11:I$329,$D$11:$D$329,$B357,$B$11:$B$329,$C357)</f>
        <v>0</v>
      </c>
      <c r="J357">
        <f>SUMIFS(J$11:J$329,$D$11:$D$329,$B357,$B$11:$B$329,$C357)</f>
        <v>0</v>
      </c>
      <c r="K357" s="56" t="e">
        <f t="shared" si="32"/>
        <v>#DIV/0!</v>
      </c>
      <c r="M357">
        <f>SUMIFS(M$11:M$329,$D$11:$D$329,$B357,$B$11:$B$329,$C357)</f>
        <v>0</v>
      </c>
      <c r="N357">
        <f>SUMIFS(N$11:N$329,$D$11:$D$329,$B357,$B$11:$B$329,$C357)</f>
        <v>0</v>
      </c>
      <c r="O357" s="56" t="e">
        <f t="shared" si="33"/>
        <v>#DIV/0!</v>
      </c>
      <c r="Q357">
        <f>SUMIFS(Q$11:Q$329,$D$11:$D$329,$B357,$B$11:$B$329,$C357)</f>
        <v>0</v>
      </c>
      <c r="R357">
        <f>SUMIFS(R$11:R$329,$D$11:$D$329,$B357,$B$11:$B$329,$C357)</f>
        <v>0</v>
      </c>
      <c r="S357" s="56" t="e">
        <f t="shared" si="34"/>
        <v>#DIV/0!</v>
      </c>
      <c r="U357">
        <f>SUMIFS(U$11:U$329,$D$11:$D$329,$B357,$B$11:$B$329,$C357)</f>
        <v>0</v>
      </c>
      <c r="V357">
        <f>SUMIFS(V$11:V$329,$D$11:$D$329,$B357,$B$11:$B$329,$C357)</f>
        <v>0</v>
      </c>
      <c r="W357" s="56" t="e">
        <f t="shared" si="35"/>
        <v>#DIV/0!</v>
      </c>
      <c r="Y357">
        <f>SUMIFS(Y$11:Y$329,$D$11:$D$329,$B357,$B$11:$B$329,$C357)</f>
        <v>0</v>
      </c>
      <c r="Z357">
        <f>SUMIFS(Z$11:Z$329,$D$11:$D$329,$B357,$B$11:$B$329,$C357)</f>
        <v>0</v>
      </c>
      <c r="AA357" s="56" t="e">
        <f t="shared" si="36"/>
        <v>#DIV/0!</v>
      </c>
      <c r="AC357">
        <f>SUMIFS(AC$11:AC$329,$D$11:$D$329,$B357,$B$11:$B$329,$C357)</f>
        <v>0</v>
      </c>
      <c r="AD357">
        <f>SUMIFS(AD$11:AD$329,$D$11:$D$329,$B357,$B$11:$B$329,$C357)</f>
        <v>0</v>
      </c>
      <c r="AE357" s="56" t="e">
        <f t="shared" si="37"/>
        <v>#DIV/0!</v>
      </c>
      <c r="AG357">
        <f>SUMIFS(AG$11:AG$329,$D$11:$D$329,$B357,$B$11:$B$329,$C357)</f>
        <v>0</v>
      </c>
      <c r="AH357">
        <f>SUMIFS(AH$11:AH$329,$D$11:$D$329,$B357,$B$11:$B$329,$C357)</f>
        <v>0</v>
      </c>
      <c r="AI357" s="56" t="e">
        <f t="shared" si="38"/>
        <v>#DIV/0!</v>
      </c>
    </row>
    <row r="360" spans="1:35" x14ac:dyDescent="0.3">
      <c r="D360" t="s">
        <v>9</v>
      </c>
      <c r="E360" s="56">
        <f>SUM(E309:E329)</f>
        <v>8072.91</v>
      </c>
      <c r="F360" s="56">
        <f>SUM(F309:F329)</f>
        <v>1394.0739999999996</v>
      </c>
      <c r="G360" s="56">
        <f t="shared" ref="G360" si="39">100*F360/E360</f>
        <v>17.268543808861981</v>
      </c>
      <c r="I360" s="56">
        <f>SUM(I309:I329)</f>
        <v>8144.36</v>
      </c>
      <c r="J360" s="56">
        <f>SUM(J309:J329)</f>
        <v>1349.1180000000004</v>
      </c>
      <c r="K360" s="56">
        <f t="shared" ref="K360" si="40">100*J360/I360</f>
        <v>16.565058519024216</v>
      </c>
      <c r="M360" s="56">
        <f>SUM(M309:M329)</f>
        <v>8221.73</v>
      </c>
      <c r="N360" s="56">
        <f>SUM(N309:N329)</f>
        <v>1350.702</v>
      </c>
      <c r="O360" s="56">
        <f t="shared" ref="O360" si="41">100*N360/M360</f>
        <v>16.428440243111854</v>
      </c>
      <c r="Q360" s="56">
        <f>SUM(Q309:Q329)</f>
        <v>8298.58</v>
      </c>
      <c r="R360" s="56">
        <f>SUM(R309:R329)</f>
        <v>1318.0409999999999</v>
      </c>
      <c r="S360" s="56">
        <f t="shared" ref="S360" si="42">100*R360/Q360</f>
        <v>15.882729334416251</v>
      </c>
      <c r="U360" s="56">
        <f>SUM(U309:U329)</f>
        <v>8382.2900000000009</v>
      </c>
      <c r="V360" s="56">
        <f>SUM(V309:V329)</f>
        <v>1326.5890000000002</v>
      </c>
      <c r="W360" s="56">
        <f t="shared" ref="W360" si="43">100*V360/U360</f>
        <v>15.826092869609619</v>
      </c>
      <c r="Y360" s="56">
        <f>SUM(Y309:Y329)</f>
        <v>8475.1299999999992</v>
      </c>
      <c r="Z360" s="56">
        <f>SUM(Z309:Z329)</f>
        <v>1366.6989999999996</v>
      </c>
      <c r="AA360" s="56">
        <f t="shared" ref="AA360" si="44">100*Z360/Y360</f>
        <v>16.12599452751757</v>
      </c>
      <c r="AC360" s="56">
        <f>SUM(AC309:AC329)</f>
        <v>8553.7300000000014</v>
      </c>
      <c r="AD360" s="56">
        <f>SUM(AD309:AD329)</f>
        <v>1370.4680000000001</v>
      </c>
      <c r="AE360" s="56">
        <f t="shared" ref="AE360" si="45">100*AD360/AC360</f>
        <v>16.02187583662332</v>
      </c>
      <c r="AG360" s="56">
        <f>SUM(AG309:AG329)</f>
        <v>8641.51</v>
      </c>
      <c r="AH360" s="56">
        <f>SUM(AH309:AH329)</f>
        <v>1385.1849999999999</v>
      </c>
      <c r="AI360" s="56">
        <f t="shared" ref="AI360" si="46">100*AH360/AG360</f>
        <v>16.029432356150718</v>
      </c>
    </row>
    <row r="367" spans="1:35" x14ac:dyDescent="0.3">
      <c r="D367" t="s">
        <v>2</v>
      </c>
      <c r="E367">
        <f>SUMIF($D$11:$D$306,$D367,E$11:E$306)</f>
        <v>5302.9299999999985</v>
      </c>
      <c r="F367">
        <f>SUMIF($D$11:$D$306,$D367,F$11:F$306)</f>
        <v>1427.5030000000002</v>
      </c>
      <c r="G367" s="56">
        <f t="shared" ref="G367:G368" si="47">100*F367/E367</f>
        <v>26.919137156251367</v>
      </c>
      <c r="I367">
        <f>SUMIF($D$11:$D$306,$D367,I$11:I$306)</f>
        <v>5351.09</v>
      </c>
      <c r="J367">
        <f>SUMIF($D$11:$D$306,$D367,J$11:J$306)</f>
        <v>1393.3799999999999</v>
      </c>
      <c r="K367" s="56">
        <f t="shared" ref="K367:K368" si="48">100*J367/I367</f>
        <v>26.039180802415956</v>
      </c>
      <c r="M367">
        <f>SUMIF($D$11:$D$306,$D367,M$11:M$306)</f>
        <v>5401.64</v>
      </c>
      <c r="N367">
        <f>SUMIF($D$11:$D$306,$D367,N$11:N$306)</f>
        <v>1389.7920000000004</v>
      </c>
      <c r="O367" s="56">
        <f t="shared" ref="O367:O368" si="49">100*N367/M367</f>
        <v>25.729074873556925</v>
      </c>
      <c r="Q367">
        <f>SUMIF($D$11:$D$306,$D367,Q$11:Q$306)</f>
        <v>5453.7799999999988</v>
      </c>
      <c r="R367">
        <f>SUMIF($D$11:$D$306,$D367,R$11:R$306)</f>
        <v>1361.6049999999998</v>
      </c>
      <c r="S367" s="56">
        <f t="shared" ref="S367:S368" si="50">100*R367/Q367</f>
        <v>24.966261932091136</v>
      </c>
      <c r="U367">
        <f>SUMIF($D$11:$D$306,$D367,U$11:U$306)</f>
        <v>5509.760000000002</v>
      </c>
      <c r="V367">
        <f>SUMIF($D$11:$D$306,$D367,V$11:V$306)</f>
        <v>1363.5380000000005</v>
      </c>
      <c r="W367" s="56">
        <f t="shared" ref="W367:W368" si="51">100*V367/U367</f>
        <v>24.747684109652688</v>
      </c>
      <c r="Y367">
        <f>SUMIF($D$11:$D$306,$D367,Y$11:Y$306)</f>
        <v>5573.3800000000019</v>
      </c>
      <c r="Z367">
        <f>SUMIF($D$11:$D$306,$D367,Z$11:Z$306)</f>
        <v>1387.4839999999999</v>
      </c>
      <c r="AA367" s="56">
        <f t="shared" ref="AA367:AA368" si="52">100*Z367/Y367</f>
        <v>24.894839397277764</v>
      </c>
      <c r="AC367">
        <f>SUMIF($D$11:$D$306,$D367,AC$11:AC$306)</f>
        <v>5625.27</v>
      </c>
      <c r="AD367">
        <f>SUMIF($D$11:$D$306,$D367,AD$11:AD$306)</f>
        <v>1384.1980000000001</v>
      </c>
      <c r="AE367" s="56">
        <f t="shared" ref="AE367:AE368" si="53">100*AD367/AC367</f>
        <v>24.606783318845142</v>
      </c>
      <c r="AG367">
        <f>SUMIF($D$11:$D$306,$D367,AG$11:AG$306)</f>
        <v>5686.9500000000016</v>
      </c>
      <c r="AH367">
        <f>SUMIF($D$11:$D$306,$D367,AH$11:AH$306)</f>
        <v>1391.8479999999997</v>
      </c>
      <c r="AI367" s="56">
        <f t="shared" ref="AI367:AI368" si="54">100*AH367/AG367</f>
        <v>24.4744195043037</v>
      </c>
    </row>
    <row r="368" spans="1:35" x14ac:dyDescent="0.3">
      <c r="D368" t="s">
        <v>6</v>
      </c>
      <c r="E368">
        <f>SUMIF($D$11:$D$306,$D368,E$11:E$306)</f>
        <v>3078.5100000000007</v>
      </c>
      <c r="F368">
        <f>SUMIF($D$11:$D$306,$D368,F$11:F$306)</f>
        <v>463.62100000000004</v>
      </c>
      <c r="G368" s="56">
        <f t="shared" si="47"/>
        <v>15.059915348658928</v>
      </c>
      <c r="I368">
        <f>SUMIF($D$11:$D$306,$D368,I$11:I$306)</f>
        <v>3108.8599999999997</v>
      </c>
      <c r="J368">
        <f>SUMIF($D$11:$D$306,$D368,J$11:J$306)</f>
        <v>441.20099999999985</v>
      </c>
      <c r="K368" s="56">
        <f t="shared" si="48"/>
        <v>14.191729444233573</v>
      </c>
      <c r="M368">
        <f>SUMIF($D$11:$D$306,$D368,M$11:M$306)</f>
        <v>3141.96</v>
      </c>
      <c r="N368">
        <f>SUMIF($D$11:$D$306,$D368,N$11:N$306)</f>
        <v>440.54</v>
      </c>
      <c r="O368" s="56">
        <f t="shared" si="49"/>
        <v>14.021184228952627</v>
      </c>
      <c r="Q368">
        <f>SUMIF($D$11:$D$306,$D368,Q$11:Q$306)</f>
        <v>3175.8399999999992</v>
      </c>
      <c r="R368">
        <f>SUMIF($D$11:$D$306,$D368,R$11:R$306)</f>
        <v>430.56000000000006</v>
      </c>
      <c r="S368" s="56">
        <f t="shared" si="50"/>
        <v>13.557358053302439</v>
      </c>
      <c r="U368">
        <f>SUMIF($D$11:$D$306,$D368,U$11:U$306)</f>
        <v>3211.7599999999998</v>
      </c>
      <c r="V368">
        <f>SUMIF($D$11:$D$306,$D368,V$11:V$306)</f>
        <v>436.03399999999999</v>
      </c>
      <c r="W368" s="56">
        <f t="shared" si="51"/>
        <v>13.57617007497447</v>
      </c>
      <c r="Y368">
        <f>SUMIF($D$11:$D$306,$D368,Y$11:Y$306)</f>
        <v>3250.35</v>
      </c>
      <c r="Z368">
        <f>SUMIF($D$11:$D$306,$D368,Z$11:Z$306)</f>
        <v>451.85800000000006</v>
      </c>
      <c r="AA368" s="56">
        <f t="shared" si="52"/>
        <v>13.901825957204609</v>
      </c>
      <c r="AC368">
        <f>SUMIF($D$11:$D$306,$D368,AC$11:AC$306)</f>
        <v>3280.6400000000003</v>
      </c>
      <c r="AD368">
        <f>SUMIF($D$11:$D$306,$D368,AD$11:AD$306)</f>
        <v>452.85299999999995</v>
      </c>
      <c r="AE368" s="56">
        <f t="shared" si="53"/>
        <v>13.803800477955518</v>
      </c>
      <c r="AG368">
        <f>SUMIF($D$11:$D$306,$D368,AG$11:AG$306)</f>
        <v>3316.3100000000013</v>
      </c>
      <c r="AH368">
        <f>SUMIF($D$11:$D$306,$D368,AH$11:AH$306)</f>
        <v>461.25400000000008</v>
      </c>
      <c r="AI368" s="56">
        <f t="shared" si="54"/>
        <v>13.908651483124313</v>
      </c>
    </row>
    <row r="369" spans="4:35" x14ac:dyDescent="0.3">
      <c r="D369" t="s">
        <v>5</v>
      </c>
      <c r="E369">
        <f>SUMIF($D$11:$D$306,$D369,E$11:E$306)</f>
        <v>15179.109999999999</v>
      </c>
      <c r="F369">
        <f>SUMIF($D$11:$D$306,$D369,F$11:F$306)</f>
        <v>1502.8650000000005</v>
      </c>
      <c r="G369" s="56">
        <f>100*F369/E369</f>
        <v>9.9008769288845038</v>
      </c>
      <c r="I369">
        <f>SUMIF($D$11:$D$306,$D369,I$11:I$306)</f>
        <v>15306.680000000008</v>
      </c>
      <c r="J369">
        <f>SUMIF($D$11:$D$306,$D369,J$11:J$306)</f>
        <v>1503.2680000000003</v>
      </c>
      <c r="K369" s="56">
        <f>100*J369/I369</f>
        <v>9.8209931872881615</v>
      </c>
      <c r="M369">
        <f>SUMIF($D$11:$D$306,$D369,M$11:M$306)</f>
        <v>15439.249999999998</v>
      </c>
      <c r="N369">
        <f>SUMIF($D$11:$D$306,$D369,N$11:N$306)</f>
        <v>1555.6389999999994</v>
      </c>
      <c r="O369" s="56">
        <f>100*N369/M369</f>
        <v>10.075871561118575</v>
      </c>
      <c r="Q369">
        <f>SUMIF($D$11:$D$306,$D369,Q$11:Q$306)</f>
        <v>15573.550000000003</v>
      </c>
      <c r="R369">
        <f>SUMIF($D$11:$D$306,$D369,R$11:R$306)</f>
        <v>1589.4630000000002</v>
      </c>
      <c r="S369" s="56">
        <f>100*R369/Q369</f>
        <v>10.206170076828982</v>
      </c>
      <c r="U369">
        <f>SUMIF($D$11:$D$306,$D369,U$11:U$306)</f>
        <v>15714.420000000004</v>
      </c>
      <c r="V369">
        <f>SUMIF($D$11:$D$306,$D369,V$11:V$306)</f>
        <v>1651.2179999999998</v>
      </c>
      <c r="W369" s="56">
        <f>100*V369/U369</f>
        <v>10.507661116350457</v>
      </c>
      <c r="Y369">
        <f>SUMIF($D$11:$D$306,$D369,Y$11:Y$306)</f>
        <v>15855.94</v>
      </c>
      <c r="Z369">
        <f>SUMIF($D$11:$D$306,$D369,Z$11:Z$306)</f>
        <v>1730.2159999999999</v>
      </c>
      <c r="AA369" s="56">
        <f>100*Z369/Y369</f>
        <v>10.912099818743005</v>
      </c>
      <c r="AC369">
        <f>SUMIF($D$11:$D$306,$D369,AC$11:AC$306)</f>
        <v>15975.660000000002</v>
      </c>
      <c r="AD369">
        <f>SUMIF($D$11:$D$306,$D369,AD$11:AD$306)</f>
        <v>1786.7439999999995</v>
      </c>
      <c r="AE369" s="56">
        <f>100*AD369/AC369</f>
        <v>11.18416390934709</v>
      </c>
      <c r="AG369">
        <f>SUMIF($D$11:$D$306,$D369,AG$11:AG$306)</f>
        <v>16111.039999999997</v>
      </c>
      <c r="AH369">
        <f>SUMIF($D$11:$D$306,$D369,AH$11:AH$306)</f>
        <v>1855.5419999999999</v>
      </c>
      <c r="AI369" s="56">
        <f>100*AH369/AG369</f>
        <v>11.517208075952889</v>
      </c>
    </row>
    <row r="371" spans="4:35" x14ac:dyDescent="0.3">
      <c r="D371" t="s">
        <v>10</v>
      </c>
      <c r="E371">
        <f>SUMIF($B$11:$B$306,$D371,E$11:E$306)</f>
        <v>8072.909999999998</v>
      </c>
      <c r="F371">
        <f>SUMIF($B$11:$B$306,$D371,F$11:F$306)</f>
        <v>1394.0740000000008</v>
      </c>
      <c r="G371" s="56">
        <f>100*F371/E371</f>
        <v>17.268543808861999</v>
      </c>
      <c r="I371">
        <f>SUMIF($B$11:$B$306,$D371,I$11:I$306)</f>
        <v>8144.3599999999988</v>
      </c>
      <c r="J371">
        <f>SUMIF($B$11:$B$306,$D371,J$11:J$306)</f>
        <v>1349.1180000000004</v>
      </c>
      <c r="K371" s="56">
        <f>100*J371/I371</f>
        <v>16.565058519024216</v>
      </c>
      <c r="M371">
        <f>SUMIF($B$11:$B$306,$D371,M$11:M$306)</f>
        <v>8221.7299999999977</v>
      </c>
      <c r="N371">
        <f>SUMIF($B$11:$B$306,$D371,N$11:N$306)</f>
        <v>1350.7020000000002</v>
      </c>
      <c r="O371" s="56">
        <f>100*N371/M371</f>
        <v>16.428440243111858</v>
      </c>
      <c r="Q371">
        <f>SUMIF($B$11:$B$306,$D371,Q$11:Q$306)</f>
        <v>8298.58</v>
      </c>
      <c r="R371">
        <f>SUMIF($B$11:$B$306,$D371,R$11:R$306)</f>
        <v>1318.040999999999</v>
      </c>
      <c r="S371" s="56">
        <f>100*R371/Q371</f>
        <v>15.882729334416236</v>
      </c>
      <c r="U371">
        <f>SUMIF($B$11:$B$306,$D371,U$11:U$306)</f>
        <v>8382.2900000000027</v>
      </c>
      <c r="V371">
        <f>SUMIF($B$11:$B$306,$D371,V$11:V$306)</f>
        <v>1326.5890000000004</v>
      </c>
      <c r="W371" s="56">
        <f>100*V371/U371</f>
        <v>15.826092869609619</v>
      </c>
      <c r="Y371">
        <f>SUMIF($B$11:$B$306,$D371,Y$11:Y$306)</f>
        <v>8475.1299999999974</v>
      </c>
      <c r="Z371">
        <f>SUMIF($B$11:$B$306,$D371,Z$11:Z$306)</f>
        <v>1366.6989999999998</v>
      </c>
      <c r="AA371" s="56">
        <f>100*Z371/Y371</f>
        <v>16.125994527517577</v>
      </c>
      <c r="AC371">
        <f>SUMIF($B$11:$B$306,$D371,AC$11:AC$306)</f>
        <v>8553.73</v>
      </c>
      <c r="AD371">
        <f>SUMIF($B$11:$B$306,$D371,AD$11:AD$306)</f>
        <v>1370.4679999999994</v>
      </c>
      <c r="AE371" s="56">
        <f>100*AD371/AC371</f>
        <v>16.021875836623312</v>
      </c>
      <c r="AG371">
        <f>SUMIF($B$11:$B$306,$D371,AG$11:AG$306)</f>
        <v>8641.510000000002</v>
      </c>
      <c r="AH371">
        <f>SUMIF($B$11:$B$306,$D371,AH$11:AH$306)</f>
        <v>1385.1850000000002</v>
      </c>
      <c r="AI371" s="56">
        <f>100*AH371/AG371</f>
        <v>16.029432356150718</v>
      </c>
    </row>
    <row r="372" spans="4:35" x14ac:dyDescent="0.3">
      <c r="D372" t="s">
        <v>11</v>
      </c>
      <c r="E372">
        <f>SUMIF($B$11:$B$306,$D372,E$11:E$306)</f>
        <v>6290.71</v>
      </c>
      <c r="F372">
        <f>SUMIF($B$11:$B$306,$D372,F$11:F$306)</f>
        <v>979.68599999999992</v>
      </c>
      <c r="G372" s="56">
        <f t="shared" ref="G372:G374" si="55">100*F372/E372</f>
        <v>15.573536214513146</v>
      </c>
      <c r="I372">
        <f>SUMIF($B$11:$B$306,$D372,I$11:I$306)</f>
        <v>6344.2700000000013</v>
      </c>
      <c r="J372">
        <f>SUMIF($B$11:$B$306,$D372,J$11:J$306)</f>
        <v>950.43699999999978</v>
      </c>
      <c r="K372" s="56">
        <f t="shared" ref="K372:K374" si="56">100*J372/I372</f>
        <v>14.981030126397515</v>
      </c>
      <c r="M372">
        <f>SUMIF($B$11:$B$306,$D372,M$11:M$306)</f>
        <v>6403.0599999999986</v>
      </c>
      <c r="N372">
        <f>SUMIF($B$11:$B$306,$D372,N$11:N$306)</f>
        <v>957.93700000000001</v>
      </c>
      <c r="O372" s="56">
        <f t="shared" ref="O372:O374" si="57">100*N372/M372</f>
        <v>14.960612582109182</v>
      </c>
      <c r="Q372">
        <f>SUMIF($B$11:$B$306,$D372,Q$11:Q$306)</f>
        <v>6465.11</v>
      </c>
      <c r="R372">
        <f>SUMIF($B$11:$B$306,$D372,R$11:R$306)</f>
        <v>949.00699999999995</v>
      </c>
      <c r="S372" s="56">
        <f t="shared" ref="S372:S374" si="58">100*R372/Q372</f>
        <v>14.678899508283695</v>
      </c>
      <c r="U372">
        <f>SUMIF($B$11:$B$306,$D372,U$11:U$306)</f>
        <v>6526.7200000000021</v>
      </c>
      <c r="V372">
        <f>SUMIF($B$11:$B$306,$D372,V$11:V$306)</f>
        <v>962.20000000000016</v>
      </c>
      <c r="W372" s="56">
        <f t="shared" ref="W372:W374" si="59">100*V372/U372</f>
        <v>14.742474014512647</v>
      </c>
      <c r="Y372">
        <f>SUMIF($B$11:$B$306,$D372,Y$11:Y$306)</f>
        <v>6590.8900000000031</v>
      </c>
      <c r="Z372">
        <f>SUMIF($B$11:$B$306,$D372,Z$11:Z$306)</f>
        <v>986.79700000000003</v>
      </c>
      <c r="AA372" s="56">
        <f t="shared" ref="AA372:AA374" si="60">100*Z372/Y372</f>
        <v>14.972135781358807</v>
      </c>
      <c r="AC372">
        <f>SUMIF($B$11:$B$306,$D372,AC$11:AC$306)</f>
        <v>6638.71</v>
      </c>
      <c r="AD372">
        <f>SUMIF($B$11:$B$306,$D372,AD$11:AD$306)</f>
        <v>990.05699999999968</v>
      </c>
      <c r="AE372" s="56">
        <f t="shared" ref="AE372:AE374" si="61">100*AD372/AC372</f>
        <v>14.913394319077044</v>
      </c>
      <c r="AG372">
        <f>SUMIF($B$11:$B$306,$D372,AG$11:AG$306)</f>
        <v>6697.6900000000005</v>
      </c>
      <c r="AH372">
        <f>SUMIF($B$11:$B$306,$D372,AH$11:AH$306)</f>
        <v>1004.5719999999997</v>
      </c>
      <c r="AI372" s="56">
        <f t="shared" ref="AI372:AI374" si="62">100*AH372/AG372</f>
        <v>14.998783162553053</v>
      </c>
    </row>
    <row r="373" spans="4:35" x14ac:dyDescent="0.3">
      <c r="D373" t="s">
        <v>7</v>
      </c>
      <c r="E373">
        <f>SUMIF($B$11:$B$306,$D373,E$11:E$306)</f>
        <v>3487.81</v>
      </c>
      <c r="F373">
        <f>SUMIF($B$11:$B$306,$D373,F$11:F$306)</f>
        <v>475.50600000000003</v>
      </c>
      <c r="G373" s="56">
        <f t="shared" si="55"/>
        <v>13.633368790157723</v>
      </c>
      <c r="I373">
        <f>SUMIF($B$11:$B$306,$D373,I$11:I$306)</f>
        <v>3528.3599999999997</v>
      </c>
      <c r="J373">
        <f>SUMIF($B$11:$B$306,$D373,J$11:J$306)</f>
        <v>503.59</v>
      </c>
      <c r="K373" s="56">
        <f t="shared" si="56"/>
        <v>14.272636579033886</v>
      </c>
      <c r="M373">
        <f>SUMIF($B$11:$B$306,$D373,M$11:M$306)</f>
        <v>3565.33</v>
      </c>
      <c r="N373">
        <f>SUMIF($B$11:$B$306,$D373,N$11:N$306)</f>
        <v>533.673</v>
      </c>
      <c r="O373" s="56">
        <f t="shared" si="57"/>
        <v>14.968404046750232</v>
      </c>
      <c r="Q373">
        <f>SUMIF($B$11:$B$306,$D373,Q$11:Q$306)</f>
        <v>3602.7500000000009</v>
      </c>
      <c r="R373">
        <f>SUMIF($B$11:$B$306,$D373,R$11:R$306)</f>
        <v>567.14199999999983</v>
      </c>
      <c r="S373" s="56">
        <f t="shared" si="58"/>
        <v>15.741919367150086</v>
      </c>
      <c r="U373">
        <f>SUMIF($B$11:$B$306,$D373,U$11:U$306)</f>
        <v>3642.61</v>
      </c>
      <c r="V373">
        <f>SUMIF($B$11:$B$306,$D373,V$11:V$306)</f>
        <v>598.88900000000001</v>
      </c>
      <c r="W373" s="56">
        <f t="shared" si="59"/>
        <v>16.441205619047881</v>
      </c>
      <c r="Y373">
        <f>SUMIF($B$11:$B$306,$D373,Y$11:Y$306)</f>
        <v>3679.9</v>
      </c>
      <c r="Z373">
        <f>SUMIF($B$11:$B$306,$D373,Z$11:Z$306)</f>
        <v>629.77599999999995</v>
      </c>
      <c r="AA373" s="56">
        <f t="shared" si="60"/>
        <v>17.113943313677002</v>
      </c>
      <c r="AC373">
        <f>SUMIF($B$11:$B$306,$D373,AC$11:AC$306)</f>
        <v>3713.5099999999993</v>
      </c>
      <c r="AD373">
        <f>SUMIF($B$11:$B$306,$D373,AD$11:AD$306)</f>
        <v>662.26999999999987</v>
      </c>
      <c r="AE373" s="56">
        <f t="shared" si="61"/>
        <v>17.834070730925728</v>
      </c>
      <c r="AG373">
        <f>SUMIF($B$11:$B$306,$D373,AG$11:AG$306)</f>
        <v>3749.9700000000003</v>
      </c>
      <c r="AH373">
        <f>SUMIF($B$11:$B$306,$D373,AH$11:AH$306)</f>
        <v>695.94099999999992</v>
      </c>
      <c r="AI373" s="56">
        <f t="shared" si="62"/>
        <v>18.558575135267745</v>
      </c>
    </row>
    <row r="374" spans="4:35" x14ac:dyDescent="0.3">
      <c r="D374" t="s">
        <v>8</v>
      </c>
      <c r="E374">
        <f>SUMIF($B$11:$B$306,$D374,E$11:E$306)</f>
        <v>5072.42</v>
      </c>
      <c r="F374">
        <f>SUMIF($B$11:$B$306,$D374,F$11:F$306)</f>
        <v>389.70999999999987</v>
      </c>
      <c r="G374" s="56">
        <f t="shared" si="55"/>
        <v>7.682920578343273</v>
      </c>
      <c r="I374">
        <f>SUMIF($B$11:$B$306,$D374,I$11:I$306)</f>
        <v>5107.0200000000004</v>
      </c>
      <c r="J374">
        <f>SUMIF($B$11:$B$306,$D374,J$11:J$306)</f>
        <v>383.68499999999995</v>
      </c>
      <c r="K374" s="56">
        <f t="shared" si="56"/>
        <v>7.5128940164714431</v>
      </c>
      <c r="M374">
        <f>SUMIF($B$11:$B$306,$D374,M$11:M$306)</f>
        <v>5143.8099999999995</v>
      </c>
      <c r="N374">
        <f>SUMIF($B$11:$B$306,$D374,N$11:N$306)</f>
        <v>392.12400000000002</v>
      </c>
      <c r="O374" s="56">
        <f t="shared" si="57"/>
        <v>7.6232209199017857</v>
      </c>
      <c r="Q374">
        <f>SUMIF($B$11:$B$306,$D374,Q$11:Q$306)</f>
        <v>5182.0700000000015</v>
      </c>
      <c r="R374">
        <f>SUMIF($B$11:$B$306,$D374,R$11:R$306)</f>
        <v>397.512</v>
      </c>
      <c r="S374" s="56">
        <f t="shared" si="58"/>
        <v>7.6709114311462381</v>
      </c>
      <c r="U374">
        <f>SUMIF($B$11:$B$306,$D374,U$11:U$306)</f>
        <v>5223.1500000000005</v>
      </c>
      <c r="V374">
        <f>SUMIF($B$11:$B$306,$D374,V$11:V$306)</f>
        <v>412.18200000000019</v>
      </c>
      <c r="W374" s="56">
        <f t="shared" si="59"/>
        <v>7.8914448177823759</v>
      </c>
      <c r="Y374">
        <f>SUMIF($B$11:$B$306,$D374,Y$11:Y$306)</f>
        <v>5265.9099999999989</v>
      </c>
      <c r="Z374">
        <f>SUMIF($B$11:$B$306,$D374,Z$11:Z$306)</f>
        <v>433.113</v>
      </c>
      <c r="AA374" s="56">
        <f t="shared" si="60"/>
        <v>8.2248462279074293</v>
      </c>
      <c r="AC374">
        <f>SUMIF($B$11:$B$306,$D374,AC$11:AC$306)</f>
        <v>5302.9600000000009</v>
      </c>
      <c r="AD374">
        <f>SUMIF($B$11:$B$306,$D374,AD$11:AD$306)</f>
        <v>448.48900000000003</v>
      </c>
      <c r="AE374" s="56">
        <f t="shared" si="61"/>
        <v>8.4573332629323996</v>
      </c>
      <c r="AG374">
        <f>SUMIF($B$11:$B$306,$D374,AG$11:AG$306)</f>
        <v>5346.0800000000008</v>
      </c>
      <c r="AH374">
        <f>SUMIF($B$11:$B$306,$D374,AH$11:AH$306)</f>
        <v>469.11400000000009</v>
      </c>
      <c r="AI374" s="56">
        <f t="shared" si="62"/>
        <v>8.7749154520695534</v>
      </c>
    </row>
  </sheetData>
  <mergeCells count="8">
    <mergeCell ref="AG8:AI8"/>
    <mergeCell ref="Y8:AA8"/>
    <mergeCell ref="AC8:AE8"/>
    <mergeCell ref="U8:W8"/>
    <mergeCell ref="E8:G8"/>
    <mergeCell ref="I8:K8"/>
    <mergeCell ref="M8:O8"/>
    <mergeCell ref="Q8:S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DB5D-04E9-40B9-AF62-7C2198739265}">
  <sheetPr codeName="Sheet7"/>
  <dimension ref="A1:Q403"/>
  <sheetViews>
    <sheetView topLeftCell="A367" workbookViewId="0">
      <selection activeCell="F372" sqref="A372:XFD384"/>
    </sheetView>
  </sheetViews>
  <sheetFormatPr defaultColWidth="9.109375" defaultRowHeight="14.4" x14ac:dyDescent="0.3"/>
  <cols>
    <col min="1" max="1" width="30.33203125" style="49" customWidth="1"/>
    <col min="2" max="2" width="30.6640625" style="49" customWidth="1"/>
    <col min="3" max="3" width="12.6640625" style="49" customWidth="1"/>
    <col min="4" max="4" width="15.6640625" style="49" customWidth="1"/>
    <col min="5" max="8" width="25.6640625" style="49" customWidth="1"/>
    <col min="9" max="12" width="9.109375" style="49"/>
    <col min="13" max="16" width="21" style="49" customWidth="1"/>
    <col min="17" max="17" width="11.5546875" style="49" bestFit="1" customWidth="1"/>
    <col min="18" max="16384" width="9.109375" style="49"/>
  </cols>
  <sheetData>
    <row r="1" spans="1:17" ht="15.6" customHeight="1" x14ac:dyDescent="0.3">
      <c r="A1" s="23" t="s">
        <v>1257</v>
      </c>
      <c r="B1" s="24"/>
      <c r="C1" s="24"/>
      <c r="D1" s="24"/>
      <c r="E1" s="25"/>
      <c r="F1" s="25"/>
      <c r="G1" s="25"/>
      <c r="H1" s="25"/>
      <c r="J1" s="49" t="s">
        <v>1263</v>
      </c>
    </row>
    <row r="2" spans="1:17" ht="77.25" customHeight="1" x14ac:dyDescent="0.3">
      <c r="A2" s="27" t="s">
        <v>410</v>
      </c>
      <c r="B2" s="28" t="s">
        <v>411</v>
      </c>
      <c r="C2" s="28" t="s">
        <v>412</v>
      </c>
      <c r="D2" s="28" t="s">
        <v>413</v>
      </c>
      <c r="E2" s="29" t="s">
        <v>414</v>
      </c>
      <c r="F2" s="29" t="s">
        <v>415</v>
      </c>
      <c r="G2" s="29" t="s">
        <v>416</v>
      </c>
      <c r="H2" s="29" t="s">
        <v>417</v>
      </c>
      <c r="J2" s="49" t="s">
        <v>1264</v>
      </c>
    </row>
    <row r="3" spans="1:17" x14ac:dyDescent="0.3">
      <c r="A3" s="30" t="s">
        <v>418</v>
      </c>
      <c r="B3" s="31" t="s">
        <v>122</v>
      </c>
      <c r="C3" s="31" t="s">
        <v>419</v>
      </c>
      <c r="D3" s="31" t="s">
        <v>420</v>
      </c>
      <c r="E3" s="31">
        <v>41258</v>
      </c>
      <c r="F3" s="31">
        <v>42870</v>
      </c>
      <c r="G3" s="31">
        <v>1612</v>
      </c>
      <c r="H3" s="32">
        <v>3.7602052699999999E-2</v>
      </c>
      <c r="J3" s="49" t="s">
        <v>1265</v>
      </c>
    </row>
    <row r="4" spans="1:17" x14ac:dyDescent="0.3">
      <c r="A4" s="30" t="s">
        <v>418</v>
      </c>
      <c r="B4" s="31" t="s">
        <v>126</v>
      </c>
      <c r="C4" s="31" t="s">
        <v>421</v>
      </c>
      <c r="D4" s="31" t="s">
        <v>422</v>
      </c>
      <c r="E4" s="31">
        <v>59123</v>
      </c>
      <c r="F4" s="31">
        <v>61700</v>
      </c>
      <c r="G4" s="31">
        <v>2577</v>
      </c>
      <c r="H4" s="32">
        <v>4.1766612600000003E-2</v>
      </c>
      <c r="J4" s="49" t="s">
        <v>1266</v>
      </c>
    </row>
    <row r="5" spans="1:17" ht="72" x14ac:dyDescent="0.3">
      <c r="A5" s="30" t="s">
        <v>418</v>
      </c>
      <c r="B5" s="31" t="s">
        <v>127</v>
      </c>
      <c r="C5" s="31" t="s">
        <v>423</v>
      </c>
      <c r="D5" s="31" t="s">
        <v>424</v>
      </c>
      <c r="E5" s="31">
        <v>59487</v>
      </c>
      <c r="F5" s="31">
        <v>63000</v>
      </c>
      <c r="G5" s="31">
        <v>3513</v>
      </c>
      <c r="H5" s="32">
        <v>5.5761904799999998E-2</v>
      </c>
      <c r="J5" s="49" t="s">
        <v>1267</v>
      </c>
      <c r="K5" s="49" t="s">
        <v>1268</v>
      </c>
      <c r="L5" s="49" t="s">
        <v>1269</v>
      </c>
      <c r="M5" s="57" t="s">
        <v>1270</v>
      </c>
      <c r="N5" s="57" t="s">
        <v>1271</v>
      </c>
      <c r="O5" s="57" t="s">
        <v>1272</v>
      </c>
      <c r="P5" s="57" t="s">
        <v>1273</v>
      </c>
    </row>
    <row r="6" spans="1:17" x14ac:dyDescent="0.3">
      <c r="A6" s="30" t="s">
        <v>418</v>
      </c>
      <c r="B6" s="31" t="s">
        <v>129</v>
      </c>
      <c r="C6" s="31" t="s">
        <v>425</v>
      </c>
      <c r="D6" s="31" t="s">
        <v>426</v>
      </c>
      <c r="E6" s="31">
        <v>80779</v>
      </c>
      <c r="F6" s="31">
        <v>84470</v>
      </c>
      <c r="G6" s="31">
        <v>3691</v>
      </c>
      <c r="H6" s="32">
        <v>4.3695986700000002E-2</v>
      </c>
      <c r="J6" s="49" t="s">
        <v>1218</v>
      </c>
      <c r="K6" s="49" t="s">
        <v>1217</v>
      </c>
      <c r="L6" s="49" t="s">
        <v>1274</v>
      </c>
      <c r="M6" s="49">
        <v>27526.241999999998</v>
      </c>
      <c r="N6" s="49">
        <v>23344.758999999998</v>
      </c>
      <c r="O6" s="49">
        <v>4181.4830000000002</v>
      </c>
      <c r="P6" s="49">
        <v>0.15190000000000001</v>
      </c>
      <c r="Q6" s="59">
        <f>O6/M6</f>
        <v>0.15190896745004279</v>
      </c>
    </row>
    <row r="7" spans="1:17" x14ac:dyDescent="0.3">
      <c r="A7" s="30" t="s">
        <v>418</v>
      </c>
      <c r="B7" s="31" t="s">
        <v>130</v>
      </c>
      <c r="C7" s="31" t="s">
        <v>427</v>
      </c>
      <c r="D7" s="31" t="s">
        <v>428</v>
      </c>
      <c r="E7" s="31">
        <v>46097</v>
      </c>
      <c r="F7" s="31">
        <v>49290</v>
      </c>
      <c r="G7" s="31">
        <v>3193</v>
      </c>
      <c r="H7" s="32">
        <v>6.4779874200000004E-2</v>
      </c>
      <c r="J7" s="49" t="s">
        <v>1275</v>
      </c>
      <c r="K7" s="49" t="s">
        <v>1276</v>
      </c>
      <c r="L7" s="49" t="s">
        <v>1274</v>
      </c>
      <c r="M7" s="49">
        <v>24968.66</v>
      </c>
      <c r="N7" s="49">
        <v>21334.433000000001</v>
      </c>
      <c r="O7" s="49">
        <v>3634.2269999999999</v>
      </c>
      <c r="P7" s="49">
        <v>0.14560000000000001</v>
      </c>
    </row>
    <row r="8" spans="1:17" x14ac:dyDescent="0.3">
      <c r="A8" s="30" t="s">
        <v>418</v>
      </c>
      <c r="B8" s="31" t="s">
        <v>38</v>
      </c>
      <c r="C8" s="31" t="s">
        <v>429</v>
      </c>
      <c r="D8" s="31" t="s">
        <v>430</v>
      </c>
      <c r="E8" s="31">
        <v>221808</v>
      </c>
      <c r="F8" s="31">
        <v>239210</v>
      </c>
      <c r="G8" s="31">
        <v>17402</v>
      </c>
      <c r="H8" s="32">
        <v>7.2747794800000001E-2</v>
      </c>
      <c r="J8" s="49" t="s">
        <v>1219</v>
      </c>
      <c r="K8" s="49" t="s">
        <v>1</v>
      </c>
      <c r="L8" s="49" t="s">
        <v>1274</v>
      </c>
      <c r="M8" s="49">
        <v>23560.44</v>
      </c>
      <c r="N8" s="49">
        <v>20166.561000000002</v>
      </c>
      <c r="O8" s="49">
        <v>3393.8789999999999</v>
      </c>
      <c r="P8" s="49">
        <v>0.14399999999999999</v>
      </c>
    </row>
    <row r="9" spans="1:17" x14ac:dyDescent="0.3">
      <c r="A9" s="30" t="s">
        <v>418</v>
      </c>
      <c r="B9" s="31" t="s">
        <v>75</v>
      </c>
      <c r="C9" s="31" t="s">
        <v>431</v>
      </c>
      <c r="D9" s="31" t="s">
        <v>432</v>
      </c>
      <c r="E9" s="31">
        <v>118849</v>
      </c>
      <c r="F9" s="31">
        <v>148930</v>
      </c>
      <c r="G9" s="31">
        <v>30081</v>
      </c>
      <c r="H9" s="32">
        <v>0.20198079629999999</v>
      </c>
      <c r="J9" s="49" t="s">
        <v>1220</v>
      </c>
      <c r="K9" s="49" t="s">
        <v>418</v>
      </c>
      <c r="L9" s="49" t="s">
        <v>1274</v>
      </c>
      <c r="M9" s="49">
        <v>1201.03</v>
      </c>
      <c r="N9" s="49">
        <v>1103.182</v>
      </c>
      <c r="O9" s="49">
        <v>97.847999999999999</v>
      </c>
      <c r="P9" s="49">
        <v>8.1500000000000003E-2</v>
      </c>
    </row>
    <row r="10" spans="1:17" x14ac:dyDescent="0.3">
      <c r="A10" s="30" t="s">
        <v>418</v>
      </c>
      <c r="B10" s="31" t="s">
        <v>344</v>
      </c>
      <c r="C10" s="31" t="s">
        <v>433</v>
      </c>
      <c r="D10" s="31" t="s">
        <v>434</v>
      </c>
      <c r="E10" s="31">
        <v>110667</v>
      </c>
      <c r="F10" s="31">
        <v>126530</v>
      </c>
      <c r="G10" s="31">
        <v>15863</v>
      </c>
      <c r="H10" s="32">
        <v>0.1253694776</v>
      </c>
      <c r="J10" s="49" t="s">
        <v>1221</v>
      </c>
      <c r="K10" s="49" t="s">
        <v>443</v>
      </c>
      <c r="L10" s="49" t="s">
        <v>1274</v>
      </c>
      <c r="M10" s="49">
        <v>3203.86</v>
      </c>
      <c r="N10" s="49">
        <v>2902.904</v>
      </c>
      <c r="O10" s="49">
        <v>300.95600000000002</v>
      </c>
      <c r="P10" s="49">
        <v>9.3899999999999997E-2</v>
      </c>
    </row>
    <row r="11" spans="1:17" x14ac:dyDescent="0.3">
      <c r="A11" s="30" t="s">
        <v>418</v>
      </c>
      <c r="B11" s="31" t="s">
        <v>345</v>
      </c>
      <c r="C11" s="31" t="s">
        <v>435</v>
      </c>
      <c r="D11" s="31" t="s">
        <v>436</v>
      </c>
      <c r="E11" s="31">
        <v>91424</v>
      </c>
      <c r="F11" s="31">
        <v>95590</v>
      </c>
      <c r="G11" s="31">
        <v>4166</v>
      </c>
      <c r="H11" s="32">
        <v>4.3581964600000002E-2</v>
      </c>
      <c r="J11" s="49" t="s">
        <v>1222</v>
      </c>
      <c r="K11" s="49" t="s">
        <v>522</v>
      </c>
      <c r="L11" s="49" t="s">
        <v>1274</v>
      </c>
      <c r="M11" s="49">
        <v>2364.7399999999998</v>
      </c>
      <c r="N11" s="49">
        <v>2123.3989999999999</v>
      </c>
      <c r="O11" s="49">
        <v>241.34100000000001</v>
      </c>
      <c r="P11" s="49">
        <v>0.1021</v>
      </c>
    </row>
    <row r="12" spans="1:17" x14ac:dyDescent="0.3">
      <c r="A12" s="30" t="s">
        <v>418</v>
      </c>
      <c r="B12" s="31" t="s">
        <v>346</v>
      </c>
      <c r="C12" s="31" t="s">
        <v>437</v>
      </c>
      <c r="D12" s="31" t="s">
        <v>438</v>
      </c>
      <c r="E12" s="31">
        <v>68415</v>
      </c>
      <c r="F12" s="31">
        <v>70570</v>
      </c>
      <c r="G12" s="31">
        <v>2155</v>
      </c>
      <c r="H12" s="32">
        <v>3.0537055399999999E-2</v>
      </c>
      <c r="J12" s="49" t="s">
        <v>1223</v>
      </c>
      <c r="K12" s="49" t="s">
        <v>565</v>
      </c>
      <c r="L12" s="49" t="s">
        <v>1274</v>
      </c>
      <c r="M12" s="49">
        <v>2023.45</v>
      </c>
      <c r="N12" s="49">
        <v>1774.1869999999999</v>
      </c>
      <c r="O12" s="49">
        <v>249.26300000000001</v>
      </c>
      <c r="P12" s="49">
        <v>0.1232</v>
      </c>
    </row>
    <row r="13" spans="1:17" x14ac:dyDescent="0.3">
      <c r="A13" s="30" t="s">
        <v>418</v>
      </c>
      <c r="B13" s="31" t="s">
        <v>347</v>
      </c>
      <c r="C13" s="31" t="s">
        <v>439</v>
      </c>
      <c r="D13" s="31" t="s">
        <v>440</v>
      </c>
      <c r="E13" s="31">
        <v>120464</v>
      </c>
      <c r="F13" s="31">
        <v>126320</v>
      </c>
      <c r="G13" s="31">
        <v>5856</v>
      </c>
      <c r="H13" s="32">
        <v>4.6358454700000003E-2</v>
      </c>
      <c r="J13" s="49" t="s">
        <v>1224</v>
      </c>
      <c r="K13" s="49" t="s">
        <v>399</v>
      </c>
      <c r="L13" s="49" t="s">
        <v>1274</v>
      </c>
      <c r="M13" s="49">
        <v>2422.9499999999998</v>
      </c>
      <c r="N13" s="49">
        <v>2111.9079999999999</v>
      </c>
      <c r="O13" s="49">
        <v>311.04199999999997</v>
      </c>
      <c r="P13" s="49">
        <v>0.12839999999999999</v>
      </c>
    </row>
    <row r="14" spans="1:17" x14ac:dyDescent="0.3">
      <c r="A14" s="30" t="s">
        <v>418</v>
      </c>
      <c r="B14" s="31" t="s">
        <v>343</v>
      </c>
      <c r="C14" s="31" t="s">
        <v>441</v>
      </c>
      <c r="D14" s="31" t="s">
        <v>442</v>
      </c>
      <c r="E14" s="31">
        <v>87236</v>
      </c>
      <c r="F14" s="31">
        <v>92560</v>
      </c>
      <c r="G14" s="31">
        <v>5324</v>
      </c>
      <c r="H14" s="32">
        <v>5.7519446799999999E-2</v>
      </c>
      <c r="J14" s="49" t="s">
        <v>1225</v>
      </c>
      <c r="K14" s="49" t="s">
        <v>706</v>
      </c>
      <c r="L14" s="49" t="s">
        <v>1274</v>
      </c>
      <c r="M14" s="49">
        <v>2601.92</v>
      </c>
      <c r="N14" s="49">
        <v>2072.1260000000002</v>
      </c>
      <c r="O14" s="49">
        <v>529.79399999999998</v>
      </c>
      <c r="P14" s="49">
        <v>0.2036</v>
      </c>
    </row>
    <row r="15" spans="1:17" x14ac:dyDescent="0.3">
      <c r="A15" s="30" t="s">
        <v>443</v>
      </c>
      <c r="B15" s="31" t="s">
        <v>132</v>
      </c>
      <c r="C15" s="31" t="s">
        <v>444</v>
      </c>
      <c r="D15" s="31" t="s">
        <v>445</v>
      </c>
      <c r="E15" s="31">
        <v>53874</v>
      </c>
      <c r="F15" s="31">
        <v>55430</v>
      </c>
      <c r="G15" s="31">
        <v>1556</v>
      </c>
      <c r="H15" s="32">
        <v>2.8071441499999999E-2</v>
      </c>
      <c r="J15" s="49" t="s">
        <v>1277</v>
      </c>
      <c r="K15" s="49" t="s">
        <v>1278</v>
      </c>
      <c r="L15" s="49" t="s">
        <v>1274</v>
      </c>
      <c r="M15" s="49">
        <v>3487.8</v>
      </c>
      <c r="N15" s="49">
        <v>3012.3040000000001</v>
      </c>
      <c r="O15" s="49">
        <v>475.49599999999998</v>
      </c>
      <c r="P15" s="49">
        <v>0.1363</v>
      </c>
    </row>
    <row r="16" spans="1:17" x14ac:dyDescent="0.3">
      <c r="A16" s="30" t="s">
        <v>443</v>
      </c>
      <c r="B16" s="31" t="s">
        <v>133</v>
      </c>
      <c r="C16" s="31" t="s">
        <v>446</v>
      </c>
      <c r="D16" s="31" t="s">
        <v>447</v>
      </c>
      <c r="E16" s="31">
        <v>87376</v>
      </c>
      <c r="F16" s="31">
        <v>91050</v>
      </c>
      <c r="G16" s="31">
        <v>3674</v>
      </c>
      <c r="H16" s="32">
        <v>4.0351455199999997E-2</v>
      </c>
      <c r="J16" s="49" t="s">
        <v>1226</v>
      </c>
      <c r="K16" s="49" t="s">
        <v>401</v>
      </c>
      <c r="L16" s="49" t="s">
        <v>1274</v>
      </c>
      <c r="M16" s="49">
        <v>1491.23</v>
      </c>
      <c r="N16" s="49">
        <v>1208.481</v>
      </c>
      <c r="O16" s="49">
        <v>282.74900000000002</v>
      </c>
      <c r="P16" s="49">
        <v>0.18959999999999999</v>
      </c>
    </row>
    <row r="17" spans="1:16" x14ac:dyDescent="0.3">
      <c r="A17" s="30" t="s">
        <v>443</v>
      </c>
      <c r="B17" s="31" t="s">
        <v>135</v>
      </c>
      <c r="C17" s="31" t="s">
        <v>448</v>
      </c>
      <c r="D17" s="31" t="s">
        <v>449</v>
      </c>
      <c r="E17" s="31">
        <v>58170</v>
      </c>
      <c r="F17" s="31">
        <v>60480</v>
      </c>
      <c r="G17" s="31">
        <v>2310</v>
      </c>
      <c r="H17" s="32">
        <v>3.8194444399999999E-2</v>
      </c>
      <c r="J17" s="49" t="s">
        <v>1227</v>
      </c>
      <c r="K17" s="49" t="s">
        <v>402</v>
      </c>
      <c r="L17" s="49" t="s">
        <v>1274</v>
      </c>
      <c r="M17" s="49">
        <v>1996.57</v>
      </c>
      <c r="N17" s="49">
        <v>1803.8230000000001</v>
      </c>
      <c r="O17" s="49">
        <v>192.74700000000001</v>
      </c>
      <c r="P17" s="49">
        <v>9.6500000000000002E-2</v>
      </c>
    </row>
    <row r="18" spans="1:16" x14ac:dyDescent="0.3">
      <c r="A18" s="30" t="s">
        <v>443</v>
      </c>
      <c r="B18" s="31" t="s">
        <v>137</v>
      </c>
      <c r="C18" s="31" t="s">
        <v>450</v>
      </c>
      <c r="D18" s="31" t="s">
        <v>451</v>
      </c>
      <c r="E18" s="31">
        <v>62727</v>
      </c>
      <c r="F18" s="31">
        <v>71060</v>
      </c>
      <c r="G18" s="31">
        <v>8333</v>
      </c>
      <c r="H18" s="32">
        <v>0.1172670982</v>
      </c>
      <c r="J18" s="49" t="s">
        <v>1228</v>
      </c>
      <c r="K18" s="49" t="s">
        <v>863</v>
      </c>
      <c r="L18" s="49" t="s">
        <v>1274</v>
      </c>
      <c r="M18" s="49">
        <v>3784.56</v>
      </c>
      <c r="N18" s="49">
        <v>3208.5859999999998</v>
      </c>
      <c r="O18" s="49">
        <v>575.97400000000005</v>
      </c>
      <c r="P18" s="49">
        <v>0.1522</v>
      </c>
    </row>
    <row r="19" spans="1:16" x14ac:dyDescent="0.3">
      <c r="A19" s="30" t="s">
        <v>443</v>
      </c>
      <c r="B19" s="31" t="s">
        <v>29</v>
      </c>
      <c r="C19" s="31" t="s">
        <v>452</v>
      </c>
      <c r="D19" s="31" t="s">
        <v>453</v>
      </c>
      <c r="E19" s="31">
        <v>146705</v>
      </c>
      <c r="F19" s="31">
        <v>168370</v>
      </c>
      <c r="G19" s="31">
        <v>21665</v>
      </c>
      <c r="H19" s="32">
        <v>0.12867494209999999</v>
      </c>
      <c r="J19" s="49" t="s">
        <v>1229</v>
      </c>
      <c r="K19" s="49" t="s">
        <v>992</v>
      </c>
      <c r="L19" s="49" t="s">
        <v>1274</v>
      </c>
      <c r="M19" s="49">
        <v>2470.13</v>
      </c>
      <c r="N19" s="49">
        <v>1857.9649999999999</v>
      </c>
      <c r="O19" s="49">
        <v>612.16499999999996</v>
      </c>
      <c r="P19" s="49">
        <v>0.24779999999999999</v>
      </c>
    </row>
    <row r="20" spans="1:16" x14ac:dyDescent="0.3">
      <c r="A20" s="30" t="s">
        <v>443</v>
      </c>
      <c r="B20" s="31" t="s">
        <v>182</v>
      </c>
      <c r="C20" s="31" t="s">
        <v>454</v>
      </c>
      <c r="D20" s="31" t="s">
        <v>455</v>
      </c>
      <c r="E20" s="31">
        <v>134411</v>
      </c>
      <c r="F20" s="31">
        <v>150790</v>
      </c>
      <c r="G20" s="31">
        <v>16379</v>
      </c>
      <c r="H20" s="32">
        <v>0.1086212614</v>
      </c>
      <c r="J20" s="49" t="s">
        <v>1230</v>
      </c>
      <c r="K20" s="49" t="s">
        <v>1053</v>
      </c>
      <c r="L20" s="49" t="s">
        <v>1274</v>
      </c>
      <c r="M20" s="49">
        <v>1408.22</v>
      </c>
      <c r="N20" s="49">
        <v>1123.4490000000001</v>
      </c>
      <c r="O20" s="49">
        <v>284.77100000000002</v>
      </c>
      <c r="P20" s="49">
        <v>0.20219999999999999</v>
      </c>
    </row>
    <row r="21" spans="1:16" x14ac:dyDescent="0.3">
      <c r="A21" s="30" t="s">
        <v>443</v>
      </c>
      <c r="B21" s="31" t="s">
        <v>23</v>
      </c>
      <c r="C21" s="31" t="s">
        <v>456</v>
      </c>
      <c r="D21" s="31" t="s">
        <v>457</v>
      </c>
      <c r="E21" s="31">
        <v>37572</v>
      </c>
      <c r="F21" s="31">
        <v>46060</v>
      </c>
      <c r="G21" s="31">
        <v>8488</v>
      </c>
      <c r="H21" s="32">
        <v>0.18428137210000001</v>
      </c>
      <c r="J21" s="49" t="s">
        <v>1232</v>
      </c>
      <c r="K21" s="49" t="s">
        <v>1120</v>
      </c>
      <c r="L21" s="49" t="s">
        <v>1274</v>
      </c>
      <c r="M21" s="49">
        <v>2557.5819999999999</v>
      </c>
      <c r="N21" s="49">
        <v>2010.326</v>
      </c>
      <c r="O21" s="49">
        <v>547.25599999999997</v>
      </c>
      <c r="P21" s="49">
        <v>0.214</v>
      </c>
    </row>
    <row r="22" spans="1:16" x14ac:dyDescent="0.3">
      <c r="A22" s="30" t="s">
        <v>443</v>
      </c>
      <c r="B22" s="31" t="s">
        <v>194</v>
      </c>
      <c r="C22" s="31" t="s">
        <v>458</v>
      </c>
      <c r="D22" s="31" t="s">
        <v>459</v>
      </c>
      <c r="E22" s="31">
        <v>32228</v>
      </c>
      <c r="F22" s="31">
        <v>33440</v>
      </c>
      <c r="G22" s="31">
        <v>1212</v>
      </c>
      <c r="H22" s="32">
        <v>3.6244019099999997E-2</v>
      </c>
      <c r="J22" s="49" t="s">
        <v>419</v>
      </c>
      <c r="K22" s="49" t="s">
        <v>418</v>
      </c>
      <c r="L22" s="49" t="s">
        <v>122</v>
      </c>
      <c r="M22" s="49">
        <v>42.87</v>
      </c>
      <c r="N22" s="49">
        <v>41.17</v>
      </c>
      <c r="O22" s="49">
        <v>1.7</v>
      </c>
      <c r="P22" s="49">
        <v>3.9699999999999999E-2</v>
      </c>
    </row>
    <row r="23" spans="1:16" x14ac:dyDescent="0.3">
      <c r="A23" s="30" t="s">
        <v>443</v>
      </c>
      <c r="B23" s="31" t="s">
        <v>195</v>
      </c>
      <c r="C23" s="31" t="s">
        <v>460</v>
      </c>
      <c r="D23" s="31" t="s">
        <v>461</v>
      </c>
      <c r="E23" s="31">
        <v>42712</v>
      </c>
      <c r="F23" s="31">
        <v>50670</v>
      </c>
      <c r="G23" s="31">
        <v>7958</v>
      </c>
      <c r="H23" s="32">
        <v>0.1570554569</v>
      </c>
      <c r="J23" s="49" t="s">
        <v>421</v>
      </c>
      <c r="K23" s="49" t="s">
        <v>418</v>
      </c>
      <c r="L23" s="49" t="s">
        <v>126</v>
      </c>
      <c r="M23" s="49">
        <v>61.7</v>
      </c>
      <c r="N23" s="49">
        <v>58.963000000000001</v>
      </c>
      <c r="O23" s="49">
        <v>2.7370000000000001</v>
      </c>
      <c r="P23" s="49">
        <v>4.4400000000000002E-2</v>
      </c>
    </row>
    <row r="24" spans="1:16" x14ac:dyDescent="0.3">
      <c r="A24" s="30" t="s">
        <v>443</v>
      </c>
      <c r="B24" s="31" t="s">
        <v>31</v>
      </c>
      <c r="C24" s="31" t="s">
        <v>462</v>
      </c>
      <c r="D24" s="31" t="s">
        <v>463</v>
      </c>
      <c r="E24" s="31">
        <v>28722</v>
      </c>
      <c r="F24" s="31">
        <v>33270</v>
      </c>
      <c r="G24" s="31">
        <v>4548</v>
      </c>
      <c r="H24" s="32">
        <v>0.13669972950000001</v>
      </c>
      <c r="J24" s="49" t="s">
        <v>423</v>
      </c>
      <c r="K24" s="49" t="s">
        <v>418</v>
      </c>
      <c r="L24" s="49" t="s">
        <v>127</v>
      </c>
      <c r="M24" s="49">
        <v>63</v>
      </c>
      <c r="N24" s="49">
        <v>59.414999999999999</v>
      </c>
      <c r="O24" s="49">
        <v>3.585</v>
      </c>
      <c r="P24" s="49">
        <v>5.6899999999999999E-2</v>
      </c>
    </row>
    <row r="25" spans="1:16" x14ac:dyDescent="0.3">
      <c r="A25" s="30" t="s">
        <v>443</v>
      </c>
      <c r="B25" s="31" t="s">
        <v>46</v>
      </c>
      <c r="C25" s="31" t="s">
        <v>464</v>
      </c>
      <c r="D25" s="31" t="s">
        <v>465</v>
      </c>
      <c r="E25" s="31">
        <v>10716</v>
      </c>
      <c r="F25" s="31">
        <v>25790</v>
      </c>
      <c r="G25" s="31">
        <v>15074</v>
      </c>
      <c r="H25" s="32">
        <v>0.58449011240000004</v>
      </c>
      <c r="J25" s="49" t="s">
        <v>425</v>
      </c>
      <c r="K25" s="49" t="s">
        <v>418</v>
      </c>
      <c r="L25" s="49" t="s">
        <v>129</v>
      </c>
      <c r="M25" s="49">
        <v>84.47</v>
      </c>
      <c r="N25" s="49">
        <v>80.617999999999995</v>
      </c>
      <c r="O25" s="49">
        <v>3.8519999999999999</v>
      </c>
      <c r="P25" s="49">
        <v>4.5600000000000002E-2</v>
      </c>
    </row>
    <row r="26" spans="1:16" x14ac:dyDescent="0.3">
      <c r="A26" s="30" t="s">
        <v>443</v>
      </c>
      <c r="B26" s="31" t="s">
        <v>92</v>
      </c>
      <c r="C26" s="31" t="s">
        <v>466</v>
      </c>
      <c r="D26" s="31" t="s">
        <v>467</v>
      </c>
      <c r="E26" s="31">
        <v>39772</v>
      </c>
      <c r="F26" s="31">
        <v>52610</v>
      </c>
      <c r="G26" s="31">
        <v>12838</v>
      </c>
      <c r="H26" s="32">
        <v>0.24402204899999999</v>
      </c>
      <c r="J26" s="49" t="s">
        <v>427</v>
      </c>
      <c r="K26" s="49" t="s">
        <v>418</v>
      </c>
      <c r="L26" s="49" t="s">
        <v>130</v>
      </c>
      <c r="M26" s="49">
        <v>49.29</v>
      </c>
      <c r="N26" s="49">
        <v>45.984000000000002</v>
      </c>
      <c r="O26" s="49">
        <v>3.306</v>
      </c>
      <c r="P26" s="49">
        <v>6.7100000000000007E-2</v>
      </c>
    </row>
    <row r="27" spans="1:16" x14ac:dyDescent="0.3">
      <c r="A27" s="30" t="s">
        <v>443</v>
      </c>
      <c r="B27" s="31" t="s">
        <v>254</v>
      </c>
      <c r="C27" s="31" t="s">
        <v>468</v>
      </c>
      <c r="D27" s="31" t="s">
        <v>469</v>
      </c>
      <c r="E27" s="31">
        <v>39464</v>
      </c>
      <c r="F27" s="31">
        <v>40600</v>
      </c>
      <c r="G27" s="31">
        <v>1136</v>
      </c>
      <c r="H27" s="32">
        <v>2.79802956E-2</v>
      </c>
      <c r="J27" s="49" t="s">
        <v>429</v>
      </c>
      <c r="K27" s="49" t="s">
        <v>418</v>
      </c>
      <c r="L27" s="49" t="s">
        <v>1289</v>
      </c>
      <c r="M27" s="49">
        <v>239.21</v>
      </c>
      <c r="N27" s="49">
        <v>221.43100000000001</v>
      </c>
      <c r="O27" s="49">
        <v>17.779</v>
      </c>
      <c r="P27" s="49">
        <v>7.4300000000000005E-2</v>
      </c>
    </row>
    <row r="28" spans="1:16" x14ac:dyDescent="0.3">
      <c r="A28" s="30" t="s">
        <v>443</v>
      </c>
      <c r="B28" s="31" t="s">
        <v>255</v>
      </c>
      <c r="C28" s="31" t="s">
        <v>470</v>
      </c>
      <c r="D28" s="31" t="s">
        <v>471</v>
      </c>
      <c r="E28" s="31">
        <v>45994</v>
      </c>
      <c r="F28" s="31">
        <v>48630</v>
      </c>
      <c r="G28" s="31">
        <v>2636</v>
      </c>
      <c r="H28" s="32">
        <v>5.4205223099999998E-2</v>
      </c>
      <c r="J28" s="49" t="s">
        <v>431</v>
      </c>
      <c r="K28" s="49" t="s">
        <v>418</v>
      </c>
      <c r="L28" s="49" t="s">
        <v>75</v>
      </c>
      <c r="M28" s="49">
        <v>148.93</v>
      </c>
      <c r="N28" s="49">
        <v>118.599</v>
      </c>
      <c r="O28" s="49">
        <v>30.331</v>
      </c>
      <c r="P28" s="49">
        <v>0.20369999999999999</v>
      </c>
    </row>
    <row r="29" spans="1:16" x14ac:dyDescent="0.3">
      <c r="A29" s="30" t="s">
        <v>443</v>
      </c>
      <c r="B29" s="31" t="s">
        <v>256</v>
      </c>
      <c r="C29" s="31" t="s">
        <v>472</v>
      </c>
      <c r="D29" s="31" t="s">
        <v>473</v>
      </c>
      <c r="E29" s="31">
        <v>32371</v>
      </c>
      <c r="F29" s="31">
        <v>37470</v>
      </c>
      <c r="G29" s="31">
        <v>5099</v>
      </c>
      <c r="H29" s="32">
        <v>0.1360821991</v>
      </c>
      <c r="J29" s="49" t="s">
        <v>433</v>
      </c>
      <c r="K29" s="49" t="s">
        <v>418</v>
      </c>
      <c r="L29" s="49" t="s">
        <v>344</v>
      </c>
      <c r="M29" s="49">
        <v>126.53</v>
      </c>
      <c r="N29" s="49">
        <v>110.364</v>
      </c>
      <c r="O29" s="49">
        <v>16.166</v>
      </c>
      <c r="P29" s="49">
        <v>0.1278</v>
      </c>
    </row>
    <row r="30" spans="1:16" x14ac:dyDescent="0.3">
      <c r="A30" s="30" t="s">
        <v>443</v>
      </c>
      <c r="B30" s="31" t="s">
        <v>257</v>
      </c>
      <c r="C30" s="31" t="s">
        <v>474</v>
      </c>
      <c r="D30" s="31" t="s">
        <v>475</v>
      </c>
      <c r="E30" s="31">
        <v>35528</v>
      </c>
      <c r="F30" s="31">
        <v>36610</v>
      </c>
      <c r="G30" s="31">
        <v>1082</v>
      </c>
      <c r="H30" s="32">
        <v>2.9554766499999999E-2</v>
      </c>
      <c r="J30" s="49" t="s">
        <v>435</v>
      </c>
      <c r="K30" s="49" t="s">
        <v>418</v>
      </c>
      <c r="L30" s="49" t="s">
        <v>345</v>
      </c>
      <c r="M30" s="49">
        <v>95.59</v>
      </c>
      <c r="N30" s="49">
        <v>91.225999999999999</v>
      </c>
      <c r="O30" s="49">
        <v>4.3639999999999999</v>
      </c>
      <c r="P30" s="49">
        <v>4.5699999999999998E-2</v>
      </c>
    </row>
    <row r="31" spans="1:16" x14ac:dyDescent="0.3">
      <c r="A31" s="30" t="s">
        <v>443</v>
      </c>
      <c r="B31" s="31" t="s">
        <v>258</v>
      </c>
      <c r="C31" s="31" t="s">
        <v>476</v>
      </c>
      <c r="D31" s="31" t="s">
        <v>477</v>
      </c>
      <c r="E31" s="31">
        <v>54322</v>
      </c>
      <c r="F31" s="31">
        <v>62710</v>
      </c>
      <c r="G31" s="31">
        <v>8388</v>
      </c>
      <c r="H31" s="32">
        <v>0.13375857120000001</v>
      </c>
      <c r="J31" s="49" t="s">
        <v>437</v>
      </c>
      <c r="K31" s="49" t="s">
        <v>418</v>
      </c>
      <c r="L31" s="49" t="s">
        <v>346</v>
      </c>
      <c r="M31" s="49">
        <v>70.569999999999993</v>
      </c>
      <c r="N31" s="49">
        <v>68.239999999999995</v>
      </c>
      <c r="O31" s="49">
        <v>2.33</v>
      </c>
      <c r="P31" s="49">
        <v>3.3000000000000002E-2</v>
      </c>
    </row>
    <row r="32" spans="1:16" x14ac:dyDescent="0.3">
      <c r="A32" s="30" t="s">
        <v>443</v>
      </c>
      <c r="B32" s="31" t="s">
        <v>259</v>
      </c>
      <c r="C32" s="31" t="s">
        <v>478</v>
      </c>
      <c r="D32" s="31" t="s">
        <v>479</v>
      </c>
      <c r="E32" s="31">
        <v>38440</v>
      </c>
      <c r="F32" s="31">
        <v>39860</v>
      </c>
      <c r="G32" s="31">
        <v>1420</v>
      </c>
      <c r="H32" s="32">
        <v>3.5624686400000001E-2</v>
      </c>
      <c r="J32" s="49" t="s">
        <v>439</v>
      </c>
      <c r="K32" s="49" t="s">
        <v>418</v>
      </c>
      <c r="L32" s="49" t="s">
        <v>347</v>
      </c>
      <c r="M32" s="49">
        <v>126.32</v>
      </c>
      <c r="N32" s="49">
        <v>120.142</v>
      </c>
      <c r="O32" s="49">
        <v>6.1779999999999999</v>
      </c>
      <c r="P32" s="49">
        <v>4.8899999999999999E-2</v>
      </c>
    </row>
    <row r="33" spans="1:16" x14ac:dyDescent="0.3">
      <c r="A33" s="30" t="s">
        <v>443</v>
      </c>
      <c r="B33" s="31" t="s">
        <v>260</v>
      </c>
      <c r="C33" s="31" t="s">
        <v>480</v>
      </c>
      <c r="D33" s="31" t="s">
        <v>481</v>
      </c>
      <c r="E33" s="31">
        <v>54781</v>
      </c>
      <c r="F33" s="31">
        <v>60960</v>
      </c>
      <c r="G33" s="31">
        <v>6179</v>
      </c>
      <c r="H33" s="32">
        <v>0.1013615486</v>
      </c>
      <c r="J33" s="49" t="s">
        <v>441</v>
      </c>
      <c r="K33" s="49" t="s">
        <v>418</v>
      </c>
      <c r="L33" s="49" t="s">
        <v>343</v>
      </c>
      <c r="M33" s="49">
        <v>92.56</v>
      </c>
      <c r="N33" s="49">
        <v>87.03</v>
      </c>
      <c r="O33" s="49">
        <v>5.53</v>
      </c>
      <c r="P33" s="49">
        <v>5.9700000000000003E-2</v>
      </c>
    </row>
    <row r="34" spans="1:16" x14ac:dyDescent="0.3">
      <c r="A34" s="30" t="s">
        <v>443</v>
      </c>
      <c r="B34" s="31" t="s">
        <v>77</v>
      </c>
      <c r="C34" s="31" t="s">
        <v>482</v>
      </c>
      <c r="D34" s="31" t="s">
        <v>483</v>
      </c>
      <c r="E34" s="31">
        <v>20934</v>
      </c>
      <c r="F34" s="31">
        <v>25530</v>
      </c>
      <c r="G34" s="31">
        <v>4596</v>
      </c>
      <c r="H34" s="32">
        <v>0.18002350180000001</v>
      </c>
      <c r="J34" s="49" t="s">
        <v>444</v>
      </c>
      <c r="K34" s="49" t="s">
        <v>443</v>
      </c>
      <c r="L34" s="49" t="s">
        <v>132</v>
      </c>
      <c r="M34" s="49">
        <v>55.43</v>
      </c>
      <c r="N34" s="49">
        <v>53.703000000000003</v>
      </c>
      <c r="O34" s="49">
        <v>1.7270000000000001</v>
      </c>
      <c r="P34" s="49">
        <v>3.1199999999999999E-2</v>
      </c>
    </row>
    <row r="35" spans="1:16" x14ac:dyDescent="0.3">
      <c r="A35" s="30" t="s">
        <v>443</v>
      </c>
      <c r="B35" s="31" t="s">
        <v>261</v>
      </c>
      <c r="C35" s="31" t="s">
        <v>484</v>
      </c>
      <c r="D35" s="31" t="s">
        <v>485</v>
      </c>
      <c r="E35" s="31">
        <v>30319</v>
      </c>
      <c r="F35" s="31">
        <v>31390</v>
      </c>
      <c r="G35" s="31">
        <v>1071</v>
      </c>
      <c r="H35" s="32">
        <v>3.4119146199999999E-2</v>
      </c>
      <c r="J35" s="49" t="s">
        <v>446</v>
      </c>
      <c r="K35" s="49" t="s">
        <v>443</v>
      </c>
      <c r="L35" s="49" t="s">
        <v>133</v>
      </c>
      <c r="M35" s="49">
        <v>91.05</v>
      </c>
      <c r="N35" s="49">
        <v>87.088999999999999</v>
      </c>
      <c r="O35" s="49">
        <v>3.9609999999999999</v>
      </c>
      <c r="P35" s="49">
        <v>4.3499999999999997E-2</v>
      </c>
    </row>
    <row r="36" spans="1:16" x14ac:dyDescent="0.3">
      <c r="A36" s="30" t="s">
        <v>443</v>
      </c>
      <c r="B36" s="31" t="s">
        <v>262</v>
      </c>
      <c r="C36" s="31" t="s">
        <v>486</v>
      </c>
      <c r="D36" s="31" t="s">
        <v>487</v>
      </c>
      <c r="E36" s="31">
        <v>46347</v>
      </c>
      <c r="F36" s="31">
        <v>48420</v>
      </c>
      <c r="G36" s="31">
        <v>2073</v>
      </c>
      <c r="H36" s="32">
        <v>4.2812887199999997E-2</v>
      </c>
      <c r="J36" s="49" t="s">
        <v>448</v>
      </c>
      <c r="K36" s="49" t="s">
        <v>443</v>
      </c>
      <c r="L36" s="49" t="s">
        <v>135</v>
      </c>
      <c r="M36" s="49">
        <v>60.48</v>
      </c>
      <c r="N36" s="49">
        <v>57.976999999999997</v>
      </c>
      <c r="O36" s="49">
        <v>2.5030000000000001</v>
      </c>
      <c r="P36" s="49">
        <v>4.1399999999999999E-2</v>
      </c>
    </row>
    <row r="37" spans="1:16" x14ac:dyDescent="0.3">
      <c r="A37" s="30" t="s">
        <v>443</v>
      </c>
      <c r="B37" s="31" t="s">
        <v>263</v>
      </c>
      <c r="C37" s="31" t="s">
        <v>488</v>
      </c>
      <c r="D37" s="31" t="s">
        <v>489</v>
      </c>
      <c r="E37" s="31">
        <v>42317</v>
      </c>
      <c r="F37" s="31">
        <v>48410</v>
      </c>
      <c r="G37" s="31">
        <v>6093</v>
      </c>
      <c r="H37" s="32">
        <v>0.12586242510000001</v>
      </c>
      <c r="J37" s="49" t="s">
        <v>450</v>
      </c>
      <c r="K37" s="49" t="s">
        <v>443</v>
      </c>
      <c r="L37" s="49" t="s">
        <v>137</v>
      </c>
      <c r="M37" s="49">
        <v>71.06</v>
      </c>
      <c r="N37" s="49">
        <v>62.509</v>
      </c>
      <c r="O37" s="49">
        <v>8.5510000000000002</v>
      </c>
      <c r="P37" s="49">
        <v>0.1203</v>
      </c>
    </row>
    <row r="38" spans="1:16" x14ac:dyDescent="0.3">
      <c r="A38" s="30" t="s">
        <v>443</v>
      </c>
      <c r="B38" s="31" t="s">
        <v>264</v>
      </c>
      <c r="C38" s="31" t="s">
        <v>490</v>
      </c>
      <c r="D38" s="31" t="s">
        <v>491</v>
      </c>
      <c r="E38" s="31">
        <v>45050</v>
      </c>
      <c r="F38" s="31">
        <v>51070</v>
      </c>
      <c r="G38" s="31">
        <v>6020</v>
      </c>
      <c r="H38" s="32">
        <v>0.1178774231</v>
      </c>
      <c r="J38" s="49" t="s">
        <v>452</v>
      </c>
      <c r="K38" s="49" t="s">
        <v>443</v>
      </c>
      <c r="L38" s="49" t="s">
        <v>29</v>
      </c>
      <c r="M38" s="49">
        <v>168.37</v>
      </c>
      <c r="N38" s="49">
        <v>146.40700000000001</v>
      </c>
      <c r="O38" s="49">
        <v>21.963000000000001</v>
      </c>
      <c r="P38" s="49">
        <v>0.13039999999999999</v>
      </c>
    </row>
    <row r="39" spans="1:16" x14ac:dyDescent="0.3">
      <c r="A39" s="30" t="s">
        <v>443</v>
      </c>
      <c r="B39" s="31" t="s">
        <v>324</v>
      </c>
      <c r="C39" s="31" t="s">
        <v>492</v>
      </c>
      <c r="D39" s="31" t="s">
        <v>493</v>
      </c>
      <c r="E39" s="31">
        <v>115679</v>
      </c>
      <c r="F39" s="31">
        <v>123210</v>
      </c>
      <c r="G39" s="31">
        <v>7531</v>
      </c>
      <c r="H39" s="32">
        <v>6.1123285399999998E-2</v>
      </c>
      <c r="J39" s="49" t="s">
        <v>454</v>
      </c>
      <c r="K39" s="49" t="s">
        <v>443</v>
      </c>
      <c r="L39" s="49" t="s">
        <v>182</v>
      </c>
      <c r="M39" s="49">
        <v>150.79</v>
      </c>
      <c r="N39" s="49">
        <v>134.13200000000001</v>
      </c>
      <c r="O39" s="49">
        <v>16.658000000000001</v>
      </c>
      <c r="P39" s="49">
        <v>0.1105</v>
      </c>
    </row>
    <row r="40" spans="1:16" x14ac:dyDescent="0.3">
      <c r="A40" s="30" t="s">
        <v>443</v>
      </c>
      <c r="B40" s="31" t="s">
        <v>325</v>
      </c>
      <c r="C40" s="31" t="s">
        <v>494</v>
      </c>
      <c r="D40" s="31" t="s">
        <v>495</v>
      </c>
      <c r="E40" s="31">
        <v>78702</v>
      </c>
      <c r="F40" s="31">
        <v>82350</v>
      </c>
      <c r="G40" s="31">
        <v>3648</v>
      </c>
      <c r="H40" s="32">
        <v>4.4298724999999997E-2</v>
      </c>
      <c r="J40" s="49" t="s">
        <v>1290</v>
      </c>
      <c r="K40" s="49" t="s">
        <v>443</v>
      </c>
      <c r="L40" s="49" t="s">
        <v>1291</v>
      </c>
      <c r="M40" s="49">
        <v>130</v>
      </c>
      <c r="N40" s="49">
        <v>108.752</v>
      </c>
      <c r="O40" s="49">
        <v>21.248000000000001</v>
      </c>
      <c r="P40" s="49">
        <v>0.16339999999999999</v>
      </c>
    </row>
    <row r="41" spans="1:16" x14ac:dyDescent="0.3">
      <c r="A41" s="30" t="s">
        <v>443</v>
      </c>
      <c r="B41" s="31" t="s">
        <v>326</v>
      </c>
      <c r="C41" s="31" t="s">
        <v>496</v>
      </c>
      <c r="D41" s="31" t="s">
        <v>497</v>
      </c>
      <c r="E41" s="31">
        <v>181936</v>
      </c>
      <c r="F41" s="31">
        <v>222730</v>
      </c>
      <c r="G41" s="31">
        <v>40794</v>
      </c>
      <c r="H41" s="32">
        <v>0.183154492</v>
      </c>
      <c r="J41" s="49" t="s">
        <v>1292</v>
      </c>
      <c r="K41" s="49" t="s">
        <v>443</v>
      </c>
      <c r="L41" s="49" t="s">
        <v>1293</v>
      </c>
      <c r="M41" s="49">
        <v>111.84</v>
      </c>
      <c r="N41" s="49">
        <v>82.588999999999999</v>
      </c>
      <c r="O41" s="49">
        <v>29.251000000000001</v>
      </c>
      <c r="P41" s="49">
        <v>0.26150000000000001</v>
      </c>
    </row>
    <row r="42" spans="1:16" x14ac:dyDescent="0.3">
      <c r="A42" s="30" t="s">
        <v>443</v>
      </c>
      <c r="B42" s="31" t="s">
        <v>327</v>
      </c>
      <c r="C42" s="31" t="s">
        <v>498</v>
      </c>
      <c r="D42" s="31" t="s">
        <v>499</v>
      </c>
      <c r="E42" s="31">
        <v>90923</v>
      </c>
      <c r="F42" s="31">
        <v>95030</v>
      </c>
      <c r="G42" s="31">
        <v>4107</v>
      </c>
      <c r="H42" s="32">
        <v>4.3217931199999997E-2</v>
      </c>
      <c r="J42" s="49" t="s">
        <v>468</v>
      </c>
      <c r="K42" s="49" t="s">
        <v>443</v>
      </c>
      <c r="L42" s="49" t="s">
        <v>254</v>
      </c>
      <c r="M42" s="49">
        <v>40.6</v>
      </c>
      <c r="N42" s="49">
        <v>39.351999999999997</v>
      </c>
      <c r="O42" s="49">
        <v>1.248</v>
      </c>
      <c r="P42" s="49">
        <v>3.0700000000000002E-2</v>
      </c>
    </row>
    <row r="43" spans="1:16" x14ac:dyDescent="0.3">
      <c r="A43" s="30" t="s">
        <v>443</v>
      </c>
      <c r="B43" s="31" t="s">
        <v>328</v>
      </c>
      <c r="C43" s="31" t="s">
        <v>500</v>
      </c>
      <c r="D43" s="31" t="s">
        <v>501</v>
      </c>
      <c r="E43" s="31">
        <v>88230</v>
      </c>
      <c r="F43" s="31">
        <v>92100</v>
      </c>
      <c r="G43" s="31">
        <v>3870</v>
      </c>
      <c r="H43" s="32">
        <v>4.2019543999999999E-2</v>
      </c>
      <c r="J43" s="49" t="s">
        <v>470</v>
      </c>
      <c r="K43" s="49" t="s">
        <v>443</v>
      </c>
      <c r="L43" s="49" t="s">
        <v>255</v>
      </c>
      <c r="M43" s="49">
        <v>48.63</v>
      </c>
      <c r="N43" s="49">
        <v>45.856999999999999</v>
      </c>
      <c r="O43" s="49">
        <v>2.7730000000000001</v>
      </c>
      <c r="P43" s="49">
        <v>5.7000000000000002E-2</v>
      </c>
    </row>
    <row r="44" spans="1:16" x14ac:dyDescent="0.3">
      <c r="A44" s="30" t="s">
        <v>443</v>
      </c>
      <c r="B44" s="31" t="s">
        <v>329</v>
      </c>
      <c r="C44" s="31" t="s">
        <v>502</v>
      </c>
      <c r="D44" s="31" t="s">
        <v>503</v>
      </c>
      <c r="E44" s="31">
        <v>95076</v>
      </c>
      <c r="F44" s="31">
        <v>112540</v>
      </c>
      <c r="G44" s="31">
        <v>17464</v>
      </c>
      <c r="H44" s="32">
        <v>0.1551803803</v>
      </c>
      <c r="J44" s="49" t="s">
        <v>472</v>
      </c>
      <c r="K44" s="49" t="s">
        <v>443</v>
      </c>
      <c r="L44" s="49" t="s">
        <v>256</v>
      </c>
      <c r="M44" s="49">
        <v>37.47</v>
      </c>
      <c r="N44" s="49">
        <v>32.295999999999999</v>
      </c>
      <c r="O44" s="49">
        <v>5.1740000000000004</v>
      </c>
      <c r="P44" s="49">
        <v>0.1381</v>
      </c>
    </row>
    <row r="45" spans="1:16" x14ac:dyDescent="0.3">
      <c r="A45" s="30" t="s">
        <v>443</v>
      </c>
      <c r="B45" s="31" t="s">
        <v>330</v>
      </c>
      <c r="C45" s="31" t="s">
        <v>504</v>
      </c>
      <c r="D45" s="31" t="s">
        <v>505</v>
      </c>
      <c r="E45" s="31">
        <v>118692</v>
      </c>
      <c r="F45" s="31">
        <v>126940</v>
      </c>
      <c r="G45" s="31">
        <v>8248</v>
      </c>
      <c r="H45" s="32">
        <v>6.4975579000000006E-2</v>
      </c>
      <c r="J45" s="49" t="s">
        <v>474</v>
      </c>
      <c r="K45" s="49" t="s">
        <v>443</v>
      </c>
      <c r="L45" s="49" t="s">
        <v>257</v>
      </c>
      <c r="M45" s="49">
        <v>36.61</v>
      </c>
      <c r="N45" s="49">
        <v>35.354999999999997</v>
      </c>
      <c r="O45" s="49">
        <v>1.2549999999999999</v>
      </c>
      <c r="P45" s="49">
        <v>3.4299999999999997E-2</v>
      </c>
    </row>
    <row r="46" spans="1:16" x14ac:dyDescent="0.3">
      <c r="A46" s="30" t="s">
        <v>443</v>
      </c>
      <c r="B46" s="31" t="s">
        <v>331</v>
      </c>
      <c r="C46" s="31" t="s">
        <v>506</v>
      </c>
      <c r="D46" s="31" t="s">
        <v>507</v>
      </c>
      <c r="E46" s="31">
        <v>96597</v>
      </c>
      <c r="F46" s="31">
        <v>100700</v>
      </c>
      <c r="G46" s="31">
        <v>4103</v>
      </c>
      <c r="H46" s="32">
        <v>4.0744786499999998E-2</v>
      </c>
      <c r="J46" s="49" t="s">
        <v>476</v>
      </c>
      <c r="K46" s="49" t="s">
        <v>443</v>
      </c>
      <c r="L46" s="49" t="s">
        <v>258</v>
      </c>
      <c r="M46" s="49">
        <v>62.71</v>
      </c>
      <c r="N46" s="49">
        <v>54.234999999999999</v>
      </c>
      <c r="O46" s="49">
        <v>8.4749999999999996</v>
      </c>
      <c r="P46" s="49">
        <v>0.1351</v>
      </c>
    </row>
    <row r="47" spans="1:16" x14ac:dyDescent="0.3">
      <c r="A47" s="30" t="s">
        <v>443</v>
      </c>
      <c r="B47" s="31" t="s">
        <v>332</v>
      </c>
      <c r="C47" s="31" t="s">
        <v>508</v>
      </c>
      <c r="D47" s="31" t="s">
        <v>509</v>
      </c>
      <c r="E47" s="31">
        <v>91505</v>
      </c>
      <c r="F47" s="31">
        <v>97410</v>
      </c>
      <c r="G47" s="31">
        <v>5905</v>
      </c>
      <c r="H47" s="32">
        <v>6.0620059499999997E-2</v>
      </c>
      <c r="J47" s="49" t="s">
        <v>478</v>
      </c>
      <c r="K47" s="49" t="s">
        <v>443</v>
      </c>
      <c r="L47" s="49" t="s">
        <v>259</v>
      </c>
      <c r="M47" s="49">
        <v>39.86</v>
      </c>
      <c r="N47" s="49">
        <v>38.308999999999997</v>
      </c>
      <c r="O47" s="49">
        <v>1.5509999999999999</v>
      </c>
      <c r="P47" s="49">
        <v>3.8899999999999997E-2</v>
      </c>
    </row>
    <row r="48" spans="1:16" x14ac:dyDescent="0.3">
      <c r="A48" s="30" t="s">
        <v>443</v>
      </c>
      <c r="B48" s="31" t="s">
        <v>333</v>
      </c>
      <c r="C48" s="31" t="s">
        <v>510</v>
      </c>
      <c r="D48" s="31" t="s">
        <v>511</v>
      </c>
      <c r="E48" s="31">
        <v>135881</v>
      </c>
      <c r="F48" s="31">
        <v>141580</v>
      </c>
      <c r="G48" s="31">
        <v>5699</v>
      </c>
      <c r="H48" s="32">
        <v>4.0252860600000002E-2</v>
      </c>
      <c r="J48" s="49" t="s">
        <v>480</v>
      </c>
      <c r="K48" s="49" t="s">
        <v>443</v>
      </c>
      <c r="L48" s="49" t="s">
        <v>260</v>
      </c>
      <c r="M48" s="49">
        <v>60.96</v>
      </c>
      <c r="N48" s="49">
        <v>54.548000000000002</v>
      </c>
      <c r="O48" s="49">
        <v>6.4119999999999999</v>
      </c>
      <c r="P48" s="49">
        <v>0.1052</v>
      </c>
    </row>
    <row r="49" spans="1:16" x14ac:dyDescent="0.3">
      <c r="A49" s="30" t="s">
        <v>443</v>
      </c>
      <c r="B49" s="31" t="s">
        <v>334</v>
      </c>
      <c r="C49" s="31" t="s">
        <v>512</v>
      </c>
      <c r="D49" s="31" t="s">
        <v>513</v>
      </c>
      <c r="E49" s="31">
        <v>63105</v>
      </c>
      <c r="F49" s="31">
        <v>65690</v>
      </c>
      <c r="G49" s="31">
        <v>2585</v>
      </c>
      <c r="H49" s="32">
        <v>3.9351499499999998E-2</v>
      </c>
      <c r="J49" s="49" t="s">
        <v>482</v>
      </c>
      <c r="K49" s="49" t="s">
        <v>443</v>
      </c>
      <c r="L49" s="49" t="s">
        <v>77</v>
      </c>
      <c r="M49" s="49">
        <v>25.53</v>
      </c>
      <c r="N49" s="49">
        <v>20.882999999999999</v>
      </c>
      <c r="O49" s="49">
        <v>4.6470000000000002</v>
      </c>
      <c r="P49" s="49">
        <v>0.182</v>
      </c>
    </row>
    <row r="50" spans="1:16" x14ac:dyDescent="0.3">
      <c r="A50" s="30" t="s">
        <v>443</v>
      </c>
      <c r="B50" s="31" t="s">
        <v>335</v>
      </c>
      <c r="C50" s="31" t="s">
        <v>514</v>
      </c>
      <c r="D50" s="31" t="s">
        <v>515</v>
      </c>
      <c r="E50" s="31">
        <v>195975</v>
      </c>
      <c r="F50" s="31">
        <v>218690</v>
      </c>
      <c r="G50" s="31">
        <v>22715</v>
      </c>
      <c r="H50" s="32">
        <v>0.1038684896</v>
      </c>
      <c r="J50" s="49" t="s">
        <v>484</v>
      </c>
      <c r="K50" s="49" t="s">
        <v>443</v>
      </c>
      <c r="L50" s="49" t="s">
        <v>261</v>
      </c>
      <c r="M50" s="49">
        <v>31.39</v>
      </c>
      <c r="N50" s="49">
        <v>30.199000000000002</v>
      </c>
      <c r="O50" s="49">
        <v>1.1910000000000001</v>
      </c>
      <c r="P50" s="49">
        <v>3.7900000000000003E-2</v>
      </c>
    </row>
    <row r="51" spans="1:16" x14ac:dyDescent="0.3">
      <c r="A51" s="30" t="s">
        <v>443</v>
      </c>
      <c r="B51" s="31" t="s">
        <v>336</v>
      </c>
      <c r="C51" s="31" t="s">
        <v>516</v>
      </c>
      <c r="D51" s="31" t="s">
        <v>517</v>
      </c>
      <c r="E51" s="31">
        <v>79012</v>
      </c>
      <c r="F51" s="31">
        <v>81140</v>
      </c>
      <c r="G51" s="31">
        <v>2128</v>
      </c>
      <c r="H51" s="32">
        <v>2.6226275600000001E-2</v>
      </c>
      <c r="J51" s="49" t="s">
        <v>486</v>
      </c>
      <c r="K51" s="49" t="s">
        <v>443</v>
      </c>
      <c r="L51" s="49" t="s">
        <v>262</v>
      </c>
      <c r="M51" s="49">
        <v>48.42</v>
      </c>
      <c r="N51" s="49">
        <v>46.247</v>
      </c>
      <c r="O51" s="49">
        <v>2.173</v>
      </c>
      <c r="P51" s="49">
        <v>4.4900000000000002E-2</v>
      </c>
    </row>
    <row r="52" spans="1:16" x14ac:dyDescent="0.3">
      <c r="A52" s="30" t="s">
        <v>443</v>
      </c>
      <c r="B52" s="31" t="s">
        <v>337</v>
      </c>
      <c r="C52" s="31" t="s">
        <v>518</v>
      </c>
      <c r="D52" s="31" t="s">
        <v>519</v>
      </c>
      <c r="E52" s="31">
        <v>118220</v>
      </c>
      <c r="F52" s="31">
        <v>126150</v>
      </c>
      <c r="G52" s="31">
        <v>7930</v>
      </c>
      <c r="H52" s="32">
        <v>6.2861672600000001E-2</v>
      </c>
      <c r="J52" s="49" t="s">
        <v>488</v>
      </c>
      <c r="K52" s="49" t="s">
        <v>443</v>
      </c>
      <c r="L52" s="49" t="s">
        <v>263</v>
      </c>
      <c r="M52" s="49">
        <v>48.41</v>
      </c>
      <c r="N52" s="49">
        <v>42.234999999999999</v>
      </c>
      <c r="O52" s="49">
        <v>6.1749999999999998</v>
      </c>
      <c r="P52" s="49">
        <v>0.12759999999999999</v>
      </c>
    </row>
    <row r="53" spans="1:16" x14ac:dyDescent="0.3">
      <c r="A53" s="30" t="s">
        <v>443</v>
      </c>
      <c r="B53" s="31" t="s">
        <v>338</v>
      </c>
      <c r="C53" s="31" t="s">
        <v>520</v>
      </c>
      <c r="D53" s="31" t="s">
        <v>521</v>
      </c>
      <c r="E53" s="31">
        <v>140019</v>
      </c>
      <c r="F53" s="31">
        <v>146940</v>
      </c>
      <c r="G53" s="31">
        <v>6921</v>
      </c>
      <c r="H53" s="32">
        <v>4.7100857500000003E-2</v>
      </c>
      <c r="J53" s="49" t="s">
        <v>490</v>
      </c>
      <c r="K53" s="49" t="s">
        <v>443</v>
      </c>
      <c r="L53" s="49" t="s">
        <v>264</v>
      </c>
      <c r="M53" s="49">
        <v>51.07</v>
      </c>
      <c r="N53" s="49">
        <v>44.978000000000002</v>
      </c>
      <c r="O53" s="49">
        <v>6.0919999999999996</v>
      </c>
      <c r="P53" s="49">
        <v>0.1193</v>
      </c>
    </row>
    <row r="54" spans="1:16" x14ac:dyDescent="0.3">
      <c r="A54" s="30" t="s">
        <v>522</v>
      </c>
      <c r="B54" s="31" t="s">
        <v>138</v>
      </c>
      <c r="C54" s="31" t="s">
        <v>523</v>
      </c>
      <c r="D54" s="31" t="s">
        <v>524</v>
      </c>
      <c r="E54" s="31">
        <v>112118</v>
      </c>
      <c r="F54" s="31">
        <v>118220</v>
      </c>
      <c r="G54" s="31">
        <v>6102</v>
      </c>
      <c r="H54" s="32">
        <v>5.16156319E-2</v>
      </c>
      <c r="J54" s="49" t="s">
        <v>492</v>
      </c>
      <c r="K54" s="49" t="s">
        <v>443</v>
      </c>
      <c r="L54" s="49" t="s">
        <v>324</v>
      </c>
      <c r="M54" s="49">
        <v>123.21</v>
      </c>
      <c r="N54" s="49">
        <v>115.375</v>
      </c>
      <c r="O54" s="49">
        <v>7.835</v>
      </c>
      <c r="P54" s="49">
        <v>6.3600000000000004E-2</v>
      </c>
    </row>
    <row r="55" spans="1:16" x14ac:dyDescent="0.3">
      <c r="A55" s="30" t="s">
        <v>522</v>
      </c>
      <c r="B55" s="31" t="s">
        <v>43</v>
      </c>
      <c r="C55" s="31" t="s">
        <v>525</v>
      </c>
      <c r="D55" s="31" t="s">
        <v>526</v>
      </c>
      <c r="E55" s="31">
        <v>128574</v>
      </c>
      <c r="F55" s="31">
        <v>152420</v>
      </c>
      <c r="G55" s="31">
        <v>23846</v>
      </c>
      <c r="H55" s="32">
        <v>0.15644928490000001</v>
      </c>
      <c r="J55" s="49" t="s">
        <v>494</v>
      </c>
      <c r="K55" s="49" t="s">
        <v>443</v>
      </c>
      <c r="L55" s="49" t="s">
        <v>325</v>
      </c>
      <c r="M55" s="49">
        <v>82.35</v>
      </c>
      <c r="N55" s="49">
        <v>78.549000000000007</v>
      </c>
      <c r="O55" s="49">
        <v>3.8010000000000002</v>
      </c>
      <c r="P55" s="49">
        <v>4.6199999999999998E-2</v>
      </c>
    </row>
    <row r="56" spans="1:16" x14ac:dyDescent="0.3">
      <c r="A56" s="30" t="s">
        <v>522</v>
      </c>
      <c r="B56" s="31" t="s">
        <v>141</v>
      </c>
      <c r="C56" s="31" t="s">
        <v>527</v>
      </c>
      <c r="D56" s="31" t="s">
        <v>528</v>
      </c>
      <c r="E56" s="31">
        <v>69188</v>
      </c>
      <c r="F56" s="31">
        <v>72760</v>
      </c>
      <c r="G56" s="31">
        <v>3572</v>
      </c>
      <c r="H56" s="32">
        <v>4.90929082E-2</v>
      </c>
      <c r="J56" s="49" t="s">
        <v>496</v>
      </c>
      <c r="K56" s="49" t="s">
        <v>443</v>
      </c>
      <c r="L56" s="49" t="s">
        <v>326</v>
      </c>
      <c r="M56" s="49">
        <v>222.73</v>
      </c>
      <c r="N56" s="49">
        <v>181.19800000000001</v>
      </c>
      <c r="O56" s="49">
        <v>41.531999999999996</v>
      </c>
      <c r="P56" s="49">
        <v>0.1865</v>
      </c>
    </row>
    <row r="57" spans="1:16" x14ac:dyDescent="0.3">
      <c r="A57" s="30" t="s">
        <v>522</v>
      </c>
      <c r="B57" s="31" t="s">
        <v>70</v>
      </c>
      <c r="C57" s="31" t="s">
        <v>529</v>
      </c>
      <c r="D57" s="31" t="s">
        <v>530</v>
      </c>
      <c r="E57" s="31">
        <v>66474</v>
      </c>
      <c r="F57" s="31">
        <v>74330</v>
      </c>
      <c r="G57" s="31">
        <v>7856</v>
      </c>
      <c r="H57" s="32">
        <v>0.1056908382</v>
      </c>
      <c r="J57" s="49" t="s">
        <v>498</v>
      </c>
      <c r="K57" s="49" t="s">
        <v>443</v>
      </c>
      <c r="L57" s="49" t="s">
        <v>327</v>
      </c>
      <c r="M57" s="49">
        <v>95.03</v>
      </c>
      <c r="N57" s="49">
        <v>90.658000000000001</v>
      </c>
      <c r="O57" s="49">
        <v>4.3719999999999999</v>
      </c>
      <c r="P57" s="49">
        <v>4.5999999999999999E-2</v>
      </c>
    </row>
    <row r="58" spans="1:16" x14ac:dyDescent="0.3">
      <c r="A58" s="30" t="s">
        <v>522</v>
      </c>
      <c r="B58" s="31" t="s">
        <v>143</v>
      </c>
      <c r="C58" s="31" t="s">
        <v>531</v>
      </c>
      <c r="D58" s="31" t="s">
        <v>532</v>
      </c>
      <c r="E58" s="31">
        <v>78854</v>
      </c>
      <c r="F58" s="31">
        <v>87080</v>
      </c>
      <c r="G58" s="31">
        <v>8226</v>
      </c>
      <c r="H58" s="32">
        <v>9.4464859900000003E-2</v>
      </c>
      <c r="J58" s="49" t="s">
        <v>500</v>
      </c>
      <c r="K58" s="49" t="s">
        <v>443</v>
      </c>
      <c r="L58" s="49" t="s">
        <v>328</v>
      </c>
      <c r="M58" s="49">
        <v>92.1</v>
      </c>
      <c r="N58" s="49">
        <v>87.927000000000007</v>
      </c>
      <c r="O58" s="49">
        <v>4.173</v>
      </c>
      <c r="P58" s="49">
        <v>4.53E-2</v>
      </c>
    </row>
    <row r="59" spans="1:16" x14ac:dyDescent="0.3">
      <c r="A59" s="30" t="s">
        <v>522</v>
      </c>
      <c r="B59" s="31" t="s">
        <v>34</v>
      </c>
      <c r="C59" s="31" t="s">
        <v>533</v>
      </c>
      <c r="D59" s="31" t="s">
        <v>534</v>
      </c>
      <c r="E59" s="31">
        <v>20914</v>
      </c>
      <c r="F59" s="31">
        <v>26860</v>
      </c>
      <c r="G59" s="31">
        <v>5946</v>
      </c>
      <c r="H59" s="32">
        <v>0.221370067</v>
      </c>
      <c r="J59" s="49" t="s">
        <v>502</v>
      </c>
      <c r="K59" s="49" t="s">
        <v>443</v>
      </c>
      <c r="L59" s="49" t="s">
        <v>329</v>
      </c>
      <c r="M59" s="49">
        <v>112.54</v>
      </c>
      <c r="N59" s="49">
        <v>94.822000000000003</v>
      </c>
      <c r="O59" s="49">
        <v>17.718</v>
      </c>
      <c r="P59" s="49">
        <v>0.15740000000000001</v>
      </c>
    </row>
    <row r="60" spans="1:16" x14ac:dyDescent="0.3">
      <c r="A60" s="30" t="s">
        <v>522</v>
      </c>
      <c r="B60" s="31" t="s">
        <v>48</v>
      </c>
      <c r="C60" s="31" t="s">
        <v>535</v>
      </c>
      <c r="D60" s="31" t="s">
        <v>536</v>
      </c>
      <c r="E60" s="31">
        <v>24358</v>
      </c>
      <c r="F60" s="31">
        <v>40250</v>
      </c>
      <c r="G60" s="31">
        <v>15892</v>
      </c>
      <c r="H60" s="32">
        <v>0.39483229809999998</v>
      </c>
      <c r="J60" s="49" t="s">
        <v>504</v>
      </c>
      <c r="K60" s="49" t="s">
        <v>443</v>
      </c>
      <c r="L60" s="49" t="s">
        <v>330</v>
      </c>
      <c r="M60" s="49">
        <v>126.94</v>
      </c>
      <c r="N60" s="49">
        <v>118.399</v>
      </c>
      <c r="O60" s="49">
        <v>8.5410000000000004</v>
      </c>
      <c r="P60" s="49">
        <v>6.7299999999999999E-2</v>
      </c>
    </row>
    <row r="61" spans="1:16" x14ac:dyDescent="0.3">
      <c r="A61" s="30" t="s">
        <v>522</v>
      </c>
      <c r="B61" s="31" t="s">
        <v>51</v>
      </c>
      <c r="C61" s="31" t="s">
        <v>537</v>
      </c>
      <c r="D61" s="31" t="s">
        <v>538</v>
      </c>
      <c r="E61" s="31">
        <v>57054</v>
      </c>
      <c r="F61" s="31">
        <v>70770</v>
      </c>
      <c r="G61" s="31">
        <v>13716</v>
      </c>
      <c r="H61" s="32">
        <v>0.1938109368</v>
      </c>
      <c r="J61" s="49" t="s">
        <v>506</v>
      </c>
      <c r="K61" s="49" t="s">
        <v>443</v>
      </c>
      <c r="L61" s="49" t="s">
        <v>331</v>
      </c>
      <c r="M61" s="49">
        <v>100.7</v>
      </c>
      <c r="N61" s="49">
        <v>96.358999999999995</v>
      </c>
      <c r="O61" s="49">
        <v>4.3410000000000002</v>
      </c>
      <c r="P61" s="49">
        <v>4.3099999999999999E-2</v>
      </c>
    </row>
    <row r="62" spans="1:16" x14ac:dyDescent="0.3">
      <c r="A62" s="30" t="s">
        <v>522</v>
      </c>
      <c r="B62" s="31" t="s">
        <v>78</v>
      </c>
      <c r="C62" s="31" t="s">
        <v>539</v>
      </c>
      <c r="D62" s="31" t="s">
        <v>540</v>
      </c>
      <c r="E62" s="31">
        <v>12431</v>
      </c>
      <c r="F62" s="31">
        <v>22910</v>
      </c>
      <c r="G62" s="31">
        <v>10479</v>
      </c>
      <c r="H62" s="32">
        <v>0.45739851590000002</v>
      </c>
      <c r="J62" s="49" t="s">
        <v>508</v>
      </c>
      <c r="K62" s="49" t="s">
        <v>443</v>
      </c>
      <c r="L62" s="49" t="s">
        <v>332</v>
      </c>
      <c r="M62" s="49">
        <v>97.41</v>
      </c>
      <c r="N62" s="49">
        <v>91.299000000000007</v>
      </c>
      <c r="O62" s="49">
        <v>6.1109999999999998</v>
      </c>
      <c r="P62" s="49">
        <v>6.2700000000000006E-2</v>
      </c>
    </row>
    <row r="63" spans="1:16" x14ac:dyDescent="0.3">
      <c r="A63" s="30" t="s">
        <v>522</v>
      </c>
      <c r="B63" s="31" t="s">
        <v>82</v>
      </c>
      <c r="C63" s="31" t="s">
        <v>541</v>
      </c>
      <c r="D63" s="31" t="s">
        <v>542</v>
      </c>
      <c r="E63" s="31">
        <v>13625</v>
      </c>
      <c r="F63" s="31">
        <v>25000</v>
      </c>
      <c r="G63" s="31">
        <v>11375</v>
      </c>
      <c r="H63" s="32">
        <v>0.45500000000000002</v>
      </c>
      <c r="J63" s="49" t="s">
        <v>510</v>
      </c>
      <c r="K63" s="49" t="s">
        <v>443</v>
      </c>
      <c r="L63" s="49" t="s">
        <v>333</v>
      </c>
      <c r="M63" s="49">
        <v>141.58000000000001</v>
      </c>
      <c r="N63" s="49">
        <v>135.554</v>
      </c>
      <c r="O63" s="49">
        <v>6.0259999999999998</v>
      </c>
      <c r="P63" s="49">
        <v>4.2599999999999999E-2</v>
      </c>
    </row>
    <row r="64" spans="1:16" x14ac:dyDescent="0.3">
      <c r="A64" s="30" t="s">
        <v>522</v>
      </c>
      <c r="B64" s="31" t="s">
        <v>83</v>
      </c>
      <c r="C64" s="31" t="s">
        <v>543</v>
      </c>
      <c r="D64" s="31" t="s">
        <v>544</v>
      </c>
      <c r="E64" s="31">
        <v>46867</v>
      </c>
      <c r="F64" s="31">
        <v>56430</v>
      </c>
      <c r="G64" s="31">
        <v>9563</v>
      </c>
      <c r="H64" s="32">
        <v>0.16946659580000001</v>
      </c>
      <c r="J64" s="49" t="s">
        <v>512</v>
      </c>
      <c r="K64" s="49" t="s">
        <v>443</v>
      </c>
      <c r="L64" s="49" t="s">
        <v>334</v>
      </c>
      <c r="M64" s="49">
        <v>65.69</v>
      </c>
      <c r="N64" s="49">
        <v>63.036000000000001</v>
      </c>
      <c r="O64" s="49">
        <v>2.6539999999999999</v>
      </c>
      <c r="P64" s="49">
        <v>4.0399999999999998E-2</v>
      </c>
    </row>
    <row r="65" spans="1:16" x14ac:dyDescent="0.3">
      <c r="A65" s="30" t="s">
        <v>522</v>
      </c>
      <c r="B65" s="31" t="s">
        <v>85</v>
      </c>
      <c r="C65" s="31" t="s">
        <v>545</v>
      </c>
      <c r="D65" s="31" t="s">
        <v>546</v>
      </c>
      <c r="E65" s="31">
        <v>27522</v>
      </c>
      <c r="F65" s="31">
        <v>37420</v>
      </c>
      <c r="G65" s="31">
        <v>9898</v>
      </c>
      <c r="H65" s="32">
        <v>0.26451095670000002</v>
      </c>
      <c r="J65" s="49" t="s">
        <v>514</v>
      </c>
      <c r="K65" s="49" t="s">
        <v>443</v>
      </c>
      <c r="L65" s="49" t="s">
        <v>335</v>
      </c>
      <c r="M65" s="49">
        <v>218.69</v>
      </c>
      <c r="N65" s="49">
        <v>195.483</v>
      </c>
      <c r="O65" s="49">
        <v>23.207000000000001</v>
      </c>
      <c r="P65" s="49">
        <v>0.1061</v>
      </c>
    </row>
    <row r="66" spans="1:16" x14ac:dyDescent="0.3">
      <c r="A66" s="30" t="s">
        <v>522</v>
      </c>
      <c r="B66" s="31" t="s">
        <v>339</v>
      </c>
      <c r="C66" s="31" t="s">
        <v>547</v>
      </c>
      <c r="D66" s="31" t="s">
        <v>548</v>
      </c>
      <c r="E66" s="31">
        <v>103271</v>
      </c>
      <c r="F66" s="31">
        <v>108090</v>
      </c>
      <c r="G66" s="31">
        <v>4819</v>
      </c>
      <c r="H66" s="32">
        <v>4.4583217699999997E-2</v>
      </c>
      <c r="J66" s="49" t="s">
        <v>516</v>
      </c>
      <c r="K66" s="49" t="s">
        <v>443</v>
      </c>
      <c r="L66" s="49" t="s">
        <v>408</v>
      </c>
      <c r="M66" s="49">
        <v>81.14</v>
      </c>
      <c r="N66" s="49">
        <v>78.819999999999993</v>
      </c>
      <c r="O66" s="49">
        <v>2.3199999999999998</v>
      </c>
      <c r="P66" s="49">
        <v>2.86E-2</v>
      </c>
    </row>
    <row r="67" spans="1:16" x14ac:dyDescent="0.3">
      <c r="A67" s="30" t="s">
        <v>522</v>
      </c>
      <c r="B67" s="31" t="s">
        <v>340</v>
      </c>
      <c r="C67" s="31" t="s">
        <v>549</v>
      </c>
      <c r="D67" s="31" t="s">
        <v>550</v>
      </c>
      <c r="E67" s="31">
        <v>127295</v>
      </c>
      <c r="F67" s="31">
        <v>133130</v>
      </c>
      <c r="G67" s="31">
        <v>5835</v>
      </c>
      <c r="H67" s="32">
        <v>4.3829339699999997E-2</v>
      </c>
      <c r="J67" s="49" t="s">
        <v>518</v>
      </c>
      <c r="K67" s="49" t="s">
        <v>443</v>
      </c>
      <c r="L67" s="49" t="s">
        <v>337</v>
      </c>
      <c r="M67" s="49">
        <v>126.15</v>
      </c>
      <c r="N67" s="49">
        <v>118.01600000000001</v>
      </c>
      <c r="O67" s="49">
        <v>8.1340000000000003</v>
      </c>
      <c r="P67" s="49">
        <v>6.4500000000000002E-2</v>
      </c>
    </row>
    <row r="68" spans="1:16" x14ac:dyDescent="0.3">
      <c r="A68" s="30" t="s">
        <v>522</v>
      </c>
      <c r="B68" s="31" t="s">
        <v>341</v>
      </c>
      <c r="C68" s="31" t="s">
        <v>551</v>
      </c>
      <c r="D68" s="31" t="s">
        <v>552</v>
      </c>
      <c r="E68" s="31">
        <v>111690</v>
      </c>
      <c r="F68" s="31">
        <v>115230</v>
      </c>
      <c r="G68" s="31">
        <v>3540</v>
      </c>
      <c r="H68" s="32">
        <v>3.07211664E-2</v>
      </c>
      <c r="J68" s="49" t="s">
        <v>520</v>
      </c>
      <c r="K68" s="49" t="s">
        <v>443</v>
      </c>
      <c r="L68" s="49" t="s">
        <v>338</v>
      </c>
      <c r="M68" s="49">
        <v>146.94</v>
      </c>
      <c r="N68" s="49">
        <v>139.75700000000001</v>
      </c>
      <c r="O68" s="49">
        <v>7.1829999999999998</v>
      </c>
      <c r="P68" s="49">
        <v>4.8899999999999999E-2</v>
      </c>
    </row>
    <row r="69" spans="1:16" x14ac:dyDescent="0.3">
      <c r="A69" s="30" t="s">
        <v>522</v>
      </c>
      <c r="B69" s="31" t="s">
        <v>342</v>
      </c>
      <c r="C69" s="31" t="s">
        <v>553</v>
      </c>
      <c r="D69" s="31" t="s">
        <v>554</v>
      </c>
      <c r="E69" s="31">
        <v>221290</v>
      </c>
      <c r="F69" s="31">
        <v>241450</v>
      </c>
      <c r="G69" s="31">
        <v>20160</v>
      </c>
      <c r="H69" s="32">
        <v>8.3495547700000006E-2</v>
      </c>
      <c r="J69" s="49" t="s">
        <v>523</v>
      </c>
      <c r="K69" s="49" t="s">
        <v>522</v>
      </c>
      <c r="L69" s="49" t="s">
        <v>1294</v>
      </c>
      <c r="M69" s="49">
        <v>118.22</v>
      </c>
      <c r="N69" s="49">
        <v>111.777</v>
      </c>
      <c r="O69" s="49">
        <v>6.4429999999999996</v>
      </c>
      <c r="P69" s="49">
        <v>5.45E-2</v>
      </c>
    </row>
    <row r="70" spans="1:16" x14ac:dyDescent="0.3">
      <c r="A70" s="30" t="s">
        <v>522</v>
      </c>
      <c r="B70" s="31" t="s">
        <v>355</v>
      </c>
      <c r="C70" s="31" t="s">
        <v>555</v>
      </c>
      <c r="D70" s="31" t="s">
        <v>556</v>
      </c>
      <c r="E70" s="31">
        <v>198063</v>
      </c>
      <c r="F70" s="31">
        <v>212300</v>
      </c>
      <c r="G70" s="31">
        <v>14237</v>
      </c>
      <c r="H70" s="32">
        <v>6.7060763100000004E-2</v>
      </c>
      <c r="J70" s="49" t="s">
        <v>525</v>
      </c>
      <c r="K70" s="49" t="s">
        <v>522</v>
      </c>
      <c r="L70" s="49" t="s">
        <v>43</v>
      </c>
      <c r="M70" s="49">
        <v>152.41999999999999</v>
      </c>
      <c r="N70" s="49">
        <v>128.352</v>
      </c>
      <c r="O70" s="49">
        <v>24.068000000000001</v>
      </c>
      <c r="P70" s="49">
        <v>0.15790000000000001</v>
      </c>
    </row>
    <row r="71" spans="1:16" x14ac:dyDescent="0.3">
      <c r="A71" s="30" t="s">
        <v>522</v>
      </c>
      <c r="B71" s="31" t="s">
        <v>356</v>
      </c>
      <c r="C71" s="31" t="s">
        <v>557</v>
      </c>
      <c r="D71" s="31" t="s">
        <v>558</v>
      </c>
      <c r="E71" s="31">
        <v>87645</v>
      </c>
      <c r="F71" s="31">
        <v>93940</v>
      </c>
      <c r="G71" s="31">
        <v>6295</v>
      </c>
      <c r="H71" s="32">
        <v>6.7010858000000006E-2</v>
      </c>
      <c r="J71" s="49" t="s">
        <v>527</v>
      </c>
      <c r="K71" s="49" t="s">
        <v>522</v>
      </c>
      <c r="L71" s="49" t="s">
        <v>141</v>
      </c>
      <c r="M71" s="49">
        <v>72.760000000000005</v>
      </c>
      <c r="N71" s="49">
        <v>69.046000000000006</v>
      </c>
      <c r="O71" s="49">
        <v>3.714</v>
      </c>
      <c r="P71" s="49">
        <v>5.0999999999999997E-2</v>
      </c>
    </row>
    <row r="72" spans="1:16" x14ac:dyDescent="0.3">
      <c r="A72" s="30" t="s">
        <v>522</v>
      </c>
      <c r="B72" s="31" t="s">
        <v>357</v>
      </c>
      <c r="C72" s="31" t="s">
        <v>559</v>
      </c>
      <c r="D72" s="31" t="s">
        <v>560</v>
      </c>
      <c r="E72" s="31">
        <v>173747</v>
      </c>
      <c r="F72" s="31">
        <v>182670</v>
      </c>
      <c r="G72" s="31">
        <v>8923</v>
      </c>
      <c r="H72" s="32">
        <v>4.8847648799999997E-2</v>
      </c>
      <c r="J72" s="49" t="s">
        <v>529</v>
      </c>
      <c r="K72" s="49" t="s">
        <v>522</v>
      </c>
      <c r="L72" s="49" t="s">
        <v>70</v>
      </c>
      <c r="M72" s="49">
        <v>74.33</v>
      </c>
      <c r="N72" s="49">
        <v>66.328000000000003</v>
      </c>
      <c r="O72" s="49">
        <v>8.0020000000000007</v>
      </c>
      <c r="P72" s="49">
        <v>0.1077</v>
      </c>
    </row>
    <row r="73" spans="1:16" x14ac:dyDescent="0.3">
      <c r="A73" s="30" t="s">
        <v>522</v>
      </c>
      <c r="B73" s="31" t="s">
        <v>358</v>
      </c>
      <c r="C73" s="31" t="s">
        <v>561</v>
      </c>
      <c r="D73" s="31" t="s">
        <v>562</v>
      </c>
      <c r="E73" s="31">
        <v>305777</v>
      </c>
      <c r="F73" s="31">
        <v>343710</v>
      </c>
      <c r="G73" s="31">
        <v>37933</v>
      </c>
      <c r="H73" s="32">
        <v>0.1103633877</v>
      </c>
      <c r="J73" s="49" t="s">
        <v>531</v>
      </c>
      <c r="K73" s="49" t="s">
        <v>522</v>
      </c>
      <c r="L73" s="49" t="s">
        <v>143</v>
      </c>
      <c r="M73" s="49">
        <v>87.08</v>
      </c>
      <c r="N73" s="49">
        <v>78.751000000000005</v>
      </c>
      <c r="O73" s="49">
        <v>8.3290000000000006</v>
      </c>
      <c r="P73" s="49">
        <v>9.5600000000000004E-2</v>
      </c>
    </row>
    <row r="74" spans="1:16" x14ac:dyDescent="0.3">
      <c r="A74" s="30" t="s">
        <v>522</v>
      </c>
      <c r="B74" s="31" t="s">
        <v>359</v>
      </c>
      <c r="C74" s="31" t="s">
        <v>563</v>
      </c>
      <c r="D74" s="31" t="s">
        <v>564</v>
      </c>
      <c r="E74" s="31">
        <v>141817</v>
      </c>
      <c r="F74" s="31">
        <v>149780</v>
      </c>
      <c r="G74" s="31">
        <v>7963</v>
      </c>
      <c r="H74" s="32">
        <v>5.3164641499999998E-2</v>
      </c>
      <c r="J74" s="49" t="s">
        <v>1295</v>
      </c>
      <c r="K74" s="49" t="s">
        <v>522</v>
      </c>
      <c r="L74" s="49" t="s">
        <v>74</v>
      </c>
      <c r="M74" s="49">
        <v>279.64</v>
      </c>
      <c r="N74" s="49">
        <v>202.447</v>
      </c>
      <c r="O74" s="49">
        <v>77.192999999999998</v>
      </c>
      <c r="P74" s="49">
        <v>0.27600000000000002</v>
      </c>
    </row>
    <row r="75" spans="1:16" x14ac:dyDescent="0.3">
      <c r="A75" s="30" t="s">
        <v>565</v>
      </c>
      <c r="B75" s="31" t="s">
        <v>144</v>
      </c>
      <c r="C75" s="31" t="s">
        <v>566</v>
      </c>
      <c r="D75" s="31" t="s">
        <v>567</v>
      </c>
      <c r="E75" s="31">
        <v>102941</v>
      </c>
      <c r="F75" s="31">
        <v>108130</v>
      </c>
      <c r="G75" s="31">
        <v>5189</v>
      </c>
      <c r="H75" s="32">
        <v>4.7988532299999997E-2</v>
      </c>
      <c r="J75" s="49" t="s">
        <v>547</v>
      </c>
      <c r="K75" s="49" t="s">
        <v>522</v>
      </c>
      <c r="L75" s="49" t="s">
        <v>339</v>
      </c>
      <c r="M75" s="49">
        <v>108.09</v>
      </c>
      <c r="N75" s="49">
        <v>103.072</v>
      </c>
      <c r="O75" s="49">
        <v>5.0179999999999998</v>
      </c>
      <c r="P75" s="49">
        <v>4.6399999999999997E-2</v>
      </c>
    </row>
    <row r="76" spans="1:16" x14ac:dyDescent="0.3">
      <c r="A76" s="30" t="s">
        <v>565</v>
      </c>
      <c r="B76" s="31" t="s">
        <v>145</v>
      </c>
      <c r="C76" s="31" t="s">
        <v>568</v>
      </c>
      <c r="D76" s="31" t="s">
        <v>569</v>
      </c>
      <c r="E76" s="31">
        <v>118606</v>
      </c>
      <c r="F76" s="31">
        <v>132370</v>
      </c>
      <c r="G76" s="31">
        <v>13764</v>
      </c>
      <c r="H76" s="32">
        <v>0.1039812646</v>
      </c>
      <c r="J76" s="49" t="s">
        <v>549</v>
      </c>
      <c r="K76" s="49" t="s">
        <v>522</v>
      </c>
      <c r="L76" s="49" t="s">
        <v>340</v>
      </c>
      <c r="M76" s="49">
        <v>133.13</v>
      </c>
      <c r="N76" s="49">
        <v>127.01600000000001</v>
      </c>
      <c r="O76" s="49">
        <v>6.1139999999999999</v>
      </c>
      <c r="P76" s="49">
        <v>4.5900000000000003E-2</v>
      </c>
    </row>
    <row r="77" spans="1:16" x14ac:dyDescent="0.3">
      <c r="A77" s="30" t="s">
        <v>565</v>
      </c>
      <c r="B77" s="31" t="s">
        <v>81</v>
      </c>
      <c r="C77" s="31" t="s">
        <v>570</v>
      </c>
      <c r="D77" s="31" t="s">
        <v>571</v>
      </c>
      <c r="E77" s="31">
        <v>13238</v>
      </c>
      <c r="F77" s="31">
        <v>16530</v>
      </c>
      <c r="G77" s="31">
        <v>3292</v>
      </c>
      <c r="H77" s="32">
        <v>0.1991530551</v>
      </c>
      <c r="J77" s="49" t="s">
        <v>551</v>
      </c>
      <c r="K77" s="49" t="s">
        <v>522</v>
      </c>
      <c r="L77" s="49" t="s">
        <v>341</v>
      </c>
      <c r="M77" s="49">
        <v>115.23</v>
      </c>
      <c r="N77" s="49">
        <v>111.402</v>
      </c>
      <c r="O77" s="49">
        <v>3.8279999999999998</v>
      </c>
      <c r="P77" s="49">
        <v>3.32E-2</v>
      </c>
    </row>
    <row r="78" spans="1:16" x14ac:dyDescent="0.3">
      <c r="A78" s="30" t="s">
        <v>565</v>
      </c>
      <c r="B78" s="31" t="s">
        <v>148</v>
      </c>
      <c r="C78" s="31" t="s">
        <v>572</v>
      </c>
      <c r="D78" s="31" t="s">
        <v>573</v>
      </c>
      <c r="E78" s="31">
        <v>116116</v>
      </c>
      <c r="F78" s="31">
        <v>134140</v>
      </c>
      <c r="G78" s="31">
        <v>18024</v>
      </c>
      <c r="H78" s="32">
        <v>0.13436707919999999</v>
      </c>
      <c r="J78" s="49" t="s">
        <v>553</v>
      </c>
      <c r="K78" s="49" t="s">
        <v>522</v>
      </c>
      <c r="L78" s="49" t="s">
        <v>342</v>
      </c>
      <c r="M78" s="49">
        <v>241.45</v>
      </c>
      <c r="N78" s="49">
        <v>220.74199999999999</v>
      </c>
      <c r="O78" s="49">
        <v>20.707999999999998</v>
      </c>
      <c r="P78" s="49">
        <v>8.5800000000000001E-2</v>
      </c>
    </row>
    <row r="79" spans="1:16" x14ac:dyDescent="0.3">
      <c r="A79" s="30" t="s">
        <v>565</v>
      </c>
      <c r="B79" s="31" t="s">
        <v>196</v>
      </c>
      <c r="C79" s="31" t="s">
        <v>574</v>
      </c>
      <c r="D79" s="31" t="s">
        <v>575</v>
      </c>
      <c r="E79" s="31">
        <v>52196</v>
      </c>
      <c r="F79" s="31">
        <v>55690</v>
      </c>
      <c r="G79" s="31">
        <v>3494</v>
      </c>
      <c r="H79" s="32">
        <v>6.2740168799999996E-2</v>
      </c>
      <c r="J79" s="49" t="s">
        <v>555</v>
      </c>
      <c r="K79" s="49" t="s">
        <v>522</v>
      </c>
      <c r="L79" s="49" t="s">
        <v>355</v>
      </c>
      <c r="M79" s="49">
        <v>212.3</v>
      </c>
      <c r="N79" s="49">
        <v>197.46299999999999</v>
      </c>
      <c r="O79" s="49">
        <v>14.837</v>
      </c>
      <c r="P79" s="49">
        <v>6.9900000000000004E-2</v>
      </c>
    </row>
    <row r="80" spans="1:16" x14ac:dyDescent="0.3">
      <c r="A80" s="30" t="s">
        <v>565</v>
      </c>
      <c r="B80" s="31" t="s">
        <v>197</v>
      </c>
      <c r="C80" s="31" t="s">
        <v>576</v>
      </c>
      <c r="D80" s="31" t="s">
        <v>577</v>
      </c>
      <c r="E80" s="31">
        <v>32724</v>
      </c>
      <c r="F80" s="31">
        <v>35020</v>
      </c>
      <c r="G80" s="31">
        <v>2296</v>
      </c>
      <c r="H80" s="32">
        <v>6.5562535699999994E-2</v>
      </c>
      <c r="J80" s="49" t="s">
        <v>557</v>
      </c>
      <c r="K80" s="49" t="s">
        <v>522</v>
      </c>
      <c r="L80" s="49" t="s">
        <v>356</v>
      </c>
      <c r="M80" s="49">
        <v>93.94</v>
      </c>
      <c r="N80" s="49">
        <v>87.346000000000004</v>
      </c>
      <c r="O80" s="49">
        <v>6.5940000000000003</v>
      </c>
      <c r="P80" s="49">
        <v>7.0199999999999999E-2</v>
      </c>
    </row>
    <row r="81" spans="1:16" x14ac:dyDescent="0.3">
      <c r="A81" s="30" t="s">
        <v>565</v>
      </c>
      <c r="B81" s="31" t="s">
        <v>198</v>
      </c>
      <c r="C81" s="31" t="s">
        <v>578</v>
      </c>
      <c r="D81" s="31" t="s">
        <v>579</v>
      </c>
      <c r="E81" s="31">
        <v>47129</v>
      </c>
      <c r="F81" s="31">
        <v>48980</v>
      </c>
      <c r="G81" s="31">
        <v>1851</v>
      </c>
      <c r="H81" s="32">
        <v>3.7790935099999999E-2</v>
      </c>
      <c r="J81" s="49" t="s">
        <v>559</v>
      </c>
      <c r="K81" s="49" t="s">
        <v>522</v>
      </c>
      <c r="L81" s="49" t="s">
        <v>357</v>
      </c>
      <c r="M81" s="49">
        <v>182.67</v>
      </c>
      <c r="N81" s="49">
        <v>173.17699999999999</v>
      </c>
      <c r="O81" s="49">
        <v>9.4930000000000003</v>
      </c>
      <c r="P81" s="49">
        <v>5.1999999999999998E-2</v>
      </c>
    </row>
    <row r="82" spans="1:16" x14ac:dyDescent="0.3">
      <c r="A82" s="30" t="s">
        <v>565</v>
      </c>
      <c r="B82" s="31" t="s">
        <v>36</v>
      </c>
      <c r="C82" s="31" t="s">
        <v>580</v>
      </c>
      <c r="D82" s="31" t="s">
        <v>581</v>
      </c>
      <c r="E82" s="31">
        <v>25843</v>
      </c>
      <c r="F82" s="31">
        <v>33390</v>
      </c>
      <c r="G82" s="31">
        <v>7547</v>
      </c>
      <c r="H82" s="32">
        <v>0.22602575620000001</v>
      </c>
      <c r="J82" s="49" t="s">
        <v>561</v>
      </c>
      <c r="K82" s="49" t="s">
        <v>522</v>
      </c>
      <c r="L82" s="49" t="s">
        <v>358</v>
      </c>
      <c r="M82" s="49">
        <v>343.71</v>
      </c>
      <c r="N82" s="49">
        <v>304.97399999999999</v>
      </c>
      <c r="O82" s="49">
        <v>38.735999999999997</v>
      </c>
      <c r="P82" s="49">
        <v>0.11269999999999999</v>
      </c>
    </row>
    <row r="83" spans="1:16" x14ac:dyDescent="0.3">
      <c r="A83" s="30" t="s">
        <v>565</v>
      </c>
      <c r="B83" s="31" t="s">
        <v>199</v>
      </c>
      <c r="C83" s="31" t="s">
        <v>582</v>
      </c>
      <c r="D83" s="31" t="s">
        <v>583</v>
      </c>
      <c r="E83" s="31">
        <v>49204</v>
      </c>
      <c r="F83" s="31">
        <v>50950</v>
      </c>
      <c r="G83" s="31">
        <v>1746</v>
      </c>
      <c r="H83" s="32">
        <v>3.4268891099999997E-2</v>
      </c>
      <c r="J83" s="49" t="s">
        <v>563</v>
      </c>
      <c r="K83" s="49" t="s">
        <v>522</v>
      </c>
      <c r="L83" s="49" t="s">
        <v>359</v>
      </c>
      <c r="M83" s="49">
        <v>149.78</v>
      </c>
      <c r="N83" s="49">
        <v>141.506</v>
      </c>
      <c r="O83" s="49">
        <v>8.2739999999999991</v>
      </c>
      <c r="P83" s="49">
        <v>5.5199999999999999E-2</v>
      </c>
    </row>
    <row r="84" spans="1:16" x14ac:dyDescent="0.3">
      <c r="A84" s="30" t="s">
        <v>565</v>
      </c>
      <c r="B84" s="31" t="s">
        <v>200</v>
      </c>
      <c r="C84" s="31" t="s">
        <v>584</v>
      </c>
      <c r="D84" s="31" t="s">
        <v>585</v>
      </c>
      <c r="E84" s="31">
        <v>37898</v>
      </c>
      <c r="F84" s="31">
        <v>41100</v>
      </c>
      <c r="G84" s="31">
        <v>3202</v>
      </c>
      <c r="H84" s="32">
        <v>7.7907542600000004E-2</v>
      </c>
      <c r="J84" s="49" t="s">
        <v>566</v>
      </c>
      <c r="K84" s="49" t="s">
        <v>565</v>
      </c>
      <c r="L84" s="49" t="s">
        <v>144</v>
      </c>
      <c r="M84" s="49">
        <v>108.13</v>
      </c>
      <c r="N84" s="49">
        <v>102.705</v>
      </c>
      <c r="O84" s="49">
        <v>5.4249999999999998</v>
      </c>
      <c r="P84" s="49">
        <v>5.0200000000000002E-2</v>
      </c>
    </row>
    <row r="85" spans="1:16" x14ac:dyDescent="0.3">
      <c r="A85" s="30" t="s">
        <v>565</v>
      </c>
      <c r="B85" s="31" t="s">
        <v>201</v>
      </c>
      <c r="C85" s="31" t="s">
        <v>586</v>
      </c>
      <c r="D85" s="31" t="s">
        <v>587</v>
      </c>
      <c r="E85" s="31">
        <v>42367</v>
      </c>
      <c r="F85" s="31">
        <v>44620</v>
      </c>
      <c r="G85" s="31">
        <v>2253</v>
      </c>
      <c r="H85" s="32">
        <v>5.0493052400000002E-2</v>
      </c>
      <c r="J85" s="49" t="s">
        <v>568</v>
      </c>
      <c r="K85" s="49" t="s">
        <v>565</v>
      </c>
      <c r="L85" s="49" t="s">
        <v>145</v>
      </c>
      <c r="M85" s="49">
        <v>132.37</v>
      </c>
      <c r="N85" s="49">
        <v>118.08799999999999</v>
      </c>
      <c r="O85" s="49">
        <v>14.282</v>
      </c>
      <c r="P85" s="49">
        <v>0.1079</v>
      </c>
    </row>
    <row r="86" spans="1:16" x14ac:dyDescent="0.3">
      <c r="A86" s="30" t="s">
        <v>565</v>
      </c>
      <c r="B86" s="31" t="s">
        <v>202</v>
      </c>
      <c r="C86" s="31" t="s">
        <v>588</v>
      </c>
      <c r="D86" s="31" t="s">
        <v>589</v>
      </c>
      <c r="E86" s="31">
        <v>36642</v>
      </c>
      <c r="F86" s="31">
        <v>41150</v>
      </c>
      <c r="G86" s="31">
        <v>4508</v>
      </c>
      <c r="H86" s="32">
        <v>0.1095504253</v>
      </c>
      <c r="J86" s="49" t="s">
        <v>570</v>
      </c>
      <c r="K86" s="49" t="s">
        <v>565</v>
      </c>
      <c r="L86" s="49" t="s">
        <v>81</v>
      </c>
      <c r="M86" s="49">
        <v>16.53</v>
      </c>
      <c r="N86" s="49">
        <v>13.217000000000001</v>
      </c>
      <c r="O86" s="49">
        <v>3.3130000000000002</v>
      </c>
      <c r="P86" s="49">
        <v>0.20039999999999999</v>
      </c>
    </row>
    <row r="87" spans="1:16" x14ac:dyDescent="0.3">
      <c r="A87" s="30" t="s">
        <v>565</v>
      </c>
      <c r="B87" s="31" t="s">
        <v>265</v>
      </c>
      <c r="C87" s="31" t="s">
        <v>590</v>
      </c>
      <c r="D87" s="31" t="s">
        <v>591</v>
      </c>
      <c r="E87" s="31">
        <v>39161</v>
      </c>
      <c r="F87" s="31">
        <v>40350</v>
      </c>
      <c r="G87" s="31">
        <v>1189</v>
      </c>
      <c r="H87" s="32">
        <v>2.9467162299999999E-2</v>
      </c>
      <c r="J87" s="49" t="s">
        <v>572</v>
      </c>
      <c r="K87" s="49" t="s">
        <v>565</v>
      </c>
      <c r="L87" s="49" t="s">
        <v>148</v>
      </c>
      <c r="M87" s="49">
        <v>134.13999999999999</v>
      </c>
      <c r="N87" s="49">
        <v>115.661</v>
      </c>
      <c r="O87" s="49">
        <v>18.478999999999999</v>
      </c>
      <c r="P87" s="49">
        <v>0.13780000000000001</v>
      </c>
    </row>
    <row r="88" spans="1:16" x14ac:dyDescent="0.3">
      <c r="A88" s="30" t="s">
        <v>565</v>
      </c>
      <c r="B88" s="31" t="s">
        <v>266</v>
      </c>
      <c r="C88" s="31" t="s">
        <v>592</v>
      </c>
      <c r="D88" s="31" t="s">
        <v>593</v>
      </c>
      <c r="E88" s="31">
        <v>68242</v>
      </c>
      <c r="F88" s="31">
        <v>71370</v>
      </c>
      <c r="G88" s="31">
        <v>3128</v>
      </c>
      <c r="H88" s="32">
        <v>4.3827938900000002E-2</v>
      </c>
      <c r="J88" s="49" t="s">
        <v>1279</v>
      </c>
      <c r="K88" s="49" t="s">
        <v>565</v>
      </c>
      <c r="L88" s="49" t="s">
        <v>395</v>
      </c>
      <c r="M88" s="49">
        <v>143.21</v>
      </c>
      <c r="N88" s="49">
        <v>131.71899999999999</v>
      </c>
      <c r="O88" s="49">
        <v>11.491</v>
      </c>
      <c r="P88" s="49">
        <v>8.0199999999999994E-2</v>
      </c>
    </row>
    <row r="89" spans="1:16" x14ac:dyDescent="0.3">
      <c r="A89" s="30" t="s">
        <v>565</v>
      </c>
      <c r="B89" s="31" t="s">
        <v>50</v>
      </c>
      <c r="C89" s="31" t="s">
        <v>594</v>
      </c>
      <c r="D89" s="31" t="s">
        <v>595</v>
      </c>
      <c r="E89" s="31">
        <v>31379</v>
      </c>
      <c r="F89" s="31">
        <v>37350</v>
      </c>
      <c r="G89" s="31">
        <v>5971</v>
      </c>
      <c r="H89" s="32">
        <v>0.15986613120000001</v>
      </c>
      <c r="J89" s="49" t="s">
        <v>1280</v>
      </c>
      <c r="K89" s="49" t="s">
        <v>565</v>
      </c>
      <c r="L89" s="49" t="s">
        <v>109</v>
      </c>
      <c r="M89" s="49">
        <v>165.35</v>
      </c>
      <c r="N89" s="49">
        <v>141.239</v>
      </c>
      <c r="O89" s="49">
        <v>24.111000000000001</v>
      </c>
      <c r="P89" s="49">
        <v>0.14580000000000001</v>
      </c>
    </row>
    <row r="90" spans="1:16" x14ac:dyDescent="0.3">
      <c r="A90" s="30" t="s">
        <v>565</v>
      </c>
      <c r="B90" s="31" t="s">
        <v>267</v>
      </c>
      <c r="C90" s="31" t="s">
        <v>596</v>
      </c>
      <c r="D90" s="31" t="s">
        <v>597</v>
      </c>
      <c r="E90" s="31">
        <v>44279</v>
      </c>
      <c r="F90" s="31">
        <v>48140</v>
      </c>
      <c r="G90" s="31">
        <v>3861</v>
      </c>
      <c r="H90" s="32">
        <v>8.0203572900000006E-2</v>
      </c>
      <c r="J90" s="49" t="s">
        <v>574</v>
      </c>
      <c r="K90" s="49" t="s">
        <v>565</v>
      </c>
      <c r="L90" s="49" t="s">
        <v>196</v>
      </c>
      <c r="M90" s="49">
        <v>55.69</v>
      </c>
      <c r="N90" s="49">
        <v>52.070999999999998</v>
      </c>
      <c r="O90" s="49">
        <v>3.6190000000000002</v>
      </c>
      <c r="P90" s="49">
        <v>6.5000000000000002E-2</v>
      </c>
    </row>
    <row r="91" spans="1:16" x14ac:dyDescent="0.3">
      <c r="A91" s="30" t="s">
        <v>565</v>
      </c>
      <c r="B91" s="31" t="s">
        <v>60</v>
      </c>
      <c r="C91" s="31" t="s">
        <v>598</v>
      </c>
      <c r="D91" s="31" t="s">
        <v>599</v>
      </c>
      <c r="E91" s="31">
        <v>17981</v>
      </c>
      <c r="F91" s="31">
        <v>22460</v>
      </c>
      <c r="G91" s="31">
        <v>4479</v>
      </c>
      <c r="H91" s="32">
        <v>0.19942119320000001</v>
      </c>
      <c r="J91" s="49" t="s">
        <v>576</v>
      </c>
      <c r="K91" s="49" t="s">
        <v>565</v>
      </c>
      <c r="L91" s="49" t="s">
        <v>197</v>
      </c>
      <c r="M91" s="49">
        <v>35.020000000000003</v>
      </c>
      <c r="N91" s="49">
        <v>32.692999999999998</v>
      </c>
      <c r="O91" s="49">
        <v>2.327</v>
      </c>
      <c r="P91" s="49">
        <v>6.6400000000000001E-2</v>
      </c>
    </row>
    <row r="92" spans="1:16" x14ac:dyDescent="0.3">
      <c r="A92" s="30" t="s">
        <v>565</v>
      </c>
      <c r="B92" s="31" t="s">
        <v>73</v>
      </c>
      <c r="C92" s="31" t="s">
        <v>600</v>
      </c>
      <c r="D92" s="31" t="s">
        <v>601</v>
      </c>
      <c r="E92" s="31">
        <v>36214</v>
      </c>
      <c r="F92" s="31">
        <v>41850</v>
      </c>
      <c r="G92" s="31">
        <v>5636</v>
      </c>
      <c r="H92" s="32">
        <v>0.13467144559999999</v>
      </c>
      <c r="J92" s="49" t="s">
        <v>578</v>
      </c>
      <c r="K92" s="49" t="s">
        <v>565</v>
      </c>
      <c r="L92" s="49" t="s">
        <v>198</v>
      </c>
      <c r="M92" s="49">
        <v>48.98</v>
      </c>
      <c r="N92" s="49">
        <v>46.997999999999998</v>
      </c>
      <c r="O92" s="49">
        <v>1.982</v>
      </c>
      <c r="P92" s="49">
        <v>4.0500000000000001E-2</v>
      </c>
    </row>
    <row r="93" spans="1:16" x14ac:dyDescent="0.3">
      <c r="A93" s="30" t="s">
        <v>565</v>
      </c>
      <c r="B93" s="31" t="s">
        <v>268</v>
      </c>
      <c r="C93" s="31" t="s">
        <v>602</v>
      </c>
      <c r="D93" s="31" t="s">
        <v>603</v>
      </c>
      <c r="E93" s="31">
        <v>22374</v>
      </c>
      <c r="F93" s="31">
        <v>22890</v>
      </c>
      <c r="G93" s="31">
        <v>516</v>
      </c>
      <c r="H93" s="32">
        <v>2.2542594999999999E-2</v>
      </c>
      <c r="J93" s="49" t="s">
        <v>580</v>
      </c>
      <c r="K93" s="49" t="s">
        <v>565</v>
      </c>
      <c r="L93" s="49" t="s">
        <v>36</v>
      </c>
      <c r="M93" s="49">
        <v>33.39</v>
      </c>
      <c r="N93" s="49">
        <v>25.77</v>
      </c>
      <c r="O93" s="49">
        <v>7.62</v>
      </c>
      <c r="P93" s="49">
        <v>0.22819999999999999</v>
      </c>
    </row>
    <row r="94" spans="1:16" x14ac:dyDescent="0.3">
      <c r="A94" s="30" t="s">
        <v>565</v>
      </c>
      <c r="B94" s="31" t="s">
        <v>26</v>
      </c>
      <c r="C94" s="31" t="s">
        <v>604</v>
      </c>
      <c r="D94" s="31" t="s">
        <v>605</v>
      </c>
      <c r="E94" s="31">
        <v>21748</v>
      </c>
      <c r="F94" s="31">
        <v>28830</v>
      </c>
      <c r="G94" s="31">
        <v>7082</v>
      </c>
      <c r="H94" s="32">
        <v>0.2456468956</v>
      </c>
      <c r="J94" s="49" t="s">
        <v>582</v>
      </c>
      <c r="K94" s="49" t="s">
        <v>565</v>
      </c>
      <c r="L94" s="49" t="s">
        <v>199</v>
      </c>
      <c r="M94" s="49">
        <v>50.95</v>
      </c>
      <c r="N94" s="49">
        <v>49.085000000000001</v>
      </c>
      <c r="O94" s="49">
        <v>1.865</v>
      </c>
      <c r="P94" s="49">
        <v>3.6600000000000001E-2</v>
      </c>
    </row>
    <row r="95" spans="1:16" x14ac:dyDescent="0.3">
      <c r="A95" s="30" t="s">
        <v>565</v>
      </c>
      <c r="B95" s="31" t="s">
        <v>42</v>
      </c>
      <c r="C95" s="31" t="s">
        <v>606</v>
      </c>
      <c r="D95" s="31" t="s">
        <v>607</v>
      </c>
      <c r="E95" s="31">
        <v>39347</v>
      </c>
      <c r="F95" s="31">
        <v>67150</v>
      </c>
      <c r="G95" s="31">
        <v>27803</v>
      </c>
      <c r="H95" s="32">
        <v>0.41404318690000003</v>
      </c>
      <c r="J95" s="49" t="s">
        <v>584</v>
      </c>
      <c r="K95" s="49" t="s">
        <v>565</v>
      </c>
      <c r="L95" s="49" t="s">
        <v>200</v>
      </c>
      <c r="M95" s="49">
        <v>41.1</v>
      </c>
      <c r="N95" s="49">
        <v>37.764000000000003</v>
      </c>
      <c r="O95" s="49">
        <v>3.3359999999999999</v>
      </c>
      <c r="P95" s="49">
        <v>8.1199999999999994E-2</v>
      </c>
    </row>
    <row r="96" spans="1:16" x14ac:dyDescent="0.3">
      <c r="A96" s="30" t="s">
        <v>565</v>
      </c>
      <c r="B96" s="31" t="s">
        <v>269</v>
      </c>
      <c r="C96" s="31" t="s">
        <v>608</v>
      </c>
      <c r="D96" s="31" t="s">
        <v>609</v>
      </c>
      <c r="E96" s="31">
        <v>40784</v>
      </c>
      <c r="F96" s="31">
        <v>44430</v>
      </c>
      <c r="G96" s="31">
        <v>3646</v>
      </c>
      <c r="H96" s="32">
        <v>8.2061670000000003E-2</v>
      </c>
      <c r="J96" s="49" t="s">
        <v>586</v>
      </c>
      <c r="K96" s="49" t="s">
        <v>565</v>
      </c>
      <c r="L96" s="49" t="s">
        <v>201</v>
      </c>
      <c r="M96" s="49">
        <v>44.62</v>
      </c>
      <c r="N96" s="49">
        <v>42.305999999999997</v>
      </c>
      <c r="O96" s="49">
        <v>2.3140000000000001</v>
      </c>
      <c r="P96" s="49">
        <v>5.1900000000000002E-2</v>
      </c>
    </row>
    <row r="97" spans="1:16" x14ac:dyDescent="0.3">
      <c r="A97" s="30" t="s">
        <v>565</v>
      </c>
      <c r="B97" s="31" t="s">
        <v>69</v>
      </c>
      <c r="C97" s="31" t="s">
        <v>610</v>
      </c>
      <c r="D97" s="31" t="s">
        <v>611</v>
      </c>
      <c r="E97" s="31">
        <v>36815</v>
      </c>
      <c r="F97" s="31">
        <v>49030</v>
      </c>
      <c r="G97" s="31">
        <v>12215</v>
      </c>
      <c r="H97" s="32">
        <v>0.24913318379999999</v>
      </c>
      <c r="J97" s="49" t="s">
        <v>588</v>
      </c>
      <c r="K97" s="49" t="s">
        <v>565</v>
      </c>
      <c r="L97" s="49" t="s">
        <v>202</v>
      </c>
      <c r="M97" s="49">
        <v>41.15</v>
      </c>
      <c r="N97" s="49">
        <v>36.609000000000002</v>
      </c>
      <c r="O97" s="49">
        <v>4.5410000000000004</v>
      </c>
      <c r="P97" s="49">
        <v>0.1104</v>
      </c>
    </row>
    <row r="98" spans="1:16" x14ac:dyDescent="0.3">
      <c r="A98" s="30" t="s">
        <v>565</v>
      </c>
      <c r="B98" s="31" t="s">
        <v>90</v>
      </c>
      <c r="C98" s="31" t="s">
        <v>612</v>
      </c>
      <c r="D98" s="31" t="s">
        <v>613</v>
      </c>
      <c r="E98" s="31">
        <v>28135</v>
      </c>
      <c r="F98" s="31">
        <v>39450</v>
      </c>
      <c r="G98" s="31">
        <v>11315</v>
      </c>
      <c r="H98" s="32">
        <v>0.2868187579</v>
      </c>
      <c r="J98" s="49" t="s">
        <v>590</v>
      </c>
      <c r="K98" s="49" t="s">
        <v>565</v>
      </c>
      <c r="L98" s="49" t="s">
        <v>265</v>
      </c>
      <c r="M98" s="49">
        <v>40.35</v>
      </c>
      <c r="N98" s="49">
        <v>39.109000000000002</v>
      </c>
      <c r="O98" s="49">
        <v>1.2410000000000001</v>
      </c>
      <c r="P98" s="49">
        <v>3.0800000000000001E-2</v>
      </c>
    </row>
    <row r="99" spans="1:16" x14ac:dyDescent="0.3">
      <c r="A99" s="30" t="s">
        <v>565</v>
      </c>
      <c r="B99" s="31" t="s">
        <v>91</v>
      </c>
      <c r="C99" s="31" t="s">
        <v>614</v>
      </c>
      <c r="D99" s="31" t="s">
        <v>615</v>
      </c>
      <c r="E99" s="31">
        <v>47780</v>
      </c>
      <c r="F99" s="31">
        <v>61890</v>
      </c>
      <c r="G99" s="31">
        <v>14110</v>
      </c>
      <c r="H99" s="32">
        <v>0.2279851349</v>
      </c>
      <c r="J99" s="49" t="s">
        <v>592</v>
      </c>
      <c r="K99" s="49" t="s">
        <v>565</v>
      </c>
      <c r="L99" s="49" t="s">
        <v>266</v>
      </c>
      <c r="M99" s="49">
        <v>71.37</v>
      </c>
      <c r="N99" s="49">
        <v>68.058000000000007</v>
      </c>
      <c r="O99" s="49">
        <v>3.3119999999999998</v>
      </c>
      <c r="P99" s="49">
        <v>4.6399999999999997E-2</v>
      </c>
    </row>
    <row r="100" spans="1:16" x14ac:dyDescent="0.3">
      <c r="A100" s="30" t="s">
        <v>565</v>
      </c>
      <c r="B100" s="31" t="s">
        <v>108</v>
      </c>
      <c r="C100" s="31" t="s">
        <v>616</v>
      </c>
      <c r="D100" s="31" t="s">
        <v>617</v>
      </c>
      <c r="E100" s="31">
        <v>31117</v>
      </c>
      <c r="F100" s="31">
        <v>41910</v>
      </c>
      <c r="G100" s="31">
        <v>10793</v>
      </c>
      <c r="H100" s="32">
        <v>0.25752803629999999</v>
      </c>
      <c r="J100" s="49" t="s">
        <v>594</v>
      </c>
      <c r="K100" s="49" t="s">
        <v>565</v>
      </c>
      <c r="L100" s="49" t="s">
        <v>50</v>
      </c>
      <c r="M100" s="49">
        <v>37.35</v>
      </c>
      <c r="N100" s="49">
        <v>31.295999999999999</v>
      </c>
      <c r="O100" s="49">
        <v>6.0540000000000003</v>
      </c>
      <c r="P100" s="49">
        <v>0.16209999999999999</v>
      </c>
    </row>
    <row r="101" spans="1:16" x14ac:dyDescent="0.3">
      <c r="A101" s="30" t="s">
        <v>565</v>
      </c>
      <c r="B101" s="31" t="s">
        <v>273</v>
      </c>
      <c r="C101" s="31" t="s">
        <v>618</v>
      </c>
      <c r="D101" s="31" t="s">
        <v>619</v>
      </c>
      <c r="E101" s="31">
        <v>27289</v>
      </c>
      <c r="F101" s="31">
        <v>27930</v>
      </c>
      <c r="G101" s="31">
        <v>641</v>
      </c>
      <c r="H101" s="32">
        <v>2.29502327E-2</v>
      </c>
      <c r="J101" s="49" t="s">
        <v>596</v>
      </c>
      <c r="K101" s="49" t="s">
        <v>565</v>
      </c>
      <c r="L101" s="49" t="s">
        <v>267</v>
      </c>
      <c r="M101" s="49">
        <v>48.14</v>
      </c>
      <c r="N101" s="49">
        <v>44.183999999999997</v>
      </c>
      <c r="O101" s="49">
        <v>3.956</v>
      </c>
      <c r="P101" s="49">
        <v>8.2199999999999995E-2</v>
      </c>
    </row>
    <row r="102" spans="1:16" x14ac:dyDescent="0.3">
      <c r="A102" s="30" t="s">
        <v>565</v>
      </c>
      <c r="B102" s="31" t="s">
        <v>274</v>
      </c>
      <c r="C102" s="31" t="s">
        <v>620</v>
      </c>
      <c r="D102" s="31" t="s">
        <v>621</v>
      </c>
      <c r="E102" s="31">
        <v>24063</v>
      </c>
      <c r="F102" s="31">
        <v>33650</v>
      </c>
      <c r="G102" s="31">
        <v>9587</v>
      </c>
      <c r="H102" s="32">
        <v>0.28490341749999998</v>
      </c>
      <c r="J102" s="49" t="s">
        <v>598</v>
      </c>
      <c r="K102" s="49" t="s">
        <v>565</v>
      </c>
      <c r="L102" s="49" t="s">
        <v>60</v>
      </c>
      <c r="M102" s="49">
        <v>22.46</v>
      </c>
      <c r="N102" s="49">
        <v>17.942</v>
      </c>
      <c r="O102" s="49">
        <v>4.5179999999999998</v>
      </c>
      <c r="P102" s="49">
        <v>0.20119999999999999</v>
      </c>
    </row>
    <row r="103" spans="1:16" x14ac:dyDescent="0.3">
      <c r="A103" s="30" t="s">
        <v>565</v>
      </c>
      <c r="B103" s="31" t="s">
        <v>275</v>
      </c>
      <c r="C103" s="31" t="s">
        <v>622</v>
      </c>
      <c r="D103" s="31" t="s">
        <v>623</v>
      </c>
      <c r="E103" s="31">
        <v>32582</v>
      </c>
      <c r="F103" s="31">
        <v>38520</v>
      </c>
      <c r="G103" s="31">
        <v>5938</v>
      </c>
      <c r="H103" s="32">
        <v>0.15415368639999999</v>
      </c>
      <c r="J103" s="49" t="s">
        <v>600</v>
      </c>
      <c r="K103" s="49" t="s">
        <v>565</v>
      </c>
      <c r="L103" s="49" t="s">
        <v>73</v>
      </c>
      <c r="M103" s="49">
        <v>41.85</v>
      </c>
      <c r="N103" s="49">
        <v>36.140999999999998</v>
      </c>
      <c r="O103" s="49">
        <v>5.7089999999999996</v>
      </c>
      <c r="P103" s="49">
        <v>0.13639999999999999</v>
      </c>
    </row>
    <row r="104" spans="1:16" x14ac:dyDescent="0.3">
      <c r="A104" s="30" t="s">
        <v>565</v>
      </c>
      <c r="B104" s="31" t="s">
        <v>276</v>
      </c>
      <c r="C104" s="31" t="s">
        <v>624</v>
      </c>
      <c r="D104" s="31" t="s">
        <v>625</v>
      </c>
      <c r="E104" s="31">
        <v>39494</v>
      </c>
      <c r="F104" s="31">
        <v>42880</v>
      </c>
      <c r="G104" s="31">
        <v>3386</v>
      </c>
      <c r="H104" s="32">
        <v>7.8964552199999996E-2</v>
      </c>
      <c r="J104" s="49" t="s">
        <v>602</v>
      </c>
      <c r="K104" s="49" t="s">
        <v>565</v>
      </c>
      <c r="L104" s="49" t="s">
        <v>268</v>
      </c>
      <c r="M104" s="49">
        <v>22.89</v>
      </c>
      <c r="N104" s="49">
        <v>22.28</v>
      </c>
      <c r="O104" s="49">
        <v>0.61</v>
      </c>
      <c r="P104" s="49">
        <v>2.6599999999999999E-2</v>
      </c>
    </row>
    <row r="105" spans="1:16" x14ac:dyDescent="0.3">
      <c r="A105" s="30" t="s">
        <v>565</v>
      </c>
      <c r="B105" s="31" t="s">
        <v>277</v>
      </c>
      <c r="C105" s="31" t="s">
        <v>626</v>
      </c>
      <c r="D105" s="31" t="s">
        <v>627</v>
      </c>
      <c r="E105" s="31">
        <v>88997</v>
      </c>
      <c r="F105" s="31">
        <v>94390</v>
      </c>
      <c r="G105" s="31">
        <v>5393</v>
      </c>
      <c r="H105" s="32">
        <v>5.7135289800000003E-2</v>
      </c>
      <c r="J105" s="49" t="s">
        <v>604</v>
      </c>
      <c r="K105" s="49" t="s">
        <v>565</v>
      </c>
      <c r="L105" s="49" t="s">
        <v>26</v>
      </c>
      <c r="M105" s="49">
        <v>28.83</v>
      </c>
      <c r="N105" s="49">
        <v>21.693000000000001</v>
      </c>
      <c r="O105" s="49">
        <v>7.1369999999999996</v>
      </c>
      <c r="P105" s="49">
        <v>0.24759999999999999</v>
      </c>
    </row>
    <row r="106" spans="1:16" x14ac:dyDescent="0.3">
      <c r="A106" s="30" t="s">
        <v>565</v>
      </c>
      <c r="B106" s="31" t="s">
        <v>278</v>
      </c>
      <c r="C106" s="31" t="s">
        <v>628</v>
      </c>
      <c r="D106" s="31" t="s">
        <v>629</v>
      </c>
      <c r="E106" s="31">
        <v>28334</v>
      </c>
      <c r="F106" s="31">
        <v>37310</v>
      </c>
      <c r="G106" s="31">
        <v>8976</v>
      </c>
      <c r="H106" s="32">
        <v>0.24057893329999999</v>
      </c>
      <c r="J106" s="49" t="s">
        <v>606</v>
      </c>
      <c r="K106" s="49" t="s">
        <v>565</v>
      </c>
      <c r="L106" s="49" t="s">
        <v>42</v>
      </c>
      <c r="M106" s="49">
        <v>67.150000000000006</v>
      </c>
      <c r="N106" s="49">
        <v>39.218000000000004</v>
      </c>
      <c r="O106" s="49">
        <v>27.931999999999999</v>
      </c>
      <c r="P106" s="49">
        <v>0.41599999999999998</v>
      </c>
    </row>
    <row r="107" spans="1:16" x14ac:dyDescent="0.3">
      <c r="A107" s="30" t="s">
        <v>565</v>
      </c>
      <c r="B107" s="31" t="s">
        <v>279</v>
      </c>
      <c r="C107" s="31" t="s">
        <v>630</v>
      </c>
      <c r="D107" s="31" t="s">
        <v>631</v>
      </c>
      <c r="E107" s="31">
        <v>32435</v>
      </c>
      <c r="F107" s="31">
        <v>33880</v>
      </c>
      <c r="G107" s="31">
        <v>1445</v>
      </c>
      <c r="H107" s="32">
        <v>4.2650531300000002E-2</v>
      </c>
      <c r="J107" s="49" t="s">
        <v>608</v>
      </c>
      <c r="K107" s="49" t="s">
        <v>565</v>
      </c>
      <c r="L107" s="49" t="s">
        <v>269</v>
      </c>
      <c r="M107" s="49">
        <v>44.43</v>
      </c>
      <c r="N107" s="49">
        <v>40.665999999999997</v>
      </c>
      <c r="O107" s="49">
        <v>3.7639999999999998</v>
      </c>
      <c r="P107" s="49">
        <v>8.4699999999999998E-2</v>
      </c>
    </row>
    <row r="108" spans="1:16" x14ac:dyDescent="0.3">
      <c r="A108" s="30" t="s">
        <v>565</v>
      </c>
      <c r="B108" s="31" t="s">
        <v>280</v>
      </c>
      <c r="C108" s="31" t="s">
        <v>632</v>
      </c>
      <c r="D108" s="31" t="s">
        <v>633</v>
      </c>
      <c r="E108" s="31">
        <v>52544</v>
      </c>
      <c r="F108" s="31">
        <v>54280</v>
      </c>
      <c r="G108" s="31">
        <v>1736</v>
      </c>
      <c r="H108" s="32">
        <v>3.1982313900000003E-2</v>
      </c>
      <c r="J108" s="49" t="s">
        <v>610</v>
      </c>
      <c r="K108" s="49" t="s">
        <v>565</v>
      </c>
      <c r="L108" s="49" t="s">
        <v>69</v>
      </c>
      <c r="M108" s="49">
        <v>49.03</v>
      </c>
      <c r="N108" s="49">
        <v>36.76</v>
      </c>
      <c r="O108" s="49">
        <v>12.27</v>
      </c>
      <c r="P108" s="49">
        <v>0.25030000000000002</v>
      </c>
    </row>
    <row r="109" spans="1:16" x14ac:dyDescent="0.3">
      <c r="A109" s="30" t="s">
        <v>565</v>
      </c>
      <c r="B109" s="31" t="s">
        <v>281</v>
      </c>
      <c r="C109" s="31" t="s">
        <v>634</v>
      </c>
      <c r="D109" s="31" t="s">
        <v>635</v>
      </c>
      <c r="E109" s="31">
        <v>41283</v>
      </c>
      <c r="F109" s="31">
        <v>51100</v>
      </c>
      <c r="G109" s="31">
        <v>9817</v>
      </c>
      <c r="H109" s="32">
        <v>0.19211350290000001</v>
      </c>
      <c r="J109" s="49" t="s">
        <v>612</v>
      </c>
      <c r="K109" s="49" t="s">
        <v>565</v>
      </c>
      <c r="L109" s="49" t="s">
        <v>90</v>
      </c>
      <c r="M109" s="49">
        <v>39.450000000000003</v>
      </c>
      <c r="N109" s="49">
        <v>28.076000000000001</v>
      </c>
      <c r="O109" s="49">
        <v>11.374000000000001</v>
      </c>
      <c r="P109" s="49">
        <v>0.2883</v>
      </c>
    </row>
    <row r="110" spans="1:16" x14ac:dyDescent="0.3">
      <c r="A110" s="30" t="s">
        <v>565</v>
      </c>
      <c r="B110" s="31" t="s">
        <v>282</v>
      </c>
      <c r="C110" s="31" t="s">
        <v>636</v>
      </c>
      <c r="D110" s="31" t="s">
        <v>637</v>
      </c>
      <c r="E110" s="31">
        <v>47590</v>
      </c>
      <c r="F110" s="31">
        <v>49600</v>
      </c>
      <c r="G110" s="31">
        <v>2010</v>
      </c>
      <c r="H110" s="32">
        <v>4.05241935E-2</v>
      </c>
      <c r="J110" s="49" t="s">
        <v>614</v>
      </c>
      <c r="K110" s="49" t="s">
        <v>565</v>
      </c>
      <c r="L110" s="49" t="s">
        <v>91</v>
      </c>
      <c r="M110" s="49">
        <v>61.89</v>
      </c>
      <c r="N110" s="49">
        <v>47.655999999999999</v>
      </c>
      <c r="O110" s="49">
        <v>14.234</v>
      </c>
      <c r="P110" s="49">
        <v>0.23</v>
      </c>
    </row>
    <row r="111" spans="1:16" x14ac:dyDescent="0.3">
      <c r="A111" s="30" t="s">
        <v>565</v>
      </c>
      <c r="B111" s="31" t="s">
        <v>283</v>
      </c>
      <c r="C111" s="31" t="s">
        <v>638</v>
      </c>
      <c r="D111" s="31" t="s">
        <v>639</v>
      </c>
      <c r="E111" s="31">
        <v>48567</v>
      </c>
      <c r="F111" s="31">
        <v>51860</v>
      </c>
      <c r="G111" s="31">
        <v>3293</v>
      </c>
      <c r="H111" s="32">
        <v>6.3497878899999999E-2</v>
      </c>
      <c r="J111" s="49" t="s">
        <v>616</v>
      </c>
      <c r="K111" s="49" t="s">
        <v>565</v>
      </c>
      <c r="L111" s="49" t="s">
        <v>108</v>
      </c>
      <c r="M111" s="49">
        <v>41.91</v>
      </c>
      <c r="N111" s="49">
        <v>31.036000000000001</v>
      </c>
      <c r="O111" s="49">
        <v>10.874000000000001</v>
      </c>
      <c r="P111" s="49">
        <v>0.25950000000000001</v>
      </c>
    </row>
    <row r="112" spans="1:16" x14ac:dyDescent="0.3">
      <c r="A112" s="30" t="s">
        <v>565</v>
      </c>
      <c r="B112" s="31" t="s">
        <v>284</v>
      </c>
      <c r="C112" s="31" t="s">
        <v>640</v>
      </c>
      <c r="D112" s="31" t="s">
        <v>641</v>
      </c>
      <c r="E112" s="31">
        <v>46448</v>
      </c>
      <c r="F112" s="31">
        <v>48270</v>
      </c>
      <c r="G112" s="31">
        <v>1822</v>
      </c>
      <c r="H112" s="32">
        <v>3.7746012000000002E-2</v>
      </c>
      <c r="J112" s="49" t="s">
        <v>632</v>
      </c>
      <c r="K112" s="49" t="s">
        <v>565</v>
      </c>
      <c r="L112" s="49" t="s">
        <v>280</v>
      </c>
      <c r="M112" s="49">
        <v>54.28</v>
      </c>
      <c r="N112" s="49">
        <v>52.447000000000003</v>
      </c>
      <c r="O112" s="49">
        <v>1.833</v>
      </c>
      <c r="P112" s="49">
        <v>3.3799999999999997E-2</v>
      </c>
    </row>
    <row r="113" spans="1:16" x14ac:dyDescent="0.3">
      <c r="A113" s="30" t="s">
        <v>565</v>
      </c>
      <c r="B113" s="31" t="s">
        <v>66</v>
      </c>
      <c r="C113" s="31" t="s">
        <v>642</v>
      </c>
      <c r="D113" s="31" t="s">
        <v>643</v>
      </c>
      <c r="E113" s="31">
        <v>44115</v>
      </c>
      <c r="F113" s="31">
        <v>52320</v>
      </c>
      <c r="G113" s="31">
        <v>8205</v>
      </c>
      <c r="H113" s="32">
        <v>0.15682339449999999</v>
      </c>
      <c r="J113" s="49" t="s">
        <v>634</v>
      </c>
      <c r="K113" s="49" t="s">
        <v>565</v>
      </c>
      <c r="L113" s="49" t="s">
        <v>281</v>
      </c>
      <c r="M113" s="49">
        <v>51.1</v>
      </c>
      <c r="N113" s="49">
        <v>41.206000000000003</v>
      </c>
      <c r="O113" s="49">
        <v>9.8940000000000001</v>
      </c>
      <c r="P113" s="49">
        <v>0.19359999999999999</v>
      </c>
    </row>
    <row r="114" spans="1:16" x14ac:dyDescent="0.3">
      <c r="A114" s="30" t="s">
        <v>565</v>
      </c>
      <c r="B114" s="31" t="s">
        <v>285</v>
      </c>
      <c r="C114" s="31" t="s">
        <v>644</v>
      </c>
      <c r="D114" s="31" t="s">
        <v>645</v>
      </c>
      <c r="E114" s="31">
        <v>44158</v>
      </c>
      <c r="F114" s="31">
        <v>48300</v>
      </c>
      <c r="G114" s="31">
        <v>4142</v>
      </c>
      <c r="H114" s="32">
        <v>8.5755693600000002E-2</v>
      </c>
      <c r="J114" s="49" t="s">
        <v>636</v>
      </c>
      <c r="K114" s="49" t="s">
        <v>565</v>
      </c>
      <c r="L114" s="49" t="s">
        <v>282</v>
      </c>
      <c r="M114" s="49">
        <v>49.6</v>
      </c>
      <c r="N114" s="49">
        <v>47.49</v>
      </c>
      <c r="O114" s="49">
        <v>2.11</v>
      </c>
      <c r="P114" s="49">
        <v>4.2500000000000003E-2</v>
      </c>
    </row>
    <row r="115" spans="1:16" x14ac:dyDescent="0.3">
      <c r="A115" s="30" t="s">
        <v>399</v>
      </c>
      <c r="B115" s="31" t="s">
        <v>52</v>
      </c>
      <c r="C115" s="31" t="s">
        <v>646</v>
      </c>
      <c r="D115" s="31" t="s">
        <v>647</v>
      </c>
      <c r="E115" s="31">
        <v>50667</v>
      </c>
      <c r="F115" s="31">
        <v>83330</v>
      </c>
      <c r="G115" s="31">
        <v>32663</v>
      </c>
      <c r="H115" s="32">
        <v>0.39197167890000001</v>
      </c>
      <c r="J115" s="49" t="s">
        <v>638</v>
      </c>
      <c r="K115" s="49" t="s">
        <v>565</v>
      </c>
      <c r="L115" s="49" t="s">
        <v>283</v>
      </c>
      <c r="M115" s="49">
        <v>51.86</v>
      </c>
      <c r="N115" s="49">
        <v>48.506999999999998</v>
      </c>
      <c r="O115" s="49">
        <v>3.3530000000000002</v>
      </c>
      <c r="P115" s="49">
        <v>6.4699999999999994E-2</v>
      </c>
    </row>
    <row r="116" spans="1:16" x14ac:dyDescent="0.3">
      <c r="A116" s="30" t="s">
        <v>399</v>
      </c>
      <c r="B116" s="31" t="s">
        <v>151</v>
      </c>
      <c r="C116" s="31" t="s">
        <v>648</v>
      </c>
      <c r="D116" s="31" t="s">
        <v>649</v>
      </c>
      <c r="E116" s="31">
        <v>68341</v>
      </c>
      <c r="F116" s="31">
        <v>72020</v>
      </c>
      <c r="G116" s="31">
        <v>3679</v>
      </c>
      <c r="H116" s="32">
        <v>5.10830325E-2</v>
      </c>
      <c r="J116" s="49" t="s">
        <v>640</v>
      </c>
      <c r="K116" s="49" t="s">
        <v>565</v>
      </c>
      <c r="L116" s="49" t="s">
        <v>284</v>
      </c>
      <c r="M116" s="49">
        <v>48.27</v>
      </c>
      <c r="N116" s="49">
        <v>46.356000000000002</v>
      </c>
      <c r="O116" s="49">
        <v>1.9139999999999999</v>
      </c>
      <c r="P116" s="49">
        <v>3.9699999999999999E-2</v>
      </c>
    </row>
    <row r="117" spans="1:16" x14ac:dyDescent="0.3">
      <c r="A117" s="30" t="s">
        <v>399</v>
      </c>
      <c r="B117" s="31" t="s">
        <v>153</v>
      </c>
      <c r="C117" s="31" t="s">
        <v>650</v>
      </c>
      <c r="D117" s="31" t="s">
        <v>651</v>
      </c>
      <c r="E117" s="31">
        <v>108959</v>
      </c>
      <c r="F117" s="31">
        <v>114150</v>
      </c>
      <c r="G117" s="31">
        <v>5191</v>
      </c>
      <c r="H117" s="32">
        <v>4.5475251899999999E-2</v>
      </c>
      <c r="J117" s="49" t="s">
        <v>642</v>
      </c>
      <c r="K117" s="49" t="s">
        <v>565</v>
      </c>
      <c r="L117" s="49" t="s">
        <v>66</v>
      </c>
      <c r="M117" s="49">
        <v>52.32</v>
      </c>
      <c r="N117" s="49">
        <v>44.051000000000002</v>
      </c>
      <c r="O117" s="49">
        <v>8.2690000000000001</v>
      </c>
      <c r="P117" s="49">
        <v>0.158</v>
      </c>
    </row>
    <row r="118" spans="1:16" x14ac:dyDescent="0.3">
      <c r="A118" s="30" t="s">
        <v>399</v>
      </c>
      <c r="B118" s="31" t="s">
        <v>86</v>
      </c>
      <c r="C118" s="31" t="s">
        <v>652</v>
      </c>
      <c r="D118" s="31" t="s">
        <v>653</v>
      </c>
      <c r="E118" s="31">
        <v>89402</v>
      </c>
      <c r="F118" s="31">
        <v>137290</v>
      </c>
      <c r="G118" s="31">
        <v>47888</v>
      </c>
      <c r="H118" s="32">
        <v>0.3488090902</v>
      </c>
      <c r="J118" s="49" t="s">
        <v>644</v>
      </c>
      <c r="K118" s="49" t="s">
        <v>565</v>
      </c>
      <c r="L118" s="49" t="s">
        <v>285</v>
      </c>
      <c r="M118" s="49">
        <v>48.3</v>
      </c>
      <c r="N118" s="49">
        <v>44.09</v>
      </c>
      <c r="O118" s="49">
        <v>4.21</v>
      </c>
      <c r="P118" s="49">
        <v>8.72E-2</v>
      </c>
    </row>
    <row r="119" spans="1:16" x14ac:dyDescent="0.3">
      <c r="A119" s="30" t="s">
        <v>399</v>
      </c>
      <c r="B119" s="31" t="s">
        <v>290</v>
      </c>
      <c r="C119" s="31" t="s">
        <v>654</v>
      </c>
      <c r="D119" s="31" t="s">
        <v>655</v>
      </c>
      <c r="E119" s="31">
        <v>39639</v>
      </c>
      <c r="F119" s="31">
        <v>42200</v>
      </c>
      <c r="G119" s="31">
        <v>2561</v>
      </c>
      <c r="H119" s="32">
        <v>6.0687203799999999E-2</v>
      </c>
      <c r="J119" s="49" t="s">
        <v>646</v>
      </c>
      <c r="K119" s="49" t="s">
        <v>399</v>
      </c>
      <c r="L119" s="49" t="s">
        <v>1296</v>
      </c>
      <c r="M119" s="49">
        <v>83.33</v>
      </c>
      <c r="N119" s="49">
        <v>50.564999999999998</v>
      </c>
      <c r="O119" s="49">
        <v>32.765000000000001</v>
      </c>
      <c r="P119" s="49">
        <v>0.39319999999999999</v>
      </c>
    </row>
    <row r="120" spans="1:16" x14ac:dyDescent="0.3">
      <c r="A120" s="30" t="s">
        <v>399</v>
      </c>
      <c r="B120" s="31" t="s">
        <v>291</v>
      </c>
      <c r="C120" s="31" t="s">
        <v>656</v>
      </c>
      <c r="D120" s="31" t="s">
        <v>657</v>
      </c>
      <c r="E120" s="31">
        <v>42580</v>
      </c>
      <c r="F120" s="31">
        <v>49730</v>
      </c>
      <c r="G120" s="31">
        <v>7150</v>
      </c>
      <c r="H120" s="32">
        <v>0.14377639249999999</v>
      </c>
      <c r="J120" s="49" t="s">
        <v>648</v>
      </c>
      <c r="K120" s="49" t="s">
        <v>399</v>
      </c>
      <c r="L120" s="49" t="s">
        <v>151</v>
      </c>
      <c r="M120" s="49">
        <v>72.02</v>
      </c>
      <c r="N120" s="49">
        <v>68.159000000000006</v>
      </c>
      <c r="O120" s="49">
        <v>3.8610000000000002</v>
      </c>
      <c r="P120" s="49">
        <v>5.3600000000000002E-2</v>
      </c>
    </row>
    <row r="121" spans="1:16" x14ac:dyDescent="0.3">
      <c r="A121" s="30" t="s">
        <v>399</v>
      </c>
      <c r="B121" s="31" t="s">
        <v>57</v>
      </c>
      <c r="C121" s="31" t="s">
        <v>658</v>
      </c>
      <c r="D121" s="31" t="s">
        <v>659</v>
      </c>
      <c r="E121" s="31">
        <v>38955</v>
      </c>
      <c r="F121" s="31">
        <v>43840</v>
      </c>
      <c r="G121" s="31">
        <v>4885</v>
      </c>
      <c r="H121" s="32">
        <v>0.1114279197</v>
      </c>
      <c r="J121" s="49" t="s">
        <v>650</v>
      </c>
      <c r="K121" s="49" t="s">
        <v>399</v>
      </c>
      <c r="L121" s="49" t="s">
        <v>153</v>
      </c>
      <c r="M121" s="49">
        <v>114.15</v>
      </c>
      <c r="N121" s="49">
        <v>108.64</v>
      </c>
      <c r="O121" s="49">
        <v>5.51</v>
      </c>
      <c r="P121" s="49">
        <v>4.8300000000000003E-2</v>
      </c>
    </row>
    <row r="122" spans="1:16" x14ac:dyDescent="0.3">
      <c r="A122" s="30" t="s">
        <v>399</v>
      </c>
      <c r="B122" s="31" t="s">
        <v>292</v>
      </c>
      <c r="C122" s="31" t="s">
        <v>660</v>
      </c>
      <c r="D122" s="31" t="s">
        <v>661</v>
      </c>
      <c r="E122" s="31">
        <v>50805</v>
      </c>
      <c r="F122" s="31">
        <v>55280</v>
      </c>
      <c r="G122" s="31">
        <v>4475</v>
      </c>
      <c r="H122" s="32">
        <v>8.0951519499999999E-2</v>
      </c>
      <c r="J122" s="49" t="s">
        <v>652</v>
      </c>
      <c r="K122" s="49" t="s">
        <v>399</v>
      </c>
      <c r="L122" s="49" t="s">
        <v>86</v>
      </c>
      <c r="M122" s="49">
        <v>137.29</v>
      </c>
      <c r="N122" s="49">
        <v>89.188000000000002</v>
      </c>
      <c r="O122" s="49">
        <v>48.101999999999997</v>
      </c>
      <c r="P122" s="49">
        <v>0.35039999999999999</v>
      </c>
    </row>
    <row r="123" spans="1:16" x14ac:dyDescent="0.3">
      <c r="A123" s="30" t="s">
        <v>399</v>
      </c>
      <c r="B123" s="31" t="s">
        <v>293</v>
      </c>
      <c r="C123" s="31" t="s">
        <v>662</v>
      </c>
      <c r="D123" s="31" t="s">
        <v>663</v>
      </c>
      <c r="E123" s="31">
        <v>40636</v>
      </c>
      <c r="F123" s="31">
        <v>46320</v>
      </c>
      <c r="G123" s="31">
        <v>5684</v>
      </c>
      <c r="H123" s="32">
        <v>0.12271157169999999</v>
      </c>
      <c r="J123" s="49" t="s">
        <v>654</v>
      </c>
      <c r="K123" s="49" t="s">
        <v>399</v>
      </c>
      <c r="L123" s="49" t="s">
        <v>290</v>
      </c>
      <c r="M123" s="49">
        <v>42.2</v>
      </c>
      <c r="N123" s="49">
        <v>39.53</v>
      </c>
      <c r="O123" s="49">
        <v>2.67</v>
      </c>
      <c r="P123" s="49">
        <v>6.3299999999999995E-2</v>
      </c>
    </row>
    <row r="124" spans="1:16" x14ac:dyDescent="0.3">
      <c r="A124" s="30" t="s">
        <v>399</v>
      </c>
      <c r="B124" s="31" t="s">
        <v>96</v>
      </c>
      <c r="C124" s="31" t="s">
        <v>664</v>
      </c>
      <c r="D124" s="31" t="s">
        <v>665</v>
      </c>
      <c r="E124" s="31">
        <v>48233</v>
      </c>
      <c r="F124" s="31">
        <v>57290</v>
      </c>
      <c r="G124" s="31">
        <v>9057</v>
      </c>
      <c r="H124" s="32">
        <v>0.1580904172</v>
      </c>
      <c r="J124" s="49" t="s">
        <v>656</v>
      </c>
      <c r="K124" s="49" t="s">
        <v>399</v>
      </c>
      <c r="L124" s="49" t="s">
        <v>291</v>
      </c>
      <c r="M124" s="49">
        <v>49.73</v>
      </c>
      <c r="N124" s="49">
        <v>42.43</v>
      </c>
      <c r="O124" s="49">
        <v>7.3</v>
      </c>
      <c r="P124" s="49">
        <v>0.14680000000000001</v>
      </c>
    </row>
    <row r="125" spans="1:16" x14ac:dyDescent="0.3">
      <c r="A125" s="30" t="s">
        <v>399</v>
      </c>
      <c r="B125" s="31" t="s">
        <v>294</v>
      </c>
      <c r="C125" s="31" t="s">
        <v>666</v>
      </c>
      <c r="D125" s="31" t="s">
        <v>667</v>
      </c>
      <c r="E125" s="31">
        <v>35858</v>
      </c>
      <c r="F125" s="31">
        <v>43470</v>
      </c>
      <c r="G125" s="31">
        <v>7612</v>
      </c>
      <c r="H125" s="32">
        <v>0.17510927079999999</v>
      </c>
      <c r="J125" s="49" t="s">
        <v>658</v>
      </c>
      <c r="K125" s="49" t="s">
        <v>399</v>
      </c>
      <c r="L125" s="49" t="s">
        <v>57</v>
      </c>
      <c r="M125" s="49">
        <v>43.84</v>
      </c>
      <c r="N125" s="49">
        <v>38.877000000000002</v>
      </c>
      <c r="O125" s="49">
        <v>4.9630000000000001</v>
      </c>
      <c r="P125" s="49">
        <v>0.1132</v>
      </c>
    </row>
    <row r="126" spans="1:16" x14ac:dyDescent="0.3">
      <c r="A126" s="30" t="s">
        <v>399</v>
      </c>
      <c r="B126" s="31" t="s">
        <v>295</v>
      </c>
      <c r="C126" s="31" t="s">
        <v>668</v>
      </c>
      <c r="D126" s="31" t="s">
        <v>669</v>
      </c>
      <c r="E126" s="31">
        <v>29939</v>
      </c>
      <c r="F126" s="31">
        <v>32090</v>
      </c>
      <c r="G126" s="31">
        <v>2151</v>
      </c>
      <c r="H126" s="32">
        <v>6.7030227499999998E-2</v>
      </c>
      <c r="J126" s="49" t="s">
        <v>660</v>
      </c>
      <c r="K126" s="49" t="s">
        <v>399</v>
      </c>
      <c r="L126" s="49" t="s">
        <v>292</v>
      </c>
      <c r="M126" s="49">
        <v>55.28</v>
      </c>
      <c r="N126" s="49">
        <v>50.713000000000001</v>
      </c>
      <c r="O126" s="49">
        <v>4.5670000000000002</v>
      </c>
      <c r="P126" s="49">
        <v>8.2600000000000007E-2</v>
      </c>
    </row>
    <row r="127" spans="1:16" x14ac:dyDescent="0.3">
      <c r="A127" s="30" t="s">
        <v>399</v>
      </c>
      <c r="B127" s="31" t="s">
        <v>312</v>
      </c>
      <c r="C127" s="31" t="s">
        <v>670</v>
      </c>
      <c r="D127" s="31" t="s">
        <v>671</v>
      </c>
      <c r="E127" s="31">
        <v>23564</v>
      </c>
      <c r="F127" s="31">
        <v>27340</v>
      </c>
      <c r="G127" s="31">
        <v>3776</v>
      </c>
      <c r="H127" s="32">
        <v>0.13811265540000001</v>
      </c>
      <c r="J127" s="49" t="s">
        <v>662</v>
      </c>
      <c r="K127" s="49" t="s">
        <v>399</v>
      </c>
      <c r="L127" s="49" t="s">
        <v>293</v>
      </c>
      <c r="M127" s="49">
        <v>46.32</v>
      </c>
      <c r="N127" s="49">
        <v>40.593000000000004</v>
      </c>
      <c r="O127" s="49">
        <v>5.7270000000000003</v>
      </c>
      <c r="P127" s="49">
        <v>0.1236</v>
      </c>
    </row>
    <row r="128" spans="1:16" x14ac:dyDescent="0.3">
      <c r="A128" s="30" t="s">
        <v>399</v>
      </c>
      <c r="B128" s="31" t="s">
        <v>313</v>
      </c>
      <c r="C128" s="31" t="s">
        <v>672</v>
      </c>
      <c r="D128" s="31" t="s">
        <v>673</v>
      </c>
      <c r="E128" s="31">
        <v>51777</v>
      </c>
      <c r="F128" s="31">
        <v>55210</v>
      </c>
      <c r="G128" s="31">
        <v>3433</v>
      </c>
      <c r="H128" s="32">
        <v>6.2180764399999998E-2</v>
      </c>
      <c r="J128" s="49" t="s">
        <v>664</v>
      </c>
      <c r="K128" s="49" t="s">
        <v>399</v>
      </c>
      <c r="L128" s="49" t="s">
        <v>96</v>
      </c>
      <c r="M128" s="49">
        <v>57.29</v>
      </c>
      <c r="N128" s="49">
        <v>48.165999999999997</v>
      </c>
      <c r="O128" s="49">
        <v>9.1240000000000006</v>
      </c>
      <c r="P128" s="49">
        <v>0.1593</v>
      </c>
    </row>
    <row r="129" spans="1:16" x14ac:dyDescent="0.3">
      <c r="A129" s="30" t="s">
        <v>399</v>
      </c>
      <c r="B129" s="31" t="s">
        <v>80</v>
      </c>
      <c r="C129" s="31" t="s">
        <v>674</v>
      </c>
      <c r="D129" s="31" t="s">
        <v>675</v>
      </c>
      <c r="E129" s="31">
        <v>39918</v>
      </c>
      <c r="F129" s="31">
        <v>44810</v>
      </c>
      <c r="G129" s="31">
        <v>4892</v>
      </c>
      <c r="H129" s="32">
        <v>0.1091720598</v>
      </c>
      <c r="J129" s="49" t="s">
        <v>666</v>
      </c>
      <c r="K129" s="49" t="s">
        <v>399</v>
      </c>
      <c r="L129" s="49" t="s">
        <v>294</v>
      </c>
      <c r="M129" s="49">
        <v>43.47</v>
      </c>
      <c r="N129" s="49">
        <v>35.781999999999996</v>
      </c>
      <c r="O129" s="49">
        <v>7.6879999999999997</v>
      </c>
      <c r="P129" s="49">
        <v>0.1769</v>
      </c>
    </row>
    <row r="130" spans="1:16" x14ac:dyDescent="0.3">
      <c r="A130" s="30" t="s">
        <v>399</v>
      </c>
      <c r="B130" s="31" t="s">
        <v>98</v>
      </c>
      <c r="C130" s="31" t="s">
        <v>676</v>
      </c>
      <c r="D130" s="31" t="s">
        <v>677</v>
      </c>
      <c r="E130" s="31">
        <v>36981</v>
      </c>
      <c r="F130" s="31">
        <v>55550</v>
      </c>
      <c r="G130" s="31">
        <v>18569</v>
      </c>
      <c r="H130" s="32">
        <v>0.3342754275</v>
      </c>
      <c r="J130" s="49" t="s">
        <v>668</v>
      </c>
      <c r="K130" s="49" t="s">
        <v>399</v>
      </c>
      <c r="L130" s="49" t="s">
        <v>295</v>
      </c>
      <c r="M130" s="49">
        <v>32.090000000000003</v>
      </c>
      <c r="N130" s="49">
        <v>29.863</v>
      </c>
      <c r="O130" s="49">
        <v>2.2269999999999999</v>
      </c>
      <c r="P130" s="49">
        <v>6.9400000000000003E-2</v>
      </c>
    </row>
    <row r="131" spans="1:16" x14ac:dyDescent="0.3">
      <c r="A131" s="30" t="s">
        <v>399</v>
      </c>
      <c r="B131" s="31" t="s">
        <v>314</v>
      </c>
      <c r="C131" s="31" t="s">
        <v>678</v>
      </c>
      <c r="D131" s="31" t="s">
        <v>679</v>
      </c>
      <c r="E131" s="31">
        <v>51960</v>
      </c>
      <c r="F131" s="31">
        <v>61120</v>
      </c>
      <c r="G131" s="31">
        <v>9160</v>
      </c>
      <c r="H131" s="32">
        <v>0.14986910989999999</v>
      </c>
      <c r="J131" s="49" t="s">
        <v>670</v>
      </c>
      <c r="K131" s="49" t="s">
        <v>399</v>
      </c>
      <c r="L131" s="49" t="s">
        <v>312</v>
      </c>
      <c r="M131" s="49">
        <v>27.34</v>
      </c>
      <c r="N131" s="49">
        <v>23.510999999999999</v>
      </c>
      <c r="O131" s="49">
        <v>3.8290000000000002</v>
      </c>
      <c r="P131" s="49">
        <v>0.1401</v>
      </c>
    </row>
    <row r="132" spans="1:16" x14ac:dyDescent="0.3">
      <c r="A132" s="30" t="s">
        <v>399</v>
      </c>
      <c r="B132" s="31" t="s">
        <v>320</v>
      </c>
      <c r="C132" s="31" t="s">
        <v>680</v>
      </c>
      <c r="D132" s="31" t="s">
        <v>681</v>
      </c>
      <c r="E132" s="31">
        <v>36555</v>
      </c>
      <c r="F132" s="31">
        <v>40170</v>
      </c>
      <c r="G132" s="31">
        <v>3615</v>
      </c>
      <c r="H132" s="32">
        <v>8.9992531700000003E-2</v>
      </c>
      <c r="J132" s="49" t="s">
        <v>672</v>
      </c>
      <c r="K132" s="49" t="s">
        <v>399</v>
      </c>
      <c r="L132" s="49" t="s">
        <v>313</v>
      </c>
      <c r="M132" s="49">
        <v>55.21</v>
      </c>
      <c r="N132" s="49">
        <v>51.676000000000002</v>
      </c>
      <c r="O132" s="49">
        <v>3.5339999999999998</v>
      </c>
      <c r="P132" s="49">
        <v>6.4000000000000001E-2</v>
      </c>
    </row>
    <row r="133" spans="1:16" x14ac:dyDescent="0.3">
      <c r="A133" s="30" t="s">
        <v>399</v>
      </c>
      <c r="B133" s="31" t="s">
        <v>59</v>
      </c>
      <c r="C133" s="31" t="s">
        <v>682</v>
      </c>
      <c r="D133" s="31" t="s">
        <v>683</v>
      </c>
      <c r="E133" s="31">
        <v>21571</v>
      </c>
      <c r="F133" s="31">
        <v>34450</v>
      </c>
      <c r="G133" s="31">
        <v>12879</v>
      </c>
      <c r="H133" s="32">
        <v>0.37384615380000003</v>
      </c>
      <c r="J133" s="49" t="s">
        <v>674</v>
      </c>
      <c r="K133" s="49" t="s">
        <v>399</v>
      </c>
      <c r="L133" s="49" t="s">
        <v>80</v>
      </c>
      <c r="M133" s="49">
        <v>44.81</v>
      </c>
      <c r="N133" s="49">
        <v>39.829000000000001</v>
      </c>
      <c r="O133" s="49">
        <v>4.9809999999999999</v>
      </c>
      <c r="P133" s="49">
        <v>0.11119999999999999</v>
      </c>
    </row>
    <row r="134" spans="1:16" x14ac:dyDescent="0.3">
      <c r="A134" s="30" t="s">
        <v>399</v>
      </c>
      <c r="B134" s="31" t="s">
        <v>321</v>
      </c>
      <c r="C134" s="31" t="s">
        <v>684</v>
      </c>
      <c r="D134" s="31" t="s">
        <v>685</v>
      </c>
      <c r="E134" s="31">
        <v>34654</v>
      </c>
      <c r="F134" s="31">
        <v>35820</v>
      </c>
      <c r="G134" s="31">
        <v>1166</v>
      </c>
      <c r="H134" s="32">
        <v>3.2551647099999997E-2</v>
      </c>
      <c r="J134" s="49" t="s">
        <v>676</v>
      </c>
      <c r="K134" s="49" t="s">
        <v>399</v>
      </c>
      <c r="L134" s="49" t="s">
        <v>98</v>
      </c>
      <c r="M134" s="49">
        <v>55.55</v>
      </c>
      <c r="N134" s="49">
        <v>36.896000000000001</v>
      </c>
      <c r="O134" s="49">
        <v>18.654</v>
      </c>
      <c r="P134" s="49">
        <v>0.33579999999999999</v>
      </c>
    </row>
    <row r="135" spans="1:16" x14ac:dyDescent="0.3">
      <c r="A135" s="30" t="s">
        <v>399</v>
      </c>
      <c r="B135" s="31" t="s">
        <v>322</v>
      </c>
      <c r="C135" s="31" t="s">
        <v>686</v>
      </c>
      <c r="D135" s="31" t="s">
        <v>687</v>
      </c>
      <c r="E135" s="31">
        <v>40663</v>
      </c>
      <c r="F135" s="31">
        <v>44430</v>
      </c>
      <c r="G135" s="31">
        <v>3767</v>
      </c>
      <c r="H135" s="32">
        <v>8.4785055100000006E-2</v>
      </c>
      <c r="J135" s="49" t="s">
        <v>678</v>
      </c>
      <c r="K135" s="49" t="s">
        <v>399</v>
      </c>
      <c r="L135" s="49" t="s">
        <v>314</v>
      </c>
      <c r="M135" s="49">
        <v>61.12</v>
      </c>
      <c r="N135" s="49">
        <v>51.828000000000003</v>
      </c>
      <c r="O135" s="49">
        <v>9.2919999999999998</v>
      </c>
      <c r="P135" s="49">
        <v>0.152</v>
      </c>
    </row>
    <row r="136" spans="1:16" x14ac:dyDescent="0.3">
      <c r="A136" s="30" t="s">
        <v>399</v>
      </c>
      <c r="B136" s="31" t="s">
        <v>112</v>
      </c>
      <c r="C136" s="31" t="s">
        <v>688</v>
      </c>
      <c r="D136" s="31" t="s">
        <v>689</v>
      </c>
      <c r="E136" s="31">
        <v>39655</v>
      </c>
      <c r="F136" s="31">
        <v>53660</v>
      </c>
      <c r="G136" s="31">
        <v>14005</v>
      </c>
      <c r="H136" s="32">
        <v>0.26099515470000001</v>
      </c>
      <c r="J136" s="49" t="s">
        <v>680</v>
      </c>
      <c r="K136" s="49" t="s">
        <v>399</v>
      </c>
      <c r="L136" s="49" t="s">
        <v>320</v>
      </c>
      <c r="M136" s="49">
        <v>40.17</v>
      </c>
      <c r="N136" s="49">
        <v>36.46</v>
      </c>
      <c r="O136" s="49">
        <v>3.71</v>
      </c>
      <c r="P136" s="49">
        <v>9.2399999999999996E-2</v>
      </c>
    </row>
    <row r="137" spans="1:16" x14ac:dyDescent="0.3">
      <c r="A137" s="30" t="s">
        <v>399</v>
      </c>
      <c r="B137" s="31" t="s">
        <v>323</v>
      </c>
      <c r="C137" s="31" t="s">
        <v>690</v>
      </c>
      <c r="D137" s="31" t="s">
        <v>691</v>
      </c>
      <c r="E137" s="31">
        <v>39363</v>
      </c>
      <c r="F137" s="31">
        <v>46030</v>
      </c>
      <c r="G137" s="31">
        <v>6667</v>
      </c>
      <c r="H137" s="32">
        <v>0.14484032150000001</v>
      </c>
      <c r="J137" s="49" t="s">
        <v>682</v>
      </c>
      <c r="K137" s="49" t="s">
        <v>399</v>
      </c>
      <c r="L137" s="49" t="s">
        <v>59</v>
      </c>
      <c r="M137" s="49">
        <v>34.450000000000003</v>
      </c>
      <c r="N137" s="49">
        <v>21.532</v>
      </c>
      <c r="O137" s="49">
        <v>12.917999999999999</v>
      </c>
      <c r="P137" s="49">
        <v>0.375</v>
      </c>
    </row>
    <row r="138" spans="1:16" x14ac:dyDescent="0.3">
      <c r="A138" s="30" t="s">
        <v>399</v>
      </c>
      <c r="B138" s="31" t="s">
        <v>348</v>
      </c>
      <c r="C138" s="31" t="s">
        <v>692</v>
      </c>
      <c r="D138" s="31" t="s">
        <v>693</v>
      </c>
      <c r="E138" s="31">
        <v>387840</v>
      </c>
      <c r="F138" s="31">
        <v>432550</v>
      </c>
      <c r="G138" s="31">
        <v>44710</v>
      </c>
      <c r="H138" s="32">
        <v>0.10336377300000001</v>
      </c>
      <c r="J138" s="49" t="s">
        <v>684</v>
      </c>
      <c r="K138" s="49" t="s">
        <v>399</v>
      </c>
      <c r="L138" s="49" t="s">
        <v>321</v>
      </c>
      <c r="M138" s="49">
        <v>35.82</v>
      </c>
      <c r="N138" s="49">
        <v>34.56</v>
      </c>
      <c r="O138" s="49">
        <v>1.26</v>
      </c>
      <c r="P138" s="49">
        <v>3.5200000000000002E-2</v>
      </c>
    </row>
    <row r="139" spans="1:16" x14ac:dyDescent="0.3">
      <c r="A139" s="30" t="s">
        <v>399</v>
      </c>
      <c r="B139" s="31" t="s">
        <v>349</v>
      </c>
      <c r="C139" s="31" t="s">
        <v>694</v>
      </c>
      <c r="D139" s="31" t="s">
        <v>695</v>
      </c>
      <c r="E139" s="31">
        <v>128174</v>
      </c>
      <c r="F139" s="31">
        <v>138020</v>
      </c>
      <c r="G139" s="31">
        <v>9846</v>
      </c>
      <c r="H139" s="32">
        <v>7.1337487300000002E-2</v>
      </c>
      <c r="J139" s="49" t="s">
        <v>686</v>
      </c>
      <c r="K139" s="49" t="s">
        <v>399</v>
      </c>
      <c r="L139" s="49" t="s">
        <v>322</v>
      </c>
      <c r="M139" s="49">
        <v>44.43</v>
      </c>
      <c r="N139" s="49">
        <v>40.548999999999999</v>
      </c>
      <c r="O139" s="49">
        <v>3.8809999999999998</v>
      </c>
      <c r="P139" s="49">
        <v>8.7400000000000005E-2</v>
      </c>
    </row>
    <row r="140" spans="1:16" x14ac:dyDescent="0.3">
      <c r="A140" s="30" t="s">
        <v>399</v>
      </c>
      <c r="B140" s="31" t="s">
        <v>350</v>
      </c>
      <c r="C140" s="31" t="s">
        <v>696</v>
      </c>
      <c r="D140" s="31" t="s">
        <v>697</v>
      </c>
      <c r="E140" s="31">
        <v>130655</v>
      </c>
      <c r="F140" s="31">
        <v>136000</v>
      </c>
      <c r="G140" s="31">
        <v>5345</v>
      </c>
      <c r="H140" s="32">
        <v>3.9301470599999999E-2</v>
      </c>
      <c r="J140" s="49" t="s">
        <v>688</v>
      </c>
      <c r="K140" s="49" t="s">
        <v>399</v>
      </c>
      <c r="L140" s="49" t="s">
        <v>112</v>
      </c>
      <c r="M140" s="49">
        <v>53.66</v>
      </c>
      <c r="N140" s="49">
        <v>39.526000000000003</v>
      </c>
      <c r="O140" s="49">
        <v>14.134</v>
      </c>
      <c r="P140" s="49">
        <v>0.26340000000000002</v>
      </c>
    </row>
    <row r="141" spans="1:16" x14ac:dyDescent="0.3">
      <c r="A141" s="30" t="s">
        <v>399</v>
      </c>
      <c r="B141" s="31" t="s">
        <v>351</v>
      </c>
      <c r="C141" s="31" t="s">
        <v>698</v>
      </c>
      <c r="D141" s="31" t="s">
        <v>699</v>
      </c>
      <c r="E141" s="31">
        <v>123442</v>
      </c>
      <c r="F141" s="31">
        <v>130270</v>
      </c>
      <c r="G141" s="31">
        <v>6828</v>
      </c>
      <c r="H141" s="32">
        <v>5.2414216600000001E-2</v>
      </c>
      <c r="J141" s="49" t="s">
        <v>690</v>
      </c>
      <c r="K141" s="49" t="s">
        <v>399</v>
      </c>
      <c r="L141" s="49" t="s">
        <v>323</v>
      </c>
      <c r="M141" s="49">
        <v>46.03</v>
      </c>
      <c r="N141" s="49">
        <v>39.277000000000001</v>
      </c>
      <c r="O141" s="49">
        <v>6.7530000000000001</v>
      </c>
      <c r="P141" s="49">
        <v>0.1467</v>
      </c>
    </row>
    <row r="142" spans="1:16" x14ac:dyDescent="0.3">
      <c r="A142" s="30" t="s">
        <v>399</v>
      </c>
      <c r="B142" s="31" t="s">
        <v>352</v>
      </c>
      <c r="C142" s="31" t="s">
        <v>700</v>
      </c>
      <c r="D142" s="31" t="s">
        <v>701</v>
      </c>
      <c r="E142" s="31">
        <v>82739</v>
      </c>
      <c r="F142" s="31">
        <v>89770</v>
      </c>
      <c r="G142" s="31">
        <v>7031</v>
      </c>
      <c r="H142" s="32">
        <v>7.8322379400000003E-2</v>
      </c>
      <c r="J142" s="49" t="s">
        <v>692</v>
      </c>
      <c r="K142" s="49" t="s">
        <v>399</v>
      </c>
      <c r="L142" s="49" t="s">
        <v>348</v>
      </c>
      <c r="M142" s="49">
        <v>432.55</v>
      </c>
      <c r="N142" s="49">
        <v>386.45299999999997</v>
      </c>
      <c r="O142" s="49">
        <v>46.097000000000001</v>
      </c>
      <c r="P142" s="49">
        <v>0.1066</v>
      </c>
    </row>
    <row r="143" spans="1:16" x14ac:dyDescent="0.3">
      <c r="A143" s="30" t="s">
        <v>399</v>
      </c>
      <c r="B143" s="31" t="s">
        <v>353</v>
      </c>
      <c r="C143" s="31" t="s">
        <v>702</v>
      </c>
      <c r="D143" s="31" t="s">
        <v>703</v>
      </c>
      <c r="E143" s="31">
        <v>106209</v>
      </c>
      <c r="F143" s="31">
        <v>113180</v>
      </c>
      <c r="G143" s="31">
        <v>6971</v>
      </c>
      <c r="H143" s="32">
        <v>6.1592154099999998E-2</v>
      </c>
      <c r="J143" s="49" t="s">
        <v>694</v>
      </c>
      <c r="K143" s="49" t="s">
        <v>399</v>
      </c>
      <c r="L143" s="49" t="s">
        <v>349</v>
      </c>
      <c r="M143" s="49">
        <v>138.02000000000001</v>
      </c>
      <c r="N143" s="49">
        <v>127.867</v>
      </c>
      <c r="O143" s="49">
        <v>10.153</v>
      </c>
      <c r="P143" s="49">
        <v>7.3599999999999999E-2</v>
      </c>
    </row>
    <row r="144" spans="1:16" x14ac:dyDescent="0.3">
      <c r="A144" s="30" t="s">
        <v>399</v>
      </c>
      <c r="B144" s="31" t="s">
        <v>354</v>
      </c>
      <c r="C144" s="31" t="s">
        <v>704</v>
      </c>
      <c r="D144" s="31" t="s">
        <v>705</v>
      </c>
      <c r="E144" s="31">
        <v>98028</v>
      </c>
      <c r="F144" s="31">
        <v>107560</v>
      </c>
      <c r="G144" s="31">
        <v>9532</v>
      </c>
      <c r="H144" s="32">
        <v>8.8620304900000002E-2</v>
      </c>
      <c r="J144" s="49" t="s">
        <v>696</v>
      </c>
      <c r="K144" s="49" t="s">
        <v>399</v>
      </c>
      <c r="L144" s="49" t="s">
        <v>350</v>
      </c>
      <c r="M144" s="49">
        <v>136</v>
      </c>
      <c r="N144" s="49">
        <v>130.26599999999999</v>
      </c>
      <c r="O144" s="49">
        <v>5.734</v>
      </c>
      <c r="P144" s="49">
        <v>4.2200000000000001E-2</v>
      </c>
    </row>
    <row r="145" spans="1:16" x14ac:dyDescent="0.3">
      <c r="A145" s="30" t="s">
        <v>706</v>
      </c>
      <c r="B145" s="31" t="s">
        <v>167</v>
      </c>
      <c r="C145" s="31" t="s">
        <v>707</v>
      </c>
      <c r="D145" s="31" t="s">
        <v>708</v>
      </c>
      <c r="E145" s="31">
        <v>74072</v>
      </c>
      <c r="F145" s="31">
        <v>81190</v>
      </c>
      <c r="G145" s="31">
        <v>7118</v>
      </c>
      <c r="H145" s="32">
        <v>8.7670895400000004E-2</v>
      </c>
      <c r="J145" s="49" t="s">
        <v>698</v>
      </c>
      <c r="K145" s="49" t="s">
        <v>399</v>
      </c>
      <c r="L145" s="49" t="s">
        <v>351</v>
      </c>
      <c r="M145" s="49">
        <v>130.27000000000001</v>
      </c>
      <c r="N145" s="49">
        <v>123.02200000000001</v>
      </c>
      <c r="O145" s="49">
        <v>7.2480000000000002</v>
      </c>
      <c r="P145" s="49">
        <v>5.5599999999999997E-2</v>
      </c>
    </row>
    <row r="146" spans="1:16" x14ac:dyDescent="0.3">
      <c r="A146" s="30" t="s">
        <v>706</v>
      </c>
      <c r="B146" s="31" t="s">
        <v>168</v>
      </c>
      <c r="C146" s="31" t="s">
        <v>709</v>
      </c>
      <c r="D146" s="31" t="s">
        <v>710</v>
      </c>
      <c r="E146" s="31">
        <v>70458</v>
      </c>
      <c r="F146" s="31">
        <v>78810</v>
      </c>
      <c r="G146" s="31">
        <v>8352</v>
      </c>
      <c r="H146" s="32">
        <v>0.1059763989</v>
      </c>
      <c r="J146" s="49" t="s">
        <v>700</v>
      </c>
      <c r="K146" s="49" t="s">
        <v>399</v>
      </c>
      <c r="L146" s="49" t="s">
        <v>352</v>
      </c>
      <c r="M146" s="49">
        <v>89.77</v>
      </c>
      <c r="N146" s="49">
        <v>82.617999999999995</v>
      </c>
      <c r="O146" s="49">
        <v>7.1520000000000001</v>
      </c>
      <c r="P146" s="49">
        <v>7.9699999999999993E-2</v>
      </c>
    </row>
    <row r="147" spans="1:16" x14ac:dyDescent="0.3">
      <c r="A147" s="30" t="s">
        <v>706</v>
      </c>
      <c r="B147" s="31" t="s">
        <v>169</v>
      </c>
      <c r="C147" s="31" t="s">
        <v>711</v>
      </c>
      <c r="D147" s="31" t="s">
        <v>712</v>
      </c>
      <c r="E147" s="31">
        <v>72714</v>
      </c>
      <c r="F147" s="31">
        <v>79610</v>
      </c>
      <c r="G147" s="31">
        <v>6896</v>
      </c>
      <c r="H147" s="32">
        <v>8.6622283600000002E-2</v>
      </c>
      <c r="J147" s="49" t="s">
        <v>702</v>
      </c>
      <c r="K147" s="49" t="s">
        <v>399</v>
      </c>
      <c r="L147" s="49" t="s">
        <v>353</v>
      </c>
      <c r="M147" s="49">
        <v>113.18</v>
      </c>
      <c r="N147" s="49">
        <v>105.852</v>
      </c>
      <c r="O147" s="49">
        <v>7.3280000000000003</v>
      </c>
      <c r="P147" s="49">
        <v>6.4699999999999994E-2</v>
      </c>
    </row>
    <row r="148" spans="1:16" x14ac:dyDescent="0.3">
      <c r="A148" s="30" t="s">
        <v>706</v>
      </c>
      <c r="B148" s="31" t="s">
        <v>170</v>
      </c>
      <c r="C148" s="31" t="s">
        <v>713</v>
      </c>
      <c r="D148" s="31" t="s">
        <v>714</v>
      </c>
      <c r="E148" s="31">
        <v>57011</v>
      </c>
      <c r="F148" s="31">
        <v>65450</v>
      </c>
      <c r="G148" s="31">
        <v>8439</v>
      </c>
      <c r="H148" s="32">
        <v>0.12893812069999999</v>
      </c>
      <c r="J148" s="49" t="s">
        <v>704</v>
      </c>
      <c r="K148" s="49" t="s">
        <v>399</v>
      </c>
      <c r="L148" s="49" t="s">
        <v>354</v>
      </c>
      <c r="M148" s="49">
        <v>107.56</v>
      </c>
      <c r="N148" s="49">
        <v>97.68</v>
      </c>
      <c r="O148" s="49">
        <v>9.8800000000000008</v>
      </c>
      <c r="P148" s="49">
        <v>9.1899999999999996E-2</v>
      </c>
    </row>
    <row r="149" spans="1:16" x14ac:dyDescent="0.3">
      <c r="A149" s="30" t="s">
        <v>706</v>
      </c>
      <c r="B149" s="31" t="s">
        <v>185</v>
      </c>
      <c r="C149" s="31" t="s">
        <v>715</v>
      </c>
      <c r="D149" s="31" t="s">
        <v>716</v>
      </c>
      <c r="E149" s="31">
        <v>59277</v>
      </c>
      <c r="F149" s="31">
        <v>70360</v>
      </c>
      <c r="G149" s="31">
        <v>11083</v>
      </c>
      <c r="H149" s="32">
        <v>0.1575184764</v>
      </c>
      <c r="J149" s="49" t="s">
        <v>707</v>
      </c>
      <c r="K149" s="49" t="s">
        <v>706</v>
      </c>
      <c r="L149" s="49" t="s">
        <v>167</v>
      </c>
      <c r="M149" s="49">
        <v>81.19</v>
      </c>
      <c r="N149" s="49">
        <v>73.846000000000004</v>
      </c>
      <c r="O149" s="49">
        <v>7.3440000000000003</v>
      </c>
      <c r="P149" s="49">
        <v>9.0499999999999997E-2</v>
      </c>
    </row>
    <row r="150" spans="1:16" x14ac:dyDescent="0.3">
      <c r="A150" s="30" t="s">
        <v>706</v>
      </c>
      <c r="B150" s="31" t="s">
        <v>186</v>
      </c>
      <c r="C150" s="31" t="s">
        <v>717</v>
      </c>
      <c r="D150" s="31" t="s">
        <v>718</v>
      </c>
      <c r="E150" s="31">
        <v>99847</v>
      </c>
      <c r="F150" s="31">
        <v>113420</v>
      </c>
      <c r="G150" s="31">
        <v>13573</v>
      </c>
      <c r="H150" s="32">
        <v>0.11967025219999999</v>
      </c>
      <c r="J150" s="49" t="s">
        <v>709</v>
      </c>
      <c r="K150" s="49" t="s">
        <v>706</v>
      </c>
      <c r="L150" s="49" t="s">
        <v>168</v>
      </c>
      <c r="M150" s="49">
        <v>78.81</v>
      </c>
      <c r="N150" s="49">
        <v>70.275999999999996</v>
      </c>
      <c r="O150" s="49">
        <v>8.5340000000000007</v>
      </c>
      <c r="P150" s="49">
        <v>0.10829999999999999</v>
      </c>
    </row>
    <row r="151" spans="1:16" x14ac:dyDescent="0.3">
      <c r="A151" s="30" t="s">
        <v>706</v>
      </c>
      <c r="B151" s="31" t="s">
        <v>191</v>
      </c>
      <c r="C151" s="31" t="s">
        <v>719</v>
      </c>
      <c r="D151" s="31" t="s">
        <v>720</v>
      </c>
      <c r="E151" s="31">
        <v>45003</v>
      </c>
      <c r="F151" s="31">
        <v>53060</v>
      </c>
      <c r="G151" s="31">
        <v>8057</v>
      </c>
      <c r="H151" s="32">
        <v>0.1518469657</v>
      </c>
      <c r="J151" s="49" t="s">
        <v>711</v>
      </c>
      <c r="K151" s="49" t="s">
        <v>706</v>
      </c>
      <c r="L151" s="49" t="s">
        <v>1297</v>
      </c>
      <c r="M151" s="49">
        <v>79.61</v>
      </c>
      <c r="N151" s="49">
        <v>72.513999999999996</v>
      </c>
      <c r="O151" s="49">
        <v>7.0960000000000001</v>
      </c>
      <c r="P151" s="49">
        <v>8.9099999999999999E-2</v>
      </c>
    </row>
    <row r="152" spans="1:16" x14ac:dyDescent="0.3">
      <c r="A152" s="30" t="s">
        <v>706</v>
      </c>
      <c r="B152" s="31" t="s">
        <v>39</v>
      </c>
      <c r="C152" s="31" t="s">
        <v>721</v>
      </c>
      <c r="D152" s="31" t="s">
        <v>722</v>
      </c>
      <c r="E152" s="31">
        <v>24990</v>
      </c>
      <c r="F152" s="31">
        <v>36700</v>
      </c>
      <c r="G152" s="31">
        <v>11710</v>
      </c>
      <c r="H152" s="32">
        <v>0.31907356949999999</v>
      </c>
      <c r="J152" s="49" t="s">
        <v>713</v>
      </c>
      <c r="K152" s="49" t="s">
        <v>706</v>
      </c>
      <c r="L152" s="49" t="s">
        <v>170</v>
      </c>
      <c r="M152" s="49">
        <v>65.45</v>
      </c>
      <c r="N152" s="49">
        <v>56.933</v>
      </c>
      <c r="O152" s="49">
        <v>8.5169999999999995</v>
      </c>
      <c r="P152" s="49">
        <v>0.13009999999999999</v>
      </c>
    </row>
    <row r="153" spans="1:16" x14ac:dyDescent="0.3">
      <c r="A153" s="30" t="s">
        <v>706</v>
      </c>
      <c r="B153" s="31" t="s">
        <v>192</v>
      </c>
      <c r="C153" s="31" t="s">
        <v>723</v>
      </c>
      <c r="D153" s="31" t="s">
        <v>724</v>
      </c>
      <c r="E153" s="31">
        <v>33733</v>
      </c>
      <c r="F153" s="31">
        <v>43730</v>
      </c>
      <c r="G153" s="31">
        <v>9997</v>
      </c>
      <c r="H153" s="32">
        <v>0.22860736340000001</v>
      </c>
      <c r="J153" s="49" t="s">
        <v>715</v>
      </c>
      <c r="K153" s="49" t="s">
        <v>706</v>
      </c>
      <c r="L153" s="49" t="s">
        <v>185</v>
      </c>
      <c r="M153" s="49">
        <v>70.36</v>
      </c>
      <c r="N153" s="49">
        <v>58.984000000000002</v>
      </c>
      <c r="O153" s="49">
        <v>11.375999999999999</v>
      </c>
      <c r="P153" s="49">
        <v>0.16170000000000001</v>
      </c>
    </row>
    <row r="154" spans="1:16" x14ac:dyDescent="0.3">
      <c r="A154" s="30" t="s">
        <v>706</v>
      </c>
      <c r="B154" s="31" t="s">
        <v>193</v>
      </c>
      <c r="C154" s="31" t="s">
        <v>725</v>
      </c>
      <c r="D154" s="31" t="s">
        <v>726</v>
      </c>
      <c r="E154" s="31">
        <v>62186</v>
      </c>
      <c r="F154" s="31">
        <v>74590</v>
      </c>
      <c r="G154" s="31">
        <v>12404</v>
      </c>
      <c r="H154" s="32">
        <v>0.1662957501</v>
      </c>
      <c r="J154" s="49" t="s">
        <v>717</v>
      </c>
      <c r="K154" s="49" t="s">
        <v>706</v>
      </c>
      <c r="L154" s="49" t="s">
        <v>186</v>
      </c>
      <c r="M154" s="49">
        <v>113.42</v>
      </c>
      <c r="N154" s="49">
        <v>99.584999999999994</v>
      </c>
      <c r="O154" s="49">
        <v>13.835000000000001</v>
      </c>
      <c r="P154" s="49">
        <v>0.122</v>
      </c>
    </row>
    <row r="155" spans="1:16" x14ac:dyDescent="0.3">
      <c r="A155" s="30" t="s">
        <v>706</v>
      </c>
      <c r="B155" s="31" t="s">
        <v>88</v>
      </c>
      <c r="C155" s="31" t="s">
        <v>727</v>
      </c>
      <c r="D155" s="31" t="s">
        <v>728</v>
      </c>
      <c r="E155" s="31">
        <v>44961</v>
      </c>
      <c r="F155" s="31">
        <v>64320</v>
      </c>
      <c r="G155" s="31">
        <v>19359</v>
      </c>
      <c r="H155" s="32">
        <v>0.30097947759999999</v>
      </c>
      <c r="J155" s="49" t="s">
        <v>719</v>
      </c>
      <c r="K155" s="49" t="s">
        <v>706</v>
      </c>
      <c r="L155" s="49" t="s">
        <v>191</v>
      </c>
      <c r="M155" s="49">
        <v>53.06</v>
      </c>
      <c r="N155" s="49">
        <v>44.887999999999998</v>
      </c>
      <c r="O155" s="49">
        <v>8.1720000000000006</v>
      </c>
      <c r="P155" s="49">
        <v>0.154</v>
      </c>
    </row>
    <row r="156" spans="1:16" x14ac:dyDescent="0.3">
      <c r="A156" s="30" t="s">
        <v>706</v>
      </c>
      <c r="B156" s="31" t="s">
        <v>212</v>
      </c>
      <c r="C156" s="31" t="s">
        <v>729</v>
      </c>
      <c r="D156" s="31" t="s">
        <v>730</v>
      </c>
      <c r="E156" s="31">
        <v>69838</v>
      </c>
      <c r="F156" s="31">
        <v>76370</v>
      </c>
      <c r="G156" s="31">
        <v>6532</v>
      </c>
      <c r="H156" s="32">
        <v>8.5530967700000002E-2</v>
      </c>
      <c r="J156" s="49" t="s">
        <v>721</v>
      </c>
      <c r="K156" s="49" t="s">
        <v>706</v>
      </c>
      <c r="L156" s="49" t="s">
        <v>39</v>
      </c>
      <c r="M156" s="49">
        <v>36.700000000000003</v>
      </c>
      <c r="N156" s="49">
        <v>24.954000000000001</v>
      </c>
      <c r="O156" s="49">
        <v>11.746</v>
      </c>
      <c r="P156" s="49">
        <v>0.3201</v>
      </c>
    </row>
    <row r="157" spans="1:16" x14ac:dyDescent="0.3">
      <c r="A157" s="30" t="s">
        <v>706</v>
      </c>
      <c r="B157" s="31" t="s">
        <v>27</v>
      </c>
      <c r="C157" s="31" t="s">
        <v>731</v>
      </c>
      <c r="D157" s="31" t="s">
        <v>732</v>
      </c>
      <c r="E157" s="31">
        <v>47172</v>
      </c>
      <c r="F157" s="31">
        <v>63120</v>
      </c>
      <c r="G157" s="31">
        <v>15948</v>
      </c>
      <c r="H157" s="32">
        <v>0.25266159700000002</v>
      </c>
      <c r="J157" s="49" t="s">
        <v>723</v>
      </c>
      <c r="K157" s="49" t="s">
        <v>706</v>
      </c>
      <c r="L157" s="49" t="s">
        <v>192</v>
      </c>
      <c r="M157" s="49">
        <v>43.73</v>
      </c>
      <c r="N157" s="49">
        <v>33.664000000000001</v>
      </c>
      <c r="O157" s="49">
        <v>10.066000000000001</v>
      </c>
      <c r="P157" s="49">
        <v>0.23019999999999999</v>
      </c>
    </row>
    <row r="158" spans="1:16" x14ac:dyDescent="0.3">
      <c r="A158" s="30" t="s">
        <v>706</v>
      </c>
      <c r="B158" s="31" t="s">
        <v>213</v>
      </c>
      <c r="C158" s="31" t="s">
        <v>733</v>
      </c>
      <c r="D158" s="31" t="s">
        <v>734</v>
      </c>
      <c r="E158" s="31">
        <v>29907</v>
      </c>
      <c r="F158" s="31">
        <v>32790</v>
      </c>
      <c r="G158" s="31">
        <v>2883</v>
      </c>
      <c r="H158" s="32">
        <v>8.7923147300000004E-2</v>
      </c>
      <c r="J158" s="49" t="s">
        <v>725</v>
      </c>
      <c r="K158" s="49" t="s">
        <v>706</v>
      </c>
      <c r="L158" s="49" t="s">
        <v>193</v>
      </c>
      <c r="M158" s="49">
        <v>74.59</v>
      </c>
      <c r="N158" s="49">
        <v>62.081000000000003</v>
      </c>
      <c r="O158" s="49">
        <v>12.509</v>
      </c>
      <c r="P158" s="49">
        <v>0.16769999999999999</v>
      </c>
    </row>
    <row r="159" spans="1:16" x14ac:dyDescent="0.3">
      <c r="A159" s="30" t="s">
        <v>706</v>
      </c>
      <c r="B159" s="31" t="s">
        <v>214</v>
      </c>
      <c r="C159" s="31" t="s">
        <v>735</v>
      </c>
      <c r="D159" s="31" t="s">
        <v>736</v>
      </c>
      <c r="E159" s="31">
        <v>34919</v>
      </c>
      <c r="F159" s="31">
        <v>37950</v>
      </c>
      <c r="G159" s="31">
        <v>3031</v>
      </c>
      <c r="H159" s="32">
        <v>7.9868247700000006E-2</v>
      </c>
      <c r="J159" s="49" t="s">
        <v>727</v>
      </c>
      <c r="K159" s="49" t="s">
        <v>706</v>
      </c>
      <c r="L159" s="49" t="s">
        <v>88</v>
      </c>
      <c r="M159" s="49">
        <v>64.319999999999993</v>
      </c>
      <c r="N159" s="49">
        <v>44.874000000000002</v>
      </c>
      <c r="O159" s="49">
        <v>19.446000000000002</v>
      </c>
      <c r="P159" s="49">
        <v>0.30230000000000001</v>
      </c>
    </row>
    <row r="160" spans="1:16" x14ac:dyDescent="0.3">
      <c r="A160" s="30" t="s">
        <v>706</v>
      </c>
      <c r="B160" s="31" t="s">
        <v>215</v>
      </c>
      <c r="C160" s="31" t="s">
        <v>737</v>
      </c>
      <c r="D160" s="31" t="s">
        <v>738</v>
      </c>
      <c r="E160" s="31">
        <v>59205</v>
      </c>
      <c r="F160" s="31">
        <v>72310</v>
      </c>
      <c r="G160" s="31">
        <v>13105</v>
      </c>
      <c r="H160" s="32">
        <v>0.18123357770000001</v>
      </c>
      <c r="J160" s="49" t="s">
        <v>729</v>
      </c>
      <c r="K160" s="49" t="s">
        <v>706</v>
      </c>
      <c r="L160" s="49" t="s">
        <v>212</v>
      </c>
      <c r="M160" s="49">
        <v>76.37</v>
      </c>
      <c r="N160" s="49">
        <v>69.665999999999997</v>
      </c>
      <c r="O160" s="49">
        <v>6.7039999999999997</v>
      </c>
      <c r="P160" s="49">
        <v>8.7800000000000003E-2</v>
      </c>
    </row>
    <row r="161" spans="1:16" x14ac:dyDescent="0.3">
      <c r="A161" s="30" t="s">
        <v>706</v>
      </c>
      <c r="B161" s="31" t="s">
        <v>216</v>
      </c>
      <c r="C161" s="31" t="s">
        <v>739</v>
      </c>
      <c r="D161" s="31" t="s">
        <v>740</v>
      </c>
      <c r="E161" s="31">
        <v>62413</v>
      </c>
      <c r="F161" s="31">
        <v>78380</v>
      </c>
      <c r="G161" s="31">
        <v>15967</v>
      </c>
      <c r="H161" s="32">
        <v>0.20371268179999999</v>
      </c>
      <c r="J161" s="49" t="s">
        <v>731</v>
      </c>
      <c r="K161" s="49" t="s">
        <v>706</v>
      </c>
      <c r="L161" s="49" t="s">
        <v>27</v>
      </c>
      <c r="M161" s="49">
        <v>63.12</v>
      </c>
      <c r="N161" s="49">
        <v>47.07</v>
      </c>
      <c r="O161" s="49">
        <v>16.05</v>
      </c>
      <c r="P161" s="49">
        <v>0.25430000000000003</v>
      </c>
    </row>
    <row r="162" spans="1:16" x14ac:dyDescent="0.3">
      <c r="A162" s="30" t="s">
        <v>706</v>
      </c>
      <c r="B162" s="31" t="s">
        <v>217</v>
      </c>
      <c r="C162" s="31" t="s">
        <v>741</v>
      </c>
      <c r="D162" s="31" t="s">
        <v>742</v>
      </c>
      <c r="E162" s="31">
        <v>47637</v>
      </c>
      <c r="F162" s="31">
        <v>55250</v>
      </c>
      <c r="G162" s="31">
        <v>7613</v>
      </c>
      <c r="H162" s="32">
        <v>0.13779185520000001</v>
      </c>
      <c r="J162" s="49" t="s">
        <v>733</v>
      </c>
      <c r="K162" s="49" t="s">
        <v>706</v>
      </c>
      <c r="L162" s="49" t="s">
        <v>213</v>
      </c>
      <c r="M162" s="49">
        <v>32.79</v>
      </c>
      <c r="N162" s="49">
        <v>29.866</v>
      </c>
      <c r="O162" s="49">
        <v>2.9239999999999999</v>
      </c>
      <c r="P162" s="49">
        <v>8.9200000000000002E-2</v>
      </c>
    </row>
    <row r="163" spans="1:16" x14ac:dyDescent="0.3">
      <c r="A163" s="30" t="s">
        <v>706</v>
      </c>
      <c r="B163" s="31" t="s">
        <v>218</v>
      </c>
      <c r="C163" s="31" t="s">
        <v>743</v>
      </c>
      <c r="D163" s="31" t="s">
        <v>744</v>
      </c>
      <c r="E163" s="31">
        <v>34459</v>
      </c>
      <c r="F163" s="31">
        <v>36350</v>
      </c>
      <c r="G163" s="31">
        <v>1891</v>
      </c>
      <c r="H163" s="32">
        <v>5.2022008299999999E-2</v>
      </c>
      <c r="J163" s="49" t="s">
        <v>735</v>
      </c>
      <c r="K163" s="49" t="s">
        <v>706</v>
      </c>
      <c r="L163" s="49" t="s">
        <v>214</v>
      </c>
      <c r="M163" s="49">
        <v>37.950000000000003</v>
      </c>
      <c r="N163" s="49">
        <v>34.874000000000002</v>
      </c>
      <c r="O163" s="49">
        <v>3.0760000000000001</v>
      </c>
      <c r="P163" s="49">
        <v>8.1100000000000005E-2</v>
      </c>
    </row>
    <row r="164" spans="1:16" x14ac:dyDescent="0.3">
      <c r="A164" s="30" t="s">
        <v>706</v>
      </c>
      <c r="B164" s="31" t="s">
        <v>219</v>
      </c>
      <c r="C164" s="31" t="s">
        <v>745</v>
      </c>
      <c r="D164" s="31" t="s">
        <v>746</v>
      </c>
      <c r="E164" s="31">
        <v>16494</v>
      </c>
      <c r="F164" s="31">
        <v>27220</v>
      </c>
      <c r="G164" s="31">
        <v>10726</v>
      </c>
      <c r="H164" s="32">
        <v>0.39404849380000001</v>
      </c>
      <c r="J164" s="49" t="s">
        <v>737</v>
      </c>
      <c r="K164" s="49" t="s">
        <v>706</v>
      </c>
      <c r="L164" s="49" t="s">
        <v>215</v>
      </c>
      <c r="M164" s="49">
        <v>72.31</v>
      </c>
      <c r="N164" s="49">
        <v>59.076000000000001</v>
      </c>
      <c r="O164" s="49">
        <v>13.234</v>
      </c>
      <c r="P164" s="49">
        <v>0.183</v>
      </c>
    </row>
    <row r="165" spans="1:16" x14ac:dyDescent="0.3">
      <c r="A165" s="30" t="s">
        <v>706</v>
      </c>
      <c r="B165" s="31" t="s">
        <v>220</v>
      </c>
      <c r="C165" s="31" t="s">
        <v>747</v>
      </c>
      <c r="D165" s="31" t="s">
        <v>748</v>
      </c>
      <c r="E165" s="31">
        <v>31856</v>
      </c>
      <c r="F165" s="31">
        <v>35170</v>
      </c>
      <c r="G165" s="31">
        <v>3314</v>
      </c>
      <c r="H165" s="32">
        <v>9.4228035299999999E-2</v>
      </c>
      <c r="J165" s="49" t="s">
        <v>739</v>
      </c>
      <c r="K165" s="49" t="s">
        <v>706</v>
      </c>
      <c r="L165" s="49" t="s">
        <v>216</v>
      </c>
      <c r="M165" s="49">
        <v>78.38</v>
      </c>
      <c r="N165" s="49">
        <v>62.283999999999999</v>
      </c>
      <c r="O165" s="49">
        <v>16.096</v>
      </c>
      <c r="P165" s="49">
        <v>0.2054</v>
      </c>
    </row>
    <row r="166" spans="1:16" x14ac:dyDescent="0.3">
      <c r="A166" s="30" t="s">
        <v>706</v>
      </c>
      <c r="B166" s="31" t="s">
        <v>221</v>
      </c>
      <c r="C166" s="31" t="s">
        <v>749</v>
      </c>
      <c r="D166" s="31" t="s">
        <v>750</v>
      </c>
      <c r="E166" s="31">
        <v>55511</v>
      </c>
      <c r="F166" s="31">
        <v>68630</v>
      </c>
      <c r="G166" s="31">
        <v>13119</v>
      </c>
      <c r="H166" s="32">
        <v>0.1911554714</v>
      </c>
      <c r="J166" s="49" t="s">
        <v>741</v>
      </c>
      <c r="K166" s="49" t="s">
        <v>706</v>
      </c>
      <c r="L166" s="49" t="s">
        <v>217</v>
      </c>
      <c r="M166" s="49">
        <v>55.25</v>
      </c>
      <c r="N166" s="49">
        <v>47.564</v>
      </c>
      <c r="O166" s="49">
        <v>7.6859999999999999</v>
      </c>
      <c r="P166" s="49">
        <v>0.1391</v>
      </c>
    </row>
    <row r="167" spans="1:16" x14ac:dyDescent="0.3">
      <c r="A167" s="30" t="s">
        <v>706</v>
      </c>
      <c r="B167" s="31" t="s">
        <v>104</v>
      </c>
      <c r="C167" s="31" t="s">
        <v>751</v>
      </c>
      <c r="D167" s="31" t="s">
        <v>752</v>
      </c>
      <c r="E167" s="31">
        <v>23882</v>
      </c>
      <c r="F167" s="31">
        <v>34610</v>
      </c>
      <c r="G167" s="31">
        <v>10728</v>
      </c>
      <c r="H167" s="32">
        <v>0.30996821730000002</v>
      </c>
      <c r="J167" s="49" t="s">
        <v>743</v>
      </c>
      <c r="K167" s="49" t="s">
        <v>706</v>
      </c>
      <c r="L167" s="49" t="s">
        <v>218</v>
      </c>
      <c r="M167" s="49">
        <v>36.35</v>
      </c>
      <c r="N167" s="49">
        <v>34.363</v>
      </c>
      <c r="O167" s="49">
        <v>1.9870000000000001</v>
      </c>
      <c r="P167" s="49">
        <v>5.4699999999999999E-2</v>
      </c>
    </row>
    <row r="168" spans="1:16" x14ac:dyDescent="0.3">
      <c r="A168" s="30" t="s">
        <v>706</v>
      </c>
      <c r="B168" s="31" t="s">
        <v>234</v>
      </c>
      <c r="C168" s="31" t="s">
        <v>753</v>
      </c>
      <c r="D168" s="31" t="s">
        <v>754</v>
      </c>
      <c r="E168" s="31">
        <v>35480</v>
      </c>
      <c r="F168" s="31">
        <v>39890</v>
      </c>
      <c r="G168" s="31">
        <v>4410</v>
      </c>
      <c r="H168" s="32">
        <v>0.1105540236</v>
      </c>
      <c r="J168" s="49" t="s">
        <v>745</v>
      </c>
      <c r="K168" s="49" t="s">
        <v>706</v>
      </c>
      <c r="L168" s="49" t="s">
        <v>219</v>
      </c>
      <c r="M168" s="49">
        <v>27.22</v>
      </c>
      <c r="N168" s="49">
        <v>16.46</v>
      </c>
      <c r="O168" s="49">
        <v>10.76</v>
      </c>
      <c r="P168" s="49">
        <v>0.39529999999999998</v>
      </c>
    </row>
    <row r="169" spans="1:16" x14ac:dyDescent="0.3">
      <c r="A169" s="30" t="s">
        <v>706</v>
      </c>
      <c r="B169" s="31" t="s">
        <v>235</v>
      </c>
      <c r="C169" s="31" t="s">
        <v>755</v>
      </c>
      <c r="D169" s="31" t="s">
        <v>756</v>
      </c>
      <c r="E169" s="31">
        <v>56445</v>
      </c>
      <c r="F169" s="31">
        <v>62190</v>
      </c>
      <c r="G169" s="31">
        <v>5745</v>
      </c>
      <c r="H169" s="32">
        <v>9.2378195900000001E-2</v>
      </c>
      <c r="J169" s="49" t="s">
        <v>747</v>
      </c>
      <c r="K169" s="49" t="s">
        <v>706</v>
      </c>
      <c r="L169" s="49" t="s">
        <v>220</v>
      </c>
      <c r="M169" s="49">
        <v>35.17</v>
      </c>
      <c r="N169" s="49">
        <v>31.802</v>
      </c>
      <c r="O169" s="49">
        <v>3.3679999999999999</v>
      </c>
      <c r="P169" s="49">
        <v>9.5799999999999996E-2</v>
      </c>
    </row>
    <row r="170" spans="1:16" x14ac:dyDescent="0.3">
      <c r="A170" s="30" t="s">
        <v>706</v>
      </c>
      <c r="B170" s="31" t="s">
        <v>236</v>
      </c>
      <c r="C170" s="31" t="s">
        <v>757</v>
      </c>
      <c r="D170" s="31" t="s">
        <v>758</v>
      </c>
      <c r="E170" s="31">
        <v>39198</v>
      </c>
      <c r="F170" s="31">
        <v>42270</v>
      </c>
      <c r="G170" s="31">
        <v>3072</v>
      </c>
      <c r="H170" s="32">
        <v>7.2675656500000005E-2</v>
      </c>
      <c r="J170" s="49" t="s">
        <v>749</v>
      </c>
      <c r="K170" s="49" t="s">
        <v>706</v>
      </c>
      <c r="L170" s="49" t="s">
        <v>221</v>
      </c>
      <c r="M170" s="49">
        <v>68.63</v>
      </c>
      <c r="N170" s="49">
        <v>55.415999999999997</v>
      </c>
      <c r="O170" s="49">
        <v>13.214</v>
      </c>
      <c r="P170" s="49">
        <v>0.1925</v>
      </c>
    </row>
    <row r="171" spans="1:16" x14ac:dyDescent="0.3">
      <c r="A171" s="30" t="s">
        <v>706</v>
      </c>
      <c r="B171" s="31" t="s">
        <v>237</v>
      </c>
      <c r="C171" s="31" t="s">
        <v>759</v>
      </c>
      <c r="D171" s="31" t="s">
        <v>760</v>
      </c>
      <c r="E171" s="31">
        <v>47221</v>
      </c>
      <c r="F171" s="31">
        <v>56330</v>
      </c>
      <c r="G171" s="31">
        <v>9109</v>
      </c>
      <c r="H171" s="32">
        <v>0.16170779339999999</v>
      </c>
      <c r="J171" s="49" t="s">
        <v>751</v>
      </c>
      <c r="K171" s="49" t="s">
        <v>706</v>
      </c>
      <c r="L171" s="49" t="s">
        <v>104</v>
      </c>
      <c r="M171" s="49">
        <v>34.61</v>
      </c>
      <c r="N171" s="49">
        <v>23.795999999999999</v>
      </c>
      <c r="O171" s="49">
        <v>10.814</v>
      </c>
      <c r="P171" s="49">
        <v>0.3125</v>
      </c>
    </row>
    <row r="172" spans="1:16" x14ac:dyDescent="0.3">
      <c r="A172" s="30" t="s">
        <v>706</v>
      </c>
      <c r="B172" s="31" t="s">
        <v>240</v>
      </c>
      <c r="C172" s="31" t="s">
        <v>761</v>
      </c>
      <c r="D172" s="31" t="s">
        <v>762</v>
      </c>
      <c r="E172" s="31">
        <v>34049</v>
      </c>
      <c r="F172" s="31">
        <v>37000</v>
      </c>
      <c r="G172" s="31">
        <v>2951</v>
      </c>
      <c r="H172" s="32">
        <v>7.9756756799999995E-2</v>
      </c>
      <c r="J172" s="49" t="s">
        <v>753</v>
      </c>
      <c r="K172" s="49" t="s">
        <v>706</v>
      </c>
      <c r="L172" s="49" t="s">
        <v>234</v>
      </c>
      <c r="M172" s="49">
        <v>39.89</v>
      </c>
      <c r="N172" s="49">
        <v>35.396000000000001</v>
      </c>
      <c r="O172" s="49">
        <v>4.4939999999999998</v>
      </c>
      <c r="P172" s="49">
        <v>0.11269999999999999</v>
      </c>
    </row>
    <row r="173" spans="1:16" x14ac:dyDescent="0.3">
      <c r="A173" s="30" t="s">
        <v>706</v>
      </c>
      <c r="B173" s="31" t="s">
        <v>241</v>
      </c>
      <c r="C173" s="31" t="s">
        <v>763</v>
      </c>
      <c r="D173" s="31" t="s">
        <v>764</v>
      </c>
      <c r="E173" s="31">
        <v>33822</v>
      </c>
      <c r="F173" s="31">
        <v>38480</v>
      </c>
      <c r="G173" s="31">
        <v>4658</v>
      </c>
      <c r="H173" s="32">
        <v>0.121049896</v>
      </c>
      <c r="J173" s="49" t="s">
        <v>755</v>
      </c>
      <c r="K173" s="49" t="s">
        <v>706</v>
      </c>
      <c r="L173" s="49" t="s">
        <v>235</v>
      </c>
      <c r="M173" s="49">
        <v>62.19</v>
      </c>
      <c r="N173" s="49">
        <v>56.332999999999998</v>
      </c>
      <c r="O173" s="49">
        <v>5.8570000000000002</v>
      </c>
      <c r="P173" s="49">
        <v>9.4200000000000006E-2</v>
      </c>
    </row>
    <row r="174" spans="1:16" x14ac:dyDescent="0.3">
      <c r="A174" s="30" t="s">
        <v>706</v>
      </c>
      <c r="B174" s="31" t="s">
        <v>28</v>
      </c>
      <c r="C174" s="31" t="s">
        <v>765</v>
      </c>
      <c r="D174" s="31" t="s">
        <v>766</v>
      </c>
      <c r="E174" s="31">
        <v>32637</v>
      </c>
      <c r="F174" s="31">
        <v>58890</v>
      </c>
      <c r="G174" s="31">
        <v>26253</v>
      </c>
      <c r="H174" s="32">
        <v>0.44579724910000001</v>
      </c>
      <c r="J174" s="49" t="s">
        <v>757</v>
      </c>
      <c r="K174" s="49" t="s">
        <v>706</v>
      </c>
      <c r="L174" s="49" t="s">
        <v>236</v>
      </c>
      <c r="M174" s="49">
        <v>42.27</v>
      </c>
      <c r="N174" s="49">
        <v>39.14</v>
      </c>
      <c r="O174" s="49">
        <v>3.13</v>
      </c>
      <c r="P174" s="49">
        <v>7.3999999999999996E-2</v>
      </c>
    </row>
    <row r="175" spans="1:16" x14ac:dyDescent="0.3">
      <c r="A175" s="30" t="s">
        <v>706</v>
      </c>
      <c r="B175" s="31" t="s">
        <v>270</v>
      </c>
      <c r="C175" s="31" t="s">
        <v>767</v>
      </c>
      <c r="D175" s="31" t="s">
        <v>768</v>
      </c>
      <c r="E175" s="31">
        <v>42485</v>
      </c>
      <c r="F175" s="31">
        <v>55850</v>
      </c>
      <c r="G175" s="31">
        <v>13365</v>
      </c>
      <c r="H175" s="32">
        <v>0.23930170100000001</v>
      </c>
      <c r="J175" s="49" t="s">
        <v>759</v>
      </c>
      <c r="K175" s="49" t="s">
        <v>706</v>
      </c>
      <c r="L175" s="49" t="s">
        <v>237</v>
      </c>
      <c r="M175" s="49">
        <v>56.33</v>
      </c>
      <c r="N175" s="49">
        <v>47.058</v>
      </c>
      <c r="O175" s="49">
        <v>9.2720000000000002</v>
      </c>
      <c r="P175" s="49">
        <v>0.1646</v>
      </c>
    </row>
    <row r="176" spans="1:16" x14ac:dyDescent="0.3">
      <c r="A176" s="30" t="s">
        <v>706</v>
      </c>
      <c r="B176" s="31" t="s">
        <v>271</v>
      </c>
      <c r="C176" s="31" t="s">
        <v>769</v>
      </c>
      <c r="D176" s="31" t="s">
        <v>770</v>
      </c>
      <c r="E176" s="31">
        <v>32674</v>
      </c>
      <c r="F176" s="31">
        <v>47090</v>
      </c>
      <c r="G176" s="31">
        <v>14416</v>
      </c>
      <c r="H176" s="32">
        <v>0.30613718410000001</v>
      </c>
      <c r="J176" s="49" t="s">
        <v>761</v>
      </c>
      <c r="K176" s="49" t="s">
        <v>706</v>
      </c>
      <c r="L176" s="49" t="s">
        <v>240</v>
      </c>
      <c r="M176" s="49">
        <v>37</v>
      </c>
      <c r="N176" s="49">
        <v>33.991999999999997</v>
      </c>
      <c r="O176" s="49">
        <v>3.008</v>
      </c>
      <c r="P176" s="49">
        <v>8.1299999999999997E-2</v>
      </c>
    </row>
    <row r="177" spans="1:16" x14ac:dyDescent="0.3">
      <c r="A177" s="30" t="s">
        <v>706</v>
      </c>
      <c r="B177" s="31" t="s">
        <v>54</v>
      </c>
      <c r="C177" s="31" t="s">
        <v>771</v>
      </c>
      <c r="D177" s="31" t="s">
        <v>772</v>
      </c>
      <c r="E177" s="31">
        <v>36319</v>
      </c>
      <c r="F177" s="31">
        <v>71650</v>
      </c>
      <c r="G177" s="31">
        <v>35331</v>
      </c>
      <c r="H177" s="32">
        <v>0.49310537329999998</v>
      </c>
      <c r="J177" s="49" t="s">
        <v>763</v>
      </c>
      <c r="K177" s="49" t="s">
        <v>706</v>
      </c>
      <c r="L177" s="49" t="s">
        <v>241</v>
      </c>
      <c r="M177" s="49">
        <v>38.479999999999997</v>
      </c>
      <c r="N177" s="49">
        <v>33.734000000000002</v>
      </c>
      <c r="O177" s="49">
        <v>4.7460000000000004</v>
      </c>
      <c r="P177" s="49">
        <v>0.12330000000000001</v>
      </c>
    </row>
    <row r="178" spans="1:16" x14ac:dyDescent="0.3">
      <c r="A178" s="30" t="s">
        <v>706</v>
      </c>
      <c r="B178" s="31" t="s">
        <v>71</v>
      </c>
      <c r="C178" s="31" t="s">
        <v>773</v>
      </c>
      <c r="D178" s="31" t="s">
        <v>774</v>
      </c>
      <c r="E178" s="31">
        <v>26487</v>
      </c>
      <c r="F178" s="31">
        <v>53380</v>
      </c>
      <c r="G178" s="31">
        <v>26893</v>
      </c>
      <c r="H178" s="32">
        <v>0.50380292240000002</v>
      </c>
      <c r="J178" s="49" t="s">
        <v>765</v>
      </c>
      <c r="K178" s="49" t="s">
        <v>706</v>
      </c>
      <c r="L178" s="49" t="s">
        <v>28</v>
      </c>
      <c r="M178" s="49">
        <v>58.89</v>
      </c>
      <c r="N178" s="49">
        <v>32.57</v>
      </c>
      <c r="O178" s="49">
        <v>26.32</v>
      </c>
      <c r="P178" s="49">
        <v>0.44690000000000002</v>
      </c>
    </row>
    <row r="179" spans="1:16" x14ac:dyDescent="0.3">
      <c r="A179" s="30" t="s">
        <v>706</v>
      </c>
      <c r="B179" s="31" t="s">
        <v>272</v>
      </c>
      <c r="C179" s="31" t="s">
        <v>775</v>
      </c>
      <c r="D179" s="31" t="s">
        <v>776</v>
      </c>
      <c r="E179" s="31">
        <v>58269</v>
      </c>
      <c r="F179" s="31">
        <v>64890</v>
      </c>
      <c r="G179" s="31">
        <v>6621</v>
      </c>
      <c r="H179" s="32">
        <v>0.1020342117</v>
      </c>
      <c r="J179" s="49" t="s">
        <v>767</v>
      </c>
      <c r="K179" s="49" t="s">
        <v>706</v>
      </c>
      <c r="L179" s="49" t="s">
        <v>270</v>
      </c>
      <c r="M179" s="49">
        <v>55.85</v>
      </c>
      <c r="N179" s="49">
        <v>42.442</v>
      </c>
      <c r="O179" s="49">
        <v>13.407999999999999</v>
      </c>
      <c r="P179" s="49">
        <v>0.24010000000000001</v>
      </c>
    </row>
    <row r="180" spans="1:16" x14ac:dyDescent="0.3">
      <c r="A180" s="30" t="s">
        <v>706</v>
      </c>
      <c r="B180" s="31" t="s">
        <v>93</v>
      </c>
      <c r="C180" s="31" t="s">
        <v>777</v>
      </c>
      <c r="D180" s="31" t="s">
        <v>778</v>
      </c>
      <c r="E180" s="31">
        <v>30959</v>
      </c>
      <c r="F180" s="31">
        <v>57770</v>
      </c>
      <c r="G180" s="31">
        <v>26811</v>
      </c>
      <c r="H180" s="32">
        <v>0.46409901329999997</v>
      </c>
      <c r="J180" s="49" t="s">
        <v>769</v>
      </c>
      <c r="K180" s="49" t="s">
        <v>706</v>
      </c>
      <c r="L180" s="49" t="s">
        <v>271</v>
      </c>
      <c r="M180" s="49">
        <v>47.09</v>
      </c>
      <c r="N180" s="49">
        <v>32.576000000000001</v>
      </c>
      <c r="O180" s="49">
        <v>14.513999999999999</v>
      </c>
      <c r="P180" s="49">
        <v>0.30819999999999997</v>
      </c>
    </row>
    <row r="181" spans="1:16" x14ac:dyDescent="0.3">
      <c r="A181" s="30" t="s">
        <v>706</v>
      </c>
      <c r="B181" s="31" t="s">
        <v>25</v>
      </c>
      <c r="C181" s="31" t="s">
        <v>779</v>
      </c>
      <c r="D181" s="31" t="s">
        <v>780</v>
      </c>
      <c r="E181" s="31">
        <v>24616</v>
      </c>
      <c r="F181" s="31">
        <v>39730</v>
      </c>
      <c r="G181" s="31">
        <v>15114</v>
      </c>
      <c r="H181" s="32">
        <v>0.38041782029999999</v>
      </c>
      <c r="J181" s="49" t="s">
        <v>771</v>
      </c>
      <c r="K181" s="49" t="s">
        <v>706</v>
      </c>
      <c r="L181" s="49" t="s">
        <v>54</v>
      </c>
      <c r="M181" s="49">
        <v>71.650000000000006</v>
      </c>
      <c r="N181" s="49">
        <v>36.206000000000003</v>
      </c>
      <c r="O181" s="49">
        <v>35.444000000000003</v>
      </c>
      <c r="P181" s="49">
        <v>0.49469999999999997</v>
      </c>
    </row>
    <row r="182" spans="1:16" x14ac:dyDescent="0.3">
      <c r="A182" s="30" t="s">
        <v>706</v>
      </c>
      <c r="B182" s="31" t="s">
        <v>297</v>
      </c>
      <c r="C182" s="31" t="s">
        <v>781</v>
      </c>
      <c r="D182" s="31" t="s">
        <v>782</v>
      </c>
      <c r="E182" s="31">
        <v>51616</v>
      </c>
      <c r="F182" s="31">
        <v>59890</v>
      </c>
      <c r="G182" s="31">
        <v>8274</v>
      </c>
      <c r="H182" s="32">
        <v>0.13815328099999999</v>
      </c>
      <c r="J182" s="49" t="s">
        <v>773</v>
      </c>
      <c r="K182" s="49" t="s">
        <v>706</v>
      </c>
      <c r="L182" s="49" t="s">
        <v>71</v>
      </c>
      <c r="M182" s="49">
        <v>53.38</v>
      </c>
      <c r="N182" s="49">
        <v>26.416</v>
      </c>
      <c r="O182" s="49">
        <v>26.963999999999999</v>
      </c>
      <c r="P182" s="49">
        <v>0.50509999999999999</v>
      </c>
    </row>
    <row r="183" spans="1:16" x14ac:dyDescent="0.3">
      <c r="A183" s="30" t="s">
        <v>706</v>
      </c>
      <c r="B183" s="31" t="s">
        <v>63</v>
      </c>
      <c r="C183" s="31" t="s">
        <v>783</v>
      </c>
      <c r="D183" s="31" t="s">
        <v>784</v>
      </c>
      <c r="E183" s="31">
        <v>19068</v>
      </c>
      <c r="F183" s="31">
        <v>42940</v>
      </c>
      <c r="G183" s="31">
        <v>23872</v>
      </c>
      <c r="H183" s="32">
        <v>0.55593851890000001</v>
      </c>
      <c r="J183" s="49" t="s">
        <v>775</v>
      </c>
      <c r="K183" s="49" t="s">
        <v>706</v>
      </c>
      <c r="L183" s="49" t="s">
        <v>272</v>
      </c>
      <c r="M183" s="49">
        <v>64.89</v>
      </c>
      <c r="N183" s="49">
        <v>58.076000000000001</v>
      </c>
      <c r="O183" s="49">
        <v>6.8140000000000001</v>
      </c>
      <c r="P183" s="49">
        <v>0.105</v>
      </c>
    </row>
    <row r="184" spans="1:16" x14ac:dyDescent="0.3">
      <c r="A184" s="30" t="s">
        <v>706</v>
      </c>
      <c r="B184" s="31" t="s">
        <v>238</v>
      </c>
      <c r="C184" s="31" t="s">
        <v>785</v>
      </c>
      <c r="D184" s="31" t="s">
        <v>786</v>
      </c>
      <c r="E184" s="31">
        <v>55072</v>
      </c>
      <c r="F184" s="31">
        <v>59450</v>
      </c>
      <c r="G184" s="31">
        <v>4378</v>
      </c>
      <c r="H184" s="32">
        <v>7.3641715699999999E-2</v>
      </c>
      <c r="J184" s="49" t="s">
        <v>777</v>
      </c>
      <c r="K184" s="49" t="s">
        <v>706</v>
      </c>
      <c r="L184" s="49" t="s">
        <v>93</v>
      </c>
      <c r="M184" s="49">
        <v>57.77</v>
      </c>
      <c r="N184" s="49">
        <v>30.91</v>
      </c>
      <c r="O184" s="49">
        <v>26.86</v>
      </c>
      <c r="P184" s="49">
        <v>0.46489999999999998</v>
      </c>
    </row>
    <row r="185" spans="1:16" x14ac:dyDescent="0.3">
      <c r="A185" s="30" t="s">
        <v>706</v>
      </c>
      <c r="B185" s="31" t="s">
        <v>242</v>
      </c>
      <c r="C185" s="31" t="s">
        <v>787</v>
      </c>
      <c r="D185" s="31" t="s">
        <v>788</v>
      </c>
      <c r="E185" s="31">
        <v>42834</v>
      </c>
      <c r="F185" s="31">
        <v>46880</v>
      </c>
      <c r="G185" s="31">
        <v>4046</v>
      </c>
      <c r="H185" s="32">
        <v>8.6305460799999997E-2</v>
      </c>
      <c r="J185" s="49" t="s">
        <v>779</v>
      </c>
      <c r="K185" s="49" t="s">
        <v>706</v>
      </c>
      <c r="L185" s="49" t="s">
        <v>25</v>
      </c>
      <c r="M185" s="49">
        <v>39.729999999999997</v>
      </c>
      <c r="N185" s="49">
        <v>24.585999999999999</v>
      </c>
      <c r="O185" s="49">
        <v>15.144</v>
      </c>
      <c r="P185" s="49">
        <v>0.38119999999999998</v>
      </c>
    </row>
    <row r="186" spans="1:16" x14ac:dyDescent="0.3">
      <c r="A186" s="30" t="s">
        <v>706</v>
      </c>
      <c r="B186" s="31" t="s">
        <v>41</v>
      </c>
      <c r="C186" s="31" t="s">
        <v>789</v>
      </c>
      <c r="D186" s="31" t="s">
        <v>790</v>
      </c>
      <c r="E186" s="31">
        <v>48245</v>
      </c>
      <c r="F186" s="31">
        <v>60070</v>
      </c>
      <c r="G186" s="31">
        <v>11825</v>
      </c>
      <c r="H186" s="32">
        <v>0.19685367070000001</v>
      </c>
      <c r="J186" s="49" t="s">
        <v>781</v>
      </c>
      <c r="K186" s="49" t="s">
        <v>706</v>
      </c>
      <c r="L186" s="49" t="s">
        <v>297</v>
      </c>
      <c r="M186" s="49">
        <v>59.89</v>
      </c>
      <c r="N186" s="49">
        <v>51.5</v>
      </c>
      <c r="O186" s="49">
        <v>8.39</v>
      </c>
      <c r="P186" s="49">
        <v>0.1401</v>
      </c>
    </row>
    <row r="187" spans="1:16" x14ac:dyDescent="0.3">
      <c r="A187" s="30" t="s">
        <v>706</v>
      </c>
      <c r="B187" s="31" t="s">
        <v>239</v>
      </c>
      <c r="C187" s="31" t="s">
        <v>791</v>
      </c>
      <c r="D187" s="31" t="s">
        <v>792</v>
      </c>
      <c r="E187" s="31">
        <v>33465</v>
      </c>
      <c r="F187" s="31">
        <v>36290</v>
      </c>
      <c r="G187" s="31">
        <v>2825</v>
      </c>
      <c r="H187" s="32">
        <v>7.7845136400000001E-2</v>
      </c>
      <c r="J187" s="49" t="s">
        <v>783</v>
      </c>
      <c r="K187" s="49" t="s">
        <v>706</v>
      </c>
      <c r="L187" s="49" t="s">
        <v>63</v>
      </c>
      <c r="M187" s="49">
        <v>42.94</v>
      </c>
      <c r="N187" s="49">
        <v>19.04</v>
      </c>
      <c r="O187" s="49">
        <v>23.9</v>
      </c>
      <c r="P187" s="49">
        <v>0.55659999999999998</v>
      </c>
    </row>
    <row r="188" spans="1:16" x14ac:dyDescent="0.3">
      <c r="A188" s="30" t="s">
        <v>706</v>
      </c>
      <c r="B188" s="31" t="s">
        <v>44</v>
      </c>
      <c r="C188" s="31" t="s">
        <v>793</v>
      </c>
      <c r="D188" s="31" t="s">
        <v>794</v>
      </c>
      <c r="E188" s="31">
        <v>86807</v>
      </c>
      <c r="F188" s="31">
        <v>114620</v>
      </c>
      <c r="G188" s="31">
        <v>27813</v>
      </c>
      <c r="H188" s="32">
        <v>0.2426539871</v>
      </c>
      <c r="J188" s="49" t="s">
        <v>785</v>
      </c>
      <c r="K188" s="49" t="s">
        <v>706</v>
      </c>
      <c r="L188" s="49" t="s">
        <v>238</v>
      </c>
      <c r="M188" s="49">
        <v>59.45</v>
      </c>
      <c r="N188" s="49">
        <v>54.994999999999997</v>
      </c>
      <c r="O188" s="49">
        <v>4.4550000000000001</v>
      </c>
      <c r="P188" s="49">
        <v>7.4899999999999994E-2</v>
      </c>
    </row>
    <row r="189" spans="1:16" x14ac:dyDescent="0.3">
      <c r="A189" s="30" t="s">
        <v>706</v>
      </c>
      <c r="B189" s="31" t="s">
        <v>111</v>
      </c>
      <c r="C189" s="31" t="s">
        <v>795</v>
      </c>
      <c r="D189" s="31" t="s">
        <v>796</v>
      </c>
      <c r="E189" s="31">
        <v>51503</v>
      </c>
      <c r="F189" s="31">
        <v>76990</v>
      </c>
      <c r="G189" s="31">
        <v>25487</v>
      </c>
      <c r="H189" s="32">
        <v>0.33104299259999997</v>
      </c>
      <c r="J189" s="49" t="s">
        <v>787</v>
      </c>
      <c r="K189" s="49" t="s">
        <v>706</v>
      </c>
      <c r="L189" s="49" t="s">
        <v>242</v>
      </c>
      <c r="M189" s="49">
        <v>46.88</v>
      </c>
      <c r="N189" s="49">
        <v>42.738</v>
      </c>
      <c r="O189" s="49">
        <v>4.1420000000000003</v>
      </c>
      <c r="P189" s="49">
        <v>8.8400000000000006E-2</v>
      </c>
    </row>
    <row r="190" spans="1:16" x14ac:dyDescent="0.3">
      <c r="A190" s="30" t="s">
        <v>401</v>
      </c>
      <c r="B190" s="31" t="s">
        <v>360</v>
      </c>
      <c r="C190" s="31" t="s">
        <v>797</v>
      </c>
      <c r="D190" s="31" t="s">
        <v>798</v>
      </c>
      <c r="E190" s="31">
        <v>2526</v>
      </c>
      <c r="F190" s="31">
        <v>6790</v>
      </c>
      <c r="G190" s="31">
        <v>4264</v>
      </c>
      <c r="H190" s="32">
        <v>0.62798232700000001</v>
      </c>
      <c r="J190" s="49" t="s">
        <v>789</v>
      </c>
      <c r="K190" s="49" t="s">
        <v>706</v>
      </c>
      <c r="L190" s="49" t="s">
        <v>41</v>
      </c>
      <c r="M190" s="49">
        <v>60.07</v>
      </c>
      <c r="N190" s="49">
        <v>48.146999999999998</v>
      </c>
      <c r="O190" s="49">
        <v>11.923</v>
      </c>
      <c r="P190" s="49">
        <v>0.19850000000000001</v>
      </c>
    </row>
    <row r="191" spans="1:16" x14ac:dyDescent="0.3">
      <c r="A191" s="30" t="s">
        <v>401</v>
      </c>
      <c r="B191" s="31" t="s">
        <v>366</v>
      </c>
      <c r="C191" s="31" t="s">
        <v>799</v>
      </c>
      <c r="D191" s="31" t="s">
        <v>800</v>
      </c>
      <c r="E191" s="31">
        <v>79133</v>
      </c>
      <c r="F191" s="31">
        <v>106380</v>
      </c>
      <c r="G191" s="31">
        <v>27247</v>
      </c>
      <c r="H191" s="32">
        <v>0.25612897159999998</v>
      </c>
      <c r="J191" s="49" t="s">
        <v>791</v>
      </c>
      <c r="K191" s="49" t="s">
        <v>706</v>
      </c>
      <c r="L191" s="49" t="s">
        <v>239</v>
      </c>
      <c r="M191" s="49">
        <v>36.29</v>
      </c>
      <c r="N191" s="49">
        <v>33.405000000000001</v>
      </c>
      <c r="O191" s="49">
        <v>2.8849999999999998</v>
      </c>
      <c r="P191" s="49">
        <v>7.9500000000000001E-2</v>
      </c>
    </row>
    <row r="192" spans="1:16" x14ac:dyDescent="0.3">
      <c r="A192" s="30" t="s">
        <v>401</v>
      </c>
      <c r="B192" s="31" t="s">
        <v>371</v>
      </c>
      <c r="C192" s="31" t="s">
        <v>801</v>
      </c>
      <c r="D192" s="31" t="s">
        <v>802</v>
      </c>
      <c r="E192" s="31">
        <v>91516</v>
      </c>
      <c r="F192" s="31">
        <v>108720</v>
      </c>
      <c r="G192" s="31">
        <v>17204</v>
      </c>
      <c r="H192" s="32">
        <v>0.15824135389999999</v>
      </c>
      <c r="J192" s="49" t="s">
        <v>793</v>
      </c>
      <c r="K192" s="49" t="s">
        <v>706</v>
      </c>
      <c r="L192" s="49" t="s">
        <v>44</v>
      </c>
      <c r="M192" s="49">
        <v>114.62</v>
      </c>
      <c r="N192" s="49">
        <v>86.680999999999997</v>
      </c>
      <c r="O192" s="49">
        <v>27.939</v>
      </c>
      <c r="P192" s="49">
        <v>0.24379999999999999</v>
      </c>
    </row>
    <row r="193" spans="1:16" x14ac:dyDescent="0.3">
      <c r="A193" s="30" t="s">
        <v>401</v>
      </c>
      <c r="B193" s="31" t="s">
        <v>372</v>
      </c>
      <c r="C193" s="31" t="s">
        <v>803</v>
      </c>
      <c r="D193" s="31" t="s">
        <v>804</v>
      </c>
      <c r="E193" s="31">
        <v>74926</v>
      </c>
      <c r="F193" s="31">
        <v>85090</v>
      </c>
      <c r="G193" s="31">
        <v>10164</v>
      </c>
      <c r="H193" s="32">
        <v>0.1194499941</v>
      </c>
      <c r="J193" s="49" t="s">
        <v>795</v>
      </c>
      <c r="K193" s="49" t="s">
        <v>706</v>
      </c>
      <c r="L193" s="49" t="s">
        <v>111</v>
      </c>
      <c r="M193" s="49">
        <v>76.98</v>
      </c>
      <c r="N193" s="49">
        <v>51.348999999999997</v>
      </c>
      <c r="O193" s="49">
        <v>25.631</v>
      </c>
      <c r="P193" s="49">
        <v>0.33300000000000002</v>
      </c>
    </row>
    <row r="194" spans="1:16" x14ac:dyDescent="0.3">
      <c r="A194" s="30" t="s">
        <v>401</v>
      </c>
      <c r="B194" s="31" t="s">
        <v>373</v>
      </c>
      <c r="C194" s="31" t="s">
        <v>805</v>
      </c>
      <c r="D194" s="31" t="s">
        <v>806</v>
      </c>
      <c r="E194" s="31">
        <v>96699</v>
      </c>
      <c r="F194" s="31">
        <v>106510</v>
      </c>
      <c r="G194" s="31">
        <v>9811</v>
      </c>
      <c r="H194" s="32">
        <v>9.2113416599999998E-2</v>
      </c>
      <c r="J194" s="49" t="s">
        <v>797</v>
      </c>
      <c r="K194" s="49" t="s">
        <v>401</v>
      </c>
      <c r="L194" s="49" t="s">
        <v>360</v>
      </c>
      <c r="M194" s="49">
        <v>6.79</v>
      </c>
      <c r="N194" s="49">
        <v>2.3660000000000001</v>
      </c>
      <c r="O194" s="49">
        <v>4.4240000000000004</v>
      </c>
      <c r="P194" s="49">
        <v>0.65149999999999997</v>
      </c>
    </row>
    <row r="195" spans="1:16" x14ac:dyDescent="0.3">
      <c r="A195" s="30" t="s">
        <v>401</v>
      </c>
      <c r="B195" s="31" t="s">
        <v>378</v>
      </c>
      <c r="C195" s="31" t="s">
        <v>807</v>
      </c>
      <c r="D195" s="31" t="s">
        <v>808</v>
      </c>
      <c r="E195" s="31">
        <v>87694</v>
      </c>
      <c r="F195" s="31">
        <v>105360</v>
      </c>
      <c r="G195" s="31">
        <v>17666</v>
      </c>
      <c r="H195" s="32">
        <v>0.16767274109999999</v>
      </c>
      <c r="J195" s="49" t="s">
        <v>799</v>
      </c>
      <c r="K195" s="49" t="s">
        <v>401</v>
      </c>
      <c r="L195" s="49" t="s">
        <v>366</v>
      </c>
      <c r="M195" s="49">
        <v>106.38</v>
      </c>
      <c r="N195" s="49">
        <v>78.694999999999993</v>
      </c>
      <c r="O195" s="49">
        <v>27.684999999999999</v>
      </c>
      <c r="P195" s="49">
        <v>0.26019999999999999</v>
      </c>
    </row>
    <row r="196" spans="1:16" x14ac:dyDescent="0.3">
      <c r="A196" s="30" t="s">
        <v>401</v>
      </c>
      <c r="B196" s="31" t="s">
        <v>379</v>
      </c>
      <c r="C196" s="31" t="s">
        <v>809</v>
      </c>
      <c r="D196" s="31" t="s">
        <v>810</v>
      </c>
      <c r="E196" s="31">
        <v>70160</v>
      </c>
      <c r="F196" s="31">
        <v>88150</v>
      </c>
      <c r="G196" s="31">
        <v>17990</v>
      </c>
      <c r="H196" s="32">
        <v>0.2040839478</v>
      </c>
      <c r="J196" s="49" t="s">
        <v>801</v>
      </c>
      <c r="K196" s="49" t="s">
        <v>401</v>
      </c>
      <c r="L196" s="49" t="s">
        <v>371</v>
      </c>
      <c r="M196" s="49">
        <v>108.72</v>
      </c>
      <c r="N196" s="49">
        <v>91.23</v>
      </c>
      <c r="O196" s="49">
        <v>17.489999999999998</v>
      </c>
      <c r="P196" s="49">
        <v>0.16089999999999999</v>
      </c>
    </row>
    <row r="197" spans="1:16" x14ac:dyDescent="0.3">
      <c r="A197" s="30" t="s">
        <v>401</v>
      </c>
      <c r="B197" s="31" t="s">
        <v>381</v>
      </c>
      <c r="C197" s="31" t="s">
        <v>811</v>
      </c>
      <c r="D197" s="31" t="s">
        <v>812</v>
      </c>
      <c r="E197" s="31">
        <v>119900</v>
      </c>
      <c r="F197" s="31">
        <v>137860</v>
      </c>
      <c r="G197" s="31">
        <v>17960</v>
      </c>
      <c r="H197" s="32">
        <v>0.13027709270000001</v>
      </c>
      <c r="J197" s="49" t="s">
        <v>803</v>
      </c>
      <c r="K197" s="49" t="s">
        <v>401</v>
      </c>
      <c r="L197" s="49" t="s">
        <v>372</v>
      </c>
      <c r="M197" s="49">
        <v>85.09</v>
      </c>
      <c r="N197" s="49">
        <v>74.753</v>
      </c>
      <c r="O197" s="49">
        <v>10.337</v>
      </c>
      <c r="P197" s="49">
        <v>0.1215</v>
      </c>
    </row>
    <row r="198" spans="1:16" x14ac:dyDescent="0.3">
      <c r="A198" s="30" t="s">
        <v>401</v>
      </c>
      <c r="B198" s="31" t="s">
        <v>382</v>
      </c>
      <c r="C198" s="31" t="s">
        <v>813</v>
      </c>
      <c r="D198" s="31" t="s">
        <v>814</v>
      </c>
      <c r="E198" s="31">
        <v>109634</v>
      </c>
      <c r="F198" s="31">
        <v>122130</v>
      </c>
      <c r="G198" s="31">
        <v>12496</v>
      </c>
      <c r="H198" s="32">
        <v>0.102317203</v>
      </c>
      <c r="J198" s="49" t="s">
        <v>805</v>
      </c>
      <c r="K198" s="49" t="s">
        <v>401</v>
      </c>
      <c r="L198" s="49" t="s">
        <v>373</v>
      </c>
      <c r="M198" s="49">
        <v>106.51</v>
      </c>
      <c r="N198" s="49">
        <v>96.388000000000005</v>
      </c>
      <c r="O198" s="49">
        <v>10.122</v>
      </c>
      <c r="P198" s="49">
        <v>9.5000000000000001E-2</v>
      </c>
    </row>
    <row r="199" spans="1:16" x14ac:dyDescent="0.3">
      <c r="A199" s="30" t="s">
        <v>401</v>
      </c>
      <c r="B199" s="31" t="s">
        <v>384</v>
      </c>
      <c r="C199" s="31" t="s">
        <v>815</v>
      </c>
      <c r="D199" s="31" t="s">
        <v>816</v>
      </c>
      <c r="E199" s="31">
        <v>93343</v>
      </c>
      <c r="F199" s="31">
        <v>109690</v>
      </c>
      <c r="G199" s="31">
        <v>16347</v>
      </c>
      <c r="H199" s="32">
        <v>0.14902908200000001</v>
      </c>
      <c r="J199" s="49" t="s">
        <v>807</v>
      </c>
      <c r="K199" s="49" t="s">
        <v>401</v>
      </c>
      <c r="L199" s="49" t="s">
        <v>378</v>
      </c>
      <c r="M199" s="49">
        <v>105.36</v>
      </c>
      <c r="N199" s="49">
        <v>87.218000000000004</v>
      </c>
      <c r="O199" s="49">
        <v>18.141999999999999</v>
      </c>
      <c r="P199" s="49">
        <v>0.17219999999999999</v>
      </c>
    </row>
    <row r="200" spans="1:16" x14ac:dyDescent="0.3">
      <c r="A200" s="30" t="s">
        <v>401</v>
      </c>
      <c r="B200" s="31" t="s">
        <v>387</v>
      </c>
      <c r="C200" s="31" t="s">
        <v>817</v>
      </c>
      <c r="D200" s="31" t="s">
        <v>818</v>
      </c>
      <c r="E200" s="31">
        <v>102039</v>
      </c>
      <c r="F200" s="31">
        <v>132630</v>
      </c>
      <c r="G200" s="31">
        <v>30591</v>
      </c>
      <c r="H200" s="32">
        <v>0.23064917439999999</v>
      </c>
      <c r="J200" s="49" t="s">
        <v>809</v>
      </c>
      <c r="K200" s="49" t="s">
        <v>401</v>
      </c>
      <c r="L200" s="49" t="s">
        <v>379</v>
      </c>
      <c r="M200" s="49">
        <v>88.15</v>
      </c>
      <c r="N200" s="49">
        <v>69.811000000000007</v>
      </c>
      <c r="O200" s="49">
        <v>18.338999999999999</v>
      </c>
      <c r="P200" s="49">
        <v>0.20799999999999999</v>
      </c>
    </row>
    <row r="201" spans="1:16" x14ac:dyDescent="0.3">
      <c r="A201" s="30" t="s">
        <v>401</v>
      </c>
      <c r="B201" s="31" t="s">
        <v>389</v>
      </c>
      <c r="C201" s="31" t="s">
        <v>819</v>
      </c>
      <c r="D201" s="31" t="s">
        <v>820</v>
      </c>
      <c r="E201" s="31">
        <v>77163</v>
      </c>
      <c r="F201" s="31">
        <v>119440</v>
      </c>
      <c r="G201" s="31">
        <v>42277</v>
      </c>
      <c r="H201" s="32">
        <v>0.35396014739999998</v>
      </c>
      <c r="J201" s="49" t="s">
        <v>811</v>
      </c>
      <c r="K201" s="49" t="s">
        <v>401</v>
      </c>
      <c r="L201" s="49" t="s">
        <v>381</v>
      </c>
      <c r="M201" s="49">
        <v>137.86000000000001</v>
      </c>
      <c r="N201" s="49">
        <v>119.64</v>
      </c>
      <c r="O201" s="49">
        <v>18.22</v>
      </c>
      <c r="P201" s="49">
        <v>0.13220000000000001</v>
      </c>
    </row>
    <row r="202" spans="1:16" x14ac:dyDescent="0.3">
      <c r="A202" s="30" t="s">
        <v>401</v>
      </c>
      <c r="B202" s="31" t="s">
        <v>391</v>
      </c>
      <c r="C202" s="31" t="s">
        <v>821</v>
      </c>
      <c r="D202" s="31" t="s">
        <v>822</v>
      </c>
      <c r="E202" s="31">
        <v>120147</v>
      </c>
      <c r="F202" s="31">
        <v>138820</v>
      </c>
      <c r="G202" s="31">
        <v>18673</v>
      </c>
      <c r="H202" s="32">
        <v>0.1345123181</v>
      </c>
      <c r="J202" s="49" t="s">
        <v>813</v>
      </c>
      <c r="K202" s="49" t="s">
        <v>401</v>
      </c>
      <c r="L202" s="49" t="s">
        <v>382</v>
      </c>
      <c r="M202" s="49">
        <v>122.13</v>
      </c>
      <c r="N202" s="49">
        <v>109.39100000000001</v>
      </c>
      <c r="O202" s="49">
        <v>12.739000000000001</v>
      </c>
      <c r="P202" s="49">
        <v>0.1043</v>
      </c>
    </row>
    <row r="203" spans="1:16" x14ac:dyDescent="0.3">
      <c r="A203" s="30" t="s">
        <v>401</v>
      </c>
      <c r="B203" s="31" t="s">
        <v>392</v>
      </c>
      <c r="C203" s="31" t="s">
        <v>823</v>
      </c>
      <c r="D203" s="31" t="s">
        <v>824</v>
      </c>
      <c r="E203" s="31">
        <v>88362</v>
      </c>
      <c r="F203" s="31">
        <v>123650</v>
      </c>
      <c r="G203" s="31">
        <v>35288</v>
      </c>
      <c r="H203" s="32">
        <v>0.28538617059999999</v>
      </c>
      <c r="J203" s="49" t="s">
        <v>815</v>
      </c>
      <c r="K203" s="49" t="s">
        <v>401</v>
      </c>
      <c r="L203" s="49" t="s">
        <v>384</v>
      </c>
      <c r="M203" s="49">
        <v>109.69</v>
      </c>
      <c r="N203" s="49">
        <v>93.131</v>
      </c>
      <c r="O203" s="49">
        <v>16.559000000000001</v>
      </c>
      <c r="P203" s="49">
        <v>0.151</v>
      </c>
    </row>
    <row r="204" spans="1:16" x14ac:dyDescent="0.3">
      <c r="A204" s="30" t="s">
        <v>402</v>
      </c>
      <c r="B204" s="31" t="s">
        <v>361</v>
      </c>
      <c r="C204" s="31" t="s">
        <v>825</v>
      </c>
      <c r="D204" s="31" t="s">
        <v>826</v>
      </c>
      <c r="E204" s="31">
        <v>65719</v>
      </c>
      <c r="F204" s="31">
        <v>73360</v>
      </c>
      <c r="G204" s="31">
        <v>7641</v>
      </c>
      <c r="H204" s="32">
        <v>0.10415757909999999</v>
      </c>
      <c r="J204" s="49" t="s">
        <v>817</v>
      </c>
      <c r="K204" s="49" t="s">
        <v>401</v>
      </c>
      <c r="L204" s="49" t="s">
        <v>387</v>
      </c>
      <c r="M204" s="49">
        <v>132.63</v>
      </c>
      <c r="N204" s="49">
        <v>101.73699999999999</v>
      </c>
      <c r="O204" s="49">
        <v>30.893000000000001</v>
      </c>
      <c r="P204" s="49">
        <v>0.2329</v>
      </c>
    </row>
    <row r="205" spans="1:16" x14ac:dyDescent="0.3">
      <c r="A205" s="30" t="s">
        <v>402</v>
      </c>
      <c r="B205" s="31" t="s">
        <v>362</v>
      </c>
      <c r="C205" s="31" t="s">
        <v>827</v>
      </c>
      <c r="D205" s="31" t="s">
        <v>828</v>
      </c>
      <c r="E205" s="31">
        <v>127251</v>
      </c>
      <c r="F205" s="31">
        <v>144290</v>
      </c>
      <c r="G205" s="31">
        <v>17039</v>
      </c>
      <c r="H205" s="32">
        <v>0.1180885716</v>
      </c>
      <c r="J205" s="49" t="s">
        <v>819</v>
      </c>
      <c r="K205" s="49" t="s">
        <v>401</v>
      </c>
      <c r="L205" s="49" t="s">
        <v>389</v>
      </c>
      <c r="M205" s="49">
        <v>119.44</v>
      </c>
      <c r="N205" s="49">
        <v>76.820999999999998</v>
      </c>
      <c r="O205" s="49">
        <v>42.619</v>
      </c>
      <c r="P205" s="49">
        <v>0.35680000000000001</v>
      </c>
    </row>
    <row r="206" spans="1:16" x14ac:dyDescent="0.3">
      <c r="A206" s="30" t="s">
        <v>402</v>
      </c>
      <c r="B206" s="31" t="s">
        <v>363</v>
      </c>
      <c r="C206" s="31" t="s">
        <v>829</v>
      </c>
      <c r="D206" s="31" t="s">
        <v>830</v>
      </c>
      <c r="E206" s="31">
        <v>89388</v>
      </c>
      <c r="F206" s="31">
        <v>96430</v>
      </c>
      <c r="G206" s="31">
        <v>7042</v>
      </c>
      <c r="H206" s="32">
        <v>7.3027066299999999E-2</v>
      </c>
      <c r="J206" s="49" t="s">
        <v>821</v>
      </c>
      <c r="K206" s="49" t="s">
        <v>401</v>
      </c>
      <c r="L206" s="49" t="s">
        <v>391</v>
      </c>
      <c r="M206" s="49">
        <v>138.82</v>
      </c>
      <c r="N206" s="49">
        <v>119.932</v>
      </c>
      <c r="O206" s="49">
        <v>18.888000000000002</v>
      </c>
      <c r="P206" s="49">
        <v>0.1361</v>
      </c>
    </row>
    <row r="207" spans="1:16" x14ac:dyDescent="0.3">
      <c r="A207" s="30" t="s">
        <v>402</v>
      </c>
      <c r="B207" s="31" t="s">
        <v>364</v>
      </c>
      <c r="C207" s="31" t="s">
        <v>831</v>
      </c>
      <c r="D207" s="31" t="s">
        <v>832</v>
      </c>
      <c r="E207" s="31">
        <v>102824</v>
      </c>
      <c r="F207" s="31">
        <v>114960</v>
      </c>
      <c r="G207" s="31">
        <v>12136</v>
      </c>
      <c r="H207" s="32">
        <v>0.10556715379999999</v>
      </c>
      <c r="J207" s="49" t="s">
        <v>823</v>
      </c>
      <c r="K207" s="49" t="s">
        <v>401</v>
      </c>
      <c r="L207" s="49" t="s">
        <v>392</v>
      </c>
      <c r="M207" s="49">
        <v>123.65</v>
      </c>
      <c r="N207" s="49">
        <v>87.367999999999995</v>
      </c>
      <c r="O207" s="49">
        <v>36.281999999999996</v>
      </c>
      <c r="P207" s="49">
        <v>0.29339999999999999</v>
      </c>
    </row>
    <row r="208" spans="1:16" x14ac:dyDescent="0.3">
      <c r="A208" s="30" t="s">
        <v>402</v>
      </c>
      <c r="B208" s="31" t="s">
        <v>365</v>
      </c>
      <c r="C208" s="31" t="s">
        <v>833</v>
      </c>
      <c r="D208" s="31" t="s">
        <v>834</v>
      </c>
      <c r="E208" s="31">
        <v>130069</v>
      </c>
      <c r="F208" s="31">
        <v>137710</v>
      </c>
      <c r="G208" s="31">
        <v>7641</v>
      </c>
      <c r="H208" s="32">
        <v>5.5486166599999998E-2</v>
      </c>
      <c r="J208" s="49" t="s">
        <v>825</v>
      </c>
      <c r="K208" s="49" t="s">
        <v>402</v>
      </c>
      <c r="L208" s="49" t="s">
        <v>361</v>
      </c>
      <c r="M208" s="49">
        <v>73.36</v>
      </c>
      <c r="N208" s="49">
        <v>65.593000000000004</v>
      </c>
      <c r="O208" s="49">
        <v>7.7670000000000003</v>
      </c>
      <c r="P208" s="49">
        <v>0.10589999999999999</v>
      </c>
    </row>
    <row r="209" spans="1:16" x14ac:dyDescent="0.3">
      <c r="A209" s="30" t="s">
        <v>402</v>
      </c>
      <c r="B209" s="31" t="s">
        <v>367</v>
      </c>
      <c r="C209" s="31" t="s">
        <v>835</v>
      </c>
      <c r="D209" s="31" t="s">
        <v>836</v>
      </c>
      <c r="E209" s="31">
        <v>138879</v>
      </c>
      <c r="F209" s="31">
        <v>150660</v>
      </c>
      <c r="G209" s="31">
        <v>11781</v>
      </c>
      <c r="H209" s="32">
        <v>7.8195937899999998E-2</v>
      </c>
      <c r="J209" s="49" t="s">
        <v>827</v>
      </c>
      <c r="K209" s="49" t="s">
        <v>402</v>
      </c>
      <c r="L209" s="49" t="s">
        <v>362</v>
      </c>
      <c r="M209" s="49">
        <v>144.29</v>
      </c>
      <c r="N209" s="49">
        <v>126.98099999999999</v>
      </c>
      <c r="O209" s="49">
        <v>17.309000000000001</v>
      </c>
      <c r="P209" s="49">
        <v>0.12</v>
      </c>
    </row>
    <row r="210" spans="1:16" x14ac:dyDescent="0.3">
      <c r="A210" s="30" t="s">
        <v>402</v>
      </c>
      <c r="B210" s="31" t="s">
        <v>368</v>
      </c>
      <c r="C210" s="31" t="s">
        <v>837</v>
      </c>
      <c r="D210" s="31" t="s">
        <v>838</v>
      </c>
      <c r="E210" s="31">
        <v>118332</v>
      </c>
      <c r="F210" s="31">
        <v>132240</v>
      </c>
      <c r="G210" s="31">
        <v>13908</v>
      </c>
      <c r="H210" s="32">
        <v>0.1051724138</v>
      </c>
      <c r="J210" s="49" t="s">
        <v>829</v>
      </c>
      <c r="K210" s="49" t="s">
        <v>402</v>
      </c>
      <c r="L210" s="49" t="s">
        <v>363</v>
      </c>
      <c r="M210" s="49">
        <v>96.43</v>
      </c>
      <c r="N210" s="49">
        <v>89.183000000000007</v>
      </c>
      <c r="O210" s="49">
        <v>7.2469999999999999</v>
      </c>
      <c r="P210" s="49">
        <v>7.5200000000000003E-2</v>
      </c>
    </row>
    <row r="211" spans="1:16" x14ac:dyDescent="0.3">
      <c r="A211" s="30" t="s">
        <v>402</v>
      </c>
      <c r="B211" s="31" t="s">
        <v>369</v>
      </c>
      <c r="C211" s="31" t="s">
        <v>839</v>
      </c>
      <c r="D211" s="31" t="s">
        <v>840</v>
      </c>
      <c r="E211" s="31">
        <v>107887</v>
      </c>
      <c r="F211" s="31">
        <v>123030</v>
      </c>
      <c r="G211" s="31">
        <v>15143</v>
      </c>
      <c r="H211" s="32">
        <v>0.1230838007</v>
      </c>
      <c r="J211" s="49" t="s">
        <v>831</v>
      </c>
      <c r="K211" s="49" t="s">
        <v>402</v>
      </c>
      <c r="L211" s="49" t="s">
        <v>364</v>
      </c>
      <c r="M211" s="49">
        <v>114.96</v>
      </c>
      <c r="N211" s="49">
        <v>102.511</v>
      </c>
      <c r="O211" s="49">
        <v>12.449</v>
      </c>
      <c r="P211" s="49">
        <v>0.10829999999999999</v>
      </c>
    </row>
    <row r="212" spans="1:16" x14ac:dyDescent="0.3">
      <c r="A212" s="30" t="s">
        <v>402</v>
      </c>
      <c r="B212" s="31" t="s">
        <v>370</v>
      </c>
      <c r="C212" s="31" t="s">
        <v>841</v>
      </c>
      <c r="D212" s="31" t="s">
        <v>842</v>
      </c>
      <c r="E212" s="31">
        <v>92730</v>
      </c>
      <c r="F212" s="31">
        <v>108780</v>
      </c>
      <c r="G212" s="31">
        <v>16050</v>
      </c>
      <c r="H212" s="32">
        <v>0.1475455047</v>
      </c>
      <c r="J212" s="49" t="s">
        <v>833</v>
      </c>
      <c r="K212" s="49" t="s">
        <v>402</v>
      </c>
      <c r="L212" s="49" t="s">
        <v>365</v>
      </c>
      <c r="M212" s="49">
        <v>137.71</v>
      </c>
      <c r="N212" s="49">
        <v>129.88399999999999</v>
      </c>
      <c r="O212" s="49">
        <v>7.8259999999999996</v>
      </c>
      <c r="P212" s="49">
        <v>5.6800000000000003E-2</v>
      </c>
    </row>
    <row r="213" spans="1:16" x14ac:dyDescent="0.3">
      <c r="A213" s="30" t="s">
        <v>402</v>
      </c>
      <c r="B213" s="31" t="s">
        <v>374</v>
      </c>
      <c r="C213" s="31" t="s">
        <v>843</v>
      </c>
      <c r="D213" s="31" t="s">
        <v>844</v>
      </c>
      <c r="E213" s="31">
        <v>82801</v>
      </c>
      <c r="F213" s="31">
        <v>88320</v>
      </c>
      <c r="G213" s="31">
        <v>5519</v>
      </c>
      <c r="H213" s="32">
        <v>6.2488677499999999E-2</v>
      </c>
      <c r="J213" s="49" t="s">
        <v>835</v>
      </c>
      <c r="K213" s="49" t="s">
        <v>402</v>
      </c>
      <c r="L213" s="49" t="s">
        <v>367</v>
      </c>
      <c r="M213" s="49">
        <v>150.66</v>
      </c>
      <c r="N213" s="49">
        <v>138.59</v>
      </c>
      <c r="O213" s="49">
        <v>12.07</v>
      </c>
      <c r="P213" s="49">
        <v>8.0100000000000005E-2</v>
      </c>
    </row>
    <row r="214" spans="1:16" x14ac:dyDescent="0.3">
      <c r="A214" s="30" t="s">
        <v>402</v>
      </c>
      <c r="B214" s="31" t="s">
        <v>375</v>
      </c>
      <c r="C214" s="31" t="s">
        <v>845</v>
      </c>
      <c r="D214" s="31" t="s">
        <v>846</v>
      </c>
      <c r="E214" s="31">
        <v>96613</v>
      </c>
      <c r="F214" s="31">
        <v>102650</v>
      </c>
      <c r="G214" s="31">
        <v>6037</v>
      </c>
      <c r="H214" s="32">
        <v>5.8811495399999997E-2</v>
      </c>
      <c r="J214" s="49" t="s">
        <v>837</v>
      </c>
      <c r="K214" s="49" t="s">
        <v>402</v>
      </c>
      <c r="L214" s="49" t="s">
        <v>368</v>
      </c>
      <c r="M214" s="49">
        <v>132.24</v>
      </c>
      <c r="N214" s="49">
        <v>117.98</v>
      </c>
      <c r="O214" s="49">
        <v>14.26</v>
      </c>
      <c r="P214" s="49">
        <v>0.10780000000000001</v>
      </c>
    </row>
    <row r="215" spans="1:16" x14ac:dyDescent="0.3">
      <c r="A215" s="30" t="s">
        <v>402</v>
      </c>
      <c r="B215" s="31" t="s">
        <v>376</v>
      </c>
      <c r="C215" s="31" t="s">
        <v>847</v>
      </c>
      <c r="D215" s="31" t="s">
        <v>848</v>
      </c>
      <c r="E215" s="31">
        <v>98019</v>
      </c>
      <c r="F215" s="31">
        <v>108510</v>
      </c>
      <c r="G215" s="31">
        <v>10491</v>
      </c>
      <c r="H215" s="32">
        <v>9.6682333400000001E-2</v>
      </c>
      <c r="J215" s="49" t="s">
        <v>839</v>
      </c>
      <c r="K215" s="49" t="s">
        <v>402</v>
      </c>
      <c r="L215" s="49" t="s">
        <v>369</v>
      </c>
      <c r="M215" s="49">
        <v>123.03</v>
      </c>
      <c r="N215" s="49">
        <v>107.598</v>
      </c>
      <c r="O215" s="49">
        <v>15.432</v>
      </c>
      <c r="P215" s="49">
        <v>0.12540000000000001</v>
      </c>
    </row>
    <row r="216" spans="1:16" x14ac:dyDescent="0.3">
      <c r="A216" s="30" t="s">
        <v>402</v>
      </c>
      <c r="B216" s="31" t="s">
        <v>377</v>
      </c>
      <c r="C216" s="31" t="s">
        <v>849</v>
      </c>
      <c r="D216" s="31" t="s">
        <v>850</v>
      </c>
      <c r="E216" s="31">
        <v>83643</v>
      </c>
      <c r="F216" s="31">
        <v>99120</v>
      </c>
      <c r="G216" s="31">
        <v>15477</v>
      </c>
      <c r="H216" s="32">
        <v>0.15614406780000001</v>
      </c>
      <c r="J216" s="49" t="s">
        <v>841</v>
      </c>
      <c r="K216" s="49" t="s">
        <v>402</v>
      </c>
      <c r="L216" s="49" t="s">
        <v>370</v>
      </c>
      <c r="M216" s="49">
        <v>108.78</v>
      </c>
      <c r="N216" s="49">
        <v>92.576999999999998</v>
      </c>
      <c r="O216" s="49">
        <v>16.202999999999999</v>
      </c>
      <c r="P216" s="49">
        <v>0.14899999999999999</v>
      </c>
    </row>
    <row r="217" spans="1:16" x14ac:dyDescent="0.3">
      <c r="A217" s="30" t="s">
        <v>402</v>
      </c>
      <c r="B217" s="31" t="s">
        <v>380</v>
      </c>
      <c r="C217" s="31" t="s">
        <v>851</v>
      </c>
      <c r="D217" s="31" t="s">
        <v>852</v>
      </c>
      <c r="E217" s="31">
        <v>60097</v>
      </c>
      <c r="F217" s="31">
        <v>65970</v>
      </c>
      <c r="G217" s="31">
        <v>5873</v>
      </c>
      <c r="H217" s="32">
        <v>8.9025314499999994E-2</v>
      </c>
      <c r="J217" s="49" t="s">
        <v>843</v>
      </c>
      <c r="K217" s="49" t="s">
        <v>402</v>
      </c>
      <c r="L217" s="49" t="s">
        <v>374</v>
      </c>
      <c r="M217" s="49">
        <v>88.32</v>
      </c>
      <c r="N217" s="49">
        <v>82.661000000000001</v>
      </c>
      <c r="O217" s="49">
        <v>5.6589999999999998</v>
      </c>
      <c r="P217" s="49">
        <v>6.4100000000000004E-2</v>
      </c>
    </row>
    <row r="218" spans="1:16" x14ac:dyDescent="0.3">
      <c r="A218" s="30" t="s">
        <v>402</v>
      </c>
      <c r="B218" s="31" t="s">
        <v>383</v>
      </c>
      <c r="C218" s="31" t="s">
        <v>853</v>
      </c>
      <c r="D218" s="31" t="s">
        <v>854</v>
      </c>
      <c r="E218" s="31">
        <v>76452</v>
      </c>
      <c r="F218" s="31">
        <v>82820</v>
      </c>
      <c r="G218" s="31">
        <v>6368</v>
      </c>
      <c r="H218" s="32">
        <v>7.6889640199999998E-2</v>
      </c>
      <c r="J218" s="49" t="s">
        <v>845</v>
      </c>
      <c r="K218" s="49" t="s">
        <v>402</v>
      </c>
      <c r="L218" s="49" t="s">
        <v>375</v>
      </c>
      <c r="M218" s="49">
        <v>102.65</v>
      </c>
      <c r="N218" s="49">
        <v>96.492000000000004</v>
      </c>
      <c r="O218" s="49">
        <v>6.1580000000000004</v>
      </c>
      <c r="P218" s="49">
        <v>0.06</v>
      </c>
    </row>
    <row r="219" spans="1:16" x14ac:dyDescent="0.3">
      <c r="A219" s="30" t="s">
        <v>402</v>
      </c>
      <c r="B219" s="31" t="s">
        <v>385</v>
      </c>
      <c r="C219" s="31" t="s">
        <v>855</v>
      </c>
      <c r="D219" s="31" t="s">
        <v>856</v>
      </c>
      <c r="E219" s="31">
        <v>94000</v>
      </c>
      <c r="F219" s="31">
        <v>102220</v>
      </c>
      <c r="G219" s="31">
        <v>8220</v>
      </c>
      <c r="H219" s="32">
        <v>8.0414791599999993E-2</v>
      </c>
      <c r="J219" s="49" t="s">
        <v>847</v>
      </c>
      <c r="K219" s="49" t="s">
        <v>402</v>
      </c>
      <c r="L219" s="49" t="s">
        <v>376</v>
      </c>
      <c r="M219" s="49">
        <v>108.51</v>
      </c>
      <c r="N219" s="49">
        <v>97.769000000000005</v>
      </c>
      <c r="O219" s="49">
        <v>10.741</v>
      </c>
      <c r="P219" s="49">
        <v>9.9000000000000005E-2</v>
      </c>
    </row>
    <row r="220" spans="1:16" x14ac:dyDescent="0.3">
      <c r="A220" s="30" t="s">
        <v>402</v>
      </c>
      <c r="B220" s="31" t="s">
        <v>386</v>
      </c>
      <c r="C220" s="31" t="s">
        <v>857</v>
      </c>
      <c r="D220" s="31" t="s">
        <v>858</v>
      </c>
      <c r="E220" s="31">
        <v>78043</v>
      </c>
      <c r="F220" s="31">
        <v>83080</v>
      </c>
      <c r="G220" s="31">
        <v>5037</v>
      </c>
      <c r="H220" s="32">
        <v>6.0628310099999999E-2</v>
      </c>
      <c r="J220" s="49" t="s">
        <v>849</v>
      </c>
      <c r="K220" s="49" t="s">
        <v>402</v>
      </c>
      <c r="L220" s="49" t="s">
        <v>377</v>
      </c>
      <c r="M220" s="49">
        <v>99.12</v>
      </c>
      <c r="N220" s="49">
        <v>83.391000000000005</v>
      </c>
      <c r="O220" s="49">
        <v>15.728999999999999</v>
      </c>
      <c r="P220" s="49">
        <v>0.15870000000000001</v>
      </c>
    </row>
    <row r="221" spans="1:16" x14ac:dyDescent="0.3">
      <c r="A221" s="30" t="s">
        <v>402</v>
      </c>
      <c r="B221" s="31" t="s">
        <v>388</v>
      </c>
      <c r="C221" s="31" t="s">
        <v>859</v>
      </c>
      <c r="D221" s="31" t="s">
        <v>860</v>
      </c>
      <c r="E221" s="31">
        <v>71782</v>
      </c>
      <c r="F221" s="31">
        <v>81350</v>
      </c>
      <c r="G221" s="31">
        <v>9568</v>
      </c>
      <c r="H221" s="32">
        <v>0.11761524280000001</v>
      </c>
      <c r="J221" s="49" t="s">
        <v>851</v>
      </c>
      <c r="K221" s="49" t="s">
        <v>402</v>
      </c>
      <c r="L221" s="49" t="s">
        <v>380</v>
      </c>
      <c r="M221" s="49">
        <v>65.97</v>
      </c>
      <c r="N221" s="49">
        <v>59.99</v>
      </c>
      <c r="O221" s="49">
        <v>5.98</v>
      </c>
      <c r="P221" s="49">
        <v>9.06E-2</v>
      </c>
    </row>
    <row r="222" spans="1:16" x14ac:dyDescent="0.3">
      <c r="A222" s="30" t="s">
        <v>402</v>
      </c>
      <c r="B222" s="31" t="s">
        <v>390</v>
      </c>
      <c r="C222" s="31" t="s">
        <v>861</v>
      </c>
      <c r="D222" s="31" t="s">
        <v>862</v>
      </c>
      <c r="E222" s="31">
        <v>93077</v>
      </c>
      <c r="F222" s="31">
        <v>101090</v>
      </c>
      <c r="G222" s="31">
        <v>8013</v>
      </c>
      <c r="H222" s="32">
        <v>7.9266000599999997E-2</v>
      </c>
      <c r="J222" s="49" t="s">
        <v>853</v>
      </c>
      <c r="K222" s="49" t="s">
        <v>402</v>
      </c>
      <c r="L222" s="49" t="s">
        <v>383</v>
      </c>
      <c r="M222" s="49">
        <v>82.82</v>
      </c>
      <c r="N222" s="49">
        <v>76.298000000000002</v>
      </c>
      <c r="O222" s="49">
        <v>6.5220000000000002</v>
      </c>
      <c r="P222" s="49">
        <v>7.8700000000000006E-2</v>
      </c>
    </row>
    <row r="223" spans="1:16" x14ac:dyDescent="0.3">
      <c r="A223" s="30" t="s">
        <v>863</v>
      </c>
      <c r="B223" s="31" t="s">
        <v>171</v>
      </c>
      <c r="C223" s="31" t="s">
        <v>864</v>
      </c>
      <c r="D223" s="31" t="s">
        <v>865</v>
      </c>
      <c r="E223" s="31">
        <v>105340</v>
      </c>
      <c r="F223" s="31">
        <v>113040</v>
      </c>
      <c r="G223" s="31">
        <v>7700</v>
      </c>
      <c r="H223" s="32">
        <v>6.8117480499999994E-2</v>
      </c>
      <c r="J223" s="49" t="s">
        <v>855</v>
      </c>
      <c r="K223" s="49" t="s">
        <v>402</v>
      </c>
      <c r="L223" s="49" t="s">
        <v>385</v>
      </c>
      <c r="M223" s="49">
        <v>102.22</v>
      </c>
      <c r="N223" s="49">
        <v>93.870999999999995</v>
      </c>
      <c r="O223" s="49">
        <v>8.3490000000000002</v>
      </c>
      <c r="P223" s="49">
        <v>8.1699999999999995E-2</v>
      </c>
    </row>
    <row r="224" spans="1:16" x14ac:dyDescent="0.3">
      <c r="A224" s="30" t="s">
        <v>863</v>
      </c>
      <c r="B224" s="31" t="s">
        <v>172</v>
      </c>
      <c r="C224" s="31" t="s">
        <v>866</v>
      </c>
      <c r="D224" s="31" t="s">
        <v>867</v>
      </c>
      <c r="E224" s="31">
        <v>42816</v>
      </c>
      <c r="F224" s="31">
        <v>48110</v>
      </c>
      <c r="G224" s="31">
        <v>5294</v>
      </c>
      <c r="H224" s="32">
        <v>0.1100394928</v>
      </c>
      <c r="J224" s="49" t="s">
        <v>857</v>
      </c>
      <c r="K224" s="49" t="s">
        <v>402</v>
      </c>
      <c r="L224" s="49" t="s">
        <v>386</v>
      </c>
      <c r="M224" s="49">
        <v>83.08</v>
      </c>
      <c r="N224" s="49">
        <v>77.875</v>
      </c>
      <c r="O224" s="49">
        <v>5.2050000000000001</v>
      </c>
      <c r="P224" s="49">
        <v>6.2700000000000006E-2</v>
      </c>
    </row>
    <row r="225" spans="1:16" x14ac:dyDescent="0.3">
      <c r="A225" s="30" t="s">
        <v>863</v>
      </c>
      <c r="B225" s="31" t="s">
        <v>173</v>
      </c>
      <c r="C225" s="31" t="s">
        <v>868</v>
      </c>
      <c r="D225" s="31" t="s">
        <v>869</v>
      </c>
      <c r="E225" s="31">
        <v>45538</v>
      </c>
      <c r="F225" s="31">
        <v>66440</v>
      </c>
      <c r="G225" s="31">
        <v>20902</v>
      </c>
      <c r="H225" s="32">
        <v>0.31459963880000003</v>
      </c>
      <c r="J225" s="49" t="s">
        <v>859</v>
      </c>
      <c r="K225" s="49" t="s">
        <v>402</v>
      </c>
      <c r="L225" s="49" t="s">
        <v>388</v>
      </c>
      <c r="M225" s="49">
        <v>81.349999999999994</v>
      </c>
      <c r="N225" s="49">
        <v>71.673000000000002</v>
      </c>
      <c r="O225" s="49">
        <v>9.6769999999999996</v>
      </c>
      <c r="P225" s="49">
        <v>0.11899999999999999</v>
      </c>
    </row>
    <row r="226" spans="1:16" x14ac:dyDescent="0.3">
      <c r="A226" s="30" t="s">
        <v>863</v>
      </c>
      <c r="B226" s="31" t="s">
        <v>174</v>
      </c>
      <c r="C226" s="31" t="s">
        <v>870</v>
      </c>
      <c r="D226" s="31" t="s">
        <v>871</v>
      </c>
      <c r="E226" s="31">
        <v>57371</v>
      </c>
      <c r="F226" s="31">
        <v>68670</v>
      </c>
      <c r="G226" s="31">
        <v>11299</v>
      </c>
      <c r="H226" s="32">
        <v>0.1645405563</v>
      </c>
      <c r="J226" s="49" t="s">
        <v>861</v>
      </c>
      <c r="K226" s="49" t="s">
        <v>402</v>
      </c>
      <c r="L226" s="49" t="s">
        <v>390</v>
      </c>
      <c r="M226" s="49">
        <v>101.09</v>
      </c>
      <c r="N226" s="49">
        <v>92.906000000000006</v>
      </c>
      <c r="O226" s="49">
        <v>8.1839999999999993</v>
      </c>
      <c r="P226" s="49">
        <v>8.1000000000000003E-2</v>
      </c>
    </row>
    <row r="227" spans="1:16" x14ac:dyDescent="0.3">
      <c r="A227" s="30" t="s">
        <v>863</v>
      </c>
      <c r="B227" s="31" t="s">
        <v>175</v>
      </c>
      <c r="C227" s="31" t="s">
        <v>872</v>
      </c>
      <c r="D227" s="31" t="s">
        <v>873</v>
      </c>
      <c r="E227" s="31">
        <v>45034</v>
      </c>
      <c r="F227" s="31">
        <v>51720</v>
      </c>
      <c r="G227" s="31">
        <v>6686</v>
      </c>
      <c r="H227" s="32">
        <v>0.12927300850000001</v>
      </c>
      <c r="J227" s="49" t="s">
        <v>864</v>
      </c>
      <c r="K227" s="49" t="s">
        <v>863</v>
      </c>
      <c r="L227" s="49" t="s">
        <v>171</v>
      </c>
      <c r="M227" s="49">
        <v>113.04</v>
      </c>
      <c r="N227" s="49">
        <v>105.139</v>
      </c>
      <c r="O227" s="49">
        <v>7.9009999999999998</v>
      </c>
      <c r="P227" s="49">
        <v>6.9900000000000004E-2</v>
      </c>
    </row>
    <row r="228" spans="1:16" x14ac:dyDescent="0.3">
      <c r="A228" s="30" t="s">
        <v>863</v>
      </c>
      <c r="B228" s="31" t="s">
        <v>176</v>
      </c>
      <c r="C228" s="31" t="s">
        <v>874</v>
      </c>
      <c r="D228" s="31" t="s">
        <v>875</v>
      </c>
      <c r="E228" s="31">
        <v>54487</v>
      </c>
      <c r="F228" s="31">
        <v>62580</v>
      </c>
      <c r="G228" s="31">
        <v>8093</v>
      </c>
      <c r="H228" s="32">
        <v>0.12932246720000001</v>
      </c>
      <c r="J228" s="49" t="s">
        <v>866</v>
      </c>
      <c r="K228" s="49" t="s">
        <v>863</v>
      </c>
      <c r="L228" s="49" t="s">
        <v>172</v>
      </c>
      <c r="M228" s="49">
        <v>48.11</v>
      </c>
      <c r="N228" s="49">
        <v>42.716999999999999</v>
      </c>
      <c r="O228" s="49">
        <v>5.3929999999999998</v>
      </c>
      <c r="P228" s="49">
        <v>0.11210000000000001</v>
      </c>
    </row>
    <row r="229" spans="1:16" x14ac:dyDescent="0.3">
      <c r="A229" s="30" t="s">
        <v>863</v>
      </c>
      <c r="B229" s="31" t="s">
        <v>177</v>
      </c>
      <c r="C229" s="31" t="s">
        <v>876</v>
      </c>
      <c r="D229" s="31" t="s">
        <v>877</v>
      </c>
      <c r="E229" s="31">
        <v>58474</v>
      </c>
      <c r="F229" s="31">
        <v>64140</v>
      </c>
      <c r="G229" s="31">
        <v>5666</v>
      </c>
      <c r="H229" s="32">
        <v>8.8338010600000003E-2</v>
      </c>
      <c r="J229" s="49" t="s">
        <v>868</v>
      </c>
      <c r="K229" s="49" t="s">
        <v>863</v>
      </c>
      <c r="L229" s="49" t="s">
        <v>173</v>
      </c>
      <c r="M229" s="49">
        <v>66.44</v>
      </c>
      <c r="N229" s="49">
        <v>45.393000000000001</v>
      </c>
      <c r="O229" s="49">
        <v>21.047000000000001</v>
      </c>
      <c r="P229" s="49">
        <v>0.31680000000000003</v>
      </c>
    </row>
    <row r="230" spans="1:16" x14ac:dyDescent="0.3">
      <c r="A230" s="30" t="s">
        <v>863</v>
      </c>
      <c r="B230" s="31" t="s">
        <v>178</v>
      </c>
      <c r="C230" s="31" t="s">
        <v>878</v>
      </c>
      <c r="D230" s="31" t="s">
        <v>879</v>
      </c>
      <c r="E230" s="31">
        <v>97960</v>
      </c>
      <c r="F230" s="31">
        <v>107200</v>
      </c>
      <c r="G230" s="31">
        <v>9240</v>
      </c>
      <c r="H230" s="32">
        <v>8.6194029899999997E-2</v>
      </c>
      <c r="J230" s="49" t="s">
        <v>870</v>
      </c>
      <c r="K230" s="49" t="s">
        <v>863</v>
      </c>
      <c r="L230" s="49" t="s">
        <v>174</v>
      </c>
      <c r="M230" s="49">
        <v>68.67</v>
      </c>
      <c r="N230" s="49">
        <v>57.173999999999999</v>
      </c>
      <c r="O230" s="49">
        <v>11.496</v>
      </c>
      <c r="P230" s="49">
        <v>0.16739999999999999</v>
      </c>
    </row>
    <row r="231" spans="1:16" x14ac:dyDescent="0.3">
      <c r="A231" s="30" t="s">
        <v>863</v>
      </c>
      <c r="B231" s="31" t="s">
        <v>179</v>
      </c>
      <c r="C231" s="31" t="s">
        <v>880</v>
      </c>
      <c r="D231" s="31" t="s">
        <v>881</v>
      </c>
      <c r="E231" s="31">
        <v>109738</v>
      </c>
      <c r="F231" s="31">
        <v>127850</v>
      </c>
      <c r="G231" s="31">
        <v>18112</v>
      </c>
      <c r="H231" s="32">
        <v>0.1416660149</v>
      </c>
      <c r="J231" s="49" t="s">
        <v>872</v>
      </c>
      <c r="K231" s="49" t="s">
        <v>863</v>
      </c>
      <c r="L231" s="49" t="s">
        <v>175</v>
      </c>
      <c r="M231" s="49">
        <v>51.72</v>
      </c>
      <c r="N231" s="49">
        <v>44.848999999999997</v>
      </c>
      <c r="O231" s="49">
        <v>6.8710000000000004</v>
      </c>
      <c r="P231" s="49">
        <v>0.1328</v>
      </c>
    </row>
    <row r="232" spans="1:16" x14ac:dyDescent="0.3">
      <c r="A232" s="30" t="s">
        <v>863</v>
      </c>
      <c r="B232" s="31" t="s">
        <v>180</v>
      </c>
      <c r="C232" s="31" t="s">
        <v>882</v>
      </c>
      <c r="D232" s="31" t="s">
        <v>883</v>
      </c>
      <c r="E232" s="31">
        <v>78925</v>
      </c>
      <c r="F232" s="31">
        <v>89510</v>
      </c>
      <c r="G232" s="31">
        <v>10585</v>
      </c>
      <c r="H232" s="32">
        <v>0.1182549436</v>
      </c>
      <c r="J232" s="49" t="s">
        <v>874</v>
      </c>
      <c r="K232" s="49" t="s">
        <v>863</v>
      </c>
      <c r="L232" s="49" t="s">
        <v>176</v>
      </c>
      <c r="M232" s="49">
        <v>62.58</v>
      </c>
      <c r="N232" s="49">
        <v>54.338000000000001</v>
      </c>
      <c r="O232" s="49">
        <v>8.2420000000000009</v>
      </c>
      <c r="P232" s="49">
        <v>0.13170000000000001</v>
      </c>
    </row>
    <row r="233" spans="1:16" x14ac:dyDescent="0.3">
      <c r="A233" s="30" t="s">
        <v>863</v>
      </c>
      <c r="B233" s="31" t="s">
        <v>181</v>
      </c>
      <c r="C233" s="31" t="s">
        <v>884</v>
      </c>
      <c r="D233" s="31" t="s">
        <v>885</v>
      </c>
      <c r="E233" s="31">
        <v>81000</v>
      </c>
      <c r="F233" s="31">
        <v>103560</v>
      </c>
      <c r="G233" s="31">
        <v>22560</v>
      </c>
      <c r="H233" s="32">
        <v>0.21784472769999999</v>
      </c>
      <c r="J233" s="49" t="s">
        <v>876</v>
      </c>
      <c r="K233" s="49" t="s">
        <v>863</v>
      </c>
      <c r="L233" s="49" t="s">
        <v>177</v>
      </c>
      <c r="M233" s="49">
        <v>64.14</v>
      </c>
      <c r="N233" s="49">
        <v>58.408999999999999</v>
      </c>
      <c r="O233" s="49">
        <v>5.7309999999999999</v>
      </c>
      <c r="P233" s="49">
        <v>8.9399999999999993E-2</v>
      </c>
    </row>
    <row r="234" spans="1:16" x14ac:dyDescent="0.3">
      <c r="A234" s="30" t="s">
        <v>863</v>
      </c>
      <c r="B234" s="31" t="s">
        <v>53</v>
      </c>
      <c r="C234" s="31" t="s">
        <v>886</v>
      </c>
      <c r="D234" s="31" t="s">
        <v>887</v>
      </c>
      <c r="E234" s="31">
        <v>57119</v>
      </c>
      <c r="F234" s="31">
        <v>69760</v>
      </c>
      <c r="G234" s="31">
        <v>12641</v>
      </c>
      <c r="H234" s="32">
        <v>0.18120699539999999</v>
      </c>
      <c r="J234" s="49" t="s">
        <v>878</v>
      </c>
      <c r="K234" s="49" t="s">
        <v>863</v>
      </c>
      <c r="L234" s="49" t="s">
        <v>178</v>
      </c>
      <c r="M234" s="49">
        <v>107.2</v>
      </c>
      <c r="N234" s="49">
        <v>97.27</v>
      </c>
      <c r="O234" s="49">
        <v>9.93</v>
      </c>
      <c r="P234" s="49">
        <v>9.2600000000000002E-2</v>
      </c>
    </row>
    <row r="235" spans="1:16" x14ac:dyDescent="0.3">
      <c r="A235" s="30" t="s">
        <v>863</v>
      </c>
      <c r="B235" s="31" t="s">
        <v>120</v>
      </c>
      <c r="C235" s="31" t="s">
        <v>888</v>
      </c>
      <c r="D235" s="31" t="s">
        <v>889</v>
      </c>
      <c r="E235" s="31">
        <v>180329</v>
      </c>
      <c r="F235" s="31">
        <v>214620</v>
      </c>
      <c r="G235" s="31">
        <v>34291</v>
      </c>
      <c r="H235" s="32">
        <v>0.159775417</v>
      </c>
      <c r="J235" s="49" t="s">
        <v>880</v>
      </c>
      <c r="K235" s="49" t="s">
        <v>863</v>
      </c>
      <c r="L235" s="49" t="s">
        <v>179</v>
      </c>
      <c r="M235" s="49">
        <v>127.85</v>
      </c>
      <c r="N235" s="49">
        <v>109.53</v>
      </c>
      <c r="O235" s="49">
        <v>18.32</v>
      </c>
      <c r="P235" s="49">
        <v>0.14330000000000001</v>
      </c>
    </row>
    <row r="236" spans="1:16" x14ac:dyDescent="0.3">
      <c r="A236" s="30" t="s">
        <v>863</v>
      </c>
      <c r="B236" s="31" t="s">
        <v>210</v>
      </c>
      <c r="C236" s="31" t="s">
        <v>890</v>
      </c>
      <c r="D236" s="31" t="s">
        <v>891</v>
      </c>
      <c r="E236" s="31">
        <v>40831</v>
      </c>
      <c r="F236" s="31">
        <v>48200</v>
      </c>
      <c r="G236" s="31">
        <v>7369</v>
      </c>
      <c r="H236" s="32">
        <v>0.15288381740000001</v>
      </c>
      <c r="J236" s="49" t="s">
        <v>882</v>
      </c>
      <c r="K236" s="49" t="s">
        <v>863</v>
      </c>
      <c r="L236" s="49" t="s">
        <v>180</v>
      </c>
      <c r="M236" s="49">
        <v>89.51</v>
      </c>
      <c r="N236" s="49">
        <v>78.733999999999995</v>
      </c>
      <c r="O236" s="49">
        <v>10.776</v>
      </c>
      <c r="P236" s="49">
        <v>0.12039999999999999</v>
      </c>
    </row>
    <row r="237" spans="1:16" x14ac:dyDescent="0.3">
      <c r="A237" s="30" t="s">
        <v>863</v>
      </c>
      <c r="B237" s="31" t="s">
        <v>211</v>
      </c>
      <c r="C237" s="31" t="s">
        <v>892</v>
      </c>
      <c r="D237" s="31" t="s">
        <v>893</v>
      </c>
      <c r="E237" s="31">
        <v>37133</v>
      </c>
      <c r="F237" s="31">
        <v>42780</v>
      </c>
      <c r="G237" s="31">
        <v>5647</v>
      </c>
      <c r="H237" s="32">
        <v>0.13200093500000001</v>
      </c>
      <c r="J237" s="49" t="s">
        <v>884</v>
      </c>
      <c r="K237" s="49" t="s">
        <v>863</v>
      </c>
      <c r="L237" s="49" t="s">
        <v>181</v>
      </c>
      <c r="M237" s="49">
        <v>103.56</v>
      </c>
      <c r="N237" s="49">
        <v>80.712000000000003</v>
      </c>
      <c r="O237" s="49">
        <v>22.847999999999999</v>
      </c>
      <c r="P237" s="49">
        <v>0.22059999999999999</v>
      </c>
    </row>
    <row r="238" spans="1:16" x14ac:dyDescent="0.3">
      <c r="A238" s="30" t="s">
        <v>863</v>
      </c>
      <c r="B238" s="31" t="s">
        <v>56</v>
      </c>
      <c r="C238" s="31" t="s">
        <v>894</v>
      </c>
      <c r="D238" s="31" t="s">
        <v>895</v>
      </c>
      <c r="E238" s="31">
        <v>36374</v>
      </c>
      <c r="F238" s="31">
        <v>44180</v>
      </c>
      <c r="G238" s="31">
        <v>7806</v>
      </c>
      <c r="H238" s="32">
        <v>0.1766862834</v>
      </c>
      <c r="J238" s="49" t="s">
        <v>886</v>
      </c>
      <c r="K238" s="49" t="s">
        <v>863</v>
      </c>
      <c r="L238" s="49" t="s">
        <v>53</v>
      </c>
      <c r="M238" s="49">
        <v>69.760000000000005</v>
      </c>
      <c r="N238" s="49">
        <v>56.996000000000002</v>
      </c>
      <c r="O238" s="49">
        <v>12.763999999999999</v>
      </c>
      <c r="P238" s="49">
        <v>0.183</v>
      </c>
    </row>
    <row r="239" spans="1:16" x14ac:dyDescent="0.3">
      <c r="A239" s="30" t="s">
        <v>863</v>
      </c>
      <c r="B239" s="31" t="s">
        <v>79</v>
      </c>
      <c r="C239" s="31" t="s">
        <v>896</v>
      </c>
      <c r="D239" s="31" t="s">
        <v>897</v>
      </c>
      <c r="E239" s="31">
        <v>32965</v>
      </c>
      <c r="F239" s="31">
        <v>44260</v>
      </c>
      <c r="G239" s="31">
        <v>11295</v>
      </c>
      <c r="H239" s="32">
        <v>0.25519656569999999</v>
      </c>
      <c r="J239" s="49" t="s">
        <v>888</v>
      </c>
      <c r="K239" s="49" t="s">
        <v>863</v>
      </c>
      <c r="L239" s="49" t="s">
        <v>403</v>
      </c>
      <c r="M239" s="49">
        <v>214.63</v>
      </c>
      <c r="N239" s="49">
        <v>179.97399999999999</v>
      </c>
      <c r="O239" s="49">
        <v>34.655999999999999</v>
      </c>
      <c r="P239" s="49">
        <v>0.1615</v>
      </c>
    </row>
    <row r="240" spans="1:16" x14ac:dyDescent="0.3">
      <c r="A240" s="30" t="s">
        <v>863</v>
      </c>
      <c r="B240" s="31" t="s">
        <v>106</v>
      </c>
      <c r="C240" s="31" t="s">
        <v>898</v>
      </c>
      <c r="D240" s="31" t="s">
        <v>899</v>
      </c>
      <c r="E240" s="31">
        <v>49558</v>
      </c>
      <c r="F240" s="31">
        <v>67420</v>
      </c>
      <c r="G240" s="31">
        <v>17862</v>
      </c>
      <c r="H240" s="32">
        <v>0.2649362207</v>
      </c>
      <c r="J240" s="49" t="s">
        <v>890</v>
      </c>
      <c r="K240" s="49" t="s">
        <v>863</v>
      </c>
      <c r="L240" s="49" t="s">
        <v>210</v>
      </c>
      <c r="M240" s="49">
        <v>48.2</v>
      </c>
      <c r="N240" s="49">
        <v>40.756999999999998</v>
      </c>
      <c r="O240" s="49">
        <v>7.4429999999999996</v>
      </c>
      <c r="P240" s="49">
        <v>0.15440000000000001</v>
      </c>
    </row>
    <row r="241" spans="1:16" x14ac:dyDescent="0.3">
      <c r="A241" s="30" t="s">
        <v>863</v>
      </c>
      <c r="B241" s="31" t="s">
        <v>224</v>
      </c>
      <c r="C241" s="31" t="s">
        <v>900</v>
      </c>
      <c r="D241" s="31" t="s">
        <v>901</v>
      </c>
      <c r="E241" s="31">
        <v>60549</v>
      </c>
      <c r="F241" s="31">
        <v>73070</v>
      </c>
      <c r="G241" s="31">
        <v>12521</v>
      </c>
      <c r="H241" s="32">
        <v>0.1713562337</v>
      </c>
      <c r="J241" s="49" t="s">
        <v>892</v>
      </c>
      <c r="K241" s="49" t="s">
        <v>863</v>
      </c>
      <c r="L241" s="49" t="s">
        <v>211</v>
      </c>
      <c r="M241" s="49">
        <v>42.78</v>
      </c>
      <c r="N241" s="49">
        <v>37.048000000000002</v>
      </c>
      <c r="O241" s="49">
        <v>5.7320000000000002</v>
      </c>
      <c r="P241" s="49">
        <v>0.13400000000000001</v>
      </c>
    </row>
    <row r="242" spans="1:16" x14ac:dyDescent="0.3">
      <c r="A242" s="30" t="s">
        <v>863</v>
      </c>
      <c r="B242" s="31" t="s">
        <v>225</v>
      </c>
      <c r="C242" s="31" t="s">
        <v>902</v>
      </c>
      <c r="D242" s="31" t="s">
        <v>903</v>
      </c>
      <c r="E242" s="31">
        <v>41174</v>
      </c>
      <c r="F242" s="31">
        <v>50580</v>
      </c>
      <c r="G242" s="31">
        <v>9406</v>
      </c>
      <c r="H242" s="32">
        <v>0.18596283120000001</v>
      </c>
      <c r="J242" s="49" t="s">
        <v>894</v>
      </c>
      <c r="K242" s="49" t="s">
        <v>863</v>
      </c>
      <c r="L242" s="49" t="s">
        <v>56</v>
      </c>
      <c r="M242" s="49">
        <v>44.18</v>
      </c>
      <c r="N242" s="49">
        <v>36.305999999999997</v>
      </c>
      <c r="O242" s="49">
        <v>7.8739999999999997</v>
      </c>
      <c r="P242" s="49">
        <v>0.1782</v>
      </c>
    </row>
    <row r="243" spans="1:16" x14ac:dyDescent="0.3">
      <c r="A243" s="30" t="s">
        <v>863</v>
      </c>
      <c r="B243" s="31" t="s">
        <v>226</v>
      </c>
      <c r="C243" s="31" t="s">
        <v>904</v>
      </c>
      <c r="D243" s="31" t="s">
        <v>905</v>
      </c>
      <c r="E243" s="31">
        <v>49489</v>
      </c>
      <c r="F243" s="31">
        <v>53820</v>
      </c>
      <c r="G243" s="31">
        <v>4331</v>
      </c>
      <c r="H243" s="32">
        <v>8.0471943500000004E-2</v>
      </c>
      <c r="J243" s="49" t="s">
        <v>896</v>
      </c>
      <c r="K243" s="49" t="s">
        <v>863</v>
      </c>
      <c r="L243" s="49" t="s">
        <v>79</v>
      </c>
      <c r="M243" s="49">
        <v>44.26</v>
      </c>
      <c r="N243" s="49">
        <v>32.917999999999999</v>
      </c>
      <c r="O243" s="49">
        <v>11.342000000000001</v>
      </c>
      <c r="P243" s="49">
        <v>0.25629999999999997</v>
      </c>
    </row>
    <row r="244" spans="1:16" x14ac:dyDescent="0.3">
      <c r="A244" s="30" t="s">
        <v>863</v>
      </c>
      <c r="B244" s="31" t="s">
        <v>227</v>
      </c>
      <c r="C244" s="31" t="s">
        <v>906</v>
      </c>
      <c r="D244" s="31" t="s">
        <v>907</v>
      </c>
      <c r="E244" s="31">
        <v>45467</v>
      </c>
      <c r="F244" s="31">
        <v>48580</v>
      </c>
      <c r="G244" s="31">
        <v>3113</v>
      </c>
      <c r="H244" s="32">
        <v>6.4079868299999995E-2</v>
      </c>
      <c r="J244" s="49" t="s">
        <v>898</v>
      </c>
      <c r="K244" s="49" t="s">
        <v>863</v>
      </c>
      <c r="L244" s="49" t="s">
        <v>106</v>
      </c>
      <c r="M244" s="49">
        <v>67.42</v>
      </c>
      <c r="N244" s="49">
        <v>49.494</v>
      </c>
      <c r="O244" s="49">
        <v>17.925999999999998</v>
      </c>
      <c r="P244" s="49">
        <v>0.26590000000000003</v>
      </c>
    </row>
    <row r="245" spans="1:16" x14ac:dyDescent="0.3">
      <c r="A245" s="30" t="s">
        <v>863</v>
      </c>
      <c r="B245" s="31" t="s">
        <v>228</v>
      </c>
      <c r="C245" s="31" t="s">
        <v>908</v>
      </c>
      <c r="D245" s="31" t="s">
        <v>909</v>
      </c>
      <c r="E245" s="31">
        <v>31508</v>
      </c>
      <c r="F245" s="31">
        <v>36620</v>
      </c>
      <c r="G245" s="31">
        <v>5112</v>
      </c>
      <c r="H245" s="32">
        <v>0.13959584929999999</v>
      </c>
      <c r="J245" s="49" t="s">
        <v>900</v>
      </c>
      <c r="K245" s="49" t="s">
        <v>863</v>
      </c>
      <c r="L245" s="49" t="s">
        <v>224</v>
      </c>
      <c r="M245" s="49">
        <v>73.069999999999993</v>
      </c>
      <c r="N245" s="49">
        <v>60.451000000000001</v>
      </c>
      <c r="O245" s="49">
        <v>12.619</v>
      </c>
      <c r="P245" s="49">
        <v>0.17269999999999999</v>
      </c>
    </row>
    <row r="246" spans="1:16" x14ac:dyDescent="0.3">
      <c r="A246" s="30" t="s">
        <v>863</v>
      </c>
      <c r="B246" s="31" t="s">
        <v>229</v>
      </c>
      <c r="C246" s="31" t="s">
        <v>910</v>
      </c>
      <c r="D246" s="31" t="s">
        <v>911</v>
      </c>
      <c r="E246" s="31">
        <v>33988</v>
      </c>
      <c r="F246" s="31">
        <v>37550</v>
      </c>
      <c r="G246" s="31">
        <v>3562</v>
      </c>
      <c r="H246" s="32">
        <v>9.4860186400000004E-2</v>
      </c>
      <c r="J246" s="49" t="s">
        <v>902</v>
      </c>
      <c r="K246" s="49" t="s">
        <v>863</v>
      </c>
      <c r="L246" s="49" t="s">
        <v>225</v>
      </c>
      <c r="M246" s="49">
        <v>50.58</v>
      </c>
      <c r="N246" s="49">
        <v>41.091000000000001</v>
      </c>
      <c r="O246" s="49">
        <v>9.4890000000000008</v>
      </c>
      <c r="P246" s="49">
        <v>0.18759999999999999</v>
      </c>
    </row>
    <row r="247" spans="1:16" x14ac:dyDescent="0.3">
      <c r="A247" s="30" t="s">
        <v>863</v>
      </c>
      <c r="B247" s="31" t="s">
        <v>230</v>
      </c>
      <c r="C247" s="31" t="s">
        <v>912</v>
      </c>
      <c r="D247" s="31" t="s">
        <v>913</v>
      </c>
      <c r="E247" s="31">
        <v>50070</v>
      </c>
      <c r="F247" s="31">
        <v>53580</v>
      </c>
      <c r="G247" s="31">
        <v>3510</v>
      </c>
      <c r="H247" s="32">
        <v>6.5509518500000002E-2</v>
      </c>
      <c r="J247" s="49" t="s">
        <v>904</v>
      </c>
      <c r="K247" s="49" t="s">
        <v>863</v>
      </c>
      <c r="L247" s="49" t="s">
        <v>226</v>
      </c>
      <c r="M247" s="49">
        <v>53.82</v>
      </c>
      <c r="N247" s="49">
        <v>49.414999999999999</v>
      </c>
      <c r="O247" s="49">
        <v>4.4050000000000002</v>
      </c>
      <c r="P247" s="49">
        <v>8.1799999999999998E-2</v>
      </c>
    </row>
    <row r="248" spans="1:16" x14ac:dyDescent="0.3">
      <c r="A248" s="30" t="s">
        <v>863</v>
      </c>
      <c r="B248" s="31" t="s">
        <v>65</v>
      </c>
      <c r="C248" s="31" t="s">
        <v>914</v>
      </c>
      <c r="D248" s="31" t="s">
        <v>915</v>
      </c>
      <c r="E248" s="31">
        <v>69292</v>
      </c>
      <c r="F248" s="31">
        <v>80690</v>
      </c>
      <c r="G248" s="31">
        <v>11398</v>
      </c>
      <c r="H248" s="32">
        <v>0.1412566613</v>
      </c>
      <c r="J248" s="49" t="s">
        <v>906</v>
      </c>
      <c r="K248" s="49" t="s">
        <v>863</v>
      </c>
      <c r="L248" s="49" t="s">
        <v>227</v>
      </c>
      <c r="M248" s="49">
        <v>48.58</v>
      </c>
      <c r="N248" s="49">
        <v>45.360999999999997</v>
      </c>
      <c r="O248" s="49">
        <v>3.2189999999999999</v>
      </c>
      <c r="P248" s="49">
        <v>6.6299999999999998E-2</v>
      </c>
    </row>
    <row r="249" spans="1:16" x14ac:dyDescent="0.3">
      <c r="A249" s="30" t="s">
        <v>863</v>
      </c>
      <c r="B249" s="31" t="s">
        <v>231</v>
      </c>
      <c r="C249" s="31" t="s">
        <v>916</v>
      </c>
      <c r="D249" s="31" t="s">
        <v>917</v>
      </c>
      <c r="E249" s="31">
        <v>34882</v>
      </c>
      <c r="F249" s="31">
        <v>39060</v>
      </c>
      <c r="G249" s="31">
        <v>4178</v>
      </c>
      <c r="H249" s="32">
        <v>0.1069636457</v>
      </c>
      <c r="J249" s="49" t="s">
        <v>908</v>
      </c>
      <c r="K249" s="49" t="s">
        <v>863</v>
      </c>
      <c r="L249" s="49" t="s">
        <v>228</v>
      </c>
      <c r="M249" s="49">
        <v>36.619999999999997</v>
      </c>
      <c r="N249" s="49">
        <v>31.462</v>
      </c>
      <c r="O249" s="49">
        <v>5.1580000000000004</v>
      </c>
      <c r="P249" s="49">
        <v>0.1409</v>
      </c>
    </row>
    <row r="250" spans="1:16" x14ac:dyDescent="0.3">
      <c r="A250" s="30" t="s">
        <v>863</v>
      </c>
      <c r="B250" s="31" t="s">
        <v>232</v>
      </c>
      <c r="C250" s="31" t="s">
        <v>918</v>
      </c>
      <c r="D250" s="31" t="s">
        <v>919</v>
      </c>
      <c r="E250" s="31">
        <v>36677</v>
      </c>
      <c r="F250" s="31">
        <v>51380</v>
      </c>
      <c r="G250" s="31">
        <v>14703</v>
      </c>
      <c r="H250" s="32">
        <v>0.28616193070000001</v>
      </c>
      <c r="J250" s="49" t="s">
        <v>910</v>
      </c>
      <c r="K250" s="49" t="s">
        <v>863</v>
      </c>
      <c r="L250" s="49" t="s">
        <v>229</v>
      </c>
      <c r="M250" s="49">
        <v>37.549999999999997</v>
      </c>
      <c r="N250" s="49">
        <v>33.941000000000003</v>
      </c>
      <c r="O250" s="49">
        <v>3.609</v>
      </c>
      <c r="P250" s="49">
        <v>9.6100000000000005E-2</v>
      </c>
    </row>
    <row r="251" spans="1:16" x14ac:dyDescent="0.3">
      <c r="A251" s="30" t="s">
        <v>863</v>
      </c>
      <c r="B251" s="31" t="s">
        <v>233</v>
      </c>
      <c r="C251" s="31" t="s">
        <v>920</v>
      </c>
      <c r="D251" s="31" t="s">
        <v>921</v>
      </c>
      <c r="E251" s="31">
        <v>38976</v>
      </c>
      <c r="F251" s="31">
        <v>50620</v>
      </c>
      <c r="G251" s="31">
        <v>11644</v>
      </c>
      <c r="H251" s="32">
        <v>0.2300276571</v>
      </c>
      <c r="J251" s="49" t="s">
        <v>912</v>
      </c>
      <c r="K251" s="49" t="s">
        <v>863</v>
      </c>
      <c r="L251" s="49" t="s">
        <v>230</v>
      </c>
      <c r="M251" s="49">
        <v>53.58</v>
      </c>
      <c r="N251" s="49">
        <v>49.996000000000002</v>
      </c>
      <c r="O251" s="49">
        <v>3.5840000000000001</v>
      </c>
      <c r="P251" s="49">
        <v>6.6900000000000001E-2</v>
      </c>
    </row>
    <row r="252" spans="1:16" x14ac:dyDescent="0.3">
      <c r="A252" s="30" t="s">
        <v>863</v>
      </c>
      <c r="B252" s="31" t="s">
        <v>24</v>
      </c>
      <c r="C252" s="31" t="s">
        <v>922</v>
      </c>
      <c r="D252" s="31" t="s">
        <v>923</v>
      </c>
      <c r="E252" s="31">
        <v>40230</v>
      </c>
      <c r="F252" s="31">
        <v>51560</v>
      </c>
      <c r="G252" s="31">
        <v>11330</v>
      </c>
      <c r="H252" s="32">
        <v>0.2197439876</v>
      </c>
      <c r="J252" s="49" t="s">
        <v>914</v>
      </c>
      <c r="K252" s="49" t="s">
        <v>863</v>
      </c>
      <c r="L252" s="49" t="s">
        <v>65</v>
      </c>
      <c r="M252" s="49">
        <v>80.69</v>
      </c>
      <c r="N252" s="49">
        <v>69.152000000000001</v>
      </c>
      <c r="O252" s="49">
        <v>11.538</v>
      </c>
      <c r="P252" s="49">
        <v>0.14299999999999999</v>
      </c>
    </row>
    <row r="253" spans="1:16" x14ac:dyDescent="0.3">
      <c r="A253" s="30" t="s">
        <v>863</v>
      </c>
      <c r="B253" s="31" t="s">
        <v>243</v>
      </c>
      <c r="C253" s="31" t="s">
        <v>924</v>
      </c>
      <c r="D253" s="31" t="s">
        <v>925</v>
      </c>
      <c r="E253" s="31">
        <v>57973</v>
      </c>
      <c r="F253" s="31">
        <v>66030</v>
      </c>
      <c r="G253" s="31">
        <v>8057</v>
      </c>
      <c r="H253" s="32">
        <v>0.1220202938</v>
      </c>
      <c r="J253" s="49" t="s">
        <v>916</v>
      </c>
      <c r="K253" s="49" t="s">
        <v>863</v>
      </c>
      <c r="L253" s="49" t="s">
        <v>231</v>
      </c>
      <c r="M253" s="49">
        <v>39.06</v>
      </c>
      <c r="N253" s="49">
        <v>34.783999999999999</v>
      </c>
      <c r="O253" s="49">
        <v>4.2759999999999998</v>
      </c>
      <c r="P253" s="49">
        <v>0.1095</v>
      </c>
    </row>
    <row r="254" spans="1:16" x14ac:dyDescent="0.3">
      <c r="A254" s="30" t="s">
        <v>863</v>
      </c>
      <c r="B254" s="31" t="s">
        <v>244</v>
      </c>
      <c r="C254" s="31" t="s">
        <v>926</v>
      </c>
      <c r="D254" s="31" t="s">
        <v>927</v>
      </c>
      <c r="E254" s="31">
        <v>38898</v>
      </c>
      <c r="F254" s="31">
        <v>42420</v>
      </c>
      <c r="G254" s="31">
        <v>3522</v>
      </c>
      <c r="H254" s="32">
        <v>8.3026874099999995E-2</v>
      </c>
      <c r="J254" s="49" t="s">
        <v>918</v>
      </c>
      <c r="K254" s="49" t="s">
        <v>863</v>
      </c>
      <c r="L254" s="49" t="s">
        <v>232</v>
      </c>
      <c r="M254" s="49">
        <v>51.38</v>
      </c>
      <c r="N254" s="49">
        <v>36.594999999999999</v>
      </c>
      <c r="O254" s="49">
        <v>14.785</v>
      </c>
      <c r="P254" s="49">
        <v>0.2878</v>
      </c>
    </row>
    <row r="255" spans="1:16" x14ac:dyDescent="0.3">
      <c r="A255" s="30" t="s">
        <v>863</v>
      </c>
      <c r="B255" s="31" t="s">
        <v>245</v>
      </c>
      <c r="C255" s="31" t="s">
        <v>928</v>
      </c>
      <c r="D255" s="31" t="s">
        <v>929</v>
      </c>
      <c r="E255" s="31">
        <v>44966</v>
      </c>
      <c r="F255" s="31">
        <v>50960</v>
      </c>
      <c r="G255" s="31">
        <v>5994</v>
      </c>
      <c r="H255" s="32">
        <v>0.1176216641</v>
      </c>
      <c r="J255" s="49" t="s">
        <v>920</v>
      </c>
      <c r="K255" s="49" t="s">
        <v>863</v>
      </c>
      <c r="L255" s="49" t="s">
        <v>233</v>
      </c>
      <c r="M255" s="49">
        <v>50.62</v>
      </c>
      <c r="N255" s="49">
        <v>38.906999999999996</v>
      </c>
      <c r="O255" s="49">
        <v>11.712999999999999</v>
      </c>
      <c r="P255" s="49">
        <v>0.23139999999999999</v>
      </c>
    </row>
    <row r="256" spans="1:16" x14ac:dyDescent="0.3">
      <c r="A256" s="30" t="s">
        <v>863</v>
      </c>
      <c r="B256" s="31" t="s">
        <v>246</v>
      </c>
      <c r="C256" s="31" t="s">
        <v>930</v>
      </c>
      <c r="D256" s="31" t="s">
        <v>931</v>
      </c>
      <c r="E256" s="31">
        <v>38886</v>
      </c>
      <c r="F256" s="31">
        <v>42380</v>
      </c>
      <c r="G256" s="31">
        <v>3494</v>
      </c>
      <c r="H256" s="32">
        <v>8.2444549300000003E-2</v>
      </c>
      <c r="J256" s="49" t="s">
        <v>922</v>
      </c>
      <c r="K256" s="49" t="s">
        <v>863</v>
      </c>
      <c r="L256" s="49" t="s">
        <v>24</v>
      </c>
      <c r="M256" s="49">
        <v>51.56</v>
      </c>
      <c r="N256" s="49">
        <v>40.173999999999999</v>
      </c>
      <c r="O256" s="49">
        <v>11.385999999999999</v>
      </c>
      <c r="P256" s="49">
        <v>0.2208</v>
      </c>
    </row>
    <row r="257" spans="1:16" x14ac:dyDescent="0.3">
      <c r="A257" s="30" t="s">
        <v>863</v>
      </c>
      <c r="B257" s="31" t="s">
        <v>247</v>
      </c>
      <c r="C257" s="31" t="s">
        <v>932</v>
      </c>
      <c r="D257" s="31" t="s">
        <v>933</v>
      </c>
      <c r="E257" s="31">
        <v>58086</v>
      </c>
      <c r="F257" s="31">
        <v>67440</v>
      </c>
      <c r="G257" s="31">
        <v>9354</v>
      </c>
      <c r="H257" s="32">
        <v>0.13870106760000001</v>
      </c>
      <c r="J257" s="49" t="s">
        <v>924</v>
      </c>
      <c r="K257" s="49" t="s">
        <v>863</v>
      </c>
      <c r="L257" s="49" t="s">
        <v>243</v>
      </c>
      <c r="M257" s="49">
        <v>66.03</v>
      </c>
      <c r="N257" s="49">
        <v>57.850999999999999</v>
      </c>
      <c r="O257" s="49">
        <v>8.1790000000000003</v>
      </c>
      <c r="P257" s="49">
        <v>0.1239</v>
      </c>
    </row>
    <row r="258" spans="1:16" x14ac:dyDescent="0.3">
      <c r="A258" s="30" t="s">
        <v>863</v>
      </c>
      <c r="B258" s="31" t="s">
        <v>248</v>
      </c>
      <c r="C258" s="31" t="s">
        <v>934</v>
      </c>
      <c r="D258" s="31" t="s">
        <v>935</v>
      </c>
      <c r="E258" s="31">
        <v>40259</v>
      </c>
      <c r="F258" s="31">
        <v>49130</v>
      </c>
      <c r="G258" s="31">
        <v>8871</v>
      </c>
      <c r="H258" s="32">
        <v>0.1805617749</v>
      </c>
      <c r="J258" s="49" t="s">
        <v>926</v>
      </c>
      <c r="K258" s="49" t="s">
        <v>863</v>
      </c>
      <c r="L258" s="49" t="s">
        <v>244</v>
      </c>
      <c r="M258" s="49">
        <v>42.42</v>
      </c>
      <c r="N258" s="49">
        <v>38.835999999999999</v>
      </c>
      <c r="O258" s="49">
        <v>3.5840000000000001</v>
      </c>
      <c r="P258" s="49">
        <v>8.4500000000000006E-2</v>
      </c>
    </row>
    <row r="259" spans="1:16" x14ac:dyDescent="0.3">
      <c r="A259" s="30" t="s">
        <v>863</v>
      </c>
      <c r="B259" s="31" t="s">
        <v>249</v>
      </c>
      <c r="C259" s="31" t="s">
        <v>936</v>
      </c>
      <c r="D259" s="31" t="s">
        <v>937</v>
      </c>
      <c r="E259" s="31">
        <v>41349</v>
      </c>
      <c r="F259" s="31">
        <v>49660</v>
      </c>
      <c r="G259" s="31">
        <v>8311</v>
      </c>
      <c r="H259" s="32">
        <v>0.16735803460000001</v>
      </c>
      <c r="J259" s="49" t="s">
        <v>928</v>
      </c>
      <c r="K259" s="49" t="s">
        <v>863</v>
      </c>
      <c r="L259" s="49" t="s">
        <v>245</v>
      </c>
      <c r="M259" s="49">
        <v>50.96</v>
      </c>
      <c r="N259" s="49">
        <v>44.918999999999997</v>
      </c>
      <c r="O259" s="49">
        <v>6.0410000000000004</v>
      </c>
      <c r="P259" s="49">
        <v>0.11849999999999999</v>
      </c>
    </row>
    <row r="260" spans="1:16" x14ac:dyDescent="0.3">
      <c r="A260" s="30" t="s">
        <v>863</v>
      </c>
      <c r="B260" s="31" t="s">
        <v>250</v>
      </c>
      <c r="C260" s="31" t="s">
        <v>938</v>
      </c>
      <c r="D260" s="31" t="s">
        <v>939</v>
      </c>
      <c r="E260" s="31">
        <v>53766</v>
      </c>
      <c r="F260" s="31">
        <v>61180</v>
      </c>
      <c r="G260" s="31">
        <v>7414</v>
      </c>
      <c r="H260" s="32">
        <v>0.1211833933</v>
      </c>
      <c r="J260" s="49" t="s">
        <v>930</v>
      </c>
      <c r="K260" s="49" t="s">
        <v>863</v>
      </c>
      <c r="L260" s="49" t="s">
        <v>246</v>
      </c>
      <c r="M260" s="49">
        <v>42.38</v>
      </c>
      <c r="N260" s="49">
        <v>38.819000000000003</v>
      </c>
      <c r="O260" s="49">
        <v>3.5609999999999999</v>
      </c>
      <c r="P260" s="49">
        <v>8.4000000000000005E-2</v>
      </c>
    </row>
    <row r="261" spans="1:16" x14ac:dyDescent="0.3">
      <c r="A261" s="30" t="s">
        <v>863</v>
      </c>
      <c r="B261" s="31" t="s">
        <v>251</v>
      </c>
      <c r="C261" s="31" t="s">
        <v>940</v>
      </c>
      <c r="D261" s="31" t="s">
        <v>941</v>
      </c>
      <c r="E261" s="31">
        <v>59750</v>
      </c>
      <c r="F261" s="31">
        <v>66310</v>
      </c>
      <c r="G261" s="31">
        <v>6560</v>
      </c>
      <c r="H261" s="32">
        <v>9.8929271599999993E-2</v>
      </c>
      <c r="J261" s="49" t="s">
        <v>932</v>
      </c>
      <c r="K261" s="49" t="s">
        <v>863</v>
      </c>
      <c r="L261" s="49" t="s">
        <v>247</v>
      </c>
      <c r="M261" s="49">
        <v>67.44</v>
      </c>
      <c r="N261" s="49">
        <v>57.984999999999999</v>
      </c>
      <c r="O261" s="49">
        <v>9.4550000000000001</v>
      </c>
      <c r="P261" s="49">
        <v>0.14019999999999999</v>
      </c>
    </row>
    <row r="262" spans="1:16" x14ac:dyDescent="0.3">
      <c r="A262" s="30" t="s">
        <v>863</v>
      </c>
      <c r="B262" s="31" t="s">
        <v>252</v>
      </c>
      <c r="C262" s="31" t="s">
        <v>942</v>
      </c>
      <c r="D262" s="31" t="s">
        <v>943</v>
      </c>
      <c r="E262" s="31">
        <v>46372</v>
      </c>
      <c r="F262" s="31">
        <v>51560</v>
      </c>
      <c r="G262" s="31">
        <v>5188</v>
      </c>
      <c r="H262" s="32">
        <v>0.1006206362</v>
      </c>
      <c r="J262" s="49" t="s">
        <v>934</v>
      </c>
      <c r="K262" s="49" t="s">
        <v>863</v>
      </c>
      <c r="L262" s="49" t="s">
        <v>248</v>
      </c>
      <c r="M262" s="49">
        <v>49.13</v>
      </c>
      <c r="N262" s="49">
        <v>40.183999999999997</v>
      </c>
      <c r="O262" s="49">
        <v>8.9459999999999997</v>
      </c>
      <c r="P262" s="49">
        <v>0.18210000000000001</v>
      </c>
    </row>
    <row r="263" spans="1:16" x14ac:dyDescent="0.3">
      <c r="A263" s="30" t="s">
        <v>863</v>
      </c>
      <c r="B263" s="31" t="s">
        <v>253</v>
      </c>
      <c r="C263" s="31" t="s">
        <v>944</v>
      </c>
      <c r="D263" s="31" t="s">
        <v>945</v>
      </c>
      <c r="E263" s="31">
        <v>37365</v>
      </c>
      <c r="F263" s="31">
        <v>47980</v>
      </c>
      <c r="G263" s="31">
        <v>10615</v>
      </c>
      <c r="H263" s="32">
        <v>0.22123801579999999</v>
      </c>
      <c r="J263" s="49" t="s">
        <v>936</v>
      </c>
      <c r="K263" s="49" t="s">
        <v>863</v>
      </c>
      <c r="L263" s="49" t="s">
        <v>1298</v>
      </c>
      <c r="M263" s="49">
        <v>49.66</v>
      </c>
      <c r="N263" s="49">
        <v>41.268000000000001</v>
      </c>
      <c r="O263" s="49">
        <v>8.3919999999999995</v>
      </c>
      <c r="P263" s="49">
        <v>0.16900000000000001</v>
      </c>
    </row>
    <row r="264" spans="1:16" x14ac:dyDescent="0.3">
      <c r="A264" s="30" t="s">
        <v>863</v>
      </c>
      <c r="B264" s="31" t="s">
        <v>286</v>
      </c>
      <c r="C264" s="31" t="s">
        <v>946</v>
      </c>
      <c r="D264" s="31" t="s">
        <v>947</v>
      </c>
      <c r="E264" s="31">
        <v>45414</v>
      </c>
      <c r="F264" s="31">
        <v>60720</v>
      </c>
      <c r="G264" s="31">
        <v>15306</v>
      </c>
      <c r="H264" s="32">
        <v>0.25207509880000001</v>
      </c>
      <c r="J264" s="49" t="s">
        <v>938</v>
      </c>
      <c r="K264" s="49" t="s">
        <v>863</v>
      </c>
      <c r="L264" s="49" t="s">
        <v>250</v>
      </c>
      <c r="M264" s="49">
        <v>61.18</v>
      </c>
      <c r="N264" s="49">
        <v>53.677</v>
      </c>
      <c r="O264" s="49">
        <v>7.5030000000000001</v>
      </c>
      <c r="P264" s="49">
        <v>0.1226</v>
      </c>
    </row>
    <row r="265" spans="1:16" x14ac:dyDescent="0.3">
      <c r="A265" s="30" t="s">
        <v>863</v>
      </c>
      <c r="B265" s="31" t="s">
        <v>287</v>
      </c>
      <c r="C265" s="31" t="s">
        <v>948</v>
      </c>
      <c r="D265" s="31" t="s">
        <v>949</v>
      </c>
      <c r="E265" s="31">
        <v>50201</v>
      </c>
      <c r="F265" s="31">
        <v>59660</v>
      </c>
      <c r="G265" s="31">
        <v>9459</v>
      </c>
      <c r="H265" s="32">
        <v>0.1585484412</v>
      </c>
      <c r="J265" s="49" t="s">
        <v>940</v>
      </c>
      <c r="K265" s="49" t="s">
        <v>863</v>
      </c>
      <c r="L265" s="49" t="s">
        <v>251</v>
      </c>
      <c r="M265" s="49">
        <v>66.31</v>
      </c>
      <c r="N265" s="49">
        <v>59.609000000000002</v>
      </c>
      <c r="O265" s="49">
        <v>6.7009999999999996</v>
      </c>
      <c r="P265" s="49">
        <v>0.1011</v>
      </c>
    </row>
    <row r="266" spans="1:16" x14ac:dyDescent="0.3">
      <c r="A266" s="30" t="s">
        <v>863</v>
      </c>
      <c r="B266" s="31" t="s">
        <v>94</v>
      </c>
      <c r="C266" s="31" t="s">
        <v>950</v>
      </c>
      <c r="D266" s="31" t="s">
        <v>951</v>
      </c>
      <c r="E266" s="31">
        <v>45218</v>
      </c>
      <c r="F266" s="31">
        <v>58480</v>
      </c>
      <c r="G266" s="31">
        <v>13262</v>
      </c>
      <c r="H266" s="32">
        <v>0.22677838580000001</v>
      </c>
      <c r="J266" s="49" t="s">
        <v>942</v>
      </c>
      <c r="K266" s="49" t="s">
        <v>863</v>
      </c>
      <c r="L266" s="49" t="s">
        <v>252</v>
      </c>
      <c r="M266" s="49">
        <v>51.56</v>
      </c>
      <c r="N266" s="49">
        <v>46.314</v>
      </c>
      <c r="O266" s="49">
        <v>5.2460000000000004</v>
      </c>
      <c r="P266" s="49">
        <v>0.1017</v>
      </c>
    </row>
    <row r="267" spans="1:16" x14ac:dyDescent="0.3">
      <c r="A267" s="30" t="s">
        <v>863</v>
      </c>
      <c r="B267" s="31" t="s">
        <v>105</v>
      </c>
      <c r="C267" s="31" t="s">
        <v>952</v>
      </c>
      <c r="D267" s="31" t="s">
        <v>953</v>
      </c>
      <c r="E267" s="31">
        <v>43501</v>
      </c>
      <c r="F267" s="31">
        <v>52920</v>
      </c>
      <c r="G267" s="31">
        <v>9419</v>
      </c>
      <c r="H267" s="32">
        <v>0.1779856387</v>
      </c>
      <c r="J267" s="49" t="s">
        <v>944</v>
      </c>
      <c r="K267" s="49" t="s">
        <v>863</v>
      </c>
      <c r="L267" s="49" t="s">
        <v>253</v>
      </c>
      <c r="M267" s="49">
        <v>47.98</v>
      </c>
      <c r="N267" s="49">
        <v>37.276000000000003</v>
      </c>
      <c r="O267" s="49">
        <v>10.704000000000001</v>
      </c>
      <c r="P267" s="49">
        <v>0.22309999999999999</v>
      </c>
    </row>
    <row r="268" spans="1:16" x14ac:dyDescent="0.3">
      <c r="A268" s="30" t="s">
        <v>863</v>
      </c>
      <c r="B268" s="31" t="s">
        <v>110</v>
      </c>
      <c r="C268" s="31" t="s">
        <v>954</v>
      </c>
      <c r="D268" s="31" t="s">
        <v>955</v>
      </c>
      <c r="E268" s="31">
        <v>33789</v>
      </c>
      <c r="F268" s="31">
        <v>46610</v>
      </c>
      <c r="G268" s="31">
        <v>12821</v>
      </c>
      <c r="H268" s="32">
        <v>0.27506972750000003</v>
      </c>
      <c r="J268" s="49" t="s">
        <v>946</v>
      </c>
      <c r="K268" s="49" t="s">
        <v>863</v>
      </c>
      <c r="L268" s="49" t="s">
        <v>286</v>
      </c>
      <c r="M268" s="49">
        <v>60.72</v>
      </c>
      <c r="N268" s="49">
        <v>45.316000000000003</v>
      </c>
      <c r="O268" s="49">
        <v>15.404</v>
      </c>
      <c r="P268" s="49">
        <v>0.25369999999999998</v>
      </c>
    </row>
    <row r="269" spans="1:16" x14ac:dyDescent="0.3">
      <c r="A269" s="30" t="s">
        <v>863</v>
      </c>
      <c r="B269" s="31" t="s">
        <v>301</v>
      </c>
      <c r="C269" s="31" t="s">
        <v>956</v>
      </c>
      <c r="D269" s="31" t="s">
        <v>957</v>
      </c>
      <c r="E269" s="31">
        <v>51532</v>
      </c>
      <c r="F269" s="31">
        <v>56540</v>
      </c>
      <c r="G269" s="31">
        <v>5008</v>
      </c>
      <c r="H269" s="32">
        <v>8.8574460600000002E-2</v>
      </c>
      <c r="J269" s="49" t="s">
        <v>948</v>
      </c>
      <c r="K269" s="49" t="s">
        <v>863</v>
      </c>
      <c r="L269" s="49" t="s">
        <v>287</v>
      </c>
      <c r="M269" s="49">
        <v>59.66</v>
      </c>
      <c r="N269" s="49">
        <v>50.058999999999997</v>
      </c>
      <c r="O269" s="49">
        <v>9.6010000000000009</v>
      </c>
      <c r="P269" s="49">
        <v>0.16089999999999999</v>
      </c>
    </row>
    <row r="270" spans="1:16" x14ac:dyDescent="0.3">
      <c r="A270" s="30" t="s">
        <v>863</v>
      </c>
      <c r="B270" s="31" t="s">
        <v>302</v>
      </c>
      <c r="C270" s="31" t="s">
        <v>958</v>
      </c>
      <c r="D270" s="31" t="s">
        <v>959</v>
      </c>
      <c r="E270" s="31">
        <v>28659</v>
      </c>
      <c r="F270" s="31">
        <v>31530</v>
      </c>
      <c r="G270" s="31">
        <v>2871</v>
      </c>
      <c r="H270" s="32">
        <v>9.1056136999999995E-2</v>
      </c>
      <c r="J270" s="49" t="s">
        <v>950</v>
      </c>
      <c r="K270" s="49" t="s">
        <v>863</v>
      </c>
      <c r="L270" s="49" t="s">
        <v>94</v>
      </c>
      <c r="M270" s="49">
        <v>58.48</v>
      </c>
      <c r="N270" s="49">
        <v>45.131999999999998</v>
      </c>
      <c r="O270" s="49">
        <v>13.348000000000001</v>
      </c>
      <c r="P270" s="49">
        <v>0.22819999999999999</v>
      </c>
    </row>
    <row r="271" spans="1:16" x14ac:dyDescent="0.3">
      <c r="A271" s="30" t="s">
        <v>863</v>
      </c>
      <c r="B271" s="31" t="s">
        <v>303</v>
      </c>
      <c r="C271" s="31" t="s">
        <v>960</v>
      </c>
      <c r="D271" s="31" t="s">
        <v>961</v>
      </c>
      <c r="E271" s="31">
        <v>50548</v>
      </c>
      <c r="F271" s="31">
        <v>56920</v>
      </c>
      <c r="G271" s="31">
        <v>6372</v>
      </c>
      <c r="H271" s="32">
        <v>0.1119465917</v>
      </c>
      <c r="J271" s="49" t="s">
        <v>952</v>
      </c>
      <c r="K271" s="49" t="s">
        <v>863</v>
      </c>
      <c r="L271" s="49" t="s">
        <v>105</v>
      </c>
      <c r="M271" s="49">
        <v>52.92</v>
      </c>
      <c r="N271" s="49">
        <v>43.423999999999999</v>
      </c>
      <c r="O271" s="49">
        <v>9.4960000000000004</v>
      </c>
      <c r="P271" s="49">
        <v>0.1794</v>
      </c>
    </row>
    <row r="272" spans="1:16" x14ac:dyDescent="0.3">
      <c r="A272" s="30" t="s">
        <v>863</v>
      </c>
      <c r="B272" s="31" t="s">
        <v>304</v>
      </c>
      <c r="C272" s="31" t="s">
        <v>962</v>
      </c>
      <c r="D272" s="31" t="s">
        <v>963</v>
      </c>
      <c r="E272" s="31">
        <v>32715</v>
      </c>
      <c r="F272" s="31">
        <v>37390</v>
      </c>
      <c r="G272" s="31">
        <v>4675</v>
      </c>
      <c r="H272" s="32">
        <v>0.12503343140000001</v>
      </c>
      <c r="J272" s="49" t="s">
        <v>954</v>
      </c>
      <c r="K272" s="49" t="s">
        <v>863</v>
      </c>
      <c r="L272" s="49" t="s">
        <v>110</v>
      </c>
      <c r="M272" s="49">
        <v>46.61</v>
      </c>
      <c r="N272" s="49">
        <v>33.729999999999997</v>
      </c>
      <c r="O272" s="49">
        <v>12.88</v>
      </c>
      <c r="P272" s="49">
        <v>0.27629999999999999</v>
      </c>
    </row>
    <row r="273" spans="1:16" x14ac:dyDescent="0.3">
      <c r="A273" s="30" t="s">
        <v>863</v>
      </c>
      <c r="B273" s="31" t="s">
        <v>305</v>
      </c>
      <c r="C273" s="31" t="s">
        <v>964</v>
      </c>
      <c r="D273" s="31" t="s">
        <v>965</v>
      </c>
      <c r="E273" s="31">
        <v>54574</v>
      </c>
      <c r="F273" s="31">
        <v>59050</v>
      </c>
      <c r="G273" s="31">
        <v>4476</v>
      </c>
      <c r="H273" s="32">
        <v>7.5800169299999998E-2</v>
      </c>
      <c r="J273" s="49" t="s">
        <v>956</v>
      </c>
      <c r="K273" s="49" t="s">
        <v>863</v>
      </c>
      <c r="L273" s="49" t="s">
        <v>301</v>
      </c>
      <c r="M273" s="49">
        <v>56.54</v>
      </c>
      <c r="N273" s="49">
        <v>51.447000000000003</v>
      </c>
      <c r="O273" s="49">
        <v>5.093</v>
      </c>
      <c r="P273" s="49">
        <v>9.01E-2</v>
      </c>
    </row>
    <row r="274" spans="1:16" x14ac:dyDescent="0.3">
      <c r="A274" s="30" t="s">
        <v>863</v>
      </c>
      <c r="B274" s="31" t="s">
        <v>306</v>
      </c>
      <c r="C274" s="31" t="s">
        <v>966</v>
      </c>
      <c r="D274" s="31" t="s">
        <v>967</v>
      </c>
      <c r="E274" s="31">
        <v>29689</v>
      </c>
      <c r="F274" s="31">
        <v>34840</v>
      </c>
      <c r="G274" s="31">
        <v>5151</v>
      </c>
      <c r="H274" s="32">
        <v>0.14784730200000001</v>
      </c>
      <c r="J274" s="49" t="s">
        <v>958</v>
      </c>
      <c r="K274" s="49" t="s">
        <v>863</v>
      </c>
      <c r="L274" s="49" t="s">
        <v>302</v>
      </c>
      <c r="M274" s="49">
        <v>31.53</v>
      </c>
      <c r="N274" s="49">
        <v>28.614999999999998</v>
      </c>
      <c r="O274" s="49">
        <v>2.915</v>
      </c>
      <c r="P274" s="49">
        <v>9.2499999999999999E-2</v>
      </c>
    </row>
    <row r="275" spans="1:16" x14ac:dyDescent="0.3">
      <c r="A275" s="30" t="s">
        <v>863</v>
      </c>
      <c r="B275" s="31" t="s">
        <v>307</v>
      </c>
      <c r="C275" s="31" t="s">
        <v>968</v>
      </c>
      <c r="D275" s="31" t="s">
        <v>969</v>
      </c>
      <c r="E275" s="31">
        <v>37245</v>
      </c>
      <c r="F275" s="31">
        <v>41650</v>
      </c>
      <c r="G275" s="31">
        <v>4405</v>
      </c>
      <c r="H275" s="32">
        <v>0.10576230490000001</v>
      </c>
      <c r="J275" s="49" t="s">
        <v>960</v>
      </c>
      <c r="K275" s="49" t="s">
        <v>863</v>
      </c>
      <c r="L275" s="49" t="s">
        <v>303</v>
      </c>
      <c r="M275" s="49">
        <v>56.92</v>
      </c>
      <c r="N275" s="49">
        <v>50.448999999999998</v>
      </c>
      <c r="O275" s="49">
        <v>6.4710000000000001</v>
      </c>
      <c r="P275" s="49">
        <v>0.1137</v>
      </c>
    </row>
    <row r="276" spans="1:16" x14ac:dyDescent="0.3">
      <c r="A276" s="30" t="s">
        <v>863</v>
      </c>
      <c r="B276" s="31" t="s">
        <v>308</v>
      </c>
      <c r="C276" s="31" t="s">
        <v>970</v>
      </c>
      <c r="D276" s="31" t="s">
        <v>971</v>
      </c>
      <c r="E276" s="31">
        <v>33148</v>
      </c>
      <c r="F276" s="31">
        <v>35500</v>
      </c>
      <c r="G276" s="31">
        <v>2352</v>
      </c>
      <c r="H276" s="32">
        <v>6.6253521100000004E-2</v>
      </c>
      <c r="J276" s="49" t="s">
        <v>962</v>
      </c>
      <c r="K276" s="49" t="s">
        <v>863</v>
      </c>
      <c r="L276" s="49" t="s">
        <v>304</v>
      </c>
      <c r="M276" s="49">
        <v>37.39</v>
      </c>
      <c r="N276" s="49">
        <v>32.649000000000001</v>
      </c>
      <c r="O276" s="49">
        <v>4.7409999999999997</v>
      </c>
      <c r="P276" s="49">
        <v>0.1268</v>
      </c>
    </row>
    <row r="277" spans="1:16" x14ac:dyDescent="0.3">
      <c r="A277" s="30" t="s">
        <v>863</v>
      </c>
      <c r="B277" s="31" t="s">
        <v>309</v>
      </c>
      <c r="C277" s="31" t="s">
        <v>972</v>
      </c>
      <c r="D277" s="31" t="s">
        <v>973</v>
      </c>
      <c r="E277" s="31">
        <v>31202</v>
      </c>
      <c r="F277" s="31">
        <v>35740</v>
      </c>
      <c r="G277" s="31">
        <v>4538</v>
      </c>
      <c r="H277" s="32">
        <v>0.1269725797</v>
      </c>
      <c r="J277" s="49" t="s">
        <v>964</v>
      </c>
      <c r="K277" s="49" t="s">
        <v>863</v>
      </c>
      <c r="L277" s="49" t="s">
        <v>305</v>
      </c>
      <c r="M277" s="49">
        <v>59.05</v>
      </c>
      <c r="N277" s="49">
        <v>54.491999999999997</v>
      </c>
      <c r="O277" s="49">
        <v>4.5579999999999998</v>
      </c>
      <c r="P277" s="49">
        <v>7.7200000000000005E-2</v>
      </c>
    </row>
    <row r="278" spans="1:16" x14ac:dyDescent="0.3">
      <c r="A278" s="30" t="s">
        <v>863</v>
      </c>
      <c r="B278" s="31" t="s">
        <v>310</v>
      </c>
      <c r="C278" s="31" t="s">
        <v>974</v>
      </c>
      <c r="D278" s="31" t="s">
        <v>975</v>
      </c>
      <c r="E278" s="31">
        <v>45484</v>
      </c>
      <c r="F278" s="31">
        <v>51940</v>
      </c>
      <c r="G278" s="31">
        <v>6456</v>
      </c>
      <c r="H278" s="32">
        <v>0.1242972661</v>
      </c>
      <c r="J278" s="49" t="s">
        <v>966</v>
      </c>
      <c r="K278" s="49" t="s">
        <v>863</v>
      </c>
      <c r="L278" s="49" t="s">
        <v>306</v>
      </c>
      <c r="M278" s="49">
        <v>34.840000000000003</v>
      </c>
      <c r="N278" s="49">
        <v>29.609000000000002</v>
      </c>
      <c r="O278" s="49">
        <v>5.2309999999999999</v>
      </c>
      <c r="P278" s="49">
        <v>0.15010000000000001</v>
      </c>
    </row>
    <row r="279" spans="1:16" x14ac:dyDescent="0.3">
      <c r="A279" s="30" t="s">
        <v>863</v>
      </c>
      <c r="B279" s="31" t="s">
        <v>311</v>
      </c>
      <c r="C279" s="31" t="s">
        <v>976</v>
      </c>
      <c r="D279" s="31" t="s">
        <v>977</v>
      </c>
      <c r="E279" s="31">
        <v>35234</v>
      </c>
      <c r="F279" s="31">
        <v>41560</v>
      </c>
      <c r="G279" s="31">
        <v>6326</v>
      </c>
      <c r="H279" s="32">
        <v>0.152213667</v>
      </c>
      <c r="J279" s="49" t="s">
        <v>968</v>
      </c>
      <c r="K279" s="49" t="s">
        <v>863</v>
      </c>
      <c r="L279" s="49" t="s">
        <v>307</v>
      </c>
      <c r="M279" s="49">
        <v>41.65</v>
      </c>
      <c r="N279" s="49">
        <v>37.152000000000001</v>
      </c>
      <c r="O279" s="49">
        <v>4.4980000000000002</v>
      </c>
      <c r="P279" s="49">
        <v>0.108</v>
      </c>
    </row>
    <row r="280" spans="1:16" x14ac:dyDescent="0.3">
      <c r="A280" s="30" t="s">
        <v>863</v>
      </c>
      <c r="B280" s="31" t="s">
        <v>315</v>
      </c>
      <c r="C280" s="31" t="s">
        <v>978</v>
      </c>
      <c r="D280" s="31" t="s">
        <v>979</v>
      </c>
      <c r="E280" s="31">
        <v>25404</v>
      </c>
      <c r="F280" s="31">
        <v>28060</v>
      </c>
      <c r="G280" s="31">
        <v>2656</v>
      </c>
      <c r="H280" s="32">
        <v>9.4654312199999993E-2</v>
      </c>
      <c r="J280" s="49" t="s">
        <v>970</v>
      </c>
      <c r="K280" s="49" t="s">
        <v>863</v>
      </c>
      <c r="L280" s="49" t="s">
        <v>308</v>
      </c>
      <c r="M280" s="49">
        <v>35.5</v>
      </c>
      <c r="N280" s="49">
        <v>33.094000000000001</v>
      </c>
      <c r="O280" s="49">
        <v>2.4060000000000001</v>
      </c>
      <c r="P280" s="49">
        <v>6.7799999999999999E-2</v>
      </c>
    </row>
    <row r="281" spans="1:16" x14ac:dyDescent="0.3">
      <c r="A281" s="30" t="s">
        <v>863</v>
      </c>
      <c r="B281" s="31" t="s">
        <v>316</v>
      </c>
      <c r="C281" s="31" t="s">
        <v>980</v>
      </c>
      <c r="D281" s="31" t="s">
        <v>981</v>
      </c>
      <c r="E281" s="31">
        <v>62963</v>
      </c>
      <c r="F281" s="31">
        <v>72470</v>
      </c>
      <c r="G281" s="31">
        <v>9507</v>
      </c>
      <c r="H281" s="32">
        <v>0.1311853181</v>
      </c>
      <c r="J281" s="49" t="s">
        <v>972</v>
      </c>
      <c r="K281" s="49" t="s">
        <v>863</v>
      </c>
      <c r="L281" s="49" t="s">
        <v>309</v>
      </c>
      <c r="M281" s="49">
        <v>35.74</v>
      </c>
      <c r="N281" s="49">
        <v>31.199000000000002</v>
      </c>
      <c r="O281" s="49">
        <v>4.5410000000000004</v>
      </c>
      <c r="P281" s="49">
        <v>0.12709999999999999</v>
      </c>
    </row>
    <row r="282" spans="1:16" x14ac:dyDescent="0.3">
      <c r="A282" s="30" t="s">
        <v>863</v>
      </c>
      <c r="B282" s="31" t="s">
        <v>30</v>
      </c>
      <c r="C282" s="31" t="s">
        <v>982</v>
      </c>
      <c r="D282" s="31" t="s">
        <v>983</v>
      </c>
      <c r="E282" s="31">
        <v>37932</v>
      </c>
      <c r="F282" s="31">
        <v>55440</v>
      </c>
      <c r="G282" s="31">
        <v>17508</v>
      </c>
      <c r="H282" s="32">
        <v>0.3158008658</v>
      </c>
      <c r="J282" s="49" t="s">
        <v>974</v>
      </c>
      <c r="K282" s="49" t="s">
        <v>863</v>
      </c>
      <c r="L282" s="49" t="s">
        <v>310</v>
      </c>
      <c r="M282" s="49">
        <v>51.94</v>
      </c>
      <c r="N282" s="49">
        <v>45.383000000000003</v>
      </c>
      <c r="O282" s="49">
        <v>6.5570000000000004</v>
      </c>
      <c r="P282" s="49">
        <v>0.12620000000000001</v>
      </c>
    </row>
    <row r="283" spans="1:16" x14ac:dyDescent="0.3">
      <c r="A283" s="30" t="s">
        <v>863</v>
      </c>
      <c r="B283" s="31" t="s">
        <v>317</v>
      </c>
      <c r="C283" s="31" t="s">
        <v>984</v>
      </c>
      <c r="D283" s="31" t="s">
        <v>985</v>
      </c>
      <c r="E283" s="31">
        <v>41023</v>
      </c>
      <c r="F283" s="31">
        <v>43390</v>
      </c>
      <c r="G283" s="31">
        <v>2367</v>
      </c>
      <c r="H283" s="32">
        <v>5.4551740000000001E-2</v>
      </c>
      <c r="J283" s="49" t="s">
        <v>976</v>
      </c>
      <c r="K283" s="49" t="s">
        <v>863</v>
      </c>
      <c r="L283" s="49" t="s">
        <v>311</v>
      </c>
      <c r="M283" s="49">
        <v>41.56</v>
      </c>
      <c r="N283" s="49">
        <v>35.152999999999999</v>
      </c>
      <c r="O283" s="49">
        <v>6.407</v>
      </c>
      <c r="P283" s="49">
        <v>0.1542</v>
      </c>
    </row>
    <row r="284" spans="1:16" x14ac:dyDescent="0.3">
      <c r="A284" s="30" t="s">
        <v>863</v>
      </c>
      <c r="B284" s="31" t="s">
        <v>318</v>
      </c>
      <c r="C284" s="31" t="s">
        <v>986</v>
      </c>
      <c r="D284" s="31" t="s">
        <v>987</v>
      </c>
      <c r="E284" s="31">
        <v>44909</v>
      </c>
      <c r="F284" s="31">
        <v>58470</v>
      </c>
      <c r="G284" s="31">
        <v>13561</v>
      </c>
      <c r="H284" s="32">
        <v>0.2319309047</v>
      </c>
      <c r="J284" s="49" t="s">
        <v>978</v>
      </c>
      <c r="K284" s="49" t="s">
        <v>863</v>
      </c>
      <c r="L284" s="49" t="s">
        <v>315</v>
      </c>
      <c r="M284" s="49">
        <v>28.06</v>
      </c>
      <c r="N284" s="49">
        <v>25.356999999999999</v>
      </c>
      <c r="O284" s="49">
        <v>2.7029999999999998</v>
      </c>
      <c r="P284" s="49">
        <v>9.6299999999999997E-2</v>
      </c>
    </row>
    <row r="285" spans="1:16" x14ac:dyDescent="0.3">
      <c r="A285" s="30" t="s">
        <v>863</v>
      </c>
      <c r="B285" s="31" t="s">
        <v>64</v>
      </c>
      <c r="C285" s="31" t="s">
        <v>988</v>
      </c>
      <c r="D285" s="31" t="s">
        <v>989</v>
      </c>
      <c r="E285" s="31">
        <v>51903</v>
      </c>
      <c r="F285" s="31">
        <v>60650</v>
      </c>
      <c r="G285" s="31">
        <v>8747</v>
      </c>
      <c r="H285" s="32">
        <v>0.1442209398</v>
      </c>
      <c r="J285" s="49" t="s">
        <v>980</v>
      </c>
      <c r="K285" s="49" t="s">
        <v>863</v>
      </c>
      <c r="L285" s="49" t="s">
        <v>316</v>
      </c>
      <c r="M285" s="49">
        <v>72.47</v>
      </c>
      <c r="N285" s="49">
        <v>62.831000000000003</v>
      </c>
      <c r="O285" s="49">
        <v>9.6389999999999993</v>
      </c>
      <c r="P285" s="49">
        <v>0.13300000000000001</v>
      </c>
    </row>
    <row r="286" spans="1:16" x14ac:dyDescent="0.3">
      <c r="A286" s="30" t="s">
        <v>863</v>
      </c>
      <c r="B286" s="31" t="s">
        <v>319</v>
      </c>
      <c r="C286" s="31" t="s">
        <v>990</v>
      </c>
      <c r="D286" s="31" t="s">
        <v>991</v>
      </c>
      <c r="E286" s="31">
        <v>42298</v>
      </c>
      <c r="F286" s="31">
        <v>48870</v>
      </c>
      <c r="G286" s="31">
        <v>6572</v>
      </c>
      <c r="H286" s="32">
        <v>0.1344792306</v>
      </c>
      <c r="J286" s="49" t="s">
        <v>982</v>
      </c>
      <c r="K286" s="49" t="s">
        <v>863</v>
      </c>
      <c r="L286" s="49" t="s">
        <v>30</v>
      </c>
      <c r="M286" s="49">
        <v>55.44</v>
      </c>
      <c r="N286" s="49">
        <v>37.853000000000002</v>
      </c>
      <c r="O286" s="49">
        <v>17.587</v>
      </c>
      <c r="P286" s="49">
        <v>0.31719999999999998</v>
      </c>
    </row>
    <row r="287" spans="1:16" x14ac:dyDescent="0.3">
      <c r="A287" s="30" t="s">
        <v>992</v>
      </c>
      <c r="B287" s="31" t="s">
        <v>154</v>
      </c>
      <c r="C287" s="31" t="s">
        <v>993</v>
      </c>
      <c r="D287" s="31" t="s">
        <v>994</v>
      </c>
      <c r="E287" s="31">
        <v>66349</v>
      </c>
      <c r="F287" s="31">
        <v>78600</v>
      </c>
      <c r="G287" s="31">
        <v>12251</v>
      </c>
      <c r="H287" s="32">
        <v>0.1558651399</v>
      </c>
      <c r="J287" s="49" t="s">
        <v>984</v>
      </c>
      <c r="K287" s="49" t="s">
        <v>863</v>
      </c>
      <c r="L287" s="49" t="s">
        <v>317</v>
      </c>
      <c r="M287" s="49">
        <v>43.39</v>
      </c>
      <c r="N287" s="49">
        <v>40.915999999999997</v>
      </c>
      <c r="O287" s="49">
        <v>2.4740000000000002</v>
      </c>
      <c r="P287" s="49">
        <v>5.7000000000000002E-2</v>
      </c>
    </row>
    <row r="288" spans="1:16" x14ac:dyDescent="0.3">
      <c r="A288" s="30" t="s">
        <v>992</v>
      </c>
      <c r="B288" s="31" t="s">
        <v>155</v>
      </c>
      <c r="C288" s="31" t="s">
        <v>995</v>
      </c>
      <c r="D288" s="31" t="s">
        <v>996</v>
      </c>
      <c r="E288" s="31">
        <v>169863</v>
      </c>
      <c r="F288" s="31">
        <v>194650</v>
      </c>
      <c r="G288" s="31">
        <v>24787</v>
      </c>
      <c r="H288" s="32">
        <v>0.127341382</v>
      </c>
      <c r="J288" s="49" t="s">
        <v>986</v>
      </c>
      <c r="K288" s="49" t="s">
        <v>863</v>
      </c>
      <c r="L288" s="49" t="s">
        <v>318</v>
      </c>
      <c r="M288" s="49">
        <v>58.47</v>
      </c>
      <c r="N288" s="49">
        <v>44.825000000000003</v>
      </c>
      <c r="O288" s="49">
        <v>13.645</v>
      </c>
      <c r="P288" s="49">
        <v>0.2334</v>
      </c>
    </row>
    <row r="289" spans="1:16" x14ac:dyDescent="0.3">
      <c r="A289" s="30" t="s">
        <v>992</v>
      </c>
      <c r="B289" s="31" t="s">
        <v>72</v>
      </c>
      <c r="C289" s="31" t="s">
        <v>997</v>
      </c>
      <c r="D289" s="31" t="s">
        <v>998</v>
      </c>
      <c r="E289" s="31">
        <v>81424</v>
      </c>
      <c r="F289" s="31">
        <v>93820</v>
      </c>
      <c r="G289" s="31">
        <v>12396</v>
      </c>
      <c r="H289" s="32">
        <v>0.13212534640000001</v>
      </c>
      <c r="J289" s="49" t="s">
        <v>988</v>
      </c>
      <c r="K289" s="49" t="s">
        <v>863</v>
      </c>
      <c r="L289" s="49" t="s">
        <v>64</v>
      </c>
      <c r="M289" s="49">
        <v>60.65</v>
      </c>
      <c r="N289" s="49">
        <v>51.860999999999997</v>
      </c>
      <c r="O289" s="49">
        <v>8.7889999999999997</v>
      </c>
      <c r="P289" s="49">
        <v>0.1449</v>
      </c>
    </row>
    <row r="290" spans="1:16" x14ac:dyDescent="0.3">
      <c r="A290" s="30" t="s">
        <v>992</v>
      </c>
      <c r="B290" s="31" t="s">
        <v>159</v>
      </c>
      <c r="C290" s="31" t="s">
        <v>999</v>
      </c>
      <c r="D290" s="31" t="s">
        <v>1000</v>
      </c>
      <c r="E290" s="31">
        <v>96616</v>
      </c>
      <c r="F290" s="31">
        <v>113080</v>
      </c>
      <c r="G290" s="31">
        <v>16464</v>
      </c>
      <c r="H290" s="32">
        <v>0.1455960382</v>
      </c>
      <c r="J290" s="49" t="s">
        <v>990</v>
      </c>
      <c r="K290" s="49" t="s">
        <v>863</v>
      </c>
      <c r="L290" s="49" t="s">
        <v>319</v>
      </c>
      <c r="M290" s="49">
        <v>48.87</v>
      </c>
      <c r="N290" s="49">
        <v>42.215000000000003</v>
      </c>
      <c r="O290" s="49">
        <v>6.6550000000000002</v>
      </c>
      <c r="P290" s="49">
        <v>0.13619999999999999</v>
      </c>
    </row>
    <row r="291" spans="1:16" x14ac:dyDescent="0.3">
      <c r="A291" s="30" t="s">
        <v>992</v>
      </c>
      <c r="B291" s="31" t="s">
        <v>161</v>
      </c>
      <c r="C291" s="31" t="s">
        <v>1001</v>
      </c>
      <c r="D291" s="31" t="s">
        <v>1002</v>
      </c>
      <c r="E291" s="31">
        <v>107537</v>
      </c>
      <c r="F291" s="31">
        <v>116970</v>
      </c>
      <c r="G291" s="31">
        <v>9433</v>
      </c>
      <c r="H291" s="32">
        <v>8.0644609699999995E-2</v>
      </c>
      <c r="J291" s="49" t="s">
        <v>993</v>
      </c>
      <c r="K291" s="49" t="s">
        <v>992</v>
      </c>
      <c r="L291" s="49" t="s">
        <v>154</v>
      </c>
      <c r="M291" s="49">
        <v>78.599999999999994</v>
      </c>
      <c r="N291" s="49">
        <v>66.224000000000004</v>
      </c>
      <c r="O291" s="49">
        <v>12.375999999999999</v>
      </c>
      <c r="P291" s="49">
        <v>0.1575</v>
      </c>
    </row>
    <row r="292" spans="1:16" x14ac:dyDescent="0.3">
      <c r="A292" s="30" t="s">
        <v>992</v>
      </c>
      <c r="B292" s="31" t="s">
        <v>163</v>
      </c>
      <c r="C292" s="31" t="s">
        <v>1003</v>
      </c>
      <c r="D292" s="31" t="s">
        <v>1004</v>
      </c>
      <c r="E292" s="31">
        <v>55525</v>
      </c>
      <c r="F292" s="31">
        <v>65910</v>
      </c>
      <c r="G292" s="31">
        <v>10385</v>
      </c>
      <c r="H292" s="32">
        <v>0.15756334399999999</v>
      </c>
      <c r="J292" s="49" t="s">
        <v>995</v>
      </c>
      <c r="K292" s="49" t="s">
        <v>992</v>
      </c>
      <c r="L292" s="49" t="s">
        <v>1299</v>
      </c>
      <c r="M292" s="49">
        <v>194.65</v>
      </c>
      <c r="N292" s="49">
        <v>169.483</v>
      </c>
      <c r="O292" s="49">
        <v>25.167000000000002</v>
      </c>
      <c r="P292" s="49">
        <v>0.1293</v>
      </c>
    </row>
    <row r="293" spans="1:16" x14ac:dyDescent="0.3">
      <c r="A293" s="30" t="s">
        <v>992</v>
      </c>
      <c r="B293" s="31" t="s">
        <v>166</v>
      </c>
      <c r="C293" s="31" t="s">
        <v>1005</v>
      </c>
      <c r="D293" s="31" t="s">
        <v>1006</v>
      </c>
      <c r="E293" s="31">
        <v>84136</v>
      </c>
      <c r="F293" s="31">
        <v>93060</v>
      </c>
      <c r="G293" s="31">
        <v>8924</v>
      </c>
      <c r="H293" s="32">
        <v>9.5895121400000005E-2</v>
      </c>
      <c r="J293" s="49" t="s">
        <v>997</v>
      </c>
      <c r="K293" s="49" t="s">
        <v>992</v>
      </c>
      <c r="L293" s="49" t="s">
        <v>72</v>
      </c>
      <c r="M293" s="49">
        <v>93.82</v>
      </c>
      <c r="N293" s="49">
        <v>81.314999999999998</v>
      </c>
      <c r="O293" s="49">
        <v>12.505000000000001</v>
      </c>
      <c r="P293" s="49">
        <v>0.1333</v>
      </c>
    </row>
    <row r="294" spans="1:16" x14ac:dyDescent="0.3">
      <c r="A294" s="30" t="s">
        <v>992</v>
      </c>
      <c r="B294" s="31" t="s">
        <v>32</v>
      </c>
      <c r="C294" s="31" t="s">
        <v>1007</v>
      </c>
      <c r="D294" s="31" t="s">
        <v>1008</v>
      </c>
      <c r="E294" s="31">
        <v>134212</v>
      </c>
      <c r="F294" s="31">
        <v>262380</v>
      </c>
      <c r="G294" s="31">
        <v>128168</v>
      </c>
      <c r="H294" s="32">
        <v>0.48848235379999999</v>
      </c>
      <c r="J294" s="49" t="s">
        <v>999</v>
      </c>
      <c r="K294" s="49" t="s">
        <v>992</v>
      </c>
      <c r="L294" s="49" t="s">
        <v>159</v>
      </c>
      <c r="M294" s="49">
        <v>113.08</v>
      </c>
      <c r="N294" s="49">
        <v>96.474999999999994</v>
      </c>
      <c r="O294" s="49">
        <v>16.605</v>
      </c>
      <c r="P294" s="49">
        <v>0.14680000000000001</v>
      </c>
    </row>
    <row r="295" spans="1:16" x14ac:dyDescent="0.3">
      <c r="A295" s="30" t="s">
        <v>992</v>
      </c>
      <c r="B295" s="31" t="s">
        <v>184</v>
      </c>
      <c r="C295" s="31" t="s">
        <v>1009</v>
      </c>
      <c r="D295" s="31" t="s">
        <v>1010</v>
      </c>
      <c r="E295" s="31">
        <v>141467</v>
      </c>
      <c r="F295" s="31">
        <v>210240</v>
      </c>
      <c r="G295" s="31">
        <v>68773</v>
      </c>
      <c r="H295" s="32">
        <v>0.32711662860000001</v>
      </c>
      <c r="J295" s="49" t="s">
        <v>1001</v>
      </c>
      <c r="K295" s="49" t="s">
        <v>992</v>
      </c>
      <c r="L295" s="49" t="s">
        <v>161</v>
      </c>
      <c r="M295" s="49">
        <v>116.97</v>
      </c>
      <c r="N295" s="49">
        <v>107.351</v>
      </c>
      <c r="O295" s="49">
        <v>9.6189999999999998</v>
      </c>
      <c r="P295" s="49">
        <v>8.2199999999999995E-2</v>
      </c>
    </row>
    <row r="296" spans="1:16" x14ac:dyDescent="0.3">
      <c r="A296" s="30" t="s">
        <v>992</v>
      </c>
      <c r="B296" s="31" t="s">
        <v>394</v>
      </c>
      <c r="C296" s="31" t="s">
        <v>1011</v>
      </c>
      <c r="D296" s="31" t="s">
        <v>1012</v>
      </c>
      <c r="E296" s="31">
        <v>157383</v>
      </c>
      <c r="F296" s="31">
        <v>179920</v>
      </c>
      <c r="G296" s="31">
        <v>22537</v>
      </c>
      <c r="H296" s="32">
        <v>0.12526122719999999</v>
      </c>
      <c r="J296" s="49" t="s">
        <v>1003</v>
      </c>
      <c r="K296" s="49" t="s">
        <v>992</v>
      </c>
      <c r="L296" s="49" t="s">
        <v>163</v>
      </c>
      <c r="M296" s="49">
        <v>65.91</v>
      </c>
      <c r="N296" s="49">
        <v>55.38</v>
      </c>
      <c r="O296" s="49">
        <v>10.53</v>
      </c>
      <c r="P296" s="49">
        <v>0.1598</v>
      </c>
    </row>
    <row r="297" spans="1:16" x14ac:dyDescent="0.3">
      <c r="A297" s="30" t="s">
        <v>992</v>
      </c>
      <c r="B297" s="31" t="s">
        <v>393</v>
      </c>
      <c r="C297" s="31" t="s">
        <v>1013</v>
      </c>
      <c r="D297" s="31" t="s">
        <v>1014</v>
      </c>
      <c r="E297" s="31">
        <v>131296</v>
      </c>
      <c r="F297" s="31">
        <v>174100</v>
      </c>
      <c r="G297" s="31">
        <v>42804</v>
      </c>
      <c r="H297" s="32">
        <v>0.2458587019</v>
      </c>
      <c r="J297" s="49" t="s">
        <v>1005</v>
      </c>
      <c r="K297" s="49" t="s">
        <v>992</v>
      </c>
      <c r="L297" s="49" t="s">
        <v>166</v>
      </c>
      <c r="M297" s="49">
        <v>93.06</v>
      </c>
      <c r="N297" s="49">
        <v>83.965999999999994</v>
      </c>
      <c r="O297" s="49">
        <v>9.0939999999999994</v>
      </c>
      <c r="P297" s="49">
        <v>9.7699999999999995E-2</v>
      </c>
    </row>
    <row r="298" spans="1:16" x14ac:dyDescent="0.3">
      <c r="A298" s="30" t="s">
        <v>992</v>
      </c>
      <c r="B298" s="31" t="s">
        <v>40</v>
      </c>
      <c r="C298" s="31" t="s">
        <v>1015</v>
      </c>
      <c r="D298" s="31" t="s">
        <v>1016</v>
      </c>
      <c r="E298" s="31">
        <v>47568</v>
      </c>
      <c r="F298" s="31">
        <v>66220</v>
      </c>
      <c r="G298" s="31">
        <v>18652</v>
      </c>
      <c r="H298" s="32">
        <v>0.28166717000000002</v>
      </c>
      <c r="J298" s="49" t="s">
        <v>1007</v>
      </c>
      <c r="K298" s="49" t="s">
        <v>992</v>
      </c>
      <c r="L298" s="49" t="s">
        <v>32</v>
      </c>
      <c r="M298" s="49">
        <v>262.38</v>
      </c>
      <c r="N298" s="49">
        <v>133.97900000000001</v>
      </c>
      <c r="O298" s="49">
        <v>128.40100000000001</v>
      </c>
      <c r="P298" s="49">
        <v>0.4894</v>
      </c>
    </row>
    <row r="299" spans="1:16" x14ac:dyDescent="0.3">
      <c r="A299" s="30" t="s">
        <v>992</v>
      </c>
      <c r="B299" s="31" t="s">
        <v>203</v>
      </c>
      <c r="C299" s="31" t="s">
        <v>1017</v>
      </c>
      <c r="D299" s="31" t="s">
        <v>1018</v>
      </c>
      <c r="E299" s="31">
        <v>46752</v>
      </c>
      <c r="F299" s="31">
        <v>54400</v>
      </c>
      <c r="G299" s="31">
        <v>7648</v>
      </c>
      <c r="H299" s="32">
        <v>0.1405882353</v>
      </c>
      <c r="J299" s="49" t="s">
        <v>1049</v>
      </c>
      <c r="K299" s="49" t="s">
        <v>992</v>
      </c>
      <c r="L299" s="49" t="s">
        <v>183</v>
      </c>
      <c r="M299" s="49">
        <v>1.2</v>
      </c>
      <c r="N299" s="49">
        <v>0</v>
      </c>
      <c r="O299" s="49">
        <v>1.2</v>
      </c>
      <c r="P299" s="49">
        <v>1</v>
      </c>
    </row>
    <row r="300" spans="1:16" x14ac:dyDescent="0.3">
      <c r="A300" s="30" t="s">
        <v>992</v>
      </c>
      <c r="B300" s="31" t="s">
        <v>62</v>
      </c>
      <c r="C300" s="31" t="s">
        <v>1019</v>
      </c>
      <c r="D300" s="31" t="s">
        <v>1020</v>
      </c>
      <c r="E300" s="31">
        <v>19950</v>
      </c>
      <c r="F300" s="31">
        <v>34940</v>
      </c>
      <c r="G300" s="31">
        <v>14990</v>
      </c>
      <c r="H300" s="32">
        <v>0.42902117919999999</v>
      </c>
      <c r="J300" s="49" t="s">
        <v>1009</v>
      </c>
      <c r="K300" s="49" t="s">
        <v>992</v>
      </c>
      <c r="L300" s="49" t="s">
        <v>184</v>
      </c>
      <c r="M300" s="49">
        <v>210.24</v>
      </c>
      <c r="N300" s="49">
        <v>141.20400000000001</v>
      </c>
      <c r="O300" s="49">
        <v>69.036000000000001</v>
      </c>
      <c r="P300" s="49">
        <v>0.32840000000000003</v>
      </c>
    </row>
    <row r="301" spans="1:16" x14ac:dyDescent="0.3">
      <c r="A301" s="30" t="s">
        <v>992</v>
      </c>
      <c r="B301" s="31" t="s">
        <v>68</v>
      </c>
      <c r="C301" s="31" t="s">
        <v>1021</v>
      </c>
      <c r="D301" s="31" t="s">
        <v>1022</v>
      </c>
      <c r="E301" s="31">
        <v>30504</v>
      </c>
      <c r="F301" s="31">
        <v>44340</v>
      </c>
      <c r="G301" s="31">
        <v>13836</v>
      </c>
      <c r="H301" s="32">
        <v>0.31204330180000001</v>
      </c>
      <c r="J301" s="49" t="s">
        <v>1011</v>
      </c>
      <c r="K301" s="49" t="s">
        <v>992</v>
      </c>
      <c r="L301" s="49" t="s">
        <v>394</v>
      </c>
      <c r="M301" s="49">
        <v>179.92</v>
      </c>
      <c r="N301" s="49">
        <v>157.02799999999999</v>
      </c>
      <c r="O301" s="49">
        <v>22.891999999999999</v>
      </c>
      <c r="P301" s="49">
        <v>0.12720000000000001</v>
      </c>
    </row>
    <row r="302" spans="1:16" x14ac:dyDescent="0.3">
      <c r="A302" s="30" t="s">
        <v>992</v>
      </c>
      <c r="B302" s="31" t="s">
        <v>89</v>
      </c>
      <c r="C302" s="31" t="s">
        <v>1023</v>
      </c>
      <c r="D302" s="31" t="s">
        <v>1024</v>
      </c>
      <c r="E302" s="31">
        <v>24983</v>
      </c>
      <c r="F302" s="31">
        <v>43210</v>
      </c>
      <c r="G302" s="31">
        <v>18227</v>
      </c>
      <c r="H302" s="32">
        <v>0.42182365189999999</v>
      </c>
      <c r="J302" s="49" t="s">
        <v>1013</v>
      </c>
      <c r="K302" s="49" t="s">
        <v>992</v>
      </c>
      <c r="L302" s="49" t="s">
        <v>131</v>
      </c>
      <c r="M302" s="49">
        <v>174.1</v>
      </c>
      <c r="N302" s="49">
        <v>131.00800000000001</v>
      </c>
      <c r="O302" s="49">
        <v>43.091999999999999</v>
      </c>
      <c r="P302" s="49">
        <v>0.2475</v>
      </c>
    </row>
    <row r="303" spans="1:16" x14ac:dyDescent="0.3">
      <c r="A303" s="30" t="s">
        <v>992</v>
      </c>
      <c r="B303" s="31" t="s">
        <v>101</v>
      </c>
      <c r="C303" s="31" t="s">
        <v>1025</v>
      </c>
      <c r="D303" s="31" t="s">
        <v>1026</v>
      </c>
      <c r="E303" s="31">
        <v>45286</v>
      </c>
      <c r="F303" s="31">
        <v>60030</v>
      </c>
      <c r="G303" s="31">
        <v>14744</v>
      </c>
      <c r="H303" s="32">
        <v>0.2456105281</v>
      </c>
      <c r="J303" s="49" t="s">
        <v>1300</v>
      </c>
      <c r="K303" s="49" t="s">
        <v>992</v>
      </c>
      <c r="L303" s="49" t="s">
        <v>152</v>
      </c>
      <c r="M303" s="49">
        <v>247.97</v>
      </c>
      <c r="N303" s="49">
        <v>170.70500000000001</v>
      </c>
      <c r="O303" s="49">
        <v>77.265000000000001</v>
      </c>
      <c r="P303" s="49">
        <v>0.31159999999999999</v>
      </c>
    </row>
    <row r="304" spans="1:16" x14ac:dyDescent="0.3">
      <c r="A304" s="30" t="s">
        <v>992</v>
      </c>
      <c r="B304" s="31" t="s">
        <v>103</v>
      </c>
      <c r="C304" s="31" t="s">
        <v>1027</v>
      </c>
      <c r="D304" s="31" t="s">
        <v>1028</v>
      </c>
      <c r="E304" s="31">
        <v>15948</v>
      </c>
      <c r="F304" s="31">
        <v>31480</v>
      </c>
      <c r="G304" s="31">
        <v>15532</v>
      </c>
      <c r="H304" s="32">
        <v>0.49339263020000002</v>
      </c>
      <c r="J304" s="49" t="s">
        <v>1015</v>
      </c>
      <c r="K304" s="49" t="s">
        <v>992</v>
      </c>
      <c r="L304" s="49" t="s">
        <v>40</v>
      </c>
      <c r="M304" s="49">
        <v>66.22</v>
      </c>
      <c r="N304" s="49">
        <v>47.487000000000002</v>
      </c>
      <c r="O304" s="49">
        <v>18.733000000000001</v>
      </c>
      <c r="P304" s="49">
        <v>0.28289999999999998</v>
      </c>
    </row>
    <row r="305" spans="1:16" x14ac:dyDescent="0.3">
      <c r="A305" s="30" t="s">
        <v>992</v>
      </c>
      <c r="B305" s="31" t="s">
        <v>107</v>
      </c>
      <c r="C305" s="31" t="s">
        <v>1029</v>
      </c>
      <c r="D305" s="31" t="s">
        <v>1030</v>
      </c>
      <c r="E305" s="31">
        <v>13385</v>
      </c>
      <c r="F305" s="31">
        <v>25140</v>
      </c>
      <c r="G305" s="31">
        <v>11755</v>
      </c>
      <c r="H305" s="32">
        <v>0.46758154340000002</v>
      </c>
      <c r="J305" s="49" t="s">
        <v>1017</v>
      </c>
      <c r="K305" s="49" t="s">
        <v>992</v>
      </c>
      <c r="L305" s="49" t="s">
        <v>203</v>
      </c>
      <c r="M305" s="49">
        <v>54.4</v>
      </c>
      <c r="N305" s="49">
        <v>46.65</v>
      </c>
      <c r="O305" s="49">
        <v>7.75</v>
      </c>
      <c r="P305" s="49">
        <v>0.14249999999999999</v>
      </c>
    </row>
    <row r="306" spans="1:16" x14ac:dyDescent="0.3">
      <c r="A306" s="30" t="s">
        <v>992</v>
      </c>
      <c r="B306" s="31" t="s">
        <v>222</v>
      </c>
      <c r="C306" s="31" t="s">
        <v>1031</v>
      </c>
      <c r="D306" s="31" t="s">
        <v>1032</v>
      </c>
      <c r="E306" s="31">
        <v>49097</v>
      </c>
      <c r="F306" s="31">
        <v>54310</v>
      </c>
      <c r="G306" s="31">
        <v>5213</v>
      </c>
      <c r="H306" s="32">
        <v>9.5986006299999996E-2</v>
      </c>
      <c r="J306" s="49" t="s">
        <v>1019</v>
      </c>
      <c r="K306" s="49" t="s">
        <v>992</v>
      </c>
      <c r="L306" s="49" t="s">
        <v>62</v>
      </c>
      <c r="M306" s="49">
        <v>34.94</v>
      </c>
      <c r="N306" s="49">
        <v>19.893000000000001</v>
      </c>
      <c r="O306" s="49">
        <v>15.047000000000001</v>
      </c>
      <c r="P306" s="49">
        <v>0.43070000000000003</v>
      </c>
    </row>
    <row r="307" spans="1:16" x14ac:dyDescent="0.3">
      <c r="A307" s="30" t="s">
        <v>992</v>
      </c>
      <c r="B307" s="31" t="s">
        <v>33</v>
      </c>
      <c r="C307" s="31" t="s">
        <v>1033</v>
      </c>
      <c r="D307" s="31" t="s">
        <v>1034</v>
      </c>
      <c r="E307" s="31">
        <v>24719</v>
      </c>
      <c r="F307" s="31">
        <v>41130</v>
      </c>
      <c r="G307" s="31">
        <v>16411</v>
      </c>
      <c r="H307" s="32">
        <v>0.39900316070000003</v>
      </c>
      <c r="J307" s="49" t="s">
        <v>1021</v>
      </c>
      <c r="K307" s="49" t="s">
        <v>992</v>
      </c>
      <c r="L307" s="49" t="s">
        <v>68</v>
      </c>
      <c r="M307" s="49">
        <v>44.34</v>
      </c>
      <c r="N307" s="49">
        <v>30.411999999999999</v>
      </c>
      <c r="O307" s="49">
        <v>13.928000000000001</v>
      </c>
      <c r="P307" s="49">
        <v>0.31409999999999999</v>
      </c>
    </row>
    <row r="308" spans="1:16" x14ac:dyDescent="0.3">
      <c r="A308" s="30" t="s">
        <v>992</v>
      </c>
      <c r="B308" s="31" t="s">
        <v>47</v>
      </c>
      <c r="C308" s="31" t="s">
        <v>1035</v>
      </c>
      <c r="D308" s="31" t="s">
        <v>1036</v>
      </c>
      <c r="E308" s="31">
        <v>21580</v>
      </c>
      <c r="F308" s="31">
        <v>37300</v>
      </c>
      <c r="G308" s="31">
        <v>15720</v>
      </c>
      <c r="H308" s="32">
        <v>0.42144772120000001</v>
      </c>
      <c r="J308" s="49" t="s">
        <v>1023</v>
      </c>
      <c r="K308" s="49" t="s">
        <v>992</v>
      </c>
      <c r="L308" s="49" t="s">
        <v>89</v>
      </c>
      <c r="M308" s="49">
        <v>43.21</v>
      </c>
      <c r="N308" s="49">
        <v>24.93</v>
      </c>
      <c r="O308" s="49">
        <v>18.28</v>
      </c>
      <c r="P308" s="49">
        <v>0.42309999999999998</v>
      </c>
    </row>
    <row r="309" spans="1:16" x14ac:dyDescent="0.3">
      <c r="A309" s="30" t="s">
        <v>992</v>
      </c>
      <c r="B309" s="31" t="s">
        <v>223</v>
      </c>
      <c r="C309" s="31" t="s">
        <v>1037</v>
      </c>
      <c r="D309" s="31" t="s">
        <v>1038</v>
      </c>
      <c r="E309" s="31">
        <v>50761</v>
      </c>
      <c r="F309" s="31">
        <v>55670</v>
      </c>
      <c r="G309" s="31">
        <v>4909</v>
      </c>
      <c r="H309" s="32">
        <v>8.8180348500000005E-2</v>
      </c>
      <c r="J309" s="49" t="s">
        <v>1025</v>
      </c>
      <c r="K309" s="49" t="s">
        <v>992</v>
      </c>
      <c r="L309" s="49" t="s">
        <v>101</v>
      </c>
      <c r="M309" s="49">
        <v>60.03</v>
      </c>
      <c r="N309" s="49">
        <v>45.198</v>
      </c>
      <c r="O309" s="49">
        <v>14.832000000000001</v>
      </c>
      <c r="P309" s="49">
        <v>0.24709999999999999</v>
      </c>
    </row>
    <row r="310" spans="1:16" x14ac:dyDescent="0.3">
      <c r="A310" s="30" t="s">
        <v>992</v>
      </c>
      <c r="B310" s="31" t="s">
        <v>99</v>
      </c>
      <c r="C310" s="31" t="s">
        <v>1039</v>
      </c>
      <c r="D310" s="31" t="s">
        <v>1040</v>
      </c>
      <c r="E310" s="31">
        <v>41864</v>
      </c>
      <c r="F310" s="31">
        <v>51620</v>
      </c>
      <c r="G310" s="31">
        <v>9756</v>
      </c>
      <c r="H310" s="32">
        <v>0.188996513</v>
      </c>
      <c r="J310" s="49" t="s">
        <v>1027</v>
      </c>
      <c r="K310" s="49" t="s">
        <v>992</v>
      </c>
      <c r="L310" s="49" t="s">
        <v>103</v>
      </c>
      <c r="M310" s="49">
        <v>31.48</v>
      </c>
      <c r="N310" s="49">
        <v>15.932</v>
      </c>
      <c r="O310" s="49">
        <v>15.548</v>
      </c>
      <c r="P310" s="49">
        <v>0.49390000000000001</v>
      </c>
    </row>
    <row r="311" spans="1:16" x14ac:dyDescent="0.3">
      <c r="A311" s="30" t="s">
        <v>992</v>
      </c>
      <c r="B311" s="31" t="s">
        <v>102</v>
      </c>
      <c r="C311" s="31" t="s">
        <v>1041</v>
      </c>
      <c r="D311" s="31" t="s">
        <v>1042</v>
      </c>
      <c r="E311" s="31">
        <v>32360</v>
      </c>
      <c r="F311" s="31">
        <v>38440</v>
      </c>
      <c r="G311" s="31">
        <v>6080</v>
      </c>
      <c r="H311" s="32">
        <v>0.15816857440000001</v>
      </c>
      <c r="J311" s="49" t="s">
        <v>1029</v>
      </c>
      <c r="K311" s="49" t="s">
        <v>992</v>
      </c>
      <c r="L311" s="49" t="s">
        <v>107</v>
      </c>
      <c r="M311" s="49">
        <v>25.14</v>
      </c>
      <c r="N311" s="49">
        <v>13.369</v>
      </c>
      <c r="O311" s="49">
        <v>11.771000000000001</v>
      </c>
      <c r="P311" s="49">
        <v>0.46820000000000001</v>
      </c>
    </row>
    <row r="312" spans="1:16" x14ac:dyDescent="0.3">
      <c r="A312" s="30" t="s">
        <v>992</v>
      </c>
      <c r="B312" s="31" t="s">
        <v>61</v>
      </c>
      <c r="C312" s="31" t="s">
        <v>1043</v>
      </c>
      <c r="D312" s="31" t="s">
        <v>1044</v>
      </c>
      <c r="E312" s="31">
        <v>37113</v>
      </c>
      <c r="F312" s="31">
        <v>50230</v>
      </c>
      <c r="G312" s="31">
        <v>13117</v>
      </c>
      <c r="H312" s="32">
        <v>0.2611387617</v>
      </c>
      <c r="J312" s="49" t="s">
        <v>1031</v>
      </c>
      <c r="K312" s="49" t="s">
        <v>992</v>
      </c>
      <c r="L312" s="49" t="s">
        <v>222</v>
      </c>
      <c r="M312" s="49">
        <v>54.31</v>
      </c>
      <c r="N312" s="49">
        <v>48.993000000000002</v>
      </c>
      <c r="O312" s="49">
        <v>5.3170000000000002</v>
      </c>
      <c r="P312" s="49">
        <v>9.7900000000000001E-2</v>
      </c>
    </row>
    <row r="313" spans="1:16" x14ac:dyDescent="0.3">
      <c r="A313" s="30" t="s">
        <v>992</v>
      </c>
      <c r="B313" s="31" t="s">
        <v>84</v>
      </c>
      <c r="C313" s="31" t="s">
        <v>1045</v>
      </c>
      <c r="D313" s="31" t="s">
        <v>1046</v>
      </c>
      <c r="E313" s="31">
        <v>36660</v>
      </c>
      <c r="F313" s="31">
        <v>53240</v>
      </c>
      <c r="G313" s="31">
        <v>16580</v>
      </c>
      <c r="H313" s="32">
        <v>0.31141998500000001</v>
      </c>
      <c r="J313" s="49" t="s">
        <v>1033</v>
      </c>
      <c r="K313" s="49" t="s">
        <v>992</v>
      </c>
      <c r="L313" s="49" t="s">
        <v>33</v>
      </c>
      <c r="M313" s="49">
        <v>41.13</v>
      </c>
      <c r="N313" s="49">
        <v>24.791</v>
      </c>
      <c r="O313" s="49">
        <v>16.338999999999999</v>
      </c>
      <c r="P313" s="49">
        <v>0.39729999999999999</v>
      </c>
    </row>
    <row r="314" spans="1:16" x14ac:dyDescent="0.3">
      <c r="A314" s="30" t="s">
        <v>992</v>
      </c>
      <c r="B314" s="31" t="s">
        <v>95</v>
      </c>
      <c r="C314" s="31" t="s">
        <v>1047</v>
      </c>
      <c r="D314" s="31" t="s">
        <v>1048</v>
      </c>
      <c r="E314" s="31">
        <v>48177</v>
      </c>
      <c r="F314" s="31">
        <v>75260</v>
      </c>
      <c r="G314" s="31">
        <v>27083</v>
      </c>
      <c r="H314" s="32">
        <v>0.35985915489999998</v>
      </c>
      <c r="J314" s="49" t="s">
        <v>1035</v>
      </c>
      <c r="K314" s="49" t="s">
        <v>992</v>
      </c>
      <c r="L314" s="49" t="s">
        <v>47</v>
      </c>
      <c r="M314" s="49">
        <v>37.299999999999997</v>
      </c>
      <c r="N314" s="49">
        <v>21.521000000000001</v>
      </c>
      <c r="O314" s="49">
        <v>15.779</v>
      </c>
      <c r="P314" s="49">
        <v>0.42299999999999999</v>
      </c>
    </row>
    <row r="315" spans="1:16" x14ac:dyDescent="0.3">
      <c r="A315" s="30" t="s">
        <v>992</v>
      </c>
      <c r="B315" s="31" t="s">
        <v>183</v>
      </c>
      <c r="C315" s="31" t="s">
        <v>1049</v>
      </c>
      <c r="D315" s="31" t="s">
        <v>1050</v>
      </c>
      <c r="E315" s="31">
        <v>0</v>
      </c>
      <c r="F315" s="31">
        <v>1200</v>
      </c>
      <c r="G315" s="31">
        <v>1200</v>
      </c>
      <c r="H315" s="32">
        <v>1</v>
      </c>
      <c r="J315" s="49" t="s">
        <v>1037</v>
      </c>
      <c r="K315" s="49" t="s">
        <v>992</v>
      </c>
      <c r="L315" s="49" t="s">
        <v>223</v>
      </c>
      <c r="M315" s="49">
        <v>55.67</v>
      </c>
      <c r="N315" s="49">
        <v>50.634</v>
      </c>
      <c r="O315" s="49">
        <v>5.0359999999999996</v>
      </c>
      <c r="P315" s="49">
        <v>9.0499999999999997E-2</v>
      </c>
    </row>
    <row r="316" spans="1:16" x14ac:dyDescent="0.3">
      <c r="A316" s="30" t="s">
        <v>992</v>
      </c>
      <c r="B316" s="31" t="s">
        <v>87</v>
      </c>
      <c r="C316" s="31" t="s">
        <v>1051</v>
      </c>
      <c r="D316" s="31" t="s">
        <v>1052</v>
      </c>
      <c r="E316" s="31">
        <v>48897</v>
      </c>
      <c r="F316" s="31">
        <v>69240</v>
      </c>
      <c r="G316" s="31">
        <v>20343</v>
      </c>
      <c r="H316" s="32">
        <v>0.29380415939999999</v>
      </c>
      <c r="J316" s="49" t="s">
        <v>1039</v>
      </c>
      <c r="K316" s="49" t="s">
        <v>992</v>
      </c>
      <c r="L316" s="49" t="s">
        <v>99</v>
      </c>
      <c r="M316" s="49">
        <v>51.62</v>
      </c>
      <c r="N316" s="49">
        <v>41.749000000000002</v>
      </c>
      <c r="O316" s="49">
        <v>9.8710000000000004</v>
      </c>
      <c r="P316" s="49">
        <v>0.19120000000000001</v>
      </c>
    </row>
    <row r="317" spans="1:16" x14ac:dyDescent="0.3">
      <c r="A317" s="30" t="s">
        <v>1053</v>
      </c>
      <c r="B317" s="31" t="s">
        <v>1054</v>
      </c>
      <c r="C317" s="31" t="s">
        <v>1055</v>
      </c>
      <c r="D317" s="31" t="s">
        <v>1056</v>
      </c>
      <c r="E317" s="31">
        <v>15985</v>
      </c>
      <c r="F317" s="31">
        <v>34800</v>
      </c>
      <c r="G317" s="31">
        <v>18815</v>
      </c>
      <c r="H317" s="32">
        <v>0.54066091949999995</v>
      </c>
      <c r="J317" s="49" t="s">
        <v>1041</v>
      </c>
      <c r="K317" s="49" t="s">
        <v>992</v>
      </c>
      <c r="L317" s="49" t="s">
        <v>102</v>
      </c>
      <c r="M317" s="49">
        <v>38.44</v>
      </c>
      <c r="N317" s="49">
        <v>32.287999999999997</v>
      </c>
      <c r="O317" s="49">
        <v>6.1520000000000001</v>
      </c>
      <c r="P317" s="49">
        <v>0.16</v>
      </c>
    </row>
    <row r="318" spans="1:16" x14ac:dyDescent="0.3">
      <c r="A318" s="30" t="s">
        <v>1053</v>
      </c>
      <c r="B318" s="31" t="s">
        <v>1057</v>
      </c>
      <c r="C318" s="31" t="s">
        <v>1058</v>
      </c>
      <c r="D318" s="31" t="s">
        <v>1059</v>
      </c>
      <c r="E318" s="31">
        <v>30049</v>
      </c>
      <c r="F318" s="31">
        <v>61230</v>
      </c>
      <c r="G318" s="31">
        <v>31181</v>
      </c>
      <c r="H318" s="32">
        <v>0.50924383470000001</v>
      </c>
      <c r="J318" s="49" t="s">
        <v>1055</v>
      </c>
      <c r="K318" s="49" t="s">
        <v>1053</v>
      </c>
      <c r="L318" s="49" t="s">
        <v>1301</v>
      </c>
      <c r="M318" s="49">
        <v>34.799999999999997</v>
      </c>
      <c r="N318" s="49">
        <v>15.938000000000001</v>
      </c>
      <c r="O318" s="49">
        <v>18.861999999999998</v>
      </c>
      <c r="P318" s="49">
        <v>0.54200000000000004</v>
      </c>
    </row>
    <row r="319" spans="1:16" x14ac:dyDescent="0.3">
      <c r="A319" s="30" t="s">
        <v>1053</v>
      </c>
      <c r="B319" s="31" t="s">
        <v>1060</v>
      </c>
      <c r="C319" s="31" t="s">
        <v>1061</v>
      </c>
      <c r="D319" s="31" t="s">
        <v>1062</v>
      </c>
      <c r="E319" s="31">
        <v>45622</v>
      </c>
      <c r="F319" s="31">
        <v>56620</v>
      </c>
      <c r="G319" s="31">
        <v>10998</v>
      </c>
      <c r="H319" s="32">
        <v>0.19424231719999999</v>
      </c>
      <c r="J319" s="49" t="s">
        <v>1058</v>
      </c>
      <c r="K319" s="49" t="s">
        <v>1053</v>
      </c>
      <c r="L319" s="49" t="s">
        <v>1302</v>
      </c>
      <c r="M319" s="49">
        <v>61.23</v>
      </c>
      <c r="N319" s="49">
        <v>29.95</v>
      </c>
      <c r="O319" s="49">
        <v>31.28</v>
      </c>
      <c r="P319" s="49">
        <v>0.51090000000000002</v>
      </c>
    </row>
    <row r="320" spans="1:16" x14ac:dyDescent="0.3">
      <c r="A320" s="30" t="s">
        <v>1053</v>
      </c>
      <c r="B320" s="31" t="s">
        <v>1063</v>
      </c>
      <c r="C320" s="31" t="s">
        <v>1064</v>
      </c>
      <c r="D320" s="31" t="s">
        <v>1065</v>
      </c>
      <c r="E320" s="31">
        <v>33117</v>
      </c>
      <c r="F320" s="31">
        <v>44350</v>
      </c>
      <c r="G320" s="31">
        <v>11233</v>
      </c>
      <c r="H320" s="32">
        <v>0.25328072149999997</v>
      </c>
      <c r="J320" s="49" t="s">
        <v>1061</v>
      </c>
      <c r="K320" s="49" t="s">
        <v>1053</v>
      </c>
      <c r="L320" s="49" t="s">
        <v>1303</v>
      </c>
      <c r="M320" s="49">
        <v>56.62</v>
      </c>
      <c r="N320" s="49">
        <v>45.521000000000001</v>
      </c>
      <c r="O320" s="49">
        <v>11.099</v>
      </c>
      <c r="P320" s="49">
        <v>0.19600000000000001</v>
      </c>
    </row>
    <row r="321" spans="1:16" x14ac:dyDescent="0.3">
      <c r="A321" s="30" t="s">
        <v>1053</v>
      </c>
      <c r="B321" s="31" t="s">
        <v>1066</v>
      </c>
      <c r="C321" s="31" t="s">
        <v>1067</v>
      </c>
      <c r="D321" s="31" t="s">
        <v>1068</v>
      </c>
      <c r="E321" s="31">
        <v>53784</v>
      </c>
      <c r="F321" s="31">
        <v>67050</v>
      </c>
      <c r="G321" s="31">
        <v>13266</v>
      </c>
      <c r="H321" s="32">
        <v>0.19785234900000001</v>
      </c>
      <c r="J321" s="49" t="s">
        <v>1064</v>
      </c>
      <c r="K321" s="49" t="s">
        <v>1053</v>
      </c>
      <c r="L321" s="49" t="s">
        <v>1304</v>
      </c>
      <c r="M321" s="49">
        <v>44.35</v>
      </c>
      <c r="N321" s="49">
        <v>33.006</v>
      </c>
      <c r="O321" s="49">
        <v>11.343999999999999</v>
      </c>
      <c r="P321" s="49">
        <v>0.25580000000000003</v>
      </c>
    </row>
    <row r="322" spans="1:16" x14ac:dyDescent="0.3">
      <c r="A322" s="30" t="s">
        <v>1053</v>
      </c>
      <c r="B322" s="31" t="s">
        <v>1069</v>
      </c>
      <c r="C322" s="31" t="s">
        <v>1070</v>
      </c>
      <c r="D322" s="31" t="s">
        <v>1071</v>
      </c>
      <c r="E322" s="31">
        <v>50372</v>
      </c>
      <c r="F322" s="31">
        <v>59620</v>
      </c>
      <c r="G322" s="31">
        <v>9248</v>
      </c>
      <c r="H322" s="32">
        <v>0.15511573300000001</v>
      </c>
      <c r="J322" s="49" t="s">
        <v>1067</v>
      </c>
      <c r="K322" s="49" t="s">
        <v>1053</v>
      </c>
      <c r="L322" s="49" t="s">
        <v>1305</v>
      </c>
      <c r="M322" s="49">
        <v>67.05</v>
      </c>
      <c r="N322" s="49">
        <v>53.652999999999999</v>
      </c>
      <c r="O322" s="49">
        <v>13.397</v>
      </c>
      <c r="P322" s="49">
        <v>0.19980000000000001</v>
      </c>
    </row>
    <row r="323" spans="1:16" x14ac:dyDescent="0.3">
      <c r="A323" s="30" t="s">
        <v>1053</v>
      </c>
      <c r="B323" s="31" t="s">
        <v>1072</v>
      </c>
      <c r="C323" s="31" t="s">
        <v>1073</v>
      </c>
      <c r="D323" s="31" t="s">
        <v>1074</v>
      </c>
      <c r="E323" s="31">
        <v>8682</v>
      </c>
      <c r="F323" s="31">
        <v>35170</v>
      </c>
      <c r="G323" s="31">
        <v>26488</v>
      </c>
      <c r="H323" s="32">
        <v>0.75314188230000001</v>
      </c>
      <c r="J323" s="49" t="s">
        <v>1070</v>
      </c>
      <c r="K323" s="49" t="s">
        <v>1053</v>
      </c>
      <c r="L323" s="49" t="s">
        <v>1306</v>
      </c>
      <c r="M323" s="49">
        <v>59.62</v>
      </c>
      <c r="N323" s="49">
        <v>50.276000000000003</v>
      </c>
      <c r="O323" s="49">
        <v>9.3439999999999994</v>
      </c>
      <c r="P323" s="49">
        <v>0.15670000000000001</v>
      </c>
    </row>
    <row r="324" spans="1:16" x14ac:dyDescent="0.3">
      <c r="A324" s="30" t="s">
        <v>1053</v>
      </c>
      <c r="B324" s="31" t="s">
        <v>1075</v>
      </c>
      <c r="C324" s="31" t="s">
        <v>1076</v>
      </c>
      <c r="D324" s="31" t="s">
        <v>1077</v>
      </c>
      <c r="E324" s="31">
        <v>34217</v>
      </c>
      <c r="F324" s="31">
        <v>60610</v>
      </c>
      <c r="G324" s="31">
        <v>26393</v>
      </c>
      <c r="H324" s="32">
        <v>0.43545619530000002</v>
      </c>
      <c r="J324" s="49" t="s">
        <v>1073</v>
      </c>
      <c r="K324" s="49" t="s">
        <v>1053</v>
      </c>
      <c r="L324" s="49" t="s">
        <v>1307</v>
      </c>
      <c r="M324" s="49">
        <v>35.17</v>
      </c>
      <c r="N324" s="49">
        <v>8.6460000000000008</v>
      </c>
      <c r="O324" s="49">
        <v>26.524000000000001</v>
      </c>
      <c r="P324" s="49">
        <v>0.75419999999999998</v>
      </c>
    </row>
    <row r="325" spans="1:16" x14ac:dyDescent="0.3">
      <c r="A325" s="30" t="s">
        <v>1053</v>
      </c>
      <c r="B325" s="31" t="s">
        <v>1078</v>
      </c>
      <c r="C325" s="31" t="s">
        <v>1079</v>
      </c>
      <c r="D325" s="31" t="s">
        <v>1080</v>
      </c>
      <c r="E325" s="31">
        <v>51064</v>
      </c>
      <c r="F325" s="31">
        <v>85670</v>
      </c>
      <c r="G325" s="31">
        <v>34606</v>
      </c>
      <c r="H325" s="32">
        <v>0.40394537180000001</v>
      </c>
      <c r="J325" s="49" t="s">
        <v>1076</v>
      </c>
      <c r="K325" s="49" t="s">
        <v>1053</v>
      </c>
      <c r="L325" s="49" t="s">
        <v>1308</v>
      </c>
      <c r="M325" s="49">
        <v>60.61</v>
      </c>
      <c r="N325" s="49">
        <v>34.121000000000002</v>
      </c>
      <c r="O325" s="49">
        <v>26.489000000000001</v>
      </c>
      <c r="P325" s="49">
        <v>0.437</v>
      </c>
    </row>
    <row r="326" spans="1:16" x14ac:dyDescent="0.3">
      <c r="A326" s="30" t="s">
        <v>1053</v>
      </c>
      <c r="B326" s="31" t="s">
        <v>1081</v>
      </c>
      <c r="C326" s="31" t="s">
        <v>1082</v>
      </c>
      <c r="D326" s="31" t="s">
        <v>1083</v>
      </c>
      <c r="E326" s="31">
        <v>100302</v>
      </c>
      <c r="F326" s="31">
        <v>111090</v>
      </c>
      <c r="G326" s="31">
        <v>10788</v>
      </c>
      <c r="H326" s="32">
        <v>9.7110451E-2</v>
      </c>
      <c r="J326" s="49" t="s">
        <v>1079</v>
      </c>
      <c r="K326" s="49" t="s">
        <v>1053</v>
      </c>
      <c r="L326" s="49" t="s">
        <v>1309</v>
      </c>
      <c r="M326" s="49">
        <v>85.67</v>
      </c>
      <c r="N326" s="49">
        <v>50.942</v>
      </c>
      <c r="O326" s="49">
        <v>34.728000000000002</v>
      </c>
      <c r="P326" s="49">
        <v>0.40539999999999998</v>
      </c>
    </row>
    <row r="327" spans="1:16" x14ac:dyDescent="0.3">
      <c r="A327" s="30" t="s">
        <v>1053</v>
      </c>
      <c r="B327" s="31" t="s">
        <v>1084</v>
      </c>
      <c r="C327" s="31" t="s">
        <v>1085</v>
      </c>
      <c r="D327" s="31" t="s">
        <v>1086</v>
      </c>
      <c r="E327" s="31">
        <v>60119</v>
      </c>
      <c r="F327" s="31">
        <v>65270</v>
      </c>
      <c r="G327" s="31">
        <v>5151</v>
      </c>
      <c r="H327" s="32">
        <v>7.8918339200000007E-2</v>
      </c>
      <c r="J327" s="49" t="s">
        <v>1082</v>
      </c>
      <c r="K327" s="49" t="s">
        <v>1053</v>
      </c>
      <c r="L327" s="49" t="s">
        <v>1310</v>
      </c>
      <c r="M327" s="49">
        <v>111.09</v>
      </c>
      <c r="N327" s="49">
        <v>100.13200000000001</v>
      </c>
      <c r="O327" s="49">
        <v>10.958</v>
      </c>
      <c r="P327" s="49">
        <v>9.8599999999999993E-2</v>
      </c>
    </row>
    <row r="328" spans="1:16" x14ac:dyDescent="0.3">
      <c r="A328" s="30" t="s">
        <v>1053</v>
      </c>
      <c r="B328" s="31" t="s">
        <v>1087</v>
      </c>
      <c r="C328" s="31" t="s">
        <v>1088</v>
      </c>
      <c r="D328" s="31" t="s">
        <v>1089</v>
      </c>
      <c r="E328" s="31">
        <v>60419</v>
      </c>
      <c r="F328" s="31">
        <v>62550</v>
      </c>
      <c r="G328" s="31">
        <v>2131</v>
      </c>
      <c r="H328" s="32">
        <v>3.4068744999999998E-2</v>
      </c>
      <c r="J328" s="49" t="s">
        <v>1085</v>
      </c>
      <c r="K328" s="49" t="s">
        <v>1053</v>
      </c>
      <c r="L328" s="49" t="s">
        <v>1311</v>
      </c>
      <c r="M328" s="49">
        <v>65.27</v>
      </c>
      <c r="N328" s="49">
        <v>60.058</v>
      </c>
      <c r="O328" s="49">
        <v>5.2119999999999997</v>
      </c>
      <c r="P328" s="49">
        <v>7.9899999999999999E-2</v>
      </c>
    </row>
    <row r="329" spans="1:16" x14ac:dyDescent="0.3">
      <c r="A329" s="30" t="s">
        <v>1053</v>
      </c>
      <c r="B329" s="31" t="s">
        <v>1090</v>
      </c>
      <c r="C329" s="31" t="s">
        <v>1091</v>
      </c>
      <c r="D329" s="31" t="s">
        <v>1092</v>
      </c>
      <c r="E329" s="31">
        <v>50055</v>
      </c>
      <c r="F329" s="31">
        <v>56050</v>
      </c>
      <c r="G329" s="31">
        <v>5995</v>
      </c>
      <c r="H329" s="32">
        <v>0.1069580731</v>
      </c>
      <c r="J329" s="49" t="s">
        <v>1088</v>
      </c>
      <c r="K329" s="49" t="s">
        <v>1053</v>
      </c>
      <c r="L329" s="49" t="s">
        <v>1312</v>
      </c>
      <c r="M329" s="49">
        <v>62.55</v>
      </c>
      <c r="N329" s="49">
        <v>60.298000000000002</v>
      </c>
      <c r="O329" s="49">
        <v>2.2519999999999998</v>
      </c>
      <c r="P329" s="49">
        <v>3.5999999999999997E-2</v>
      </c>
    </row>
    <row r="330" spans="1:16" x14ac:dyDescent="0.3">
      <c r="A330" s="30" t="s">
        <v>1053</v>
      </c>
      <c r="B330" s="31" t="s">
        <v>1093</v>
      </c>
      <c r="C330" s="31" t="s">
        <v>1094</v>
      </c>
      <c r="D330" s="31" t="s">
        <v>1095</v>
      </c>
      <c r="E330" s="31">
        <v>136198</v>
      </c>
      <c r="F330" s="31">
        <v>151600</v>
      </c>
      <c r="G330" s="31">
        <v>15402</v>
      </c>
      <c r="H330" s="32">
        <v>0.10159630610000001</v>
      </c>
      <c r="J330" s="49" t="s">
        <v>1091</v>
      </c>
      <c r="K330" s="49" t="s">
        <v>1053</v>
      </c>
      <c r="L330" s="49" t="s">
        <v>1313</v>
      </c>
      <c r="M330" s="49">
        <v>56.05</v>
      </c>
      <c r="N330" s="49">
        <v>50.000999999999998</v>
      </c>
      <c r="O330" s="49">
        <v>6.0490000000000004</v>
      </c>
      <c r="P330" s="49">
        <v>0.1079</v>
      </c>
    </row>
    <row r="331" spans="1:16" x14ac:dyDescent="0.3">
      <c r="A331" s="30" t="s">
        <v>1053</v>
      </c>
      <c r="B331" s="31" t="s">
        <v>1096</v>
      </c>
      <c r="C331" s="31" t="s">
        <v>1097</v>
      </c>
      <c r="D331" s="31" t="s">
        <v>1098</v>
      </c>
      <c r="E331" s="31">
        <v>104290</v>
      </c>
      <c r="F331" s="31">
        <v>107720</v>
      </c>
      <c r="G331" s="31">
        <v>3430</v>
      </c>
      <c r="H331" s="32">
        <v>3.1841812099999998E-2</v>
      </c>
      <c r="J331" s="49" t="s">
        <v>1094</v>
      </c>
      <c r="K331" s="49" t="s">
        <v>1053</v>
      </c>
      <c r="L331" s="49" t="s">
        <v>1314</v>
      </c>
      <c r="M331" s="49">
        <v>151.6</v>
      </c>
      <c r="N331" s="49">
        <v>136.04300000000001</v>
      </c>
      <c r="O331" s="49">
        <v>15.557</v>
      </c>
      <c r="P331" s="49">
        <v>0.1026</v>
      </c>
    </row>
    <row r="332" spans="1:16" x14ac:dyDescent="0.3">
      <c r="A332" s="30" t="s">
        <v>1053</v>
      </c>
      <c r="B332" s="31" t="s">
        <v>1099</v>
      </c>
      <c r="C332" s="31" t="s">
        <v>1100</v>
      </c>
      <c r="D332" s="31" t="s">
        <v>1101</v>
      </c>
      <c r="E332" s="31">
        <v>76165</v>
      </c>
      <c r="F332" s="31">
        <v>78380</v>
      </c>
      <c r="G332" s="31">
        <v>2215</v>
      </c>
      <c r="H332" s="32">
        <v>2.82597601E-2</v>
      </c>
      <c r="J332" s="49" t="s">
        <v>1097</v>
      </c>
      <c r="K332" s="49" t="s">
        <v>1053</v>
      </c>
      <c r="L332" s="49" t="s">
        <v>1315</v>
      </c>
      <c r="M332" s="49">
        <v>107.72</v>
      </c>
      <c r="N332" s="49">
        <v>104.10299999999999</v>
      </c>
      <c r="O332" s="49">
        <v>3.617</v>
      </c>
      <c r="P332" s="49">
        <v>3.3599999999999998E-2</v>
      </c>
    </row>
    <row r="333" spans="1:16" x14ac:dyDescent="0.3">
      <c r="A333" s="30" t="s">
        <v>1053</v>
      </c>
      <c r="B333" s="31" t="s">
        <v>1102</v>
      </c>
      <c r="C333" s="31" t="s">
        <v>1103</v>
      </c>
      <c r="D333" s="31" t="s">
        <v>1104</v>
      </c>
      <c r="E333" s="31">
        <v>31450</v>
      </c>
      <c r="F333" s="31">
        <v>32330</v>
      </c>
      <c r="G333" s="31">
        <v>880</v>
      </c>
      <c r="H333" s="32">
        <v>2.7219301000000001E-2</v>
      </c>
      <c r="J333" s="49" t="s">
        <v>1100</v>
      </c>
      <c r="K333" s="49" t="s">
        <v>1053</v>
      </c>
      <c r="L333" s="49" t="s">
        <v>1316</v>
      </c>
      <c r="M333" s="49">
        <v>78.38</v>
      </c>
      <c r="N333" s="49">
        <v>76.087999999999994</v>
      </c>
      <c r="O333" s="49">
        <v>2.2919999999999998</v>
      </c>
      <c r="P333" s="49">
        <v>2.92E-2</v>
      </c>
    </row>
    <row r="334" spans="1:16" x14ac:dyDescent="0.3">
      <c r="A334" s="30" t="s">
        <v>1053</v>
      </c>
      <c r="B334" s="31" t="s">
        <v>1105</v>
      </c>
      <c r="C334" s="31" t="s">
        <v>1106</v>
      </c>
      <c r="D334" s="31" t="s">
        <v>1107</v>
      </c>
      <c r="E334" s="31">
        <v>39556</v>
      </c>
      <c r="F334" s="31">
        <v>40840</v>
      </c>
      <c r="G334" s="31">
        <v>1284</v>
      </c>
      <c r="H334" s="32">
        <v>3.14397649E-2</v>
      </c>
      <c r="J334" s="49" t="s">
        <v>1103</v>
      </c>
      <c r="K334" s="49" t="s">
        <v>1053</v>
      </c>
      <c r="L334" s="49" t="s">
        <v>1317</v>
      </c>
      <c r="M334" s="49">
        <v>32.33</v>
      </c>
      <c r="N334" s="49">
        <v>31.38</v>
      </c>
      <c r="O334" s="49">
        <v>0.95</v>
      </c>
      <c r="P334" s="49">
        <v>2.9399999999999999E-2</v>
      </c>
    </row>
    <row r="335" spans="1:16" x14ac:dyDescent="0.3">
      <c r="A335" s="30" t="s">
        <v>1053</v>
      </c>
      <c r="B335" s="31" t="s">
        <v>1108</v>
      </c>
      <c r="C335" s="31" t="s">
        <v>1109</v>
      </c>
      <c r="D335" s="31" t="s">
        <v>1110</v>
      </c>
      <c r="E335" s="31">
        <v>30027</v>
      </c>
      <c r="F335" s="31">
        <v>41060</v>
      </c>
      <c r="G335" s="31">
        <v>11033</v>
      </c>
      <c r="H335" s="32">
        <v>0.26870433510000002</v>
      </c>
      <c r="J335" s="49" t="s">
        <v>1106</v>
      </c>
      <c r="K335" s="49" t="s">
        <v>1053</v>
      </c>
      <c r="L335" s="49" t="s">
        <v>1318</v>
      </c>
      <c r="M335" s="49">
        <v>40.840000000000003</v>
      </c>
      <c r="N335" s="49">
        <v>39.472000000000001</v>
      </c>
      <c r="O335" s="49">
        <v>1.3680000000000001</v>
      </c>
      <c r="P335" s="49">
        <v>3.3500000000000002E-2</v>
      </c>
    </row>
    <row r="336" spans="1:16" x14ac:dyDescent="0.3">
      <c r="A336" s="30" t="s">
        <v>1053</v>
      </c>
      <c r="B336" s="31" t="s">
        <v>1111</v>
      </c>
      <c r="C336" s="31" t="s">
        <v>1112</v>
      </c>
      <c r="D336" s="31" t="s">
        <v>1113</v>
      </c>
      <c r="E336" s="31">
        <v>60366</v>
      </c>
      <c r="F336" s="31">
        <v>65300</v>
      </c>
      <c r="G336" s="31">
        <v>4934</v>
      </c>
      <c r="H336" s="32">
        <v>7.5558958699999998E-2</v>
      </c>
      <c r="J336" s="49" t="s">
        <v>1109</v>
      </c>
      <c r="K336" s="49" t="s">
        <v>1053</v>
      </c>
      <c r="L336" s="49" t="s">
        <v>1319</v>
      </c>
      <c r="M336" s="49">
        <v>41.06</v>
      </c>
      <c r="N336" s="49">
        <v>29.975999999999999</v>
      </c>
      <c r="O336" s="49">
        <v>11.084</v>
      </c>
      <c r="P336" s="49">
        <v>0.26989999999999997</v>
      </c>
    </row>
    <row r="337" spans="1:16" x14ac:dyDescent="0.3">
      <c r="A337" s="30" t="s">
        <v>1053</v>
      </c>
      <c r="B337" s="31" t="s">
        <v>1114</v>
      </c>
      <c r="C337" s="31" t="s">
        <v>1115</v>
      </c>
      <c r="D337" s="31" t="s">
        <v>1116</v>
      </c>
      <c r="E337" s="31">
        <v>27630</v>
      </c>
      <c r="F337" s="31">
        <v>64010</v>
      </c>
      <c r="G337" s="31">
        <v>36380</v>
      </c>
      <c r="H337" s="32">
        <v>0.5683486955</v>
      </c>
      <c r="J337" s="49" t="s">
        <v>1112</v>
      </c>
      <c r="K337" s="49" t="s">
        <v>1053</v>
      </c>
      <c r="L337" s="49" t="s">
        <v>1320</v>
      </c>
      <c r="M337" s="49">
        <v>65.3</v>
      </c>
      <c r="N337" s="49">
        <v>60.259</v>
      </c>
      <c r="O337" s="49">
        <v>5.0410000000000004</v>
      </c>
      <c r="P337" s="49">
        <v>7.7200000000000005E-2</v>
      </c>
    </row>
    <row r="338" spans="1:16" x14ac:dyDescent="0.3">
      <c r="A338" s="30" t="s">
        <v>1053</v>
      </c>
      <c r="B338" s="31" t="s">
        <v>1117</v>
      </c>
      <c r="C338" s="31" t="s">
        <v>1118</v>
      </c>
      <c r="D338" s="31" t="s">
        <v>1119</v>
      </c>
      <c r="E338" s="31">
        <v>26115</v>
      </c>
      <c r="F338" s="31">
        <v>26920</v>
      </c>
      <c r="G338" s="31">
        <v>805</v>
      </c>
      <c r="H338" s="32">
        <v>2.9903417500000001E-2</v>
      </c>
      <c r="J338" s="49" t="s">
        <v>1115</v>
      </c>
      <c r="K338" s="49" t="s">
        <v>1053</v>
      </c>
      <c r="L338" s="49" t="s">
        <v>1321</v>
      </c>
      <c r="M338" s="49">
        <v>64.010000000000005</v>
      </c>
      <c r="N338" s="49">
        <v>27.523</v>
      </c>
      <c r="O338" s="49">
        <v>36.487000000000002</v>
      </c>
      <c r="P338" s="49">
        <v>0.56999999999999995</v>
      </c>
    </row>
    <row r="339" spans="1:16" x14ac:dyDescent="0.3">
      <c r="A339" s="30" t="s">
        <v>1120</v>
      </c>
      <c r="B339" s="31" t="s">
        <v>1121</v>
      </c>
      <c r="C339" s="31" t="s">
        <v>1122</v>
      </c>
      <c r="D339" s="31" t="s">
        <v>1123</v>
      </c>
      <c r="E339" s="31">
        <v>22361</v>
      </c>
      <c r="F339" s="31">
        <v>23290.549516999999</v>
      </c>
      <c r="G339" s="31">
        <v>929.54951747999996</v>
      </c>
      <c r="H339" s="32">
        <v>3.9911017E-2</v>
      </c>
      <c r="J339" s="49" t="s">
        <v>1118</v>
      </c>
      <c r="K339" s="49" t="s">
        <v>1053</v>
      </c>
      <c r="L339" s="49" t="s">
        <v>1322</v>
      </c>
      <c r="M339" s="49">
        <v>26.92</v>
      </c>
      <c r="N339" s="49">
        <v>26.062999999999999</v>
      </c>
      <c r="O339" s="49">
        <v>0.85699999999999998</v>
      </c>
      <c r="P339" s="49">
        <v>3.1800000000000002E-2</v>
      </c>
    </row>
    <row r="340" spans="1:16" x14ac:dyDescent="0.3">
      <c r="A340" s="30" t="s">
        <v>1120</v>
      </c>
      <c r="B340" s="31" t="s">
        <v>1124</v>
      </c>
      <c r="C340" s="31" t="s">
        <v>1125</v>
      </c>
      <c r="D340" s="31" t="s">
        <v>1126</v>
      </c>
      <c r="E340" s="31">
        <v>43690</v>
      </c>
      <c r="F340" s="31">
        <v>68844.276845</v>
      </c>
      <c r="G340" s="31">
        <v>25154.276845</v>
      </c>
      <c r="H340" s="32">
        <v>0.36537934589999999</v>
      </c>
      <c r="J340" s="49" t="s">
        <v>1122</v>
      </c>
      <c r="K340" s="49" t="s">
        <v>1120</v>
      </c>
      <c r="L340" s="49" t="s">
        <v>1121</v>
      </c>
      <c r="M340" s="49">
        <v>24.114000000000001</v>
      </c>
      <c r="N340" s="49">
        <v>22.323</v>
      </c>
      <c r="O340" s="49">
        <v>1.7909999999999999</v>
      </c>
      <c r="P340" s="49">
        <v>7.4300000000000005E-2</v>
      </c>
    </row>
    <row r="341" spans="1:16" x14ac:dyDescent="0.3">
      <c r="A341" s="30" t="s">
        <v>1120</v>
      </c>
      <c r="B341" s="31" t="s">
        <v>1127</v>
      </c>
      <c r="C341" s="31" t="s">
        <v>1128</v>
      </c>
      <c r="D341" s="31" t="s">
        <v>1129</v>
      </c>
      <c r="E341" s="31">
        <v>53230</v>
      </c>
      <c r="F341" s="31">
        <v>54539.406757999997</v>
      </c>
      <c r="G341" s="31">
        <v>1309.4067580999999</v>
      </c>
      <c r="H341" s="32">
        <v>2.4008452499999999E-2</v>
      </c>
      <c r="J341" s="49" t="s">
        <v>1125</v>
      </c>
      <c r="K341" s="49" t="s">
        <v>1120</v>
      </c>
      <c r="L341" s="49" t="s">
        <v>1124</v>
      </c>
      <c r="M341" s="49">
        <v>74.19</v>
      </c>
      <c r="N341" s="49">
        <v>43.603000000000002</v>
      </c>
      <c r="O341" s="49">
        <v>30.587</v>
      </c>
      <c r="P341" s="49">
        <v>0.4123</v>
      </c>
    </row>
    <row r="342" spans="1:16" x14ac:dyDescent="0.3">
      <c r="A342" s="30" t="s">
        <v>1120</v>
      </c>
      <c r="B342" s="31" t="s">
        <v>1130</v>
      </c>
      <c r="C342" s="31" t="s">
        <v>1131</v>
      </c>
      <c r="D342" s="31" t="s">
        <v>1132</v>
      </c>
      <c r="E342" s="31">
        <v>38463</v>
      </c>
      <c r="F342" s="31">
        <v>44276.432846999996</v>
      </c>
      <c r="G342" s="31">
        <v>5813.4328472999996</v>
      </c>
      <c r="H342" s="32">
        <v>0.131298582</v>
      </c>
      <c r="J342" s="49" t="s">
        <v>1128</v>
      </c>
      <c r="K342" s="49" t="s">
        <v>1120</v>
      </c>
      <c r="L342" s="49" t="s">
        <v>1127</v>
      </c>
      <c r="M342" s="49">
        <v>57.654000000000003</v>
      </c>
      <c r="N342" s="49">
        <v>53.073999999999998</v>
      </c>
      <c r="O342" s="49">
        <v>4.58</v>
      </c>
      <c r="P342" s="49">
        <v>7.9399999999999998E-2</v>
      </c>
    </row>
    <row r="343" spans="1:16" x14ac:dyDescent="0.3">
      <c r="A343" s="30" t="s">
        <v>1120</v>
      </c>
      <c r="B343" s="31" t="s">
        <v>1133</v>
      </c>
      <c r="C343" s="31" t="s">
        <v>1134</v>
      </c>
      <c r="D343" s="31" t="s">
        <v>1135</v>
      </c>
      <c r="E343" s="31">
        <v>34723</v>
      </c>
      <c r="F343" s="31">
        <v>38270</v>
      </c>
      <c r="G343" s="31">
        <v>3547</v>
      </c>
      <c r="H343" s="32">
        <v>9.2683564100000004E-2</v>
      </c>
      <c r="J343" s="49" t="s">
        <v>1131</v>
      </c>
      <c r="K343" s="49" t="s">
        <v>1120</v>
      </c>
      <c r="L343" s="49" t="s">
        <v>1130</v>
      </c>
      <c r="M343" s="49">
        <v>46.332000000000001</v>
      </c>
      <c r="N343" s="49">
        <v>38.4</v>
      </c>
      <c r="O343" s="49">
        <v>7.9320000000000004</v>
      </c>
      <c r="P343" s="49">
        <v>0.17119999999999999</v>
      </c>
    </row>
    <row r="344" spans="1:16" x14ac:dyDescent="0.3">
      <c r="A344" s="30" t="s">
        <v>1120</v>
      </c>
      <c r="B344" s="31" t="s">
        <v>1136</v>
      </c>
      <c r="C344" s="31" t="s">
        <v>1137</v>
      </c>
      <c r="D344" s="31" t="s">
        <v>1138</v>
      </c>
      <c r="E344" s="31">
        <v>0</v>
      </c>
      <c r="F344" s="31">
        <v>12964.546286999999</v>
      </c>
      <c r="G344" s="31">
        <v>12964.546286999999</v>
      </c>
      <c r="H344" s="32">
        <v>1</v>
      </c>
      <c r="J344" s="49" t="s">
        <v>1134</v>
      </c>
      <c r="K344" s="49" t="s">
        <v>1120</v>
      </c>
      <c r="L344" s="49" t="s">
        <v>1133</v>
      </c>
      <c r="M344" s="49">
        <v>38.061</v>
      </c>
      <c r="N344" s="49">
        <v>34.704000000000001</v>
      </c>
      <c r="O344" s="49">
        <v>3.3570000000000002</v>
      </c>
      <c r="P344" s="49">
        <v>8.8200000000000001E-2</v>
      </c>
    </row>
    <row r="345" spans="1:16" x14ac:dyDescent="0.3">
      <c r="A345" s="30" t="s">
        <v>1120</v>
      </c>
      <c r="B345" s="31" t="s">
        <v>1139</v>
      </c>
      <c r="C345" s="31" t="s">
        <v>1140</v>
      </c>
      <c r="D345" s="31" t="s">
        <v>1141</v>
      </c>
      <c r="E345" s="31">
        <v>65139</v>
      </c>
      <c r="F345" s="31">
        <v>70421.240097999995</v>
      </c>
      <c r="G345" s="31">
        <v>5282.2400982999998</v>
      </c>
      <c r="H345" s="32">
        <v>7.5009188899999996E-2</v>
      </c>
      <c r="J345" s="49" t="s">
        <v>1137</v>
      </c>
      <c r="K345" s="49" t="s">
        <v>1120</v>
      </c>
      <c r="L345" s="49" t="s">
        <v>1136</v>
      </c>
      <c r="M345" s="49">
        <v>14.577</v>
      </c>
      <c r="N345" s="49">
        <v>0</v>
      </c>
      <c r="O345" s="49">
        <v>14.577</v>
      </c>
      <c r="P345" s="49">
        <v>1</v>
      </c>
    </row>
    <row r="346" spans="1:16" x14ac:dyDescent="0.3">
      <c r="A346" s="30" t="s">
        <v>1120</v>
      </c>
      <c r="B346" s="31" t="s">
        <v>1142</v>
      </c>
      <c r="C346" s="31" t="s">
        <v>1143</v>
      </c>
      <c r="D346" s="31" t="s">
        <v>1144</v>
      </c>
      <c r="E346" s="31">
        <v>40689</v>
      </c>
      <c r="F346" s="31">
        <v>106805.76832</v>
      </c>
      <c r="G346" s="31">
        <v>66116.768324999997</v>
      </c>
      <c r="H346" s="32">
        <v>0.61903742989999999</v>
      </c>
      <c r="J346" s="49" t="s">
        <v>1140</v>
      </c>
      <c r="K346" s="49" t="s">
        <v>1120</v>
      </c>
      <c r="L346" s="49" t="s">
        <v>1139</v>
      </c>
      <c r="M346" s="49">
        <v>73.290000000000006</v>
      </c>
      <c r="N346" s="49">
        <v>64.756</v>
      </c>
      <c r="O346" s="49">
        <v>8.5340000000000007</v>
      </c>
      <c r="P346" s="49">
        <v>0.1164</v>
      </c>
    </row>
    <row r="347" spans="1:16" x14ac:dyDescent="0.3">
      <c r="A347" s="30" t="s">
        <v>1120</v>
      </c>
      <c r="B347" s="31" t="s">
        <v>1145</v>
      </c>
      <c r="C347" s="31" t="s">
        <v>1146</v>
      </c>
      <c r="D347" s="31" t="s">
        <v>1147</v>
      </c>
      <c r="E347" s="31">
        <v>33293</v>
      </c>
      <c r="F347" s="31">
        <v>37331.858715000002</v>
      </c>
      <c r="G347" s="31">
        <v>4038.8587146</v>
      </c>
      <c r="H347" s="32">
        <v>0.1081879889</v>
      </c>
      <c r="J347" s="49" t="s">
        <v>1143</v>
      </c>
      <c r="K347" s="49" t="s">
        <v>1120</v>
      </c>
      <c r="L347" s="49" t="s">
        <v>1142</v>
      </c>
      <c r="M347" s="49">
        <v>115.538</v>
      </c>
      <c r="N347" s="49">
        <v>40.622999999999998</v>
      </c>
      <c r="O347" s="49">
        <v>74.915000000000006</v>
      </c>
      <c r="P347" s="49">
        <v>0.64839999999999998</v>
      </c>
    </row>
    <row r="348" spans="1:16" x14ac:dyDescent="0.3">
      <c r="A348" s="30" t="s">
        <v>1120</v>
      </c>
      <c r="B348" s="31" t="s">
        <v>1148</v>
      </c>
      <c r="C348" s="31" t="s">
        <v>1149</v>
      </c>
      <c r="D348" s="31" t="s">
        <v>1150</v>
      </c>
      <c r="E348" s="31">
        <v>34868</v>
      </c>
      <c r="F348" s="31">
        <v>37023.114412000003</v>
      </c>
      <c r="G348" s="31">
        <v>2155.1144119999999</v>
      </c>
      <c r="H348" s="32">
        <v>5.8209970899999998E-2</v>
      </c>
      <c r="J348" s="49" t="s">
        <v>1146</v>
      </c>
      <c r="K348" s="49" t="s">
        <v>1120</v>
      </c>
      <c r="L348" s="49" t="s">
        <v>1145</v>
      </c>
      <c r="M348" s="49">
        <v>38.786999999999999</v>
      </c>
      <c r="N348" s="49">
        <v>33.212000000000003</v>
      </c>
      <c r="O348" s="49">
        <v>5.5750000000000002</v>
      </c>
      <c r="P348" s="49">
        <v>0.14369999999999999</v>
      </c>
    </row>
    <row r="349" spans="1:16" x14ac:dyDescent="0.3">
      <c r="A349" s="30" t="s">
        <v>1120</v>
      </c>
      <c r="B349" s="31" t="s">
        <v>1151</v>
      </c>
      <c r="C349" s="31" t="s">
        <v>1152</v>
      </c>
      <c r="D349" s="31" t="s">
        <v>1153</v>
      </c>
      <c r="E349" s="31">
        <v>29791</v>
      </c>
      <c r="F349" s="31">
        <v>41641</v>
      </c>
      <c r="G349" s="31">
        <v>11850</v>
      </c>
      <c r="H349" s="32">
        <v>0.28457529840000001</v>
      </c>
      <c r="J349" s="49" t="s">
        <v>1149</v>
      </c>
      <c r="K349" s="49" t="s">
        <v>1120</v>
      </c>
      <c r="L349" s="49" t="s">
        <v>1148</v>
      </c>
      <c r="M349" s="49">
        <v>38.674999999999997</v>
      </c>
      <c r="N349" s="49">
        <v>34.710999999999999</v>
      </c>
      <c r="O349" s="49">
        <v>3.964</v>
      </c>
      <c r="P349" s="49">
        <v>0.10249999999999999</v>
      </c>
    </row>
    <row r="350" spans="1:16" x14ac:dyDescent="0.3">
      <c r="A350" s="30" t="s">
        <v>1120</v>
      </c>
      <c r="B350" s="31" t="s">
        <v>1154</v>
      </c>
      <c r="C350" s="31" t="s">
        <v>1155</v>
      </c>
      <c r="D350" s="31" t="s">
        <v>1156</v>
      </c>
      <c r="E350" s="31">
        <v>58543</v>
      </c>
      <c r="F350" s="31">
        <v>63105.649803</v>
      </c>
      <c r="G350" s="31">
        <v>4562.6498027999996</v>
      </c>
      <c r="H350" s="32">
        <v>7.2301764099999999E-2</v>
      </c>
      <c r="J350" s="49" t="s">
        <v>1152</v>
      </c>
      <c r="K350" s="49" t="s">
        <v>1120</v>
      </c>
      <c r="L350" s="49" t="s">
        <v>1151</v>
      </c>
      <c r="M350" s="49">
        <v>44.095999999999997</v>
      </c>
      <c r="N350" s="49">
        <v>29.734999999999999</v>
      </c>
      <c r="O350" s="49">
        <v>14.361000000000001</v>
      </c>
      <c r="P350" s="49">
        <v>0.32569999999999999</v>
      </c>
    </row>
    <row r="351" spans="1:16" x14ac:dyDescent="0.3">
      <c r="A351" s="30" t="s">
        <v>1120</v>
      </c>
      <c r="B351" s="31" t="s">
        <v>1157</v>
      </c>
      <c r="C351" s="31" t="s">
        <v>1158</v>
      </c>
      <c r="D351" s="31" t="s">
        <v>1159</v>
      </c>
      <c r="E351" s="31">
        <v>0</v>
      </c>
      <c r="F351" s="31">
        <v>10138.973198</v>
      </c>
      <c r="G351" s="31">
        <v>10138.973198</v>
      </c>
      <c r="H351" s="32">
        <v>1</v>
      </c>
      <c r="J351" s="49" t="s">
        <v>1155</v>
      </c>
      <c r="K351" s="49" t="s">
        <v>1120</v>
      </c>
      <c r="L351" s="49" t="s">
        <v>1154</v>
      </c>
      <c r="M351" s="49">
        <v>67.59</v>
      </c>
      <c r="N351" s="49">
        <v>58.406999999999996</v>
      </c>
      <c r="O351" s="49">
        <v>9.1829999999999998</v>
      </c>
      <c r="P351" s="49">
        <v>0.13589999999999999</v>
      </c>
    </row>
    <row r="352" spans="1:16" x14ac:dyDescent="0.3">
      <c r="A352" s="30" t="s">
        <v>1120</v>
      </c>
      <c r="B352" s="31" t="s">
        <v>1160</v>
      </c>
      <c r="C352" s="31" t="s">
        <v>1161</v>
      </c>
      <c r="D352" s="31" t="s">
        <v>1162</v>
      </c>
      <c r="E352" s="31">
        <v>36455</v>
      </c>
      <c r="F352" s="31">
        <v>53251.363989999998</v>
      </c>
      <c r="G352" s="31">
        <v>16796.363990000002</v>
      </c>
      <c r="H352" s="32">
        <v>0.31541659649999998</v>
      </c>
      <c r="J352" s="49" t="s">
        <v>1158</v>
      </c>
      <c r="K352" s="49" t="s">
        <v>1120</v>
      </c>
      <c r="L352" s="49" t="s">
        <v>1157</v>
      </c>
      <c r="M352" s="49">
        <v>10.923999999999999</v>
      </c>
      <c r="N352" s="49">
        <v>0</v>
      </c>
      <c r="O352" s="49">
        <v>10.923999999999999</v>
      </c>
      <c r="P352" s="49">
        <v>1</v>
      </c>
    </row>
    <row r="353" spans="1:16" x14ac:dyDescent="0.3">
      <c r="A353" s="30" t="s">
        <v>1120</v>
      </c>
      <c r="B353" s="31" t="s">
        <v>1163</v>
      </c>
      <c r="C353" s="31" t="s">
        <v>1164</v>
      </c>
      <c r="D353" s="31" t="s">
        <v>1165</v>
      </c>
      <c r="E353" s="31">
        <v>0</v>
      </c>
      <c r="F353" s="31">
        <v>10233.824576999999</v>
      </c>
      <c r="G353" s="31">
        <v>10233.824576999999</v>
      </c>
      <c r="H353" s="32">
        <v>1</v>
      </c>
      <c r="J353" s="49" t="s">
        <v>1161</v>
      </c>
      <c r="K353" s="49" t="s">
        <v>1120</v>
      </c>
      <c r="L353" s="49" t="s">
        <v>1160</v>
      </c>
      <c r="M353" s="49">
        <v>57.628</v>
      </c>
      <c r="N353" s="49">
        <v>36.317</v>
      </c>
      <c r="O353" s="49">
        <v>21.311</v>
      </c>
      <c r="P353" s="49">
        <v>0.36980000000000002</v>
      </c>
    </row>
    <row r="354" spans="1:16" x14ac:dyDescent="0.3">
      <c r="A354" s="30" t="s">
        <v>1120</v>
      </c>
      <c r="B354" s="31" t="s">
        <v>1166</v>
      </c>
      <c r="C354" s="31" t="s">
        <v>1167</v>
      </c>
      <c r="D354" s="31" t="s">
        <v>1168</v>
      </c>
      <c r="E354" s="31">
        <v>45864</v>
      </c>
      <c r="F354" s="31">
        <v>51856.166351</v>
      </c>
      <c r="G354" s="31">
        <v>5992.1663508000001</v>
      </c>
      <c r="H354" s="32">
        <v>0.1155535932</v>
      </c>
      <c r="J354" s="49" t="s">
        <v>1164</v>
      </c>
      <c r="K354" s="49" t="s">
        <v>1120</v>
      </c>
      <c r="L354" s="49" t="s">
        <v>1163</v>
      </c>
      <c r="M354" s="49">
        <v>11.021000000000001</v>
      </c>
      <c r="N354" s="49">
        <v>0</v>
      </c>
      <c r="O354" s="49">
        <v>11.021000000000001</v>
      </c>
      <c r="P354" s="49">
        <v>1</v>
      </c>
    </row>
    <row r="355" spans="1:16" x14ac:dyDescent="0.3">
      <c r="A355" s="30" t="s">
        <v>1120</v>
      </c>
      <c r="B355" s="31" t="s">
        <v>1169</v>
      </c>
      <c r="C355" s="31" t="s">
        <v>1170</v>
      </c>
      <c r="D355" s="31" t="s">
        <v>1171</v>
      </c>
      <c r="E355" s="31">
        <v>122036</v>
      </c>
      <c r="F355" s="31">
        <v>143054.99281</v>
      </c>
      <c r="G355" s="31">
        <v>21018.992811</v>
      </c>
      <c r="H355" s="32">
        <v>0.1469294598</v>
      </c>
      <c r="J355" s="49" t="s">
        <v>1167</v>
      </c>
      <c r="K355" s="49" t="s">
        <v>1120</v>
      </c>
      <c r="L355" s="49" t="s">
        <v>1166</v>
      </c>
      <c r="M355" s="49">
        <v>54.634999999999998</v>
      </c>
      <c r="N355" s="49">
        <v>45.753999999999998</v>
      </c>
      <c r="O355" s="49">
        <v>8.8810000000000002</v>
      </c>
      <c r="P355" s="49">
        <v>0.16259999999999999</v>
      </c>
    </row>
    <row r="356" spans="1:16" x14ac:dyDescent="0.3">
      <c r="A356" s="30" t="s">
        <v>1120</v>
      </c>
      <c r="B356" s="31" t="s">
        <v>1172</v>
      </c>
      <c r="C356" s="31" t="s">
        <v>1173</v>
      </c>
      <c r="D356" s="31" t="s">
        <v>1174</v>
      </c>
      <c r="E356" s="54">
        <v>31615</v>
      </c>
      <c r="F356" s="31">
        <v>38596.849366000002</v>
      </c>
      <c r="G356" s="54">
        <v>6981.8493661000002</v>
      </c>
      <c r="H356" s="32">
        <v>0.1808916914</v>
      </c>
      <c r="J356" s="49" t="s">
        <v>1170</v>
      </c>
      <c r="K356" s="49" t="s">
        <v>1120</v>
      </c>
      <c r="L356" s="49" t="s">
        <v>1169</v>
      </c>
      <c r="M356" s="49">
        <v>147.84899999999999</v>
      </c>
      <c r="N356" s="49">
        <v>121.788</v>
      </c>
      <c r="O356" s="49">
        <v>26.061</v>
      </c>
      <c r="P356" s="49">
        <v>0.17630000000000001</v>
      </c>
    </row>
    <row r="357" spans="1:16" x14ac:dyDescent="0.3">
      <c r="A357" s="30" t="s">
        <v>1120</v>
      </c>
      <c r="B357" s="31" t="s">
        <v>1175</v>
      </c>
      <c r="C357" s="31" t="s">
        <v>1176</v>
      </c>
      <c r="D357" s="31" t="s">
        <v>1177</v>
      </c>
      <c r="E357" s="31">
        <v>96077</v>
      </c>
      <c r="F357" s="31">
        <v>105302.59066</v>
      </c>
      <c r="G357" s="31">
        <v>9225.5906605</v>
      </c>
      <c r="H357" s="32">
        <v>8.7610291500000007E-2</v>
      </c>
      <c r="J357" s="49" t="s">
        <v>1173</v>
      </c>
      <c r="K357" s="49" t="s">
        <v>1120</v>
      </c>
      <c r="L357" s="49" t="s">
        <v>1172</v>
      </c>
      <c r="M357" s="49">
        <v>40.646000000000001</v>
      </c>
      <c r="N357" s="49">
        <v>31.523</v>
      </c>
      <c r="O357" s="49">
        <v>9.1229999999999993</v>
      </c>
      <c r="P357" s="49">
        <v>0.22450000000000001</v>
      </c>
    </row>
    <row r="358" spans="1:16" x14ac:dyDescent="0.3">
      <c r="A358" s="30" t="s">
        <v>1120</v>
      </c>
      <c r="B358" s="31" t="s">
        <v>1178</v>
      </c>
      <c r="C358" s="31" t="s">
        <v>1179</v>
      </c>
      <c r="D358" s="31" t="s">
        <v>1180</v>
      </c>
      <c r="E358" s="31">
        <v>63279</v>
      </c>
      <c r="F358" s="31">
        <v>109624.83244</v>
      </c>
      <c r="G358" s="31">
        <v>46345.832440999999</v>
      </c>
      <c r="H358" s="32">
        <v>0.42276764680000001</v>
      </c>
      <c r="J358" s="49" t="s">
        <v>1176</v>
      </c>
      <c r="K358" s="49" t="s">
        <v>1120</v>
      </c>
      <c r="L358" s="49" t="s">
        <v>1175</v>
      </c>
      <c r="M358" s="49">
        <v>114.23399999999999</v>
      </c>
      <c r="N358" s="49">
        <v>95.866</v>
      </c>
      <c r="O358" s="49">
        <v>18.367999999999999</v>
      </c>
      <c r="P358" s="49">
        <v>0.1608</v>
      </c>
    </row>
    <row r="359" spans="1:16" x14ac:dyDescent="0.3">
      <c r="A359" s="30" t="s">
        <v>1120</v>
      </c>
      <c r="B359" s="31" t="s">
        <v>1181</v>
      </c>
      <c r="C359" s="31" t="s">
        <v>1182</v>
      </c>
      <c r="D359" s="31" t="s">
        <v>1183</v>
      </c>
      <c r="E359" s="31">
        <v>20679</v>
      </c>
      <c r="F359" s="31">
        <v>40863.910965000003</v>
      </c>
      <c r="G359" s="31">
        <v>20184.910964999999</v>
      </c>
      <c r="H359" s="32">
        <v>0.49395445729999998</v>
      </c>
      <c r="J359" s="49" t="s">
        <v>1179</v>
      </c>
      <c r="K359" s="49" t="s">
        <v>1120</v>
      </c>
      <c r="L359" s="49" t="s">
        <v>1178</v>
      </c>
      <c r="M359" s="49">
        <v>115.223</v>
      </c>
      <c r="N359" s="49">
        <v>63.173000000000002</v>
      </c>
      <c r="O359" s="49">
        <v>52.05</v>
      </c>
      <c r="P359" s="49">
        <v>0.45169999999999999</v>
      </c>
    </row>
    <row r="360" spans="1:16" x14ac:dyDescent="0.3">
      <c r="A360" s="30" t="s">
        <v>1120</v>
      </c>
      <c r="B360" s="31" t="s">
        <v>1184</v>
      </c>
      <c r="C360" s="31" t="s">
        <v>1185</v>
      </c>
      <c r="D360" s="31" t="s">
        <v>1186</v>
      </c>
      <c r="E360" s="31">
        <v>211829</v>
      </c>
      <c r="F360" s="31">
        <v>228820.86908999999</v>
      </c>
      <c r="G360" s="31">
        <v>16991.869091</v>
      </c>
      <c r="H360" s="32">
        <v>7.42583889E-2</v>
      </c>
      <c r="J360" s="49" t="s">
        <v>1182</v>
      </c>
      <c r="K360" s="49" t="s">
        <v>1120</v>
      </c>
      <c r="L360" s="49" t="s">
        <v>1181</v>
      </c>
      <c r="M360" s="49">
        <v>47.712000000000003</v>
      </c>
      <c r="N360" s="49">
        <v>20.626000000000001</v>
      </c>
      <c r="O360" s="49">
        <v>27.085999999999999</v>
      </c>
      <c r="P360" s="49">
        <v>0.56769999999999998</v>
      </c>
    </row>
    <row r="361" spans="1:16" x14ac:dyDescent="0.3">
      <c r="A361" s="30" t="s">
        <v>1120</v>
      </c>
      <c r="B361" s="31" t="s">
        <v>1187</v>
      </c>
      <c r="C361" s="31" t="s">
        <v>1188</v>
      </c>
      <c r="D361" s="31" t="s">
        <v>1189</v>
      </c>
      <c r="E361" s="31">
        <v>77677</v>
      </c>
      <c r="F361" s="31">
        <v>82831.483307000002</v>
      </c>
      <c r="G361" s="31">
        <v>5154.4833071000003</v>
      </c>
      <c r="H361" s="32">
        <v>6.2228552499999999E-2</v>
      </c>
      <c r="J361" s="49" t="s">
        <v>1185</v>
      </c>
      <c r="K361" s="49" t="s">
        <v>1120</v>
      </c>
      <c r="L361" s="49" t="s">
        <v>1184</v>
      </c>
      <c r="M361" s="49">
        <v>241.43299999999999</v>
      </c>
      <c r="N361" s="49">
        <v>211.393</v>
      </c>
      <c r="O361" s="49">
        <v>30.04</v>
      </c>
      <c r="P361" s="49">
        <v>0.1244</v>
      </c>
    </row>
    <row r="362" spans="1:16" x14ac:dyDescent="0.3">
      <c r="A362" s="30" t="s">
        <v>1120</v>
      </c>
      <c r="B362" s="31" t="s">
        <v>1190</v>
      </c>
      <c r="C362" s="31" t="s">
        <v>1191</v>
      </c>
      <c r="D362" s="31" t="s">
        <v>1192</v>
      </c>
      <c r="E362" s="31">
        <v>40855</v>
      </c>
      <c r="F362" s="31">
        <v>42567.417261000002</v>
      </c>
      <c r="G362" s="31">
        <v>1712.4172610000001</v>
      </c>
      <c r="H362" s="32">
        <v>4.0228357100000001E-2</v>
      </c>
      <c r="J362" s="49" t="s">
        <v>1188</v>
      </c>
      <c r="K362" s="49" t="s">
        <v>1120</v>
      </c>
      <c r="L362" s="49" t="s">
        <v>1187</v>
      </c>
      <c r="M362" s="49">
        <v>84.997</v>
      </c>
      <c r="N362" s="49">
        <v>77.56</v>
      </c>
      <c r="O362" s="49">
        <v>7.4370000000000003</v>
      </c>
      <c r="P362" s="49">
        <v>8.7499999999999994E-2</v>
      </c>
    </row>
    <row r="363" spans="1:16" x14ac:dyDescent="0.3">
      <c r="A363" s="30" t="s">
        <v>1120</v>
      </c>
      <c r="B363" s="31" t="s">
        <v>1193</v>
      </c>
      <c r="C363" s="31" t="s">
        <v>1194</v>
      </c>
      <c r="D363" s="31" t="s">
        <v>1195</v>
      </c>
      <c r="E363" s="31">
        <v>72354</v>
      </c>
      <c r="F363" s="31">
        <v>75612.286034000004</v>
      </c>
      <c r="G363" s="31">
        <v>3258.2860341999999</v>
      </c>
      <c r="H363" s="32">
        <v>4.3092018599999997E-2</v>
      </c>
      <c r="J363" s="49" t="s">
        <v>1191</v>
      </c>
      <c r="K363" s="49" t="s">
        <v>1120</v>
      </c>
      <c r="L363" s="49" t="s">
        <v>1190</v>
      </c>
      <c r="M363" s="49">
        <v>45.055999999999997</v>
      </c>
      <c r="N363" s="49">
        <v>40.764000000000003</v>
      </c>
      <c r="O363" s="49">
        <v>4.2919999999999998</v>
      </c>
      <c r="P363" s="49">
        <v>9.5299999999999996E-2</v>
      </c>
    </row>
    <row r="364" spans="1:16" x14ac:dyDescent="0.3">
      <c r="A364" s="30" t="s">
        <v>1120</v>
      </c>
      <c r="B364" s="31" t="s">
        <v>1196</v>
      </c>
      <c r="C364" s="31" t="s">
        <v>1197</v>
      </c>
      <c r="D364" s="31" t="s">
        <v>1198</v>
      </c>
      <c r="E364" s="31">
        <v>38679</v>
      </c>
      <c r="F364" s="31">
        <v>53122.967572000001</v>
      </c>
      <c r="G364" s="31">
        <v>14443.967572</v>
      </c>
      <c r="H364" s="32">
        <v>0.27189685050000001</v>
      </c>
      <c r="J364" s="49" t="s">
        <v>1194</v>
      </c>
      <c r="K364" s="49" t="s">
        <v>1120</v>
      </c>
      <c r="L364" s="49" t="s">
        <v>1193</v>
      </c>
      <c r="M364" s="49">
        <v>77.834000000000003</v>
      </c>
      <c r="N364" s="49">
        <v>72.188999999999993</v>
      </c>
      <c r="O364" s="49">
        <v>5.6449999999999996</v>
      </c>
      <c r="P364" s="49">
        <v>7.2499999999999995E-2</v>
      </c>
    </row>
    <row r="365" spans="1:16" x14ac:dyDescent="0.3">
      <c r="A365" s="30" t="s">
        <v>1120</v>
      </c>
      <c r="B365" s="31" t="s">
        <v>1199</v>
      </c>
      <c r="C365" s="31" t="s">
        <v>1200</v>
      </c>
      <c r="D365" s="31" t="s">
        <v>1201</v>
      </c>
      <c r="E365" s="31">
        <v>58314</v>
      </c>
      <c r="F365" s="31">
        <v>69534</v>
      </c>
      <c r="G365" s="31">
        <v>11220</v>
      </c>
      <c r="H365" s="32">
        <v>0.16135991029999999</v>
      </c>
      <c r="J365" s="49" t="s">
        <v>1197</v>
      </c>
      <c r="K365" s="49" t="s">
        <v>1120</v>
      </c>
      <c r="L365" s="49" t="s">
        <v>1196</v>
      </c>
      <c r="M365" s="49">
        <v>55.619</v>
      </c>
      <c r="N365" s="49">
        <v>38.607999999999997</v>
      </c>
      <c r="O365" s="49">
        <v>17.010999999999999</v>
      </c>
      <c r="P365" s="49">
        <v>0.30580000000000002</v>
      </c>
    </row>
    <row r="366" spans="1:16" x14ac:dyDescent="0.3">
      <c r="A366" s="30" t="s">
        <v>1120</v>
      </c>
      <c r="B366" s="31" t="s">
        <v>1202</v>
      </c>
      <c r="C366" s="31" t="s">
        <v>1203</v>
      </c>
      <c r="D366" s="31" t="s">
        <v>1204</v>
      </c>
      <c r="E366" s="31">
        <v>42728</v>
      </c>
      <c r="F366" s="31">
        <v>45008</v>
      </c>
      <c r="G366" s="31">
        <v>2280</v>
      </c>
      <c r="H366" s="32">
        <v>5.0657660899999998E-2</v>
      </c>
      <c r="J366" s="49" t="s">
        <v>1200</v>
      </c>
      <c r="K366" s="49" t="s">
        <v>1120</v>
      </c>
      <c r="L366" s="49" t="s">
        <v>1199</v>
      </c>
      <c r="M366" s="49">
        <v>73.688999999999993</v>
      </c>
      <c r="N366" s="49">
        <v>58.122</v>
      </c>
      <c r="O366" s="49">
        <v>15.567</v>
      </c>
      <c r="P366" s="49">
        <v>0.21129999999999999</v>
      </c>
    </row>
    <row r="367" spans="1:16" x14ac:dyDescent="0.3">
      <c r="A367" s="30" t="s">
        <v>1120</v>
      </c>
      <c r="B367" s="31" t="s">
        <v>1205</v>
      </c>
      <c r="C367" s="31" t="s">
        <v>1206</v>
      </c>
      <c r="D367" s="31" t="s">
        <v>1207</v>
      </c>
      <c r="E367" s="31">
        <v>159523</v>
      </c>
      <c r="F367" s="31">
        <v>164434.32399999999</v>
      </c>
      <c r="G367" s="31">
        <v>4911.3239953000002</v>
      </c>
      <c r="H367" s="32">
        <v>2.9867997600000001E-2</v>
      </c>
      <c r="J367" s="49" t="s">
        <v>1203</v>
      </c>
      <c r="K367" s="49" t="s">
        <v>1120</v>
      </c>
      <c r="L367" s="49" t="s">
        <v>1202</v>
      </c>
      <c r="M367" s="49">
        <v>45.677999999999997</v>
      </c>
      <c r="N367" s="49">
        <v>42.668999999999997</v>
      </c>
      <c r="O367" s="49">
        <v>3.0089999999999999</v>
      </c>
      <c r="P367" s="49">
        <v>6.59E-2</v>
      </c>
    </row>
    <row r="368" spans="1:16" x14ac:dyDescent="0.3">
      <c r="A368" s="30" t="s">
        <v>1120</v>
      </c>
      <c r="B368" s="31" t="s">
        <v>1208</v>
      </c>
      <c r="C368" s="31" t="s">
        <v>1209</v>
      </c>
      <c r="D368" s="31" t="s">
        <v>1210</v>
      </c>
      <c r="E368" s="31">
        <v>44936</v>
      </c>
      <c r="F368" s="31">
        <v>66530.856711999993</v>
      </c>
      <c r="G368" s="31">
        <v>21594.856712000001</v>
      </c>
      <c r="H368" s="32">
        <v>0.32458407690000002</v>
      </c>
      <c r="J368" s="49" t="s">
        <v>1206</v>
      </c>
      <c r="K368" s="49" t="s">
        <v>1120</v>
      </c>
      <c r="L368" s="49" t="s">
        <v>1205</v>
      </c>
      <c r="M368" s="49">
        <v>173.36600000000001</v>
      </c>
      <c r="N368" s="49">
        <v>159.15700000000001</v>
      </c>
      <c r="O368" s="49">
        <v>14.209</v>
      </c>
      <c r="P368" s="49">
        <v>8.2000000000000003E-2</v>
      </c>
    </row>
    <row r="369" spans="1:16" x14ac:dyDescent="0.3">
      <c r="A369" s="30" t="s">
        <v>1120</v>
      </c>
      <c r="B369" s="31" t="s">
        <v>1211</v>
      </c>
      <c r="C369" s="31" t="s">
        <v>1212</v>
      </c>
      <c r="D369" s="31" t="s">
        <v>1213</v>
      </c>
      <c r="E369" s="31">
        <v>249278</v>
      </c>
      <c r="F369" s="31">
        <v>286971.53947000002</v>
      </c>
      <c r="G369" s="31">
        <v>37693.539467000002</v>
      </c>
      <c r="H369" s="32">
        <v>0.13134939979999999</v>
      </c>
      <c r="J369" s="49" t="s">
        <v>1209</v>
      </c>
      <c r="K369" s="49" t="s">
        <v>1120</v>
      </c>
      <c r="L369" s="49" t="s">
        <v>1208</v>
      </c>
      <c r="M369" s="49">
        <v>70.828000000000003</v>
      </c>
      <c r="N369" s="49">
        <v>44.826000000000001</v>
      </c>
      <c r="O369" s="49">
        <v>26.001999999999999</v>
      </c>
      <c r="P369" s="49">
        <v>0.36709999999999998</v>
      </c>
    </row>
    <row r="370" spans="1:16" x14ac:dyDescent="0.3">
      <c r="A370" s="30" t="s">
        <v>1120</v>
      </c>
      <c r="B370" s="31" t="s">
        <v>1214</v>
      </c>
      <c r="C370" s="31" t="s">
        <v>1215</v>
      </c>
      <c r="D370" s="31" t="s">
        <v>1216</v>
      </c>
      <c r="E370" s="31">
        <v>139808</v>
      </c>
      <c r="F370" s="31">
        <v>149014.84750999999</v>
      </c>
      <c r="G370" s="31">
        <v>9206.8475087000006</v>
      </c>
      <c r="H370" s="32">
        <v>6.1784766200000001E-2</v>
      </c>
      <c r="J370" s="49" t="s">
        <v>1212</v>
      </c>
      <c r="K370" s="49" t="s">
        <v>1120</v>
      </c>
      <c r="L370" s="49" t="s">
        <v>1211</v>
      </c>
      <c r="M370" s="49">
        <v>304.01299999999998</v>
      </c>
      <c r="N370" s="49">
        <v>248.56399999999999</v>
      </c>
      <c r="O370" s="49">
        <v>55.448999999999998</v>
      </c>
      <c r="P370" s="49">
        <v>0.18240000000000001</v>
      </c>
    </row>
    <row r="371" spans="1:16" x14ac:dyDescent="0.3">
      <c r="A371" s="30" t="s">
        <v>407</v>
      </c>
      <c r="B371" s="31" t="s">
        <v>407</v>
      </c>
      <c r="C371" s="31" t="s">
        <v>407</v>
      </c>
      <c r="D371" s="31" t="s">
        <v>407</v>
      </c>
      <c r="E371" s="31"/>
      <c r="F371" s="31"/>
      <c r="G371" s="31"/>
      <c r="H371" s="32"/>
      <c r="J371" s="49" t="s">
        <v>1215</v>
      </c>
      <c r="K371" s="49" t="s">
        <v>1120</v>
      </c>
      <c r="L371" s="49" t="s">
        <v>1214</v>
      </c>
      <c r="M371" s="49">
        <v>152.29300000000001</v>
      </c>
      <c r="N371" s="49">
        <v>139.393</v>
      </c>
      <c r="O371" s="49">
        <v>12.9</v>
      </c>
      <c r="P371" s="49">
        <v>8.4699999999999998E-2</v>
      </c>
    </row>
    <row r="372" spans="1:16" x14ac:dyDescent="0.3">
      <c r="A372" s="30" t="s">
        <v>407</v>
      </c>
      <c r="B372" s="30" t="s">
        <v>1053</v>
      </c>
      <c r="C372" s="30" t="s">
        <v>1230</v>
      </c>
      <c r="D372" s="30" t="s">
        <v>1231</v>
      </c>
      <c r="E372" s="30">
        <v>1125584</v>
      </c>
      <c r="F372" s="30">
        <v>1408240</v>
      </c>
      <c r="G372" s="30">
        <v>282656</v>
      </c>
      <c r="H372" s="33">
        <v>0.20071578709999999</v>
      </c>
    </row>
    <row r="373" spans="1:16" ht="15.75" customHeight="1" x14ac:dyDescent="0.3">
      <c r="A373" s="50" t="s">
        <v>407</v>
      </c>
      <c r="B373" s="37" t="s">
        <v>1120</v>
      </c>
      <c r="C373" s="30" t="s">
        <v>1232</v>
      </c>
      <c r="D373" s="30" t="s">
        <v>1233</v>
      </c>
      <c r="E373" s="37">
        <v>2006776</v>
      </c>
      <c r="F373" s="37">
        <v>2425885.9389</v>
      </c>
      <c r="G373" s="37">
        <v>419109.93891999999</v>
      </c>
      <c r="H373" s="38">
        <v>0.17276572330000001</v>
      </c>
    </row>
    <row r="374" spans="1:16" x14ac:dyDescent="0.3">
      <c r="A374" s="39" t="s">
        <v>407</v>
      </c>
      <c r="B374" s="40" t="s">
        <v>1234</v>
      </c>
      <c r="C374" s="41" t="s">
        <v>1234</v>
      </c>
      <c r="D374" s="41" t="s">
        <v>407</v>
      </c>
      <c r="E374" s="40">
        <v>49332</v>
      </c>
      <c r="F374" s="40"/>
      <c r="G374" s="40">
        <v>0</v>
      </c>
      <c r="H374" s="42"/>
    </row>
    <row r="375" spans="1:16" x14ac:dyDescent="0.3">
      <c r="A375" s="30" t="s">
        <v>407</v>
      </c>
      <c r="B375" s="35" t="s">
        <v>407</v>
      </c>
      <c r="C375" s="31" t="s">
        <v>407</v>
      </c>
      <c r="D375" s="31" t="s">
        <v>407</v>
      </c>
      <c r="E375" s="35"/>
      <c r="F375" s="35"/>
      <c r="G375" s="35"/>
      <c r="H375" s="36"/>
    </row>
    <row r="376" spans="1:16" x14ac:dyDescent="0.3">
      <c r="A376" s="30"/>
      <c r="B376" s="35"/>
      <c r="C376" s="31"/>
      <c r="D376" s="31"/>
      <c r="E376" s="35"/>
      <c r="F376" s="35"/>
      <c r="G376" s="35"/>
      <c r="H376" s="36"/>
    </row>
    <row r="377" spans="1:16" x14ac:dyDescent="0.3">
      <c r="B377" s="26"/>
    </row>
    <row r="378" spans="1:16" x14ac:dyDescent="0.3">
      <c r="A378" s="53"/>
      <c r="B378" s="26" t="s">
        <v>1235</v>
      </c>
      <c r="C378" s="53"/>
      <c r="D378" s="43"/>
      <c r="E378" s="53"/>
      <c r="F378" s="53"/>
    </row>
    <row r="379" spans="1:16" x14ac:dyDescent="0.3">
      <c r="A379" s="53"/>
      <c r="B379" s="26" t="s">
        <v>1236</v>
      </c>
      <c r="C379" s="53"/>
      <c r="D379" s="43"/>
      <c r="E379" s="53"/>
      <c r="F379" s="53"/>
    </row>
    <row r="380" spans="1:16" x14ac:dyDescent="0.3">
      <c r="A380" s="53"/>
      <c r="B380" s="26" t="s">
        <v>1237</v>
      </c>
      <c r="C380" s="53"/>
      <c r="D380" s="43"/>
      <c r="E380" s="53"/>
      <c r="F380" s="53"/>
    </row>
    <row r="381" spans="1:16" x14ac:dyDescent="0.3">
      <c r="A381" s="53"/>
      <c r="B381" s="26" t="s">
        <v>1238</v>
      </c>
      <c r="C381" s="53"/>
      <c r="D381" s="43"/>
      <c r="E381" s="31"/>
      <c r="F381" s="31"/>
      <c r="G381" s="31"/>
      <c r="H381" s="31"/>
    </row>
    <row r="382" spans="1:16" x14ac:dyDescent="0.3">
      <c r="A382" s="53"/>
      <c r="B382" s="26" t="s">
        <v>1239</v>
      </c>
      <c r="C382" s="53"/>
      <c r="D382" s="43"/>
      <c r="E382" s="53"/>
      <c r="F382" s="53"/>
    </row>
    <row r="383" spans="1:16" x14ac:dyDescent="0.3">
      <c r="A383" s="53"/>
      <c r="B383" s="26" t="s">
        <v>1240</v>
      </c>
      <c r="C383" s="53"/>
      <c r="D383" s="43"/>
      <c r="E383" s="53"/>
      <c r="F383" s="53"/>
    </row>
    <row r="384" spans="1:16" x14ac:dyDescent="0.3">
      <c r="A384" s="53"/>
      <c r="B384" s="26" t="s">
        <v>1241</v>
      </c>
      <c r="C384" s="53"/>
      <c r="D384" s="43"/>
      <c r="E384" s="53"/>
      <c r="F384" s="53"/>
    </row>
    <row r="385" spans="1:8" x14ac:dyDescent="0.3">
      <c r="A385" s="53"/>
      <c r="B385" s="26" t="s">
        <v>1242</v>
      </c>
      <c r="C385" s="53"/>
      <c r="D385" s="44"/>
      <c r="E385" s="53"/>
      <c r="F385" s="53"/>
    </row>
    <row r="386" spans="1:8" x14ac:dyDescent="0.3">
      <c r="A386" s="53"/>
      <c r="B386" s="45" t="s">
        <v>1243</v>
      </c>
      <c r="C386" s="53"/>
      <c r="D386" s="44"/>
      <c r="E386" s="53"/>
      <c r="F386" s="53"/>
    </row>
    <row r="387" spans="1:8" x14ac:dyDescent="0.3">
      <c r="A387" s="53"/>
      <c r="B387" s="26" t="s">
        <v>1244</v>
      </c>
      <c r="C387" s="53"/>
      <c r="D387" s="44"/>
      <c r="E387" s="53"/>
      <c r="F387" s="53"/>
    </row>
    <row r="388" spans="1:8" x14ac:dyDescent="0.3">
      <c r="A388" s="53"/>
      <c r="B388" s="45" t="s">
        <v>1258</v>
      </c>
      <c r="C388" s="53"/>
      <c r="D388" s="44"/>
      <c r="E388" s="53"/>
      <c r="F388" s="53"/>
    </row>
    <row r="389" spans="1:8" x14ac:dyDescent="0.3">
      <c r="A389" s="53"/>
      <c r="B389" s="26" t="s">
        <v>1246</v>
      </c>
      <c r="C389" s="53"/>
      <c r="D389" s="44"/>
      <c r="E389" s="53"/>
      <c r="F389" s="53"/>
    </row>
    <row r="390" spans="1:8" x14ac:dyDescent="0.3">
      <c r="A390" s="53"/>
      <c r="B390" s="26" t="s">
        <v>1247</v>
      </c>
      <c r="C390" s="53"/>
      <c r="D390" s="44"/>
      <c r="E390" s="53"/>
      <c r="F390" s="53"/>
    </row>
    <row r="391" spans="1:8" x14ac:dyDescent="0.3">
      <c r="A391" s="53"/>
      <c r="B391" s="26" t="s">
        <v>1248</v>
      </c>
      <c r="C391" s="53"/>
      <c r="D391" s="43"/>
      <c r="E391" s="31"/>
      <c r="F391" s="31"/>
      <c r="G391" s="31"/>
      <c r="H391" s="31"/>
    </row>
    <row r="392" spans="1:8" x14ac:dyDescent="0.3">
      <c r="A392" s="53"/>
      <c r="B392" s="26" t="s">
        <v>1249</v>
      </c>
      <c r="C392" s="53"/>
      <c r="D392" s="43"/>
      <c r="E392" s="53"/>
      <c r="F392" s="53"/>
    </row>
    <row r="393" spans="1:8" x14ac:dyDescent="0.3">
      <c r="A393" s="53"/>
      <c r="B393" s="26" t="s">
        <v>1250</v>
      </c>
      <c r="C393" s="53"/>
      <c r="D393" s="43"/>
      <c r="E393" s="53"/>
      <c r="F393" s="53"/>
    </row>
    <row r="394" spans="1:8" x14ac:dyDescent="0.3">
      <c r="A394" s="53"/>
      <c r="B394" s="43"/>
      <c r="C394" s="53"/>
      <c r="D394" s="53"/>
      <c r="E394" s="53"/>
      <c r="F394" s="53"/>
    </row>
    <row r="395" spans="1:8" x14ac:dyDescent="0.3">
      <c r="A395" s="53"/>
      <c r="B395" s="43"/>
      <c r="C395" s="53"/>
      <c r="D395" s="53"/>
      <c r="E395" s="53"/>
      <c r="F395" s="53"/>
    </row>
    <row r="396" spans="1:8" x14ac:dyDescent="0.3">
      <c r="A396" s="53"/>
      <c r="B396" s="43"/>
      <c r="C396" s="53"/>
      <c r="D396" s="53"/>
      <c r="E396" s="53"/>
      <c r="F396" s="53"/>
    </row>
    <row r="399" spans="1:8" ht="15" customHeight="1" x14ac:dyDescent="0.3"/>
    <row r="403" ht="13.2" customHeight="1" x14ac:dyDescent="0.3"/>
  </sheetData>
  <conditionalFormatting sqref="H3:H371">
    <cfRule type="cellIs" dxfId="4" priority="1" operator="lessThan">
      <formula>0</formula>
    </cfRule>
  </conditionalFormatting>
  <hyperlinks>
    <hyperlink ref="B381" r:id="rId1" display="    http://www.ons.gov.uk/ons/publications/re-reference-tables.html?edition=tcm%3A77-294273" xr:uid="{0E518504-A678-4E4F-9FC5-D7BA27D0FA73}"/>
    <hyperlink ref="B386" r:id="rId2" xr:uid="{17FBDF05-45CF-4C24-9904-B8D4B9111036}"/>
    <hyperlink ref="B388" r:id="rId3" xr:uid="{DFF23930-6271-4B81-9157-00990C857C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8121C-61EC-485E-91FF-22DE4A80DD89}">
  <sheetPr codeName="Sheet8"/>
  <dimension ref="A1:P402"/>
  <sheetViews>
    <sheetView topLeftCell="B365" workbookViewId="0">
      <selection activeCell="B372" sqref="A372:XFD386"/>
    </sheetView>
  </sheetViews>
  <sheetFormatPr defaultColWidth="9.109375" defaultRowHeight="14.4" x14ac:dyDescent="0.3"/>
  <cols>
    <col min="1" max="1" width="30.33203125" style="49" customWidth="1"/>
    <col min="2" max="2" width="30.6640625" style="49" customWidth="1"/>
    <col min="3" max="3" width="12.6640625" style="49" customWidth="1"/>
    <col min="4" max="4" width="15.6640625" style="49" customWidth="1"/>
    <col min="5" max="8" width="25.6640625" style="49" customWidth="1"/>
    <col min="9" max="12" width="9.109375" style="49"/>
    <col min="13" max="16" width="15.21875" style="49" customWidth="1"/>
    <col min="17" max="16384" width="9.109375" style="49"/>
  </cols>
  <sheetData>
    <row r="1" spans="1:16" ht="15.6" customHeight="1" x14ac:dyDescent="0.3">
      <c r="A1" s="23" t="s">
        <v>1255</v>
      </c>
      <c r="B1" s="24"/>
      <c r="C1" s="24"/>
      <c r="D1" s="24"/>
      <c r="E1" s="25"/>
      <c r="F1" s="25"/>
      <c r="G1" s="25"/>
      <c r="H1" s="25"/>
      <c r="J1" s="49" t="s">
        <v>1281</v>
      </c>
    </row>
    <row r="2" spans="1:16" ht="77.25" customHeight="1" x14ac:dyDescent="0.3">
      <c r="A2" s="27" t="s">
        <v>410</v>
      </c>
      <c r="B2" s="28" t="s">
        <v>411</v>
      </c>
      <c r="C2" s="28" t="s">
        <v>412</v>
      </c>
      <c r="D2" s="28" t="s">
        <v>413</v>
      </c>
      <c r="E2" s="29" t="s">
        <v>414</v>
      </c>
      <c r="F2" s="29" t="s">
        <v>415</v>
      </c>
      <c r="G2" s="29" t="s">
        <v>416</v>
      </c>
      <c r="H2" s="29" t="s">
        <v>417</v>
      </c>
      <c r="J2" s="49" t="s">
        <v>1264</v>
      </c>
    </row>
    <row r="3" spans="1:16" x14ac:dyDescent="0.3">
      <c r="A3" s="30" t="s">
        <v>418</v>
      </c>
      <c r="B3" s="31" t="s">
        <v>122</v>
      </c>
      <c r="C3" s="31" t="s">
        <v>419</v>
      </c>
      <c r="D3" s="31" t="s">
        <v>420</v>
      </c>
      <c r="E3" s="31">
        <v>41741</v>
      </c>
      <c r="F3" s="31">
        <v>43290</v>
      </c>
      <c r="G3" s="31">
        <v>1549</v>
      </c>
      <c r="H3" s="32">
        <v>3.5781935799999998E-2</v>
      </c>
      <c r="J3" s="49" t="s">
        <v>1265</v>
      </c>
    </row>
    <row r="4" spans="1:16" x14ac:dyDescent="0.3">
      <c r="A4" s="30" t="s">
        <v>418</v>
      </c>
      <c r="B4" s="31" t="s">
        <v>126</v>
      </c>
      <c r="C4" s="31" t="s">
        <v>421</v>
      </c>
      <c r="D4" s="31" t="s">
        <v>422</v>
      </c>
      <c r="E4" s="31">
        <v>59936</v>
      </c>
      <c r="F4" s="31">
        <v>62510</v>
      </c>
      <c r="G4" s="31">
        <v>2574</v>
      </c>
      <c r="H4" s="32">
        <v>4.1177411599999998E-2</v>
      </c>
      <c r="J4" s="49" t="s">
        <v>1266</v>
      </c>
    </row>
    <row r="5" spans="1:16" ht="86.4" x14ac:dyDescent="0.3">
      <c r="A5" s="30" t="s">
        <v>418</v>
      </c>
      <c r="B5" s="31" t="s">
        <v>127</v>
      </c>
      <c r="C5" s="31" t="s">
        <v>423</v>
      </c>
      <c r="D5" s="31" t="s">
        <v>424</v>
      </c>
      <c r="E5" s="31">
        <v>60366</v>
      </c>
      <c r="F5" s="31">
        <v>63340</v>
      </c>
      <c r="G5" s="31">
        <v>2974</v>
      </c>
      <c r="H5" s="32">
        <v>4.6952952300000003E-2</v>
      </c>
      <c r="J5" s="49" t="s">
        <v>1267</v>
      </c>
      <c r="K5" s="49" t="s">
        <v>1268</v>
      </c>
      <c r="L5" s="49" t="s">
        <v>1269</v>
      </c>
      <c r="M5" s="57" t="s">
        <v>1270</v>
      </c>
      <c r="N5" s="57" t="s">
        <v>1271</v>
      </c>
      <c r="O5" s="57" t="s">
        <v>1272</v>
      </c>
      <c r="P5" s="57" t="s">
        <v>1273</v>
      </c>
    </row>
    <row r="6" spans="1:16" x14ac:dyDescent="0.3">
      <c r="A6" s="30" t="s">
        <v>418</v>
      </c>
      <c r="B6" s="31" t="s">
        <v>129</v>
      </c>
      <c r="C6" s="31" t="s">
        <v>425</v>
      </c>
      <c r="D6" s="31" t="s">
        <v>426</v>
      </c>
      <c r="E6" s="31">
        <v>82030</v>
      </c>
      <c r="F6" s="31">
        <v>84990</v>
      </c>
      <c r="G6" s="31">
        <v>2960</v>
      </c>
      <c r="H6" s="32">
        <v>3.4827626799999997E-2</v>
      </c>
      <c r="J6" s="49" t="s">
        <v>1218</v>
      </c>
      <c r="K6" s="49" t="s">
        <v>1217</v>
      </c>
      <c r="L6" s="49" t="s">
        <v>1274</v>
      </c>
      <c r="M6" s="49">
        <v>27758.677</v>
      </c>
      <c r="N6" s="49">
        <v>23659.7</v>
      </c>
      <c r="O6" s="49">
        <v>4098.9769999999999</v>
      </c>
      <c r="P6" s="49">
        <v>0.1477</v>
      </c>
    </row>
    <row r="7" spans="1:16" x14ac:dyDescent="0.3">
      <c r="A7" s="30" t="s">
        <v>418</v>
      </c>
      <c r="B7" s="31" t="s">
        <v>130</v>
      </c>
      <c r="C7" s="31" t="s">
        <v>427</v>
      </c>
      <c r="D7" s="31" t="s">
        <v>428</v>
      </c>
      <c r="E7" s="31">
        <v>46605</v>
      </c>
      <c r="F7" s="31">
        <v>49780</v>
      </c>
      <c r="G7" s="31">
        <v>3175</v>
      </c>
      <c r="H7" s="32">
        <v>6.37806348E-2</v>
      </c>
      <c r="J7" s="49" t="s">
        <v>1275</v>
      </c>
      <c r="K7" s="49" t="s">
        <v>1276</v>
      </c>
      <c r="L7" s="49" t="s">
        <v>1274</v>
      </c>
      <c r="M7" s="49">
        <v>25183.01</v>
      </c>
      <c r="N7" s="49">
        <v>21606.716</v>
      </c>
      <c r="O7" s="49">
        <v>3576.2939999999999</v>
      </c>
      <c r="P7" s="49">
        <v>0.14199999999999999</v>
      </c>
    </row>
    <row r="8" spans="1:16" x14ac:dyDescent="0.3">
      <c r="A8" s="30" t="s">
        <v>418</v>
      </c>
      <c r="B8" s="31" t="s">
        <v>38</v>
      </c>
      <c r="C8" s="31" t="s">
        <v>429</v>
      </c>
      <c r="D8" s="31" t="s">
        <v>430</v>
      </c>
      <c r="E8" s="31">
        <v>224873</v>
      </c>
      <c r="F8" s="31">
        <v>240620</v>
      </c>
      <c r="G8" s="31">
        <v>15747</v>
      </c>
      <c r="H8" s="32">
        <v>6.5443437800000004E-2</v>
      </c>
      <c r="J8" s="49" t="s">
        <v>1219</v>
      </c>
      <c r="K8" s="49" t="s">
        <v>1</v>
      </c>
      <c r="L8" s="49" t="s">
        <v>1274</v>
      </c>
      <c r="M8" s="49">
        <v>23766.48</v>
      </c>
      <c r="N8" s="49">
        <v>20428.780999999999</v>
      </c>
      <c r="O8" s="49">
        <v>3337.6990000000001</v>
      </c>
      <c r="P8" s="49">
        <v>0.1404</v>
      </c>
    </row>
    <row r="9" spans="1:16" x14ac:dyDescent="0.3">
      <c r="A9" s="30" t="s">
        <v>418</v>
      </c>
      <c r="B9" s="31" t="s">
        <v>75</v>
      </c>
      <c r="C9" s="31" t="s">
        <v>431</v>
      </c>
      <c r="D9" s="31" t="s">
        <v>432</v>
      </c>
      <c r="E9" s="31">
        <v>121310</v>
      </c>
      <c r="F9" s="31">
        <v>150000</v>
      </c>
      <c r="G9" s="31">
        <v>28690</v>
      </c>
      <c r="H9" s="32">
        <v>0.1912666667</v>
      </c>
      <c r="J9" s="49" t="s">
        <v>1220</v>
      </c>
      <c r="K9" s="49" t="s">
        <v>418</v>
      </c>
      <c r="L9" s="49" t="s">
        <v>1274</v>
      </c>
      <c r="M9" s="49">
        <v>1209.95</v>
      </c>
      <c r="N9" s="49">
        <v>1117.748</v>
      </c>
      <c r="O9" s="49">
        <v>92.201999999999998</v>
      </c>
      <c r="P9" s="49">
        <v>7.6200000000000004E-2</v>
      </c>
    </row>
    <row r="10" spans="1:16" x14ac:dyDescent="0.3">
      <c r="A10" s="30" t="s">
        <v>418</v>
      </c>
      <c r="B10" s="31" t="s">
        <v>344</v>
      </c>
      <c r="C10" s="31" t="s">
        <v>433</v>
      </c>
      <c r="D10" s="31" t="s">
        <v>434</v>
      </c>
      <c r="E10" s="31">
        <v>112075</v>
      </c>
      <c r="F10" s="31">
        <v>128030</v>
      </c>
      <c r="G10" s="31">
        <v>15955</v>
      </c>
      <c r="H10" s="32">
        <v>0.1246192299</v>
      </c>
      <c r="J10" s="49" t="s">
        <v>1221</v>
      </c>
      <c r="K10" s="49" t="s">
        <v>443</v>
      </c>
      <c r="L10" s="49" t="s">
        <v>1274</v>
      </c>
      <c r="M10" s="49">
        <v>3225.71</v>
      </c>
      <c r="N10" s="49">
        <v>2934.3510000000001</v>
      </c>
      <c r="O10" s="49">
        <v>291.35899999999998</v>
      </c>
      <c r="P10" s="49">
        <v>9.0300000000000005E-2</v>
      </c>
    </row>
    <row r="11" spans="1:16" x14ac:dyDescent="0.3">
      <c r="A11" s="30" t="s">
        <v>418</v>
      </c>
      <c r="B11" s="31" t="s">
        <v>345</v>
      </c>
      <c r="C11" s="31" t="s">
        <v>435</v>
      </c>
      <c r="D11" s="31" t="s">
        <v>436</v>
      </c>
      <c r="E11" s="31">
        <v>92755</v>
      </c>
      <c r="F11" s="31">
        <v>96260</v>
      </c>
      <c r="G11" s="31">
        <v>3505</v>
      </c>
      <c r="H11" s="32">
        <v>3.6411801399999999E-2</v>
      </c>
      <c r="J11" s="49" t="s">
        <v>1222</v>
      </c>
      <c r="K11" s="49" t="s">
        <v>522</v>
      </c>
      <c r="L11" s="49" t="s">
        <v>1274</v>
      </c>
      <c r="M11" s="49">
        <v>2380.66</v>
      </c>
      <c r="N11" s="49">
        <v>2144.9760000000001</v>
      </c>
      <c r="O11" s="49">
        <v>235.684</v>
      </c>
      <c r="P11" s="49">
        <v>9.9000000000000005E-2</v>
      </c>
    </row>
    <row r="12" spans="1:16" x14ac:dyDescent="0.3">
      <c r="A12" s="30" t="s">
        <v>418</v>
      </c>
      <c r="B12" s="31" t="s">
        <v>346</v>
      </c>
      <c r="C12" s="31" t="s">
        <v>437</v>
      </c>
      <c r="D12" s="31" t="s">
        <v>438</v>
      </c>
      <c r="E12" s="31">
        <v>69373</v>
      </c>
      <c r="F12" s="31">
        <v>70950</v>
      </c>
      <c r="G12" s="31">
        <v>1577</v>
      </c>
      <c r="H12" s="32">
        <v>2.2226920399999999E-2</v>
      </c>
      <c r="J12" s="49" t="s">
        <v>1223</v>
      </c>
      <c r="K12" s="49" t="s">
        <v>565</v>
      </c>
      <c r="L12" s="49" t="s">
        <v>1274</v>
      </c>
      <c r="M12" s="49">
        <v>2041.35</v>
      </c>
      <c r="N12" s="49">
        <v>1802.9549999999999</v>
      </c>
      <c r="O12" s="49">
        <v>238.39500000000001</v>
      </c>
      <c r="P12" s="49">
        <v>0.1168</v>
      </c>
    </row>
    <row r="13" spans="1:16" x14ac:dyDescent="0.3">
      <c r="A13" s="30" t="s">
        <v>418</v>
      </c>
      <c r="B13" s="31" t="s">
        <v>347</v>
      </c>
      <c r="C13" s="31" t="s">
        <v>439</v>
      </c>
      <c r="D13" s="31" t="s">
        <v>440</v>
      </c>
      <c r="E13" s="31">
        <v>121656</v>
      </c>
      <c r="F13" s="31">
        <v>127180</v>
      </c>
      <c r="G13" s="31">
        <v>5524</v>
      </c>
      <c r="H13" s="32">
        <v>4.3434502299999997E-2</v>
      </c>
      <c r="J13" s="49" t="s">
        <v>1224</v>
      </c>
      <c r="K13" s="49" t="s">
        <v>399</v>
      </c>
      <c r="L13" s="49" t="s">
        <v>1274</v>
      </c>
      <c r="M13" s="49">
        <v>2441.4699999999998</v>
      </c>
      <c r="N13" s="49">
        <v>2139.087</v>
      </c>
      <c r="O13" s="49">
        <v>302.38299999999998</v>
      </c>
      <c r="P13" s="49">
        <v>0.1239</v>
      </c>
    </row>
    <row r="14" spans="1:16" x14ac:dyDescent="0.3">
      <c r="A14" s="30" t="s">
        <v>418</v>
      </c>
      <c r="B14" s="31" t="s">
        <v>343</v>
      </c>
      <c r="C14" s="31" t="s">
        <v>441</v>
      </c>
      <c r="D14" s="31" t="s">
        <v>442</v>
      </c>
      <c r="E14" s="31">
        <v>87685</v>
      </c>
      <c r="F14" s="31">
        <v>92970</v>
      </c>
      <c r="G14" s="31">
        <v>5285</v>
      </c>
      <c r="H14" s="32">
        <v>5.6846294499999998E-2</v>
      </c>
      <c r="J14" s="49" t="s">
        <v>1225</v>
      </c>
      <c r="K14" s="49" t="s">
        <v>706</v>
      </c>
      <c r="L14" s="49" t="s">
        <v>1274</v>
      </c>
      <c r="M14" s="49">
        <v>2625.08</v>
      </c>
      <c r="N14" s="49">
        <v>2104.855</v>
      </c>
      <c r="O14" s="49">
        <v>520.22500000000002</v>
      </c>
      <c r="P14" s="49">
        <v>0.19819999999999999</v>
      </c>
    </row>
    <row r="15" spans="1:16" x14ac:dyDescent="0.3">
      <c r="A15" s="30" t="s">
        <v>443</v>
      </c>
      <c r="B15" s="31" t="s">
        <v>132</v>
      </c>
      <c r="C15" s="31" t="s">
        <v>444</v>
      </c>
      <c r="D15" s="31" t="s">
        <v>445</v>
      </c>
      <c r="E15" s="31">
        <v>54923</v>
      </c>
      <c r="F15" s="31">
        <v>55810</v>
      </c>
      <c r="G15" s="31">
        <v>887</v>
      </c>
      <c r="H15" s="32">
        <v>1.58932091E-2</v>
      </c>
      <c r="J15" s="49" t="s">
        <v>1277</v>
      </c>
      <c r="K15" s="49" t="s">
        <v>1278</v>
      </c>
      <c r="L15" s="49" t="s">
        <v>1274</v>
      </c>
      <c r="M15" s="49">
        <v>3528.33</v>
      </c>
      <c r="N15" s="49">
        <v>3024.77</v>
      </c>
      <c r="O15" s="49">
        <v>503.56</v>
      </c>
      <c r="P15" s="49">
        <v>0.14269999999999999</v>
      </c>
    </row>
    <row r="16" spans="1:16" x14ac:dyDescent="0.3">
      <c r="A16" s="30" t="s">
        <v>443</v>
      </c>
      <c r="B16" s="31" t="s">
        <v>133</v>
      </c>
      <c r="C16" s="31" t="s">
        <v>446</v>
      </c>
      <c r="D16" s="31" t="s">
        <v>447</v>
      </c>
      <c r="E16" s="31">
        <v>88189</v>
      </c>
      <c r="F16" s="31">
        <v>91770</v>
      </c>
      <c r="G16" s="31">
        <v>3581</v>
      </c>
      <c r="H16" s="32">
        <v>3.90214667E-2</v>
      </c>
      <c r="J16" s="49" t="s">
        <v>1226</v>
      </c>
      <c r="K16" s="49" t="s">
        <v>401</v>
      </c>
      <c r="L16" s="49" t="s">
        <v>1274</v>
      </c>
      <c r="M16" s="49">
        <v>1509.95</v>
      </c>
      <c r="N16" s="49">
        <v>1210.21</v>
      </c>
      <c r="O16" s="49">
        <v>299.74</v>
      </c>
      <c r="P16" s="49">
        <v>0.19850000000000001</v>
      </c>
    </row>
    <row r="17" spans="1:16" x14ac:dyDescent="0.3">
      <c r="A17" s="30" t="s">
        <v>443</v>
      </c>
      <c r="B17" s="31" t="s">
        <v>135</v>
      </c>
      <c r="C17" s="31" t="s">
        <v>448</v>
      </c>
      <c r="D17" s="31" t="s">
        <v>449</v>
      </c>
      <c r="E17" s="31">
        <v>58404</v>
      </c>
      <c r="F17" s="31">
        <v>60570</v>
      </c>
      <c r="G17" s="31">
        <v>2166</v>
      </c>
      <c r="H17" s="32">
        <v>3.5760277399999998E-2</v>
      </c>
      <c r="J17" s="49" t="s">
        <v>1227</v>
      </c>
      <c r="K17" s="49" t="s">
        <v>402</v>
      </c>
      <c r="L17" s="49" t="s">
        <v>1274</v>
      </c>
      <c r="M17" s="49">
        <v>2018.38</v>
      </c>
      <c r="N17" s="49">
        <v>1814.56</v>
      </c>
      <c r="O17" s="49">
        <v>203.82</v>
      </c>
      <c r="P17" s="49">
        <v>0.10100000000000001</v>
      </c>
    </row>
    <row r="18" spans="1:16" x14ac:dyDescent="0.3">
      <c r="A18" s="30" t="s">
        <v>443</v>
      </c>
      <c r="B18" s="31" t="s">
        <v>137</v>
      </c>
      <c r="C18" s="31" t="s">
        <v>450</v>
      </c>
      <c r="D18" s="31" t="s">
        <v>451</v>
      </c>
      <c r="E18" s="31">
        <v>62991</v>
      </c>
      <c r="F18" s="31">
        <v>70990</v>
      </c>
      <c r="G18" s="31">
        <v>7999</v>
      </c>
      <c r="H18" s="32">
        <v>0.11267784190000001</v>
      </c>
      <c r="J18" s="49" t="s">
        <v>1228</v>
      </c>
      <c r="K18" s="49" t="s">
        <v>863</v>
      </c>
      <c r="L18" s="49" t="s">
        <v>1274</v>
      </c>
      <c r="M18" s="49">
        <v>3820.25</v>
      </c>
      <c r="N18" s="49">
        <v>3264.6889999999999</v>
      </c>
      <c r="O18" s="49">
        <v>555.56100000000004</v>
      </c>
      <c r="P18" s="49">
        <v>0.1454</v>
      </c>
    </row>
    <row r="19" spans="1:16" x14ac:dyDescent="0.3">
      <c r="A19" s="30" t="s">
        <v>443</v>
      </c>
      <c r="B19" s="31" t="s">
        <v>29</v>
      </c>
      <c r="C19" s="31" t="s">
        <v>452</v>
      </c>
      <c r="D19" s="31" t="s">
        <v>453</v>
      </c>
      <c r="E19" s="31">
        <v>149853</v>
      </c>
      <c r="F19" s="31">
        <v>170070</v>
      </c>
      <c r="G19" s="31">
        <v>20217</v>
      </c>
      <c r="H19" s="32">
        <v>0.1188745811</v>
      </c>
      <c r="J19" s="49" t="s">
        <v>1229</v>
      </c>
      <c r="K19" s="49" t="s">
        <v>992</v>
      </c>
      <c r="L19" s="49" t="s">
        <v>1274</v>
      </c>
      <c r="M19" s="49">
        <v>2493.69</v>
      </c>
      <c r="N19" s="49">
        <v>1895.35</v>
      </c>
      <c r="O19" s="49">
        <v>598.34</v>
      </c>
      <c r="P19" s="49">
        <v>0.2399</v>
      </c>
    </row>
    <row r="20" spans="1:16" x14ac:dyDescent="0.3">
      <c r="A20" s="30" t="s">
        <v>443</v>
      </c>
      <c r="B20" s="31" t="s">
        <v>182</v>
      </c>
      <c r="C20" s="31" t="s">
        <v>454</v>
      </c>
      <c r="D20" s="31" t="s">
        <v>455</v>
      </c>
      <c r="E20" s="31">
        <v>137501</v>
      </c>
      <c r="F20" s="31">
        <v>152670</v>
      </c>
      <c r="G20" s="31">
        <v>15169</v>
      </c>
      <c r="H20" s="32">
        <v>9.9358092600000003E-2</v>
      </c>
      <c r="J20" s="49" t="s">
        <v>1230</v>
      </c>
      <c r="K20" s="49" t="s">
        <v>1053</v>
      </c>
      <c r="L20" s="49" t="s">
        <v>1274</v>
      </c>
      <c r="M20" s="49">
        <v>1416.53</v>
      </c>
      <c r="N20" s="49">
        <v>1138.3679999999999</v>
      </c>
      <c r="O20" s="49">
        <v>278.16199999999998</v>
      </c>
      <c r="P20" s="49">
        <v>0.19639999999999999</v>
      </c>
    </row>
    <row r="21" spans="1:16" x14ac:dyDescent="0.3">
      <c r="A21" s="30" t="s">
        <v>443</v>
      </c>
      <c r="B21" s="31" t="s">
        <v>23</v>
      </c>
      <c r="C21" s="31" t="s">
        <v>456</v>
      </c>
      <c r="D21" s="31" t="s">
        <v>457</v>
      </c>
      <c r="E21" s="31">
        <v>38228</v>
      </c>
      <c r="F21" s="31">
        <v>46510</v>
      </c>
      <c r="G21" s="31">
        <v>8282</v>
      </c>
      <c r="H21" s="32">
        <v>0.1780692324</v>
      </c>
      <c r="J21" s="49" t="s">
        <v>1232</v>
      </c>
      <c r="K21" s="49" t="s">
        <v>1120</v>
      </c>
      <c r="L21" s="49" t="s">
        <v>1274</v>
      </c>
      <c r="M21" s="49">
        <v>2575.6669999999999</v>
      </c>
      <c r="N21" s="49">
        <v>2052.9839999999999</v>
      </c>
      <c r="O21" s="49">
        <v>522.68299999999999</v>
      </c>
      <c r="P21" s="49">
        <v>0.2029</v>
      </c>
    </row>
    <row r="22" spans="1:16" x14ac:dyDescent="0.3">
      <c r="A22" s="30" t="s">
        <v>443</v>
      </c>
      <c r="B22" s="31" t="s">
        <v>194</v>
      </c>
      <c r="C22" s="31" t="s">
        <v>458</v>
      </c>
      <c r="D22" s="31" t="s">
        <v>459</v>
      </c>
      <c r="E22" s="31">
        <v>32369</v>
      </c>
      <c r="F22" s="31">
        <v>33520</v>
      </c>
      <c r="G22" s="31">
        <v>1151</v>
      </c>
      <c r="H22" s="32">
        <v>3.4337708799999998E-2</v>
      </c>
      <c r="J22" s="49" t="s">
        <v>419</v>
      </c>
      <c r="K22" s="49" t="s">
        <v>418</v>
      </c>
      <c r="L22" s="49" t="s">
        <v>122</v>
      </c>
      <c r="M22" s="49">
        <v>43.29</v>
      </c>
      <c r="N22" s="49">
        <v>41.651000000000003</v>
      </c>
      <c r="O22" s="49">
        <v>1.639</v>
      </c>
      <c r="P22" s="49">
        <v>3.7900000000000003E-2</v>
      </c>
    </row>
    <row r="23" spans="1:16" x14ac:dyDescent="0.3">
      <c r="A23" s="30" t="s">
        <v>443</v>
      </c>
      <c r="B23" s="31" t="s">
        <v>195</v>
      </c>
      <c r="C23" s="31" t="s">
        <v>460</v>
      </c>
      <c r="D23" s="31" t="s">
        <v>461</v>
      </c>
      <c r="E23" s="31">
        <v>43461</v>
      </c>
      <c r="F23" s="31">
        <v>51200</v>
      </c>
      <c r="G23" s="31">
        <v>7739</v>
      </c>
      <c r="H23" s="32">
        <v>0.15115234380000001</v>
      </c>
      <c r="J23" s="49" t="s">
        <v>421</v>
      </c>
      <c r="K23" s="49" t="s">
        <v>418</v>
      </c>
      <c r="L23" s="49" t="s">
        <v>126</v>
      </c>
      <c r="M23" s="49">
        <v>62.51</v>
      </c>
      <c r="N23" s="49">
        <v>59.756</v>
      </c>
      <c r="O23" s="49">
        <v>2.754</v>
      </c>
      <c r="P23" s="49">
        <v>4.41E-2</v>
      </c>
    </row>
    <row r="24" spans="1:16" x14ac:dyDescent="0.3">
      <c r="A24" s="30" t="s">
        <v>443</v>
      </c>
      <c r="B24" s="31" t="s">
        <v>31</v>
      </c>
      <c r="C24" s="31" t="s">
        <v>462</v>
      </c>
      <c r="D24" s="31" t="s">
        <v>463</v>
      </c>
      <c r="E24" s="31">
        <v>28976</v>
      </c>
      <c r="F24" s="31">
        <v>33370</v>
      </c>
      <c r="G24" s="31">
        <v>4394</v>
      </c>
      <c r="H24" s="32">
        <v>0.13167515730000001</v>
      </c>
      <c r="J24" s="49" t="s">
        <v>423</v>
      </c>
      <c r="K24" s="49" t="s">
        <v>418</v>
      </c>
      <c r="L24" s="49" t="s">
        <v>127</v>
      </c>
      <c r="M24" s="49">
        <v>63.34</v>
      </c>
      <c r="N24" s="49">
        <v>60.246000000000002</v>
      </c>
      <c r="O24" s="49">
        <v>3.0939999999999999</v>
      </c>
      <c r="P24" s="49">
        <v>4.8800000000000003E-2</v>
      </c>
    </row>
    <row r="25" spans="1:16" x14ac:dyDescent="0.3">
      <c r="A25" s="30" t="s">
        <v>443</v>
      </c>
      <c r="B25" s="31" t="s">
        <v>46</v>
      </c>
      <c r="C25" s="31" t="s">
        <v>464</v>
      </c>
      <c r="D25" s="31" t="s">
        <v>465</v>
      </c>
      <c r="E25" s="31">
        <v>10963</v>
      </c>
      <c r="F25" s="31">
        <v>26000</v>
      </c>
      <c r="G25" s="31">
        <v>15037</v>
      </c>
      <c r="H25" s="32">
        <v>0.57834615379999998</v>
      </c>
      <c r="J25" s="49" t="s">
        <v>425</v>
      </c>
      <c r="K25" s="49" t="s">
        <v>418</v>
      </c>
      <c r="L25" s="49" t="s">
        <v>129</v>
      </c>
      <c r="M25" s="49">
        <v>85</v>
      </c>
      <c r="N25" s="49">
        <v>81.849999999999994</v>
      </c>
      <c r="O25" s="49">
        <v>3.15</v>
      </c>
      <c r="P25" s="49">
        <v>3.7100000000000001E-2</v>
      </c>
    </row>
    <row r="26" spans="1:16" x14ac:dyDescent="0.3">
      <c r="A26" s="30" t="s">
        <v>443</v>
      </c>
      <c r="B26" s="31" t="s">
        <v>92</v>
      </c>
      <c r="C26" s="31" t="s">
        <v>466</v>
      </c>
      <c r="D26" s="31" t="s">
        <v>467</v>
      </c>
      <c r="E26" s="31">
        <v>40310</v>
      </c>
      <c r="F26" s="31">
        <v>52940</v>
      </c>
      <c r="G26" s="31">
        <v>12630</v>
      </c>
      <c r="H26" s="32">
        <v>0.23857196829999999</v>
      </c>
      <c r="J26" s="49" t="s">
        <v>427</v>
      </c>
      <c r="K26" s="49" t="s">
        <v>418</v>
      </c>
      <c r="L26" s="49" t="s">
        <v>130</v>
      </c>
      <c r="M26" s="49">
        <v>49.78</v>
      </c>
      <c r="N26" s="49">
        <v>46.51</v>
      </c>
      <c r="O26" s="49">
        <v>3.27</v>
      </c>
      <c r="P26" s="49">
        <v>6.5699999999999995E-2</v>
      </c>
    </row>
    <row r="27" spans="1:16" x14ac:dyDescent="0.3">
      <c r="A27" s="30" t="s">
        <v>443</v>
      </c>
      <c r="B27" s="31" t="s">
        <v>254</v>
      </c>
      <c r="C27" s="31" t="s">
        <v>468</v>
      </c>
      <c r="D27" s="31" t="s">
        <v>469</v>
      </c>
      <c r="E27" s="31">
        <v>39757</v>
      </c>
      <c r="F27" s="31">
        <v>40740</v>
      </c>
      <c r="G27" s="31">
        <v>983</v>
      </c>
      <c r="H27" s="32">
        <v>2.41286205E-2</v>
      </c>
      <c r="J27" s="49" t="s">
        <v>429</v>
      </c>
      <c r="K27" s="49" t="s">
        <v>418</v>
      </c>
      <c r="L27" s="49" t="s">
        <v>1289</v>
      </c>
      <c r="M27" s="49">
        <v>240.62</v>
      </c>
      <c r="N27" s="49">
        <v>224.42</v>
      </c>
      <c r="O27" s="49">
        <v>16.2</v>
      </c>
      <c r="P27" s="49">
        <v>6.7299999999999999E-2</v>
      </c>
    </row>
    <row r="28" spans="1:16" x14ac:dyDescent="0.3">
      <c r="A28" s="30" t="s">
        <v>443</v>
      </c>
      <c r="B28" s="31" t="s">
        <v>255</v>
      </c>
      <c r="C28" s="31" t="s">
        <v>470</v>
      </c>
      <c r="D28" s="31" t="s">
        <v>471</v>
      </c>
      <c r="E28" s="31">
        <v>47048</v>
      </c>
      <c r="F28" s="31">
        <v>49360</v>
      </c>
      <c r="G28" s="31">
        <v>2312</v>
      </c>
      <c r="H28" s="32">
        <v>4.6839546199999998E-2</v>
      </c>
      <c r="J28" s="49" t="s">
        <v>431</v>
      </c>
      <c r="K28" s="49" t="s">
        <v>418</v>
      </c>
      <c r="L28" s="49" t="s">
        <v>75</v>
      </c>
      <c r="M28" s="49">
        <v>150</v>
      </c>
      <c r="N28" s="49">
        <v>121.036</v>
      </c>
      <c r="O28" s="49">
        <v>28.963999999999999</v>
      </c>
      <c r="P28" s="49">
        <v>0.19309999999999999</v>
      </c>
    </row>
    <row r="29" spans="1:16" x14ac:dyDescent="0.3">
      <c r="A29" s="30" t="s">
        <v>443</v>
      </c>
      <c r="B29" s="31" t="s">
        <v>256</v>
      </c>
      <c r="C29" s="31" t="s">
        <v>472</v>
      </c>
      <c r="D29" s="31" t="s">
        <v>473</v>
      </c>
      <c r="E29" s="31">
        <v>33290</v>
      </c>
      <c r="F29" s="31">
        <v>37670</v>
      </c>
      <c r="G29" s="31">
        <v>4380</v>
      </c>
      <c r="H29" s="32">
        <v>0.1162728962</v>
      </c>
      <c r="J29" s="49" t="s">
        <v>433</v>
      </c>
      <c r="K29" s="49" t="s">
        <v>418</v>
      </c>
      <c r="L29" s="49" t="s">
        <v>344</v>
      </c>
      <c r="M29" s="49">
        <v>128.05000000000001</v>
      </c>
      <c r="N29" s="49">
        <v>111.786</v>
      </c>
      <c r="O29" s="49">
        <v>16.263999999999999</v>
      </c>
      <c r="P29" s="49">
        <v>0.127</v>
      </c>
    </row>
    <row r="30" spans="1:16" x14ac:dyDescent="0.3">
      <c r="A30" s="30" t="s">
        <v>443</v>
      </c>
      <c r="B30" s="31" t="s">
        <v>257</v>
      </c>
      <c r="C30" s="31" t="s">
        <v>474</v>
      </c>
      <c r="D30" s="31" t="s">
        <v>475</v>
      </c>
      <c r="E30" s="31">
        <v>35721</v>
      </c>
      <c r="F30" s="31">
        <v>36690</v>
      </c>
      <c r="G30" s="31">
        <v>969</v>
      </c>
      <c r="H30" s="32">
        <v>2.6410466099999998E-2</v>
      </c>
      <c r="J30" s="49" t="s">
        <v>435</v>
      </c>
      <c r="K30" s="49" t="s">
        <v>418</v>
      </c>
      <c r="L30" s="49" t="s">
        <v>345</v>
      </c>
      <c r="M30" s="49">
        <v>96.26</v>
      </c>
      <c r="N30" s="49">
        <v>92.54</v>
      </c>
      <c r="O30" s="49">
        <v>3.72</v>
      </c>
      <c r="P30" s="49">
        <v>3.8600000000000002E-2</v>
      </c>
    </row>
    <row r="31" spans="1:16" x14ac:dyDescent="0.3">
      <c r="A31" s="30" t="s">
        <v>443</v>
      </c>
      <c r="B31" s="31" t="s">
        <v>258</v>
      </c>
      <c r="C31" s="31" t="s">
        <v>476</v>
      </c>
      <c r="D31" s="31" t="s">
        <v>477</v>
      </c>
      <c r="E31" s="31">
        <v>55328</v>
      </c>
      <c r="F31" s="31">
        <v>63290</v>
      </c>
      <c r="G31" s="31">
        <v>7962</v>
      </c>
      <c r="H31" s="32">
        <v>0.12580186439999999</v>
      </c>
      <c r="J31" s="49" t="s">
        <v>437</v>
      </c>
      <c r="K31" s="49" t="s">
        <v>418</v>
      </c>
      <c r="L31" s="49" t="s">
        <v>346</v>
      </c>
      <c r="M31" s="49">
        <v>70.95</v>
      </c>
      <c r="N31" s="49">
        <v>69.180999999999997</v>
      </c>
      <c r="O31" s="49">
        <v>1.7689999999999999</v>
      </c>
      <c r="P31" s="49">
        <v>2.4899999999999999E-2</v>
      </c>
    </row>
    <row r="32" spans="1:16" x14ac:dyDescent="0.3">
      <c r="A32" s="30" t="s">
        <v>443</v>
      </c>
      <c r="B32" s="31" t="s">
        <v>259</v>
      </c>
      <c r="C32" s="31" t="s">
        <v>478</v>
      </c>
      <c r="D32" s="31" t="s">
        <v>479</v>
      </c>
      <c r="E32" s="31">
        <v>38638</v>
      </c>
      <c r="F32" s="31">
        <v>39990</v>
      </c>
      <c r="G32" s="31">
        <v>1352</v>
      </c>
      <c r="H32" s="32">
        <v>3.3808452099999997E-2</v>
      </c>
      <c r="J32" s="49" t="s">
        <v>439</v>
      </c>
      <c r="K32" s="49" t="s">
        <v>418</v>
      </c>
      <c r="L32" s="49" t="s">
        <v>347</v>
      </c>
      <c r="M32" s="49">
        <v>127.18</v>
      </c>
      <c r="N32" s="49">
        <v>121.32599999999999</v>
      </c>
      <c r="O32" s="49">
        <v>5.8540000000000001</v>
      </c>
      <c r="P32" s="49">
        <v>4.5999999999999999E-2</v>
      </c>
    </row>
    <row r="33" spans="1:16" x14ac:dyDescent="0.3">
      <c r="A33" s="30" t="s">
        <v>443</v>
      </c>
      <c r="B33" s="31" t="s">
        <v>260</v>
      </c>
      <c r="C33" s="31" t="s">
        <v>480</v>
      </c>
      <c r="D33" s="31" t="s">
        <v>481</v>
      </c>
      <c r="E33" s="31">
        <v>55610</v>
      </c>
      <c r="F33" s="31">
        <v>61540</v>
      </c>
      <c r="G33" s="31">
        <v>5930</v>
      </c>
      <c r="H33" s="32">
        <v>9.6360090999999995E-2</v>
      </c>
      <c r="J33" s="49" t="s">
        <v>441</v>
      </c>
      <c r="K33" s="49" t="s">
        <v>418</v>
      </c>
      <c r="L33" s="49" t="s">
        <v>343</v>
      </c>
      <c r="M33" s="49">
        <v>92.98</v>
      </c>
      <c r="N33" s="49">
        <v>87.445999999999998</v>
      </c>
      <c r="O33" s="49">
        <v>5.5339999999999998</v>
      </c>
      <c r="P33" s="49">
        <v>5.9499999999999997E-2</v>
      </c>
    </row>
    <row r="34" spans="1:16" x14ac:dyDescent="0.3">
      <c r="A34" s="30" t="s">
        <v>443</v>
      </c>
      <c r="B34" s="31" t="s">
        <v>77</v>
      </c>
      <c r="C34" s="31" t="s">
        <v>482</v>
      </c>
      <c r="D34" s="31" t="s">
        <v>483</v>
      </c>
      <c r="E34" s="31">
        <v>21605</v>
      </c>
      <c r="F34" s="31">
        <v>25880</v>
      </c>
      <c r="G34" s="31">
        <v>4275</v>
      </c>
      <c r="H34" s="32">
        <v>0.16518547140000001</v>
      </c>
      <c r="J34" s="49" t="s">
        <v>444</v>
      </c>
      <c r="K34" s="49" t="s">
        <v>443</v>
      </c>
      <c r="L34" s="49" t="s">
        <v>132</v>
      </c>
      <c r="M34" s="49">
        <v>55.81</v>
      </c>
      <c r="N34" s="49">
        <v>54.744</v>
      </c>
      <c r="O34" s="49">
        <v>1.0660000000000001</v>
      </c>
      <c r="P34" s="49">
        <v>1.9099999999999999E-2</v>
      </c>
    </row>
    <row r="35" spans="1:16" x14ac:dyDescent="0.3">
      <c r="A35" s="30" t="s">
        <v>443</v>
      </c>
      <c r="B35" s="31" t="s">
        <v>261</v>
      </c>
      <c r="C35" s="31" t="s">
        <v>484</v>
      </c>
      <c r="D35" s="31" t="s">
        <v>485</v>
      </c>
      <c r="E35" s="31">
        <v>30568</v>
      </c>
      <c r="F35" s="31">
        <v>31590</v>
      </c>
      <c r="G35" s="31">
        <v>1022</v>
      </c>
      <c r="H35" s="32">
        <v>3.2352010100000002E-2</v>
      </c>
      <c r="J35" s="49" t="s">
        <v>446</v>
      </c>
      <c r="K35" s="49" t="s">
        <v>443</v>
      </c>
      <c r="L35" s="49" t="s">
        <v>133</v>
      </c>
      <c r="M35" s="49">
        <v>91.78</v>
      </c>
      <c r="N35" s="49">
        <v>87.897000000000006</v>
      </c>
      <c r="O35" s="49">
        <v>3.883</v>
      </c>
      <c r="P35" s="49">
        <v>4.2299999999999997E-2</v>
      </c>
    </row>
    <row r="36" spans="1:16" x14ac:dyDescent="0.3">
      <c r="A36" s="30" t="s">
        <v>443</v>
      </c>
      <c r="B36" s="31" t="s">
        <v>262</v>
      </c>
      <c r="C36" s="31" t="s">
        <v>486</v>
      </c>
      <c r="D36" s="31" t="s">
        <v>487</v>
      </c>
      <c r="E36" s="31">
        <v>46754</v>
      </c>
      <c r="F36" s="31">
        <v>48810</v>
      </c>
      <c r="G36" s="31">
        <v>2056</v>
      </c>
      <c r="H36" s="32">
        <v>4.2122515899999997E-2</v>
      </c>
      <c r="J36" s="49" t="s">
        <v>448</v>
      </c>
      <c r="K36" s="49" t="s">
        <v>443</v>
      </c>
      <c r="L36" s="49" t="s">
        <v>135</v>
      </c>
      <c r="M36" s="49">
        <v>60.57</v>
      </c>
      <c r="N36" s="49">
        <v>58.201999999999998</v>
      </c>
      <c r="O36" s="49">
        <v>2.3679999999999999</v>
      </c>
      <c r="P36" s="49">
        <v>3.9100000000000003E-2</v>
      </c>
    </row>
    <row r="37" spans="1:16" x14ac:dyDescent="0.3">
      <c r="A37" s="30" t="s">
        <v>443</v>
      </c>
      <c r="B37" s="31" t="s">
        <v>263</v>
      </c>
      <c r="C37" s="31" t="s">
        <v>488</v>
      </c>
      <c r="D37" s="31" t="s">
        <v>489</v>
      </c>
      <c r="E37" s="31">
        <v>42856</v>
      </c>
      <c r="F37" s="31">
        <v>48690</v>
      </c>
      <c r="G37" s="31">
        <v>5834</v>
      </c>
      <c r="H37" s="32">
        <v>0.1198192647</v>
      </c>
      <c r="J37" s="49" t="s">
        <v>450</v>
      </c>
      <c r="K37" s="49" t="s">
        <v>443</v>
      </c>
      <c r="L37" s="49" t="s">
        <v>137</v>
      </c>
      <c r="M37" s="49">
        <v>70.989999999999995</v>
      </c>
      <c r="N37" s="49">
        <v>62.765999999999998</v>
      </c>
      <c r="O37" s="49">
        <v>8.2240000000000002</v>
      </c>
      <c r="P37" s="49">
        <v>0.1158</v>
      </c>
    </row>
    <row r="38" spans="1:16" x14ac:dyDescent="0.3">
      <c r="A38" s="30" t="s">
        <v>443</v>
      </c>
      <c r="B38" s="31" t="s">
        <v>264</v>
      </c>
      <c r="C38" s="31" t="s">
        <v>490</v>
      </c>
      <c r="D38" s="31" t="s">
        <v>491</v>
      </c>
      <c r="E38" s="31">
        <v>45805</v>
      </c>
      <c r="F38" s="31">
        <v>51380</v>
      </c>
      <c r="G38" s="31">
        <v>5575</v>
      </c>
      <c r="H38" s="32">
        <v>0.10850525499999999</v>
      </c>
      <c r="J38" s="49" t="s">
        <v>452</v>
      </c>
      <c r="K38" s="49" t="s">
        <v>443</v>
      </c>
      <c r="L38" s="49" t="s">
        <v>29</v>
      </c>
      <c r="M38" s="49">
        <v>170.08</v>
      </c>
      <c r="N38" s="49">
        <v>149.51900000000001</v>
      </c>
      <c r="O38" s="49">
        <v>20.561</v>
      </c>
      <c r="P38" s="49">
        <v>0.12089999999999999</v>
      </c>
    </row>
    <row r="39" spans="1:16" x14ac:dyDescent="0.3">
      <c r="A39" s="30" t="s">
        <v>443</v>
      </c>
      <c r="B39" s="31" t="s">
        <v>324</v>
      </c>
      <c r="C39" s="31" t="s">
        <v>492</v>
      </c>
      <c r="D39" s="31" t="s">
        <v>493</v>
      </c>
      <c r="E39" s="31">
        <v>116480</v>
      </c>
      <c r="F39" s="31">
        <v>123630</v>
      </c>
      <c r="G39" s="31">
        <v>7150</v>
      </c>
      <c r="H39" s="32">
        <v>5.7833859100000003E-2</v>
      </c>
      <c r="J39" s="49" t="s">
        <v>454</v>
      </c>
      <c r="K39" s="49" t="s">
        <v>443</v>
      </c>
      <c r="L39" s="49" t="s">
        <v>182</v>
      </c>
      <c r="M39" s="49">
        <v>152.66999999999999</v>
      </c>
      <c r="N39" s="49">
        <v>137.21</v>
      </c>
      <c r="O39" s="49">
        <v>15.46</v>
      </c>
      <c r="P39" s="49">
        <v>0.1013</v>
      </c>
    </row>
    <row r="40" spans="1:16" x14ac:dyDescent="0.3">
      <c r="A40" s="30" t="s">
        <v>443</v>
      </c>
      <c r="B40" s="31" t="s">
        <v>325</v>
      </c>
      <c r="C40" s="31" t="s">
        <v>494</v>
      </c>
      <c r="D40" s="31" t="s">
        <v>495</v>
      </c>
      <c r="E40" s="31">
        <v>79170</v>
      </c>
      <c r="F40" s="31">
        <v>82850</v>
      </c>
      <c r="G40" s="31">
        <v>3680</v>
      </c>
      <c r="H40" s="32">
        <v>4.44176222E-2</v>
      </c>
      <c r="J40" s="49" t="s">
        <v>1290</v>
      </c>
      <c r="K40" s="49" t="s">
        <v>443</v>
      </c>
      <c r="L40" s="49" t="s">
        <v>1291</v>
      </c>
      <c r="M40" s="49">
        <v>131.08000000000001</v>
      </c>
      <c r="N40" s="49">
        <v>110.352</v>
      </c>
      <c r="O40" s="49">
        <v>20.728000000000002</v>
      </c>
      <c r="P40" s="49">
        <v>0.15809999999999999</v>
      </c>
    </row>
    <row r="41" spans="1:16" x14ac:dyDescent="0.3">
      <c r="A41" s="30" t="s">
        <v>443</v>
      </c>
      <c r="B41" s="31" t="s">
        <v>326</v>
      </c>
      <c r="C41" s="31" t="s">
        <v>496</v>
      </c>
      <c r="D41" s="31" t="s">
        <v>497</v>
      </c>
      <c r="E41" s="31">
        <v>183429</v>
      </c>
      <c r="F41" s="31">
        <v>224540</v>
      </c>
      <c r="G41" s="31">
        <v>41111</v>
      </c>
      <c r="H41" s="32">
        <v>0.18308987260000001</v>
      </c>
      <c r="J41" s="49" t="s">
        <v>1292</v>
      </c>
      <c r="K41" s="49" t="s">
        <v>443</v>
      </c>
      <c r="L41" s="49" t="s">
        <v>1293</v>
      </c>
      <c r="M41" s="49">
        <v>112.47</v>
      </c>
      <c r="N41" s="49">
        <v>83.466999999999999</v>
      </c>
      <c r="O41" s="49">
        <v>29.003</v>
      </c>
      <c r="P41" s="49">
        <v>0.25790000000000002</v>
      </c>
    </row>
    <row r="42" spans="1:16" x14ac:dyDescent="0.3">
      <c r="A42" s="30" t="s">
        <v>443</v>
      </c>
      <c r="B42" s="31" t="s">
        <v>327</v>
      </c>
      <c r="C42" s="31" t="s">
        <v>498</v>
      </c>
      <c r="D42" s="31" t="s">
        <v>499</v>
      </c>
      <c r="E42" s="31">
        <v>91429</v>
      </c>
      <c r="F42" s="31">
        <v>95480</v>
      </c>
      <c r="G42" s="31">
        <v>4051</v>
      </c>
      <c r="H42" s="32">
        <v>4.2427733600000003E-2</v>
      </c>
      <c r="J42" s="49" t="s">
        <v>468</v>
      </c>
      <c r="K42" s="49" t="s">
        <v>443</v>
      </c>
      <c r="L42" s="49" t="s">
        <v>254</v>
      </c>
      <c r="M42" s="49">
        <v>40.74</v>
      </c>
      <c r="N42" s="49">
        <v>39.631</v>
      </c>
      <c r="O42" s="49">
        <v>1.109</v>
      </c>
      <c r="P42" s="49">
        <v>2.7199999999999998E-2</v>
      </c>
    </row>
    <row r="43" spans="1:16" x14ac:dyDescent="0.3">
      <c r="A43" s="30" t="s">
        <v>443</v>
      </c>
      <c r="B43" s="31" t="s">
        <v>328</v>
      </c>
      <c r="C43" s="31" t="s">
        <v>500</v>
      </c>
      <c r="D43" s="31" t="s">
        <v>501</v>
      </c>
      <c r="E43" s="31">
        <v>89072</v>
      </c>
      <c r="F43" s="31">
        <v>92710</v>
      </c>
      <c r="G43" s="31">
        <v>3638</v>
      </c>
      <c r="H43" s="32">
        <v>3.9240642899999997E-2</v>
      </c>
      <c r="J43" s="49" t="s">
        <v>470</v>
      </c>
      <c r="K43" s="49" t="s">
        <v>443</v>
      </c>
      <c r="L43" s="49" t="s">
        <v>255</v>
      </c>
      <c r="M43" s="49">
        <v>49.36</v>
      </c>
      <c r="N43" s="49">
        <v>46.96</v>
      </c>
      <c r="O43" s="49">
        <v>2.4</v>
      </c>
      <c r="P43" s="49">
        <v>4.8599999999999997E-2</v>
      </c>
    </row>
    <row r="44" spans="1:16" x14ac:dyDescent="0.3">
      <c r="A44" s="30" t="s">
        <v>443</v>
      </c>
      <c r="B44" s="31" t="s">
        <v>329</v>
      </c>
      <c r="C44" s="31" t="s">
        <v>502</v>
      </c>
      <c r="D44" s="31" t="s">
        <v>503</v>
      </c>
      <c r="E44" s="31">
        <v>96471</v>
      </c>
      <c r="F44" s="31">
        <v>113010</v>
      </c>
      <c r="G44" s="31">
        <v>16539</v>
      </c>
      <c r="H44" s="32">
        <v>0.1463498805</v>
      </c>
      <c r="J44" s="49" t="s">
        <v>472</v>
      </c>
      <c r="K44" s="49" t="s">
        <v>443</v>
      </c>
      <c r="L44" s="49" t="s">
        <v>256</v>
      </c>
      <c r="M44" s="49">
        <v>37.67</v>
      </c>
      <c r="N44" s="49">
        <v>33.200000000000003</v>
      </c>
      <c r="O44" s="49">
        <v>4.47</v>
      </c>
      <c r="P44" s="49">
        <v>0.1187</v>
      </c>
    </row>
    <row r="45" spans="1:16" x14ac:dyDescent="0.3">
      <c r="A45" s="30" t="s">
        <v>443</v>
      </c>
      <c r="B45" s="31" t="s">
        <v>330</v>
      </c>
      <c r="C45" s="31" t="s">
        <v>504</v>
      </c>
      <c r="D45" s="31" t="s">
        <v>505</v>
      </c>
      <c r="E45" s="31">
        <v>119525</v>
      </c>
      <c r="F45" s="31">
        <v>127460</v>
      </c>
      <c r="G45" s="31">
        <v>7935</v>
      </c>
      <c r="H45" s="32">
        <v>6.2254825E-2</v>
      </c>
      <c r="J45" s="49" t="s">
        <v>474</v>
      </c>
      <c r="K45" s="49" t="s">
        <v>443</v>
      </c>
      <c r="L45" s="49" t="s">
        <v>257</v>
      </c>
      <c r="M45" s="49">
        <v>36.69</v>
      </c>
      <c r="N45" s="49">
        <v>35.576999999999998</v>
      </c>
      <c r="O45" s="49">
        <v>1.113</v>
      </c>
      <c r="P45" s="49">
        <v>3.0300000000000001E-2</v>
      </c>
    </row>
    <row r="46" spans="1:16" x14ac:dyDescent="0.3">
      <c r="A46" s="30" t="s">
        <v>443</v>
      </c>
      <c r="B46" s="31" t="s">
        <v>331</v>
      </c>
      <c r="C46" s="31" t="s">
        <v>506</v>
      </c>
      <c r="D46" s="31" t="s">
        <v>507</v>
      </c>
      <c r="E46" s="31">
        <v>97487</v>
      </c>
      <c r="F46" s="31">
        <v>101290</v>
      </c>
      <c r="G46" s="31">
        <v>3803</v>
      </c>
      <c r="H46" s="32">
        <v>3.7545661000000001E-2</v>
      </c>
      <c r="J46" s="49" t="s">
        <v>476</v>
      </c>
      <c r="K46" s="49" t="s">
        <v>443</v>
      </c>
      <c r="L46" s="49" t="s">
        <v>258</v>
      </c>
      <c r="M46" s="49">
        <v>63.29</v>
      </c>
      <c r="N46" s="49">
        <v>55.21</v>
      </c>
      <c r="O46" s="49">
        <v>8.08</v>
      </c>
      <c r="P46" s="49">
        <v>0.12770000000000001</v>
      </c>
    </row>
    <row r="47" spans="1:16" x14ac:dyDescent="0.3">
      <c r="A47" s="30" t="s">
        <v>443</v>
      </c>
      <c r="B47" s="31" t="s">
        <v>332</v>
      </c>
      <c r="C47" s="31" t="s">
        <v>508</v>
      </c>
      <c r="D47" s="31" t="s">
        <v>509</v>
      </c>
      <c r="E47" s="31">
        <v>91708</v>
      </c>
      <c r="F47" s="31">
        <v>97940</v>
      </c>
      <c r="G47" s="31">
        <v>6232</v>
      </c>
      <c r="H47" s="32">
        <v>6.3630794399999996E-2</v>
      </c>
      <c r="J47" s="49" t="s">
        <v>478</v>
      </c>
      <c r="K47" s="49" t="s">
        <v>443</v>
      </c>
      <c r="L47" s="49" t="s">
        <v>259</v>
      </c>
      <c r="M47" s="49">
        <v>39.99</v>
      </c>
      <c r="N47" s="49">
        <v>38.491</v>
      </c>
      <c r="O47" s="49">
        <v>1.4990000000000001</v>
      </c>
      <c r="P47" s="49">
        <v>3.7499999999999999E-2</v>
      </c>
    </row>
    <row r="48" spans="1:16" x14ac:dyDescent="0.3">
      <c r="A48" s="30" t="s">
        <v>443</v>
      </c>
      <c r="B48" s="31" t="s">
        <v>333</v>
      </c>
      <c r="C48" s="31" t="s">
        <v>510</v>
      </c>
      <c r="D48" s="31" t="s">
        <v>511</v>
      </c>
      <c r="E48" s="31">
        <v>137369</v>
      </c>
      <c r="F48" s="31">
        <v>142300</v>
      </c>
      <c r="G48" s="31">
        <v>4931</v>
      </c>
      <c r="H48" s="32">
        <v>3.4652143400000002E-2</v>
      </c>
      <c r="J48" s="49" t="s">
        <v>480</v>
      </c>
      <c r="K48" s="49" t="s">
        <v>443</v>
      </c>
      <c r="L48" s="49" t="s">
        <v>260</v>
      </c>
      <c r="M48" s="49">
        <v>61.54</v>
      </c>
      <c r="N48" s="49">
        <v>55.354999999999997</v>
      </c>
      <c r="O48" s="49">
        <v>6.1849999999999996</v>
      </c>
      <c r="P48" s="49">
        <v>0.10050000000000001</v>
      </c>
    </row>
    <row r="49" spans="1:16" x14ac:dyDescent="0.3">
      <c r="A49" s="30" t="s">
        <v>443</v>
      </c>
      <c r="B49" s="31" t="s">
        <v>334</v>
      </c>
      <c r="C49" s="31" t="s">
        <v>512</v>
      </c>
      <c r="D49" s="31" t="s">
        <v>513</v>
      </c>
      <c r="E49" s="31">
        <v>64164</v>
      </c>
      <c r="F49" s="31">
        <v>66100</v>
      </c>
      <c r="G49" s="31">
        <v>1936</v>
      </c>
      <c r="H49" s="32">
        <v>2.9288956099999999E-2</v>
      </c>
      <c r="J49" s="49" t="s">
        <v>482</v>
      </c>
      <c r="K49" s="49" t="s">
        <v>443</v>
      </c>
      <c r="L49" s="49" t="s">
        <v>77</v>
      </c>
      <c r="M49" s="49">
        <v>25.88</v>
      </c>
      <c r="N49" s="49">
        <v>21.542000000000002</v>
      </c>
      <c r="O49" s="49">
        <v>4.3380000000000001</v>
      </c>
      <c r="P49" s="49">
        <v>0.1676</v>
      </c>
    </row>
    <row r="50" spans="1:16" x14ac:dyDescent="0.3">
      <c r="A50" s="30" t="s">
        <v>443</v>
      </c>
      <c r="B50" s="31" t="s">
        <v>335</v>
      </c>
      <c r="C50" s="31" t="s">
        <v>514</v>
      </c>
      <c r="D50" s="31" t="s">
        <v>515</v>
      </c>
      <c r="E50" s="31">
        <v>197898</v>
      </c>
      <c r="F50" s="31">
        <v>221590</v>
      </c>
      <c r="G50" s="31">
        <v>23692</v>
      </c>
      <c r="H50" s="32">
        <v>0.1069181822</v>
      </c>
      <c r="J50" s="49" t="s">
        <v>484</v>
      </c>
      <c r="K50" s="49" t="s">
        <v>443</v>
      </c>
      <c r="L50" s="49" t="s">
        <v>261</v>
      </c>
      <c r="M50" s="49">
        <v>31.59</v>
      </c>
      <c r="N50" s="49">
        <v>30.443000000000001</v>
      </c>
      <c r="O50" s="49">
        <v>1.147</v>
      </c>
      <c r="P50" s="49">
        <v>3.6299999999999999E-2</v>
      </c>
    </row>
    <row r="51" spans="1:16" x14ac:dyDescent="0.3">
      <c r="A51" s="30" t="s">
        <v>443</v>
      </c>
      <c r="B51" s="31" t="s">
        <v>336</v>
      </c>
      <c r="C51" s="31" t="s">
        <v>516</v>
      </c>
      <c r="D51" s="31" t="s">
        <v>517</v>
      </c>
      <c r="E51" s="31">
        <v>79897</v>
      </c>
      <c r="F51" s="31">
        <v>81760</v>
      </c>
      <c r="G51" s="31">
        <v>1863</v>
      </c>
      <c r="H51" s="32">
        <v>2.2786203500000001E-2</v>
      </c>
      <c r="J51" s="49" t="s">
        <v>486</v>
      </c>
      <c r="K51" s="49" t="s">
        <v>443</v>
      </c>
      <c r="L51" s="49" t="s">
        <v>262</v>
      </c>
      <c r="M51" s="49">
        <v>48.81</v>
      </c>
      <c r="N51" s="49">
        <v>46.643000000000001</v>
      </c>
      <c r="O51" s="49">
        <v>2.1669999999999998</v>
      </c>
      <c r="P51" s="49">
        <v>4.4400000000000002E-2</v>
      </c>
    </row>
    <row r="52" spans="1:16" x14ac:dyDescent="0.3">
      <c r="A52" s="30" t="s">
        <v>443</v>
      </c>
      <c r="B52" s="31" t="s">
        <v>337</v>
      </c>
      <c r="C52" s="31" t="s">
        <v>518</v>
      </c>
      <c r="D52" s="31" t="s">
        <v>519</v>
      </c>
      <c r="E52" s="31">
        <v>118640</v>
      </c>
      <c r="F52" s="31">
        <v>126490</v>
      </c>
      <c r="G52" s="31">
        <v>7850</v>
      </c>
      <c r="H52" s="32">
        <v>6.20602419E-2</v>
      </c>
      <c r="J52" s="49" t="s">
        <v>488</v>
      </c>
      <c r="K52" s="49" t="s">
        <v>443</v>
      </c>
      <c r="L52" s="49" t="s">
        <v>263</v>
      </c>
      <c r="M52" s="49">
        <v>48.69</v>
      </c>
      <c r="N52" s="49">
        <v>42.768999999999998</v>
      </c>
      <c r="O52" s="49">
        <v>5.9210000000000003</v>
      </c>
      <c r="P52" s="49">
        <v>0.1216</v>
      </c>
    </row>
    <row r="53" spans="1:16" x14ac:dyDescent="0.3">
      <c r="A53" s="30" t="s">
        <v>443</v>
      </c>
      <c r="B53" s="31" t="s">
        <v>338</v>
      </c>
      <c r="C53" s="31" t="s">
        <v>520</v>
      </c>
      <c r="D53" s="31" t="s">
        <v>521</v>
      </c>
      <c r="E53" s="31">
        <v>140444</v>
      </c>
      <c r="F53" s="31">
        <v>147430</v>
      </c>
      <c r="G53" s="31">
        <v>6986</v>
      </c>
      <c r="H53" s="32">
        <v>4.73851998E-2</v>
      </c>
      <c r="J53" s="49" t="s">
        <v>490</v>
      </c>
      <c r="K53" s="49" t="s">
        <v>443</v>
      </c>
      <c r="L53" s="49" t="s">
        <v>264</v>
      </c>
      <c r="M53" s="49">
        <v>51.38</v>
      </c>
      <c r="N53" s="49">
        <v>45.734000000000002</v>
      </c>
      <c r="O53" s="49">
        <v>5.6459999999999999</v>
      </c>
      <c r="P53" s="49">
        <v>0.1099</v>
      </c>
    </row>
    <row r="54" spans="1:16" x14ac:dyDescent="0.3">
      <c r="A54" s="30" t="s">
        <v>522</v>
      </c>
      <c r="B54" s="31" t="s">
        <v>138</v>
      </c>
      <c r="C54" s="31" t="s">
        <v>523</v>
      </c>
      <c r="D54" s="31" t="s">
        <v>524</v>
      </c>
      <c r="E54" s="31">
        <v>113244</v>
      </c>
      <c r="F54" s="31">
        <v>119000</v>
      </c>
      <c r="G54" s="31">
        <v>5756</v>
      </c>
      <c r="H54" s="32">
        <v>4.8369747900000003E-2</v>
      </c>
      <c r="J54" s="49" t="s">
        <v>492</v>
      </c>
      <c r="K54" s="49" t="s">
        <v>443</v>
      </c>
      <c r="L54" s="49" t="s">
        <v>324</v>
      </c>
      <c r="M54" s="49">
        <v>123.63</v>
      </c>
      <c r="N54" s="49">
        <v>116.167</v>
      </c>
      <c r="O54" s="49">
        <v>7.4630000000000001</v>
      </c>
      <c r="P54" s="49">
        <v>6.0400000000000002E-2</v>
      </c>
    </row>
    <row r="55" spans="1:16" x14ac:dyDescent="0.3">
      <c r="A55" s="30" t="s">
        <v>522</v>
      </c>
      <c r="B55" s="31" t="s">
        <v>43</v>
      </c>
      <c r="C55" s="31" t="s">
        <v>525</v>
      </c>
      <c r="D55" s="31" t="s">
        <v>526</v>
      </c>
      <c r="E55" s="31">
        <v>130441</v>
      </c>
      <c r="F55" s="31">
        <v>153150</v>
      </c>
      <c r="G55" s="31">
        <v>22709</v>
      </c>
      <c r="H55" s="32">
        <v>0.14827946459999999</v>
      </c>
      <c r="J55" s="49" t="s">
        <v>494</v>
      </c>
      <c r="K55" s="49" t="s">
        <v>443</v>
      </c>
      <c r="L55" s="49" t="s">
        <v>325</v>
      </c>
      <c r="M55" s="49">
        <v>82.85</v>
      </c>
      <c r="N55" s="49">
        <v>79.001000000000005</v>
      </c>
      <c r="O55" s="49">
        <v>3.8490000000000002</v>
      </c>
      <c r="P55" s="49">
        <v>4.65E-2</v>
      </c>
    </row>
    <row r="56" spans="1:16" x14ac:dyDescent="0.3">
      <c r="A56" s="30" t="s">
        <v>522</v>
      </c>
      <c r="B56" s="31" t="s">
        <v>141</v>
      </c>
      <c r="C56" s="31" t="s">
        <v>527</v>
      </c>
      <c r="D56" s="31" t="s">
        <v>528</v>
      </c>
      <c r="E56" s="31">
        <v>69361</v>
      </c>
      <c r="F56" s="31">
        <v>72690</v>
      </c>
      <c r="G56" s="31">
        <v>3329</v>
      </c>
      <c r="H56" s="32">
        <v>4.57972211E-2</v>
      </c>
      <c r="J56" s="49" t="s">
        <v>496</v>
      </c>
      <c r="K56" s="49" t="s">
        <v>443</v>
      </c>
      <c r="L56" s="49" t="s">
        <v>326</v>
      </c>
      <c r="M56" s="49">
        <v>224.57</v>
      </c>
      <c r="N56" s="49">
        <v>182.67</v>
      </c>
      <c r="O56" s="49">
        <v>41.9</v>
      </c>
      <c r="P56" s="49">
        <v>0.18659999999999999</v>
      </c>
    </row>
    <row r="57" spans="1:16" x14ac:dyDescent="0.3">
      <c r="A57" s="30" t="s">
        <v>522</v>
      </c>
      <c r="B57" s="31" t="s">
        <v>70</v>
      </c>
      <c r="C57" s="31" t="s">
        <v>529</v>
      </c>
      <c r="D57" s="31" t="s">
        <v>530</v>
      </c>
      <c r="E57" s="31">
        <v>66914</v>
      </c>
      <c r="F57" s="31">
        <v>74680</v>
      </c>
      <c r="G57" s="31">
        <v>7766</v>
      </c>
      <c r="H57" s="32">
        <v>0.1039903589</v>
      </c>
      <c r="J57" s="49" t="s">
        <v>498</v>
      </c>
      <c r="K57" s="49" t="s">
        <v>443</v>
      </c>
      <c r="L57" s="49" t="s">
        <v>327</v>
      </c>
      <c r="M57" s="49">
        <v>95.49</v>
      </c>
      <c r="N57" s="49">
        <v>91.156999999999996</v>
      </c>
      <c r="O57" s="49">
        <v>4.3330000000000002</v>
      </c>
      <c r="P57" s="49">
        <v>4.5400000000000003E-2</v>
      </c>
    </row>
    <row r="58" spans="1:16" x14ac:dyDescent="0.3">
      <c r="A58" s="30" t="s">
        <v>522</v>
      </c>
      <c r="B58" s="31" t="s">
        <v>143</v>
      </c>
      <c r="C58" s="31" t="s">
        <v>531</v>
      </c>
      <c r="D58" s="31" t="s">
        <v>532</v>
      </c>
      <c r="E58" s="31">
        <v>79293</v>
      </c>
      <c r="F58" s="31">
        <v>87510</v>
      </c>
      <c r="G58" s="31">
        <v>8217</v>
      </c>
      <c r="H58" s="32">
        <v>9.3897840199999999E-2</v>
      </c>
      <c r="J58" s="49" t="s">
        <v>500</v>
      </c>
      <c r="K58" s="49" t="s">
        <v>443</v>
      </c>
      <c r="L58" s="49" t="s">
        <v>328</v>
      </c>
      <c r="M58" s="49">
        <v>92.71</v>
      </c>
      <c r="N58" s="49">
        <v>88.766999999999996</v>
      </c>
      <c r="O58" s="49">
        <v>3.9430000000000001</v>
      </c>
      <c r="P58" s="49">
        <v>4.2500000000000003E-2</v>
      </c>
    </row>
    <row r="59" spans="1:16" x14ac:dyDescent="0.3">
      <c r="A59" s="30" t="s">
        <v>522</v>
      </c>
      <c r="B59" s="31" t="s">
        <v>34</v>
      </c>
      <c r="C59" s="31" t="s">
        <v>533</v>
      </c>
      <c r="D59" s="31" t="s">
        <v>534</v>
      </c>
      <c r="E59" s="31">
        <v>21138</v>
      </c>
      <c r="F59" s="31">
        <v>27020</v>
      </c>
      <c r="G59" s="31">
        <v>5882</v>
      </c>
      <c r="H59" s="32">
        <v>0.21769059960000001</v>
      </c>
      <c r="J59" s="49" t="s">
        <v>502</v>
      </c>
      <c r="K59" s="49" t="s">
        <v>443</v>
      </c>
      <c r="L59" s="49" t="s">
        <v>329</v>
      </c>
      <c r="M59" s="49">
        <v>113.02</v>
      </c>
      <c r="N59" s="49">
        <v>96.236000000000004</v>
      </c>
      <c r="O59" s="49">
        <v>16.783999999999999</v>
      </c>
      <c r="P59" s="49">
        <v>0.14849999999999999</v>
      </c>
    </row>
    <row r="60" spans="1:16" x14ac:dyDescent="0.3">
      <c r="A60" s="30" t="s">
        <v>522</v>
      </c>
      <c r="B60" s="31" t="s">
        <v>48</v>
      </c>
      <c r="C60" s="31" t="s">
        <v>535</v>
      </c>
      <c r="D60" s="31" t="s">
        <v>536</v>
      </c>
      <c r="E60" s="31">
        <v>25000</v>
      </c>
      <c r="F60" s="31">
        <v>40620</v>
      </c>
      <c r="G60" s="31">
        <v>15620</v>
      </c>
      <c r="H60" s="32">
        <v>0.38453963559999998</v>
      </c>
      <c r="J60" s="49" t="s">
        <v>504</v>
      </c>
      <c r="K60" s="49" t="s">
        <v>443</v>
      </c>
      <c r="L60" s="49" t="s">
        <v>330</v>
      </c>
      <c r="M60" s="49">
        <v>127.46</v>
      </c>
      <c r="N60" s="49">
        <v>119.19799999999999</v>
      </c>
      <c r="O60" s="49">
        <v>8.2620000000000005</v>
      </c>
      <c r="P60" s="49">
        <v>6.4799999999999996E-2</v>
      </c>
    </row>
    <row r="61" spans="1:16" x14ac:dyDescent="0.3">
      <c r="A61" s="30" t="s">
        <v>522</v>
      </c>
      <c r="B61" s="31" t="s">
        <v>51</v>
      </c>
      <c r="C61" s="31" t="s">
        <v>537</v>
      </c>
      <c r="D61" s="31" t="s">
        <v>538</v>
      </c>
      <c r="E61" s="31">
        <v>57566</v>
      </c>
      <c r="F61" s="31">
        <v>71040</v>
      </c>
      <c r="G61" s="31">
        <v>13474</v>
      </c>
      <c r="H61" s="32">
        <v>0.18966779280000001</v>
      </c>
      <c r="J61" s="49" t="s">
        <v>506</v>
      </c>
      <c r="K61" s="49" t="s">
        <v>443</v>
      </c>
      <c r="L61" s="49" t="s">
        <v>331</v>
      </c>
      <c r="M61" s="49">
        <v>101.29</v>
      </c>
      <c r="N61" s="49">
        <v>97.215000000000003</v>
      </c>
      <c r="O61" s="49">
        <v>4.0750000000000002</v>
      </c>
      <c r="P61" s="49">
        <v>4.02E-2</v>
      </c>
    </row>
    <row r="62" spans="1:16" x14ac:dyDescent="0.3">
      <c r="A62" s="30" t="s">
        <v>522</v>
      </c>
      <c r="B62" s="31" t="s">
        <v>78</v>
      </c>
      <c r="C62" s="31" t="s">
        <v>539</v>
      </c>
      <c r="D62" s="31" t="s">
        <v>540</v>
      </c>
      <c r="E62" s="31">
        <v>12788</v>
      </c>
      <c r="F62" s="31">
        <v>23060</v>
      </c>
      <c r="G62" s="31">
        <v>10272</v>
      </c>
      <c r="H62" s="32">
        <v>0.44544666090000001</v>
      </c>
      <c r="J62" s="49" t="s">
        <v>508</v>
      </c>
      <c r="K62" s="49" t="s">
        <v>443</v>
      </c>
      <c r="L62" s="49" t="s">
        <v>332</v>
      </c>
      <c r="M62" s="49">
        <v>97.94</v>
      </c>
      <c r="N62" s="49">
        <v>91.474999999999994</v>
      </c>
      <c r="O62" s="49">
        <v>6.4649999999999999</v>
      </c>
      <c r="P62" s="49">
        <v>6.6000000000000003E-2</v>
      </c>
    </row>
    <row r="63" spans="1:16" x14ac:dyDescent="0.3">
      <c r="A63" s="30" t="s">
        <v>522</v>
      </c>
      <c r="B63" s="31" t="s">
        <v>82</v>
      </c>
      <c r="C63" s="31" t="s">
        <v>541</v>
      </c>
      <c r="D63" s="31" t="s">
        <v>542</v>
      </c>
      <c r="E63" s="31">
        <v>13917</v>
      </c>
      <c r="F63" s="31">
        <v>25200</v>
      </c>
      <c r="G63" s="31">
        <v>11283</v>
      </c>
      <c r="H63" s="32">
        <v>0.44773809520000002</v>
      </c>
      <c r="J63" s="49" t="s">
        <v>510</v>
      </c>
      <c r="K63" s="49" t="s">
        <v>443</v>
      </c>
      <c r="L63" s="49" t="s">
        <v>333</v>
      </c>
      <c r="M63" s="49">
        <v>142.31</v>
      </c>
      <c r="N63" s="49">
        <v>137.06</v>
      </c>
      <c r="O63" s="49">
        <v>5.25</v>
      </c>
      <c r="P63" s="49">
        <v>3.6900000000000002E-2</v>
      </c>
    </row>
    <row r="64" spans="1:16" x14ac:dyDescent="0.3">
      <c r="A64" s="30" t="s">
        <v>522</v>
      </c>
      <c r="B64" s="31" t="s">
        <v>83</v>
      </c>
      <c r="C64" s="31" t="s">
        <v>543</v>
      </c>
      <c r="D64" s="31" t="s">
        <v>544</v>
      </c>
      <c r="E64" s="31">
        <v>47673</v>
      </c>
      <c r="F64" s="31">
        <v>56780</v>
      </c>
      <c r="G64" s="31">
        <v>9107</v>
      </c>
      <c r="H64" s="32">
        <v>0.16039098269999999</v>
      </c>
      <c r="J64" s="49" t="s">
        <v>512</v>
      </c>
      <c r="K64" s="49" t="s">
        <v>443</v>
      </c>
      <c r="L64" s="49" t="s">
        <v>334</v>
      </c>
      <c r="M64" s="49">
        <v>66.099999999999994</v>
      </c>
      <c r="N64" s="49">
        <v>64.069999999999993</v>
      </c>
      <c r="O64" s="49">
        <v>2.0299999999999998</v>
      </c>
      <c r="P64" s="49">
        <v>3.0700000000000002E-2</v>
      </c>
    </row>
    <row r="65" spans="1:16" x14ac:dyDescent="0.3">
      <c r="A65" s="30" t="s">
        <v>522</v>
      </c>
      <c r="B65" s="31" t="s">
        <v>85</v>
      </c>
      <c r="C65" s="31" t="s">
        <v>545</v>
      </c>
      <c r="D65" s="31" t="s">
        <v>546</v>
      </c>
      <c r="E65" s="31">
        <v>28501</v>
      </c>
      <c r="F65" s="31">
        <v>37810</v>
      </c>
      <c r="G65" s="31">
        <v>9309</v>
      </c>
      <c r="H65" s="32">
        <v>0.2462047077</v>
      </c>
      <c r="J65" s="49" t="s">
        <v>514</v>
      </c>
      <c r="K65" s="49" t="s">
        <v>443</v>
      </c>
      <c r="L65" s="49" t="s">
        <v>335</v>
      </c>
      <c r="M65" s="49">
        <v>221.59</v>
      </c>
      <c r="N65" s="49">
        <v>197.352</v>
      </c>
      <c r="O65" s="49">
        <v>24.238</v>
      </c>
      <c r="P65" s="49">
        <v>0.1094</v>
      </c>
    </row>
    <row r="66" spans="1:16" x14ac:dyDescent="0.3">
      <c r="A66" s="30" t="s">
        <v>522</v>
      </c>
      <c r="B66" s="31" t="s">
        <v>339</v>
      </c>
      <c r="C66" s="31" t="s">
        <v>547</v>
      </c>
      <c r="D66" s="31" t="s">
        <v>548</v>
      </c>
      <c r="E66" s="31">
        <v>104604</v>
      </c>
      <c r="F66" s="31">
        <v>108610</v>
      </c>
      <c r="G66" s="31">
        <v>4006</v>
      </c>
      <c r="H66" s="32">
        <v>3.6884264799999997E-2</v>
      </c>
      <c r="J66" s="49" t="s">
        <v>516</v>
      </c>
      <c r="K66" s="49" t="s">
        <v>443</v>
      </c>
      <c r="L66" s="49" t="s">
        <v>408</v>
      </c>
      <c r="M66" s="49">
        <v>81.760000000000005</v>
      </c>
      <c r="N66" s="49">
        <v>79.7</v>
      </c>
      <c r="O66" s="49">
        <v>2.06</v>
      </c>
      <c r="P66" s="49">
        <v>2.52E-2</v>
      </c>
    </row>
    <row r="67" spans="1:16" x14ac:dyDescent="0.3">
      <c r="A67" s="30" t="s">
        <v>522</v>
      </c>
      <c r="B67" s="31" t="s">
        <v>340</v>
      </c>
      <c r="C67" s="31" t="s">
        <v>549</v>
      </c>
      <c r="D67" s="31" t="s">
        <v>550</v>
      </c>
      <c r="E67" s="31">
        <v>128941</v>
      </c>
      <c r="F67" s="31">
        <v>134300</v>
      </c>
      <c r="G67" s="31">
        <v>5359</v>
      </c>
      <c r="H67" s="32">
        <v>3.9903201800000003E-2</v>
      </c>
      <c r="J67" s="49" t="s">
        <v>518</v>
      </c>
      <c r="K67" s="49" t="s">
        <v>443</v>
      </c>
      <c r="L67" s="49" t="s">
        <v>337</v>
      </c>
      <c r="M67" s="49">
        <v>126.49</v>
      </c>
      <c r="N67" s="49">
        <v>118.42400000000001</v>
      </c>
      <c r="O67" s="49">
        <v>8.0660000000000007</v>
      </c>
      <c r="P67" s="49">
        <v>6.3799999999999996E-2</v>
      </c>
    </row>
    <row r="68" spans="1:16" x14ac:dyDescent="0.3">
      <c r="A68" s="30" t="s">
        <v>522</v>
      </c>
      <c r="B68" s="31" t="s">
        <v>341</v>
      </c>
      <c r="C68" s="31" t="s">
        <v>551</v>
      </c>
      <c r="D68" s="31" t="s">
        <v>552</v>
      </c>
      <c r="E68" s="31">
        <v>112673</v>
      </c>
      <c r="F68" s="31">
        <v>116000</v>
      </c>
      <c r="G68" s="31">
        <v>3327</v>
      </c>
      <c r="H68" s="32">
        <v>2.8681034500000001E-2</v>
      </c>
      <c r="J68" s="49" t="s">
        <v>520</v>
      </c>
      <c r="K68" s="49" t="s">
        <v>443</v>
      </c>
      <c r="L68" s="49" t="s">
        <v>338</v>
      </c>
      <c r="M68" s="49">
        <v>147.43</v>
      </c>
      <c r="N68" s="49">
        <v>140.14699999999999</v>
      </c>
      <c r="O68" s="49">
        <v>7.2830000000000004</v>
      </c>
      <c r="P68" s="49">
        <v>4.9399999999999999E-2</v>
      </c>
    </row>
    <row r="69" spans="1:16" x14ac:dyDescent="0.3">
      <c r="A69" s="30" t="s">
        <v>522</v>
      </c>
      <c r="B69" s="31" t="s">
        <v>342</v>
      </c>
      <c r="C69" s="31" t="s">
        <v>553</v>
      </c>
      <c r="D69" s="31" t="s">
        <v>554</v>
      </c>
      <c r="E69" s="31">
        <v>222220</v>
      </c>
      <c r="F69" s="31">
        <v>243430</v>
      </c>
      <c r="G69" s="31">
        <v>21210</v>
      </c>
      <c r="H69" s="32">
        <v>8.7129770400000001E-2</v>
      </c>
      <c r="J69" s="49" t="s">
        <v>523</v>
      </c>
      <c r="K69" s="49" t="s">
        <v>522</v>
      </c>
      <c r="L69" s="49" t="s">
        <v>1294</v>
      </c>
      <c r="M69" s="49">
        <v>119</v>
      </c>
      <c r="N69" s="49">
        <v>112.85599999999999</v>
      </c>
      <c r="O69" s="49">
        <v>6.1440000000000001</v>
      </c>
      <c r="P69" s="49">
        <v>5.16E-2</v>
      </c>
    </row>
    <row r="70" spans="1:16" x14ac:dyDescent="0.3">
      <c r="A70" s="30" t="s">
        <v>522</v>
      </c>
      <c r="B70" s="31" t="s">
        <v>355</v>
      </c>
      <c r="C70" s="31" t="s">
        <v>555</v>
      </c>
      <c r="D70" s="31" t="s">
        <v>556</v>
      </c>
      <c r="E70" s="31">
        <v>199559</v>
      </c>
      <c r="F70" s="31">
        <v>213790</v>
      </c>
      <c r="G70" s="31">
        <v>14231</v>
      </c>
      <c r="H70" s="32">
        <v>6.6565321100000005E-2</v>
      </c>
      <c r="J70" s="49" t="s">
        <v>525</v>
      </c>
      <c r="K70" s="49" t="s">
        <v>522</v>
      </c>
      <c r="L70" s="49" t="s">
        <v>43</v>
      </c>
      <c r="M70" s="49">
        <v>153.15</v>
      </c>
      <c r="N70" s="49">
        <v>130.18</v>
      </c>
      <c r="O70" s="49">
        <v>22.97</v>
      </c>
      <c r="P70" s="49">
        <v>0.15</v>
      </c>
    </row>
    <row r="71" spans="1:16" x14ac:dyDescent="0.3">
      <c r="A71" s="30" t="s">
        <v>522</v>
      </c>
      <c r="B71" s="31" t="s">
        <v>356</v>
      </c>
      <c r="C71" s="31" t="s">
        <v>557</v>
      </c>
      <c r="D71" s="31" t="s">
        <v>558</v>
      </c>
      <c r="E71" s="31">
        <v>88078</v>
      </c>
      <c r="F71" s="31">
        <v>94210</v>
      </c>
      <c r="G71" s="31">
        <v>6132</v>
      </c>
      <c r="H71" s="32">
        <v>6.5088631800000005E-2</v>
      </c>
      <c r="J71" s="49" t="s">
        <v>527</v>
      </c>
      <c r="K71" s="49" t="s">
        <v>522</v>
      </c>
      <c r="L71" s="49" t="s">
        <v>141</v>
      </c>
      <c r="M71" s="49">
        <v>72.69</v>
      </c>
      <c r="N71" s="49">
        <v>69.213999999999999</v>
      </c>
      <c r="O71" s="49">
        <v>3.476</v>
      </c>
      <c r="P71" s="49">
        <v>4.7800000000000002E-2</v>
      </c>
    </row>
    <row r="72" spans="1:16" x14ac:dyDescent="0.3">
      <c r="A72" s="30" t="s">
        <v>522</v>
      </c>
      <c r="B72" s="31" t="s">
        <v>357</v>
      </c>
      <c r="C72" s="31" t="s">
        <v>559</v>
      </c>
      <c r="D72" s="31" t="s">
        <v>560</v>
      </c>
      <c r="E72" s="31">
        <v>174848</v>
      </c>
      <c r="F72" s="31">
        <v>183610</v>
      </c>
      <c r="G72" s="31">
        <v>8762</v>
      </c>
      <c r="H72" s="32">
        <v>4.7720712399999997E-2</v>
      </c>
      <c r="J72" s="49" t="s">
        <v>529</v>
      </c>
      <c r="K72" s="49" t="s">
        <v>522</v>
      </c>
      <c r="L72" s="49" t="s">
        <v>70</v>
      </c>
      <c r="M72" s="49">
        <v>74.680000000000007</v>
      </c>
      <c r="N72" s="49">
        <v>66.77</v>
      </c>
      <c r="O72" s="49">
        <v>7.91</v>
      </c>
      <c r="P72" s="49">
        <v>0.10589999999999999</v>
      </c>
    </row>
    <row r="73" spans="1:16" x14ac:dyDescent="0.3">
      <c r="A73" s="30" t="s">
        <v>522</v>
      </c>
      <c r="B73" s="31" t="s">
        <v>358</v>
      </c>
      <c r="C73" s="31" t="s">
        <v>561</v>
      </c>
      <c r="D73" s="31" t="s">
        <v>562</v>
      </c>
      <c r="E73" s="31">
        <v>308734</v>
      </c>
      <c r="F73" s="31">
        <v>346490</v>
      </c>
      <c r="G73" s="31">
        <v>37756</v>
      </c>
      <c r="H73" s="32">
        <v>0.1089670698</v>
      </c>
      <c r="J73" s="49" t="s">
        <v>531</v>
      </c>
      <c r="K73" s="49" t="s">
        <v>522</v>
      </c>
      <c r="L73" s="49" t="s">
        <v>143</v>
      </c>
      <c r="M73" s="49">
        <v>87.51</v>
      </c>
      <c r="N73" s="49">
        <v>79.149000000000001</v>
      </c>
      <c r="O73" s="49">
        <v>8.3610000000000007</v>
      </c>
      <c r="P73" s="49">
        <v>9.5500000000000002E-2</v>
      </c>
    </row>
    <row r="74" spans="1:16" x14ac:dyDescent="0.3">
      <c r="A74" s="30" t="s">
        <v>522</v>
      </c>
      <c r="B74" s="31" t="s">
        <v>359</v>
      </c>
      <c r="C74" s="31" t="s">
        <v>563</v>
      </c>
      <c r="D74" s="31" t="s">
        <v>564</v>
      </c>
      <c r="E74" s="31">
        <v>145061</v>
      </c>
      <c r="F74" s="31">
        <v>151620</v>
      </c>
      <c r="G74" s="31">
        <v>6559</v>
      </c>
      <c r="H74" s="32">
        <v>4.3259464499999997E-2</v>
      </c>
      <c r="J74" s="49" t="s">
        <v>1295</v>
      </c>
      <c r="K74" s="49" t="s">
        <v>522</v>
      </c>
      <c r="L74" s="49" t="s">
        <v>74</v>
      </c>
      <c r="M74" s="49">
        <v>281.55</v>
      </c>
      <c r="N74" s="49">
        <v>206.18</v>
      </c>
      <c r="O74" s="49">
        <v>75.37</v>
      </c>
      <c r="P74" s="49">
        <v>0.26769999999999999</v>
      </c>
    </row>
    <row r="75" spans="1:16" x14ac:dyDescent="0.3">
      <c r="A75" s="30" t="s">
        <v>565</v>
      </c>
      <c r="B75" s="31" t="s">
        <v>144</v>
      </c>
      <c r="C75" s="31" t="s">
        <v>566</v>
      </c>
      <c r="D75" s="31" t="s">
        <v>567</v>
      </c>
      <c r="E75" s="31">
        <v>103761</v>
      </c>
      <c r="F75" s="31">
        <v>108570</v>
      </c>
      <c r="G75" s="31">
        <v>4809</v>
      </c>
      <c r="H75" s="32">
        <v>4.4294003899999997E-2</v>
      </c>
      <c r="J75" s="49" t="s">
        <v>547</v>
      </c>
      <c r="K75" s="49" t="s">
        <v>522</v>
      </c>
      <c r="L75" s="49" t="s">
        <v>339</v>
      </c>
      <c r="M75" s="49">
        <v>108.61</v>
      </c>
      <c r="N75" s="49">
        <v>104.42400000000001</v>
      </c>
      <c r="O75" s="49">
        <v>4.1859999999999999</v>
      </c>
      <c r="P75" s="49">
        <v>3.85E-2</v>
      </c>
    </row>
    <row r="76" spans="1:16" x14ac:dyDescent="0.3">
      <c r="A76" s="30" t="s">
        <v>565</v>
      </c>
      <c r="B76" s="31" t="s">
        <v>145</v>
      </c>
      <c r="C76" s="31" t="s">
        <v>568</v>
      </c>
      <c r="D76" s="31" t="s">
        <v>569</v>
      </c>
      <c r="E76" s="31">
        <v>119377</v>
      </c>
      <c r="F76" s="31">
        <v>133620</v>
      </c>
      <c r="G76" s="31">
        <v>14243</v>
      </c>
      <c r="H76" s="32">
        <v>0.10659332439999999</v>
      </c>
      <c r="J76" s="49" t="s">
        <v>549</v>
      </c>
      <c r="K76" s="49" t="s">
        <v>522</v>
      </c>
      <c r="L76" s="49" t="s">
        <v>340</v>
      </c>
      <c r="M76" s="49">
        <v>134.30000000000001</v>
      </c>
      <c r="N76" s="49">
        <v>128.667</v>
      </c>
      <c r="O76" s="49">
        <v>5.633</v>
      </c>
      <c r="P76" s="49">
        <v>4.19E-2</v>
      </c>
    </row>
    <row r="77" spans="1:16" x14ac:dyDescent="0.3">
      <c r="A77" s="30" t="s">
        <v>565</v>
      </c>
      <c r="B77" s="31" t="s">
        <v>81</v>
      </c>
      <c r="C77" s="31" t="s">
        <v>570</v>
      </c>
      <c r="D77" s="31" t="s">
        <v>571</v>
      </c>
      <c r="E77" s="31">
        <v>13603</v>
      </c>
      <c r="F77" s="31">
        <v>16820</v>
      </c>
      <c r="G77" s="31">
        <v>3217</v>
      </c>
      <c r="H77" s="32">
        <v>0.19126040429999999</v>
      </c>
      <c r="J77" s="49" t="s">
        <v>551</v>
      </c>
      <c r="K77" s="49" t="s">
        <v>522</v>
      </c>
      <c r="L77" s="49" t="s">
        <v>341</v>
      </c>
      <c r="M77" s="49">
        <v>116</v>
      </c>
      <c r="N77" s="49">
        <v>112.41500000000001</v>
      </c>
      <c r="O77" s="49">
        <v>3.585</v>
      </c>
      <c r="P77" s="49">
        <v>3.09E-2</v>
      </c>
    </row>
    <row r="78" spans="1:16" x14ac:dyDescent="0.3">
      <c r="A78" s="30" t="s">
        <v>565</v>
      </c>
      <c r="B78" s="31" t="s">
        <v>148</v>
      </c>
      <c r="C78" s="31" t="s">
        <v>572</v>
      </c>
      <c r="D78" s="31" t="s">
        <v>573</v>
      </c>
      <c r="E78" s="31">
        <v>116947</v>
      </c>
      <c r="F78" s="31">
        <v>135000</v>
      </c>
      <c r="G78" s="31">
        <v>18053</v>
      </c>
      <c r="H78" s="32">
        <v>0.13372592589999999</v>
      </c>
      <c r="J78" s="49" t="s">
        <v>553</v>
      </c>
      <c r="K78" s="49" t="s">
        <v>522</v>
      </c>
      <c r="L78" s="49" t="s">
        <v>342</v>
      </c>
      <c r="M78" s="49">
        <v>243.43</v>
      </c>
      <c r="N78" s="49">
        <v>221.59299999999999</v>
      </c>
      <c r="O78" s="49">
        <v>21.837</v>
      </c>
      <c r="P78" s="49">
        <v>8.9700000000000002E-2</v>
      </c>
    </row>
    <row r="79" spans="1:16" x14ac:dyDescent="0.3">
      <c r="A79" s="30" t="s">
        <v>565</v>
      </c>
      <c r="B79" s="31" t="s">
        <v>196</v>
      </c>
      <c r="C79" s="31" t="s">
        <v>574</v>
      </c>
      <c r="D79" s="31" t="s">
        <v>575</v>
      </c>
      <c r="E79" s="31">
        <v>53093</v>
      </c>
      <c r="F79" s="31">
        <v>56140</v>
      </c>
      <c r="G79" s="31">
        <v>3047</v>
      </c>
      <c r="H79" s="32">
        <v>5.4275026699999999E-2</v>
      </c>
      <c r="J79" s="49" t="s">
        <v>555</v>
      </c>
      <c r="K79" s="49" t="s">
        <v>522</v>
      </c>
      <c r="L79" s="49" t="s">
        <v>355</v>
      </c>
      <c r="M79" s="49">
        <v>213.79</v>
      </c>
      <c r="N79" s="49">
        <v>198.91800000000001</v>
      </c>
      <c r="O79" s="49">
        <v>14.872</v>
      </c>
      <c r="P79" s="49">
        <v>6.9599999999999995E-2</v>
      </c>
    </row>
    <row r="80" spans="1:16" x14ac:dyDescent="0.3">
      <c r="A80" s="30" t="s">
        <v>565</v>
      </c>
      <c r="B80" s="31" t="s">
        <v>197</v>
      </c>
      <c r="C80" s="31" t="s">
        <v>576</v>
      </c>
      <c r="D80" s="31" t="s">
        <v>577</v>
      </c>
      <c r="E80" s="31">
        <v>33231</v>
      </c>
      <c r="F80" s="31">
        <v>35240</v>
      </c>
      <c r="G80" s="31">
        <v>2009</v>
      </c>
      <c r="H80" s="32">
        <v>5.7009080599999998E-2</v>
      </c>
      <c r="J80" s="49" t="s">
        <v>557</v>
      </c>
      <c r="K80" s="49" t="s">
        <v>522</v>
      </c>
      <c r="L80" s="49" t="s">
        <v>356</v>
      </c>
      <c r="M80" s="49">
        <v>94.22</v>
      </c>
      <c r="N80" s="49">
        <v>87.747</v>
      </c>
      <c r="O80" s="49">
        <v>6.4729999999999999</v>
      </c>
      <c r="P80" s="49">
        <v>6.8699999999999997E-2</v>
      </c>
    </row>
    <row r="81" spans="1:16" x14ac:dyDescent="0.3">
      <c r="A81" s="30" t="s">
        <v>565</v>
      </c>
      <c r="B81" s="31" t="s">
        <v>198</v>
      </c>
      <c r="C81" s="31" t="s">
        <v>578</v>
      </c>
      <c r="D81" s="31" t="s">
        <v>579</v>
      </c>
      <c r="E81" s="31">
        <v>47294</v>
      </c>
      <c r="F81" s="31">
        <v>49130</v>
      </c>
      <c r="G81" s="31">
        <v>1836</v>
      </c>
      <c r="H81" s="32">
        <v>3.7370242200000001E-2</v>
      </c>
      <c r="J81" s="49" t="s">
        <v>559</v>
      </c>
      <c r="K81" s="49" t="s">
        <v>522</v>
      </c>
      <c r="L81" s="49" t="s">
        <v>357</v>
      </c>
      <c r="M81" s="49">
        <v>183.61</v>
      </c>
      <c r="N81" s="49">
        <v>174.24600000000001</v>
      </c>
      <c r="O81" s="49">
        <v>9.3640000000000008</v>
      </c>
      <c r="P81" s="49">
        <v>5.0999999999999997E-2</v>
      </c>
    </row>
    <row r="82" spans="1:16" x14ac:dyDescent="0.3">
      <c r="A82" s="30" t="s">
        <v>565</v>
      </c>
      <c r="B82" s="31" t="s">
        <v>36</v>
      </c>
      <c r="C82" s="31" t="s">
        <v>580</v>
      </c>
      <c r="D82" s="31" t="s">
        <v>581</v>
      </c>
      <c r="E82" s="31">
        <v>26213</v>
      </c>
      <c r="F82" s="31">
        <v>33580</v>
      </c>
      <c r="G82" s="31">
        <v>7367</v>
      </c>
      <c r="H82" s="32">
        <v>0.21938653960000001</v>
      </c>
      <c r="J82" s="49" t="s">
        <v>561</v>
      </c>
      <c r="K82" s="49" t="s">
        <v>522</v>
      </c>
      <c r="L82" s="49" t="s">
        <v>358</v>
      </c>
      <c r="M82" s="49">
        <v>346.49</v>
      </c>
      <c r="N82" s="49">
        <v>307.88099999999997</v>
      </c>
      <c r="O82" s="49">
        <v>38.609000000000002</v>
      </c>
      <c r="P82" s="49">
        <v>0.1114</v>
      </c>
    </row>
    <row r="83" spans="1:16" x14ac:dyDescent="0.3">
      <c r="A83" s="30" t="s">
        <v>565</v>
      </c>
      <c r="B83" s="31" t="s">
        <v>199</v>
      </c>
      <c r="C83" s="31" t="s">
        <v>582</v>
      </c>
      <c r="D83" s="31" t="s">
        <v>583</v>
      </c>
      <c r="E83" s="31">
        <v>49469</v>
      </c>
      <c r="F83" s="31">
        <v>51370</v>
      </c>
      <c r="G83" s="31">
        <v>1901</v>
      </c>
      <c r="H83" s="32">
        <v>3.7006034700000003E-2</v>
      </c>
      <c r="J83" s="49" t="s">
        <v>563</v>
      </c>
      <c r="K83" s="49" t="s">
        <v>522</v>
      </c>
      <c r="L83" s="49" t="s">
        <v>359</v>
      </c>
      <c r="M83" s="49">
        <v>151.63</v>
      </c>
      <c r="N83" s="49">
        <v>144.73599999999999</v>
      </c>
      <c r="O83" s="49">
        <v>6.8940000000000001</v>
      </c>
      <c r="P83" s="49">
        <v>4.5499999999999999E-2</v>
      </c>
    </row>
    <row r="84" spans="1:16" x14ac:dyDescent="0.3">
      <c r="A84" s="30" t="s">
        <v>565</v>
      </c>
      <c r="B84" s="31" t="s">
        <v>200</v>
      </c>
      <c r="C84" s="31" t="s">
        <v>584</v>
      </c>
      <c r="D84" s="31" t="s">
        <v>585</v>
      </c>
      <c r="E84" s="31">
        <v>38288</v>
      </c>
      <c r="F84" s="31">
        <v>41290</v>
      </c>
      <c r="G84" s="31">
        <v>3002</v>
      </c>
      <c r="H84" s="32">
        <v>7.2705255499999996E-2</v>
      </c>
      <c r="J84" s="49" t="s">
        <v>566</v>
      </c>
      <c r="K84" s="49" t="s">
        <v>565</v>
      </c>
      <c r="L84" s="49" t="s">
        <v>144</v>
      </c>
      <c r="M84" s="49">
        <v>108.57</v>
      </c>
      <c r="N84" s="49">
        <v>103.486</v>
      </c>
      <c r="O84" s="49">
        <v>5.0839999999999996</v>
      </c>
      <c r="P84" s="49">
        <v>4.6800000000000001E-2</v>
      </c>
    </row>
    <row r="85" spans="1:16" x14ac:dyDescent="0.3">
      <c r="A85" s="30" t="s">
        <v>565</v>
      </c>
      <c r="B85" s="31" t="s">
        <v>201</v>
      </c>
      <c r="C85" s="31" t="s">
        <v>586</v>
      </c>
      <c r="D85" s="31" t="s">
        <v>587</v>
      </c>
      <c r="E85" s="31">
        <v>42840</v>
      </c>
      <c r="F85" s="31">
        <v>45040</v>
      </c>
      <c r="G85" s="31">
        <v>2200</v>
      </c>
      <c r="H85" s="32">
        <v>4.8845470699999997E-2</v>
      </c>
      <c r="J85" s="49" t="s">
        <v>568</v>
      </c>
      <c r="K85" s="49" t="s">
        <v>565</v>
      </c>
      <c r="L85" s="49" t="s">
        <v>145</v>
      </c>
      <c r="M85" s="49">
        <v>133.62</v>
      </c>
      <c r="N85" s="49">
        <v>118.812</v>
      </c>
      <c r="O85" s="49">
        <v>14.808</v>
      </c>
      <c r="P85" s="49">
        <v>0.1108</v>
      </c>
    </row>
    <row r="86" spans="1:16" x14ac:dyDescent="0.3">
      <c r="A86" s="30" t="s">
        <v>565</v>
      </c>
      <c r="B86" s="31" t="s">
        <v>202</v>
      </c>
      <c r="C86" s="31" t="s">
        <v>588</v>
      </c>
      <c r="D86" s="31" t="s">
        <v>589</v>
      </c>
      <c r="E86" s="31">
        <v>38203</v>
      </c>
      <c r="F86" s="31">
        <v>41660</v>
      </c>
      <c r="G86" s="31">
        <v>3457</v>
      </c>
      <c r="H86" s="32">
        <v>8.2981277000000006E-2</v>
      </c>
      <c r="J86" s="49" t="s">
        <v>570</v>
      </c>
      <c r="K86" s="49" t="s">
        <v>565</v>
      </c>
      <c r="L86" s="49" t="s">
        <v>81</v>
      </c>
      <c r="M86" s="49">
        <v>16.82</v>
      </c>
      <c r="N86" s="49">
        <v>13.574</v>
      </c>
      <c r="O86" s="49">
        <v>3.246</v>
      </c>
      <c r="P86" s="49">
        <v>0.193</v>
      </c>
    </row>
    <row r="87" spans="1:16" x14ac:dyDescent="0.3">
      <c r="A87" s="30" t="s">
        <v>565</v>
      </c>
      <c r="B87" s="31" t="s">
        <v>265</v>
      </c>
      <c r="C87" s="31" t="s">
        <v>590</v>
      </c>
      <c r="D87" s="31" t="s">
        <v>591</v>
      </c>
      <c r="E87" s="31">
        <v>40279</v>
      </c>
      <c r="F87" s="31">
        <v>41060</v>
      </c>
      <c r="G87" s="31">
        <v>781</v>
      </c>
      <c r="H87" s="32">
        <v>1.9020945000000001E-2</v>
      </c>
      <c r="J87" s="49" t="s">
        <v>572</v>
      </c>
      <c r="K87" s="49" t="s">
        <v>565</v>
      </c>
      <c r="L87" s="49" t="s">
        <v>148</v>
      </c>
      <c r="M87" s="49">
        <v>135</v>
      </c>
      <c r="N87" s="49">
        <v>116.44499999999999</v>
      </c>
      <c r="O87" s="49">
        <v>18.555</v>
      </c>
      <c r="P87" s="49">
        <v>0.13739999999999999</v>
      </c>
    </row>
    <row r="88" spans="1:16" x14ac:dyDescent="0.3">
      <c r="A88" s="30" t="s">
        <v>565</v>
      </c>
      <c r="B88" s="31" t="s">
        <v>266</v>
      </c>
      <c r="C88" s="31" t="s">
        <v>592</v>
      </c>
      <c r="D88" s="31" t="s">
        <v>593</v>
      </c>
      <c r="E88" s="31">
        <v>69970</v>
      </c>
      <c r="F88" s="31">
        <v>72050</v>
      </c>
      <c r="G88" s="31">
        <v>2080</v>
      </c>
      <c r="H88" s="32">
        <v>2.8868841100000001E-2</v>
      </c>
      <c r="J88" s="49" t="s">
        <v>1279</v>
      </c>
      <c r="K88" s="49" t="s">
        <v>565</v>
      </c>
      <c r="L88" s="49" t="s">
        <v>395</v>
      </c>
      <c r="M88" s="49">
        <v>145.19</v>
      </c>
      <c r="N88" s="49">
        <v>135.27000000000001</v>
      </c>
      <c r="O88" s="49">
        <v>9.92</v>
      </c>
      <c r="P88" s="49">
        <v>6.83E-2</v>
      </c>
    </row>
    <row r="89" spans="1:16" x14ac:dyDescent="0.3">
      <c r="A89" s="30" t="s">
        <v>565</v>
      </c>
      <c r="B89" s="31" t="s">
        <v>50</v>
      </c>
      <c r="C89" s="31" t="s">
        <v>594</v>
      </c>
      <c r="D89" s="31" t="s">
        <v>595</v>
      </c>
      <c r="E89" s="31">
        <v>32305</v>
      </c>
      <c r="F89" s="31">
        <v>37960</v>
      </c>
      <c r="G89" s="31">
        <v>5655</v>
      </c>
      <c r="H89" s="32">
        <v>0.14897260270000001</v>
      </c>
      <c r="J89" s="49" t="s">
        <v>1280</v>
      </c>
      <c r="K89" s="49" t="s">
        <v>565</v>
      </c>
      <c r="L89" s="49" t="s">
        <v>109</v>
      </c>
      <c r="M89" s="49">
        <v>167.2</v>
      </c>
      <c r="N89" s="49">
        <v>144.57900000000001</v>
      </c>
      <c r="O89" s="49">
        <v>22.620999999999999</v>
      </c>
      <c r="P89" s="49">
        <v>0.1353</v>
      </c>
    </row>
    <row r="90" spans="1:16" x14ac:dyDescent="0.3">
      <c r="A90" s="30" t="s">
        <v>565</v>
      </c>
      <c r="B90" s="31" t="s">
        <v>267</v>
      </c>
      <c r="C90" s="31" t="s">
        <v>596</v>
      </c>
      <c r="D90" s="31" t="s">
        <v>597</v>
      </c>
      <c r="E90" s="31">
        <v>45077</v>
      </c>
      <c r="F90" s="31">
        <v>48810</v>
      </c>
      <c r="G90" s="31">
        <v>3733</v>
      </c>
      <c r="H90" s="32">
        <v>7.6480229499999997E-2</v>
      </c>
      <c r="J90" s="49" t="s">
        <v>574</v>
      </c>
      <c r="K90" s="49" t="s">
        <v>565</v>
      </c>
      <c r="L90" s="49" t="s">
        <v>196</v>
      </c>
      <c r="M90" s="49">
        <v>56.14</v>
      </c>
      <c r="N90" s="49">
        <v>52.968000000000004</v>
      </c>
      <c r="O90" s="49">
        <v>3.1720000000000002</v>
      </c>
      <c r="P90" s="49">
        <v>5.6500000000000002E-2</v>
      </c>
    </row>
    <row r="91" spans="1:16" x14ac:dyDescent="0.3">
      <c r="A91" s="30" t="s">
        <v>565</v>
      </c>
      <c r="B91" s="31" t="s">
        <v>60</v>
      </c>
      <c r="C91" s="31" t="s">
        <v>598</v>
      </c>
      <c r="D91" s="31" t="s">
        <v>599</v>
      </c>
      <c r="E91" s="31">
        <v>18190</v>
      </c>
      <c r="F91" s="31">
        <v>22580</v>
      </c>
      <c r="G91" s="31">
        <v>4390</v>
      </c>
      <c r="H91" s="32">
        <v>0.1944198406</v>
      </c>
      <c r="J91" s="49" t="s">
        <v>576</v>
      </c>
      <c r="K91" s="49" t="s">
        <v>565</v>
      </c>
      <c r="L91" s="49" t="s">
        <v>197</v>
      </c>
      <c r="M91" s="49">
        <v>35.24</v>
      </c>
      <c r="N91" s="49">
        <v>33.176000000000002</v>
      </c>
      <c r="O91" s="49">
        <v>2.0640000000000001</v>
      </c>
      <c r="P91" s="49">
        <v>5.8599999999999999E-2</v>
      </c>
    </row>
    <row r="92" spans="1:16" x14ac:dyDescent="0.3">
      <c r="A92" s="30" t="s">
        <v>565</v>
      </c>
      <c r="B92" s="31" t="s">
        <v>73</v>
      </c>
      <c r="C92" s="31" t="s">
        <v>600</v>
      </c>
      <c r="D92" s="31" t="s">
        <v>601</v>
      </c>
      <c r="E92" s="31">
        <v>37632</v>
      </c>
      <c r="F92" s="31">
        <v>42410</v>
      </c>
      <c r="G92" s="31">
        <v>4778</v>
      </c>
      <c r="H92" s="32">
        <v>0.112662108</v>
      </c>
      <c r="J92" s="49" t="s">
        <v>578</v>
      </c>
      <c r="K92" s="49" t="s">
        <v>565</v>
      </c>
      <c r="L92" s="49" t="s">
        <v>198</v>
      </c>
      <c r="M92" s="49">
        <v>49.13</v>
      </c>
      <c r="N92" s="49">
        <v>47.154000000000003</v>
      </c>
      <c r="O92" s="49">
        <v>1.976</v>
      </c>
      <c r="P92" s="49">
        <v>4.02E-2</v>
      </c>
    </row>
    <row r="93" spans="1:16" x14ac:dyDescent="0.3">
      <c r="A93" s="30" t="s">
        <v>565</v>
      </c>
      <c r="B93" s="31" t="s">
        <v>268</v>
      </c>
      <c r="C93" s="31" t="s">
        <v>602</v>
      </c>
      <c r="D93" s="31" t="s">
        <v>603</v>
      </c>
      <c r="E93" s="31">
        <v>22572</v>
      </c>
      <c r="F93" s="31">
        <v>23020</v>
      </c>
      <c r="G93" s="31">
        <v>448</v>
      </c>
      <c r="H93" s="32">
        <v>1.9461338000000002E-2</v>
      </c>
      <c r="J93" s="49" t="s">
        <v>580</v>
      </c>
      <c r="K93" s="49" t="s">
        <v>565</v>
      </c>
      <c r="L93" s="49" t="s">
        <v>36</v>
      </c>
      <c r="M93" s="49">
        <v>33.58</v>
      </c>
      <c r="N93" s="49">
        <v>26.117000000000001</v>
      </c>
      <c r="O93" s="49">
        <v>7.4630000000000001</v>
      </c>
      <c r="P93" s="49">
        <v>0.22220000000000001</v>
      </c>
    </row>
    <row r="94" spans="1:16" x14ac:dyDescent="0.3">
      <c r="A94" s="30" t="s">
        <v>565</v>
      </c>
      <c r="B94" s="31" t="s">
        <v>26</v>
      </c>
      <c r="C94" s="31" t="s">
        <v>604</v>
      </c>
      <c r="D94" s="31" t="s">
        <v>605</v>
      </c>
      <c r="E94" s="31">
        <v>22294</v>
      </c>
      <c r="F94" s="31">
        <v>29050</v>
      </c>
      <c r="G94" s="31">
        <v>6756</v>
      </c>
      <c r="H94" s="32">
        <v>0.2325645439</v>
      </c>
      <c r="J94" s="49" t="s">
        <v>582</v>
      </c>
      <c r="K94" s="49" t="s">
        <v>565</v>
      </c>
      <c r="L94" s="49" t="s">
        <v>199</v>
      </c>
      <c r="M94" s="49">
        <v>51.37</v>
      </c>
      <c r="N94" s="49">
        <v>49.335999999999999</v>
      </c>
      <c r="O94" s="49">
        <v>2.0339999999999998</v>
      </c>
      <c r="P94" s="49">
        <v>3.9600000000000003E-2</v>
      </c>
    </row>
    <row r="95" spans="1:16" x14ac:dyDescent="0.3">
      <c r="A95" s="30" t="s">
        <v>565</v>
      </c>
      <c r="B95" s="31" t="s">
        <v>42</v>
      </c>
      <c r="C95" s="31" t="s">
        <v>606</v>
      </c>
      <c r="D95" s="31" t="s">
        <v>607</v>
      </c>
      <c r="E95" s="31">
        <v>39835</v>
      </c>
      <c r="F95" s="31">
        <v>67660</v>
      </c>
      <c r="G95" s="31">
        <v>27825</v>
      </c>
      <c r="H95" s="32">
        <v>0.41124741349999999</v>
      </c>
      <c r="J95" s="49" t="s">
        <v>584</v>
      </c>
      <c r="K95" s="49" t="s">
        <v>565</v>
      </c>
      <c r="L95" s="49" t="s">
        <v>200</v>
      </c>
      <c r="M95" s="49">
        <v>41.29</v>
      </c>
      <c r="N95" s="49">
        <v>38.151000000000003</v>
      </c>
      <c r="O95" s="49">
        <v>3.1389999999999998</v>
      </c>
      <c r="P95" s="49">
        <v>7.5999999999999998E-2</v>
      </c>
    </row>
    <row r="96" spans="1:16" x14ac:dyDescent="0.3">
      <c r="A96" s="30" t="s">
        <v>565</v>
      </c>
      <c r="B96" s="31" t="s">
        <v>269</v>
      </c>
      <c r="C96" s="31" t="s">
        <v>608</v>
      </c>
      <c r="D96" s="31" t="s">
        <v>609</v>
      </c>
      <c r="E96" s="31">
        <v>40992</v>
      </c>
      <c r="F96" s="31">
        <v>44710</v>
      </c>
      <c r="G96" s="31">
        <v>3718</v>
      </c>
      <c r="H96" s="32">
        <v>8.3158130199999999E-2</v>
      </c>
      <c r="J96" s="49" t="s">
        <v>586</v>
      </c>
      <c r="K96" s="49" t="s">
        <v>565</v>
      </c>
      <c r="L96" s="49" t="s">
        <v>201</v>
      </c>
      <c r="M96" s="49">
        <v>45.04</v>
      </c>
      <c r="N96" s="49">
        <v>42.77</v>
      </c>
      <c r="O96" s="49">
        <v>2.27</v>
      </c>
      <c r="P96" s="49">
        <v>5.04E-2</v>
      </c>
    </row>
    <row r="97" spans="1:16" x14ac:dyDescent="0.3">
      <c r="A97" s="30" t="s">
        <v>565</v>
      </c>
      <c r="B97" s="31" t="s">
        <v>69</v>
      </c>
      <c r="C97" s="31" t="s">
        <v>610</v>
      </c>
      <c r="D97" s="31" t="s">
        <v>611</v>
      </c>
      <c r="E97" s="31">
        <v>37854</v>
      </c>
      <c r="F97" s="31">
        <v>49660</v>
      </c>
      <c r="G97" s="31">
        <v>11806</v>
      </c>
      <c r="H97" s="32">
        <v>0.23773660890000001</v>
      </c>
      <c r="J97" s="49" t="s">
        <v>588</v>
      </c>
      <c r="K97" s="49" t="s">
        <v>565</v>
      </c>
      <c r="L97" s="49" t="s">
        <v>202</v>
      </c>
      <c r="M97" s="49">
        <v>41.66</v>
      </c>
      <c r="N97" s="49">
        <v>38.152000000000001</v>
      </c>
      <c r="O97" s="49">
        <v>3.508</v>
      </c>
      <c r="P97" s="49">
        <v>8.4199999999999997E-2</v>
      </c>
    </row>
    <row r="98" spans="1:16" x14ac:dyDescent="0.3">
      <c r="A98" s="30" t="s">
        <v>565</v>
      </c>
      <c r="B98" s="31" t="s">
        <v>90</v>
      </c>
      <c r="C98" s="31" t="s">
        <v>612</v>
      </c>
      <c r="D98" s="31" t="s">
        <v>613</v>
      </c>
      <c r="E98" s="31">
        <v>28617</v>
      </c>
      <c r="F98" s="31">
        <v>39760</v>
      </c>
      <c r="G98" s="31">
        <v>11143</v>
      </c>
      <c r="H98" s="32">
        <v>0.28025653919999999</v>
      </c>
      <c r="J98" s="49" t="s">
        <v>590</v>
      </c>
      <c r="K98" s="49" t="s">
        <v>565</v>
      </c>
      <c r="L98" s="49" t="s">
        <v>265</v>
      </c>
      <c r="M98" s="49">
        <v>41.06</v>
      </c>
      <c r="N98" s="49">
        <v>40.231999999999999</v>
      </c>
      <c r="O98" s="49">
        <v>0.82799999999999996</v>
      </c>
      <c r="P98" s="49">
        <v>2.0199999999999999E-2</v>
      </c>
    </row>
    <row r="99" spans="1:16" x14ac:dyDescent="0.3">
      <c r="A99" s="30" t="s">
        <v>565</v>
      </c>
      <c r="B99" s="31" t="s">
        <v>91</v>
      </c>
      <c r="C99" s="31" t="s">
        <v>614</v>
      </c>
      <c r="D99" s="31" t="s">
        <v>615</v>
      </c>
      <c r="E99" s="31">
        <v>48630</v>
      </c>
      <c r="F99" s="31">
        <v>62460</v>
      </c>
      <c r="G99" s="31">
        <v>13830</v>
      </c>
      <c r="H99" s="32">
        <v>0.22142170990000001</v>
      </c>
      <c r="J99" s="49" t="s">
        <v>592</v>
      </c>
      <c r="K99" s="49" t="s">
        <v>565</v>
      </c>
      <c r="L99" s="49" t="s">
        <v>266</v>
      </c>
      <c r="M99" s="49">
        <v>72.05</v>
      </c>
      <c r="N99" s="49">
        <v>69.781999999999996</v>
      </c>
      <c r="O99" s="49">
        <v>2.2679999999999998</v>
      </c>
      <c r="P99" s="49">
        <v>3.15E-2</v>
      </c>
    </row>
    <row r="100" spans="1:16" x14ac:dyDescent="0.3">
      <c r="A100" s="30" t="s">
        <v>565</v>
      </c>
      <c r="B100" s="31" t="s">
        <v>108</v>
      </c>
      <c r="C100" s="31" t="s">
        <v>616</v>
      </c>
      <c r="D100" s="31" t="s">
        <v>617</v>
      </c>
      <c r="E100" s="31">
        <v>31553</v>
      </c>
      <c r="F100" s="31">
        <v>42350</v>
      </c>
      <c r="G100" s="31">
        <v>10797</v>
      </c>
      <c r="H100" s="32">
        <v>0.25494687129999999</v>
      </c>
      <c r="J100" s="49" t="s">
        <v>594</v>
      </c>
      <c r="K100" s="49" t="s">
        <v>565</v>
      </c>
      <c r="L100" s="49" t="s">
        <v>50</v>
      </c>
      <c r="M100" s="49">
        <v>37.97</v>
      </c>
      <c r="N100" s="49">
        <v>32.226999999999997</v>
      </c>
      <c r="O100" s="49">
        <v>5.7430000000000003</v>
      </c>
      <c r="P100" s="49">
        <v>0.15129999999999999</v>
      </c>
    </row>
    <row r="101" spans="1:16" x14ac:dyDescent="0.3">
      <c r="A101" s="30" t="s">
        <v>565</v>
      </c>
      <c r="B101" s="31" t="s">
        <v>273</v>
      </c>
      <c r="C101" s="31" t="s">
        <v>618</v>
      </c>
      <c r="D101" s="31" t="s">
        <v>619</v>
      </c>
      <c r="E101" s="31">
        <v>28020</v>
      </c>
      <c r="F101" s="31">
        <v>28430</v>
      </c>
      <c r="G101" s="31">
        <v>410</v>
      </c>
      <c r="H101" s="32">
        <v>1.44213859E-2</v>
      </c>
      <c r="J101" s="49" t="s">
        <v>596</v>
      </c>
      <c r="K101" s="49" t="s">
        <v>565</v>
      </c>
      <c r="L101" s="49" t="s">
        <v>267</v>
      </c>
      <c r="M101" s="49">
        <v>48.81</v>
      </c>
      <c r="N101" s="49">
        <v>44.984999999999999</v>
      </c>
      <c r="O101" s="49">
        <v>3.8250000000000002</v>
      </c>
      <c r="P101" s="49">
        <v>7.8399999999999997E-2</v>
      </c>
    </row>
    <row r="102" spans="1:16" x14ac:dyDescent="0.3">
      <c r="A102" s="30" t="s">
        <v>565</v>
      </c>
      <c r="B102" s="31" t="s">
        <v>274</v>
      </c>
      <c r="C102" s="31" t="s">
        <v>620</v>
      </c>
      <c r="D102" s="31" t="s">
        <v>621</v>
      </c>
      <c r="E102" s="31">
        <v>25332</v>
      </c>
      <c r="F102" s="31">
        <v>34130</v>
      </c>
      <c r="G102" s="31">
        <v>8798</v>
      </c>
      <c r="H102" s="32">
        <v>0.25777907999999999</v>
      </c>
      <c r="J102" s="49" t="s">
        <v>598</v>
      </c>
      <c r="K102" s="49" t="s">
        <v>565</v>
      </c>
      <c r="L102" s="49" t="s">
        <v>60</v>
      </c>
      <c r="M102" s="49">
        <v>22.58</v>
      </c>
      <c r="N102" s="49">
        <v>18.145</v>
      </c>
      <c r="O102" s="49">
        <v>4.4349999999999996</v>
      </c>
      <c r="P102" s="49">
        <v>0.19639999999999999</v>
      </c>
    </row>
    <row r="103" spans="1:16" x14ac:dyDescent="0.3">
      <c r="A103" s="30" t="s">
        <v>565</v>
      </c>
      <c r="B103" s="31" t="s">
        <v>275</v>
      </c>
      <c r="C103" s="31" t="s">
        <v>622</v>
      </c>
      <c r="D103" s="31" t="s">
        <v>623</v>
      </c>
      <c r="E103" s="31">
        <v>33770</v>
      </c>
      <c r="F103" s="31">
        <v>39020</v>
      </c>
      <c r="G103" s="31">
        <v>5250</v>
      </c>
      <c r="H103" s="32">
        <v>0.1345463865</v>
      </c>
      <c r="J103" s="49" t="s">
        <v>600</v>
      </c>
      <c r="K103" s="49" t="s">
        <v>565</v>
      </c>
      <c r="L103" s="49" t="s">
        <v>73</v>
      </c>
      <c r="M103" s="49">
        <v>42.41</v>
      </c>
      <c r="N103" s="49">
        <v>37.555999999999997</v>
      </c>
      <c r="O103" s="49">
        <v>4.8540000000000001</v>
      </c>
      <c r="P103" s="49">
        <v>0.1145</v>
      </c>
    </row>
    <row r="104" spans="1:16" x14ac:dyDescent="0.3">
      <c r="A104" s="30" t="s">
        <v>565</v>
      </c>
      <c r="B104" s="31" t="s">
        <v>276</v>
      </c>
      <c r="C104" s="31" t="s">
        <v>624</v>
      </c>
      <c r="D104" s="31" t="s">
        <v>625</v>
      </c>
      <c r="E104" s="31">
        <v>40675</v>
      </c>
      <c r="F104" s="31">
        <v>43380</v>
      </c>
      <c r="G104" s="31">
        <v>2705</v>
      </c>
      <c r="H104" s="32">
        <v>6.2355924399999998E-2</v>
      </c>
      <c r="J104" s="49" t="s">
        <v>602</v>
      </c>
      <c r="K104" s="49" t="s">
        <v>565</v>
      </c>
      <c r="L104" s="49" t="s">
        <v>268</v>
      </c>
      <c r="M104" s="49">
        <v>23.02</v>
      </c>
      <c r="N104" s="49">
        <v>22.51</v>
      </c>
      <c r="O104" s="49">
        <v>0.51</v>
      </c>
      <c r="P104" s="49">
        <v>2.2200000000000001E-2</v>
      </c>
    </row>
    <row r="105" spans="1:16" x14ac:dyDescent="0.3">
      <c r="A105" s="30" t="s">
        <v>565</v>
      </c>
      <c r="B105" s="31" t="s">
        <v>277</v>
      </c>
      <c r="C105" s="31" t="s">
        <v>626</v>
      </c>
      <c r="D105" s="31" t="s">
        <v>627</v>
      </c>
      <c r="E105" s="31">
        <v>90006</v>
      </c>
      <c r="F105" s="31">
        <v>95300</v>
      </c>
      <c r="G105" s="31">
        <v>5294</v>
      </c>
      <c r="H105" s="32">
        <v>5.5550891900000003E-2</v>
      </c>
      <c r="J105" s="49" t="s">
        <v>604</v>
      </c>
      <c r="K105" s="49" t="s">
        <v>565</v>
      </c>
      <c r="L105" s="49" t="s">
        <v>26</v>
      </c>
      <c r="M105" s="49">
        <v>29.05</v>
      </c>
      <c r="N105" s="49">
        <v>22.231999999999999</v>
      </c>
      <c r="O105" s="49">
        <v>6.8179999999999996</v>
      </c>
      <c r="P105" s="49">
        <v>0.23469999999999999</v>
      </c>
    </row>
    <row r="106" spans="1:16" x14ac:dyDescent="0.3">
      <c r="A106" s="30" t="s">
        <v>565</v>
      </c>
      <c r="B106" s="31" t="s">
        <v>278</v>
      </c>
      <c r="C106" s="31" t="s">
        <v>628</v>
      </c>
      <c r="D106" s="31" t="s">
        <v>629</v>
      </c>
      <c r="E106" s="31">
        <v>29370</v>
      </c>
      <c r="F106" s="31">
        <v>37760</v>
      </c>
      <c r="G106" s="31">
        <v>8390</v>
      </c>
      <c r="H106" s="32">
        <v>0.22219279659999999</v>
      </c>
      <c r="J106" s="49" t="s">
        <v>606</v>
      </c>
      <c r="K106" s="49" t="s">
        <v>565</v>
      </c>
      <c r="L106" s="49" t="s">
        <v>42</v>
      </c>
      <c r="M106" s="49">
        <v>67.66</v>
      </c>
      <c r="N106" s="49">
        <v>39.69</v>
      </c>
      <c r="O106" s="49">
        <v>27.97</v>
      </c>
      <c r="P106" s="49">
        <v>0.41339999999999999</v>
      </c>
    </row>
    <row r="107" spans="1:16" x14ac:dyDescent="0.3">
      <c r="A107" s="30" t="s">
        <v>565</v>
      </c>
      <c r="B107" s="31" t="s">
        <v>279</v>
      </c>
      <c r="C107" s="31" t="s">
        <v>630</v>
      </c>
      <c r="D107" s="31" t="s">
        <v>631</v>
      </c>
      <c r="E107" s="31">
        <v>32842</v>
      </c>
      <c r="F107" s="31">
        <v>34350</v>
      </c>
      <c r="G107" s="31">
        <v>1508</v>
      </c>
      <c r="H107" s="32">
        <v>4.3901018899999998E-2</v>
      </c>
      <c r="J107" s="49" t="s">
        <v>608</v>
      </c>
      <c r="K107" s="49" t="s">
        <v>565</v>
      </c>
      <c r="L107" s="49" t="s">
        <v>269</v>
      </c>
      <c r="M107" s="49">
        <v>44.71</v>
      </c>
      <c r="N107" s="49">
        <v>40.869999999999997</v>
      </c>
      <c r="O107" s="49">
        <v>3.84</v>
      </c>
      <c r="P107" s="49">
        <v>8.5900000000000004E-2</v>
      </c>
    </row>
    <row r="108" spans="1:16" x14ac:dyDescent="0.3">
      <c r="A108" s="30" t="s">
        <v>565</v>
      </c>
      <c r="B108" s="31" t="s">
        <v>280</v>
      </c>
      <c r="C108" s="31" t="s">
        <v>632</v>
      </c>
      <c r="D108" s="31" t="s">
        <v>633</v>
      </c>
      <c r="E108" s="31">
        <v>53326</v>
      </c>
      <c r="F108" s="31">
        <v>54720</v>
      </c>
      <c r="G108" s="31">
        <v>1394</v>
      </c>
      <c r="H108" s="32">
        <v>2.54751462E-2</v>
      </c>
      <c r="J108" s="49" t="s">
        <v>610</v>
      </c>
      <c r="K108" s="49" t="s">
        <v>565</v>
      </c>
      <c r="L108" s="49" t="s">
        <v>69</v>
      </c>
      <c r="M108" s="49">
        <v>49.66</v>
      </c>
      <c r="N108" s="49">
        <v>37.814</v>
      </c>
      <c r="O108" s="49">
        <v>11.846</v>
      </c>
      <c r="P108" s="49">
        <v>0.23849999999999999</v>
      </c>
    </row>
    <row r="109" spans="1:16" x14ac:dyDescent="0.3">
      <c r="A109" s="30" t="s">
        <v>565</v>
      </c>
      <c r="B109" s="31" t="s">
        <v>281</v>
      </c>
      <c r="C109" s="31" t="s">
        <v>634</v>
      </c>
      <c r="D109" s="31" t="s">
        <v>635</v>
      </c>
      <c r="E109" s="31">
        <v>41850</v>
      </c>
      <c r="F109" s="31">
        <v>51450</v>
      </c>
      <c r="G109" s="31">
        <v>9600</v>
      </c>
      <c r="H109" s="32">
        <v>0.18658892129999999</v>
      </c>
      <c r="J109" s="49" t="s">
        <v>612</v>
      </c>
      <c r="K109" s="49" t="s">
        <v>565</v>
      </c>
      <c r="L109" s="49" t="s">
        <v>90</v>
      </c>
      <c r="M109" s="49">
        <v>39.76</v>
      </c>
      <c r="N109" s="49">
        <v>28.561</v>
      </c>
      <c r="O109" s="49">
        <v>11.199</v>
      </c>
      <c r="P109" s="49">
        <v>0.28170000000000001</v>
      </c>
    </row>
    <row r="110" spans="1:16" x14ac:dyDescent="0.3">
      <c r="A110" s="30" t="s">
        <v>565</v>
      </c>
      <c r="B110" s="31" t="s">
        <v>282</v>
      </c>
      <c r="C110" s="31" t="s">
        <v>636</v>
      </c>
      <c r="D110" s="31" t="s">
        <v>637</v>
      </c>
      <c r="E110" s="31">
        <v>47954</v>
      </c>
      <c r="F110" s="31">
        <v>49720</v>
      </c>
      <c r="G110" s="31">
        <v>1766</v>
      </c>
      <c r="H110" s="32">
        <v>3.5518905900000002E-2</v>
      </c>
      <c r="J110" s="49" t="s">
        <v>614</v>
      </c>
      <c r="K110" s="49" t="s">
        <v>565</v>
      </c>
      <c r="L110" s="49" t="s">
        <v>91</v>
      </c>
      <c r="M110" s="49">
        <v>62.47</v>
      </c>
      <c r="N110" s="49">
        <v>48.481000000000002</v>
      </c>
      <c r="O110" s="49">
        <v>13.989000000000001</v>
      </c>
      <c r="P110" s="49">
        <v>0.22389999999999999</v>
      </c>
    </row>
    <row r="111" spans="1:16" x14ac:dyDescent="0.3">
      <c r="A111" s="30" t="s">
        <v>565</v>
      </c>
      <c r="B111" s="31" t="s">
        <v>283</v>
      </c>
      <c r="C111" s="31" t="s">
        <v>638</v>
      </c>
      <c r="D111" s="31" t="s">
        <v>639</v>
      </c>
      <c r="E111" s="31">
        <v>48754</v>
      </c>
      <c r="F111" s="31">
        <v>52090</v>
      </c>
      <c r="G111" s="31">
        <v>3336</v>
      </c>
      <c r="H111" s="32">
        <v>6.4043002500000001E-2</v>
      </c>
      <c r="J111" s="49" t="s">
        <v>616</v>
      </c>
      <c r="K111" s="49" t="s">
        <v>565</v>
      </c>
      <c r="L111" s="49" t="s">
        <v>108</v>
      </c>
      <c r="M111" s="49">
        <v>42.35</v>
      </c>
      <c r="N111" s="49">
        <v>31.486000000000001</v>
      </c>
      <c r="O111" s="49">
        <v>10.864000000000001</v>
      </c>
      <c r="P111" s="49">
        <v>0.25650000000000001</v>
      </c>
    </row>
    <row r="112" spans="1:16" x14ac:dyDescent="0.3">
      <c r="A112" s="30" t="s">
        <v>565</v>
      </c>
      <c r="B112" s="31" t="s">
        <v>284</v>
      </c>
      <c r="C112" s="31" t="s">
        <v>640</v>
      </c>
      <c r="D112" s="31" t="s">
        <v>641</v>
      </c>
      <c r="E112" s="31">
        <v>47038</v>
      </c>
      <c r="F112" s="31">
        <v>48580</v>
      </c>
      <c r="G112" s="31">
        <v>1542</v>
      </c>
      <c r="H112" s="32">
        <v>3.1741457399999999E-2</v>
      </c>
      <c r="J112" s="49" t="s">
        <v>632</v>
      </c>
      <c r="K112" s="49" t="s">
        <v>565</v>
      </c>
      <c r="L112" s="49" t="s">
        <v>280</v>
      </c>
      <c r="M112" s="49">
        <v>54.72</v>
      </c>
      <c r="N112" s="49">
        <v>53.22</v>
      </c>
      <c r="O112" s="49">
        <v>1.5</v>
      </c>
      <c r="P112" s="49">
        <v>2.7400000000000001E-2</v>
      </c>
    </row>
    <row r="113" spans="1:16" x14ac:dyDescent="0.3">
      <c r="A113" s="30" t="s">
        <v>565</v>
      </c>
      <c r="B113" s="31" t="s">
        <v>66</v>
      </c>
      <c r="C113" s="31" t="s">
        <v>642</v>
      </c>
      <c r="D113" s="31" t="s">
        <v>643</v>
      </c>
      <c r="E113" s="31">
        <v>45141</v>
      </c>
      <c r="F113" s="31">
        <v>52760</v>
      </c>
      <c r="G113" s="31">
        <v>7619</v>
      </c>
      <c r="H113" s="32">
        <v>0.14440864289999999</v>
      </c>
      <c r="J113" s="49" t="s">
        <v>634</v>
      </c>
      <c r="K113" s="49" t="s">
        <v>565</v>
      </c>
      <c r="L113" s="49" t="s">
        <v>281</v>
      </c>
      <c r="M113" s="49">
        <v>51.45</v>
      </c>
      <c r="N113" s="49">
        <v>41.771000000000001</v>
      </c>
      <c r="O113" s="49">
        <v>9.6790000000000003</v>
      </c>
      <c r="P113" s="49">
        <v>0.18809999999999999</v>
      </c>
    </row>
    <row r="114" spans="1:16" x14ac:dyDescent="0.3">
      <c r="A114" s="30" t="s">
        <v>565</v>
      </c>
      <c r="B114" s="31" t="s">
        <v>285</v>
      </c>
      <c r="C114" s="31" t="s">
        <v>644</v>
      </c>
      <c r="D114" s="31" t="s">
        <v>645</v>
      </c>
      <c r="E114" s="31">
        <v>44933</v>
      </c>
      <c r="F114" s="31">
        <v>48640</v>
      </c>
      <c r="G114" s="31">
        <v>3707</v>
      </c>
      <c r="H114" s="32">
        <v>7.6212993399999998E-2</v>
      </c>
      <c r="J114" s="49" t="s">
        <v>636</v>
      </c>
      <c r="K114" s="49" t="s">
        <v>565</v>
      </c>
      <c r="L114" s="49" t="s">
        <v>282</v>
      </c>
      <c r="M114" s="49">
        <v>49.72</v>
      </c>
      <c r="N114" s="49">
        <v>47.86</v>
      </c>
      <c r="O114" s="49">
        <v>1.86</v>
      </c>
      <c r="P114" s="49">
        <v>3.7400000000000003E-2</v>
      </c>
    </row>
    <row r="115" spans="1:16" x14ac:dyDescent="0.3">
      <c r="A115" s="30" t="s">
        <v>399</v>
      </c>
      <c r="B115" s="31" t="s">
        <v>52</v>
      </c>
      <c r="C115" s="31" t="s">
        <v>646</v>
      </c>
      <c r="D115" s="31" t="s">
        <v>647</v>
      </c>
      <c r="E115" s="31">
        <v>51300</v>
      </c>
      <c r="F115" s="31">
        <v>83730</v>
      </c>
      <c r="G115" s="31">
        <v>32430</v>
      </c>
      <c r="H115" s="32">
        <v>0.38731637410000003</v>
      </c>
      <c r="J115" s="49" t="s">
        <v>638</v>
      </c>
      <c r="K115" s="49" t="s">
        <v>565</v>
      </c>
      <c r="L115" s="49" t="s">
        <v>283</v>
      </c>
      <c r="M115" s="49">
        <v>52.09</v>
      </c>
      <c r="N115" s="49">
        <v>48.677</v>
      </c>
      <c r="O115" s="49">
        <v>3.4129999999999998</v>
      </c>
      <c r="P115" s="49">
        <v>6.5500000000000003E-2</v>
      </c>
    </row>
    <row r="116" spans="1:16" x14ac:dyDescent="0.3">
      <c r="A116" s="30" t="s">
        <v>399</v>
      </c>
      <c r="B116" s="31" t="s">
        <v>151</v>
      </c>
      <c r="C116" s="31" t="s">
        <v>648</v>
      </c>
      <c r="D116" s="31" t="s">
        <v>649</v>
      </c>
      <c r="E116" s="31">
        <v>70344</v>
      </c>
      <c r="F116" s="31">
        <v>73290</v>
      </c>
      <c r="G116" s="31">
        <v>2946</v>
      </c>
      <c r="H116" s="32">
        <v>4.0196479700000003E-2</v>
      </c>
      <c r="J116" s="49" t="s">
        <v>640</v>
      </c>
      <c r="K116" s="49" t="s">
        <v>565</v>
      </c>
      <c r="L116" s="49" t="s">
        <v>284</v>
      </c>
      <c r="M116" s="49">
        <v>48.58</v>
      </c>
      <c r="N116" s="49">
        <v>46.930999999999997</v>
      </c>
      <c r="O116" s="49">
        <v>1.649</v>
      </c>
      <c r="P116" s="49">
        <v>3.39E-2</v>
      </c>
    </row>
    <row r="117" spans="1:16" x14ac:dyDescent="0.3">
      <c r="A117" s="30" t="s">
        <v>399</v>
      </c>
      <c r="B117" s="31" t="s">
        <v>153</v>
      </c>
      <c r="C117" s="31" t="s">
        <v>650</v>
      </c>
      <c r="D117" s="31" t="s">
        <v>651</v>
      </c>
      <c r="E117" s="31">
        <v>109678</v>
      </c>
      <c r="F117" s="31">
        <v>114700</v>
      </c>
      <c r="G117" s="31">
        <v>5022</v>
      </c>
      <c r="H117" s="32">
        <v>4.3783783799999997E-2</v>
      </c>
      <c r="J117" s="49" t="s">
        <v>642</v>
      </c>
      <c r="K117" s="49" t="s">
        <v>565</v>
      </c>
      <c r="L117" s="49" t="s">
        <v>66</v>
      </c>
      <c r="M117" s="49">
        <v>52.76</v>
      </c>
      <c r="N117" s="49">
        <v>45.067999999999998</v>
      </c>
      <c r="O117" s="49">
        <v>7.6920000000000002</v>
      </c>
      <c r="P117" s="49">
        <v>0.14580000000000001</v>
      </c>
    </row>
    <row r="118" spans="1:16" x14ac:dyDescent="0.3">
      <c r="A118" s="30" t="s">
        <v>399</v>
      </c>
      <c r="B118" s="31" t="s">
        <v>86</v>
      </c>
      <c r="C118" s="31" t="s">
        <v>652</v>
      </c>
      <c r="D118" s="31" t="s">
        <v>653</v>
      </c>
      <c r="E118" s="31">
        <v>91880</v>
      </c>
      <c r="F118" s="31">
        <v>138470</v>
      </c>
      <c r="G118" s="31">
        <v>46590</v>
      </c>
      <c r="H118" s="32">
        <v>0.3364627717</v>
      </c>
      <c r="J118" s="49" t="s">
        <v>644</v>
      </c>
      <c r="K118" s="49" t="s">
        <v>565</v>
      </c>
      <c r="L118" s="49" t="s">
        <v>285</v>
      </c>
      <c r="M118" s="49">
        <v>48.64</v>
      </c>
      <c r="N118" s="49">
        <v>44.866999999999997</v>
      </c>
      <c r="O118" s="49">
        <v>3.7730000000000001</v>
      </c>
      <c r="P118" s="49">
        <v>7.7600000000000002E-2</v>
      </c>
    </row>
    <row r="119" spans="1:16" x14ac:dyDescent="0.3">
      <c r="A119" s="30" t="s">
        <v>399</v>
      </c>
      <c r="B119" s="31" t="s">
        <v>290</v>
      </c>
      <c r="C119" s="31" t="s">
        <v>654</v>
      </c>
      <c r="D119" s="31" t="s">
        <v>655</v>
      </c>
      <c r="E119" s="31">
        <v>40546</v>
      </c>
      <c r="F119" s="31">
        <v>42330</v>
      </c>
      <c r="G119" s="31">
        <v>1784</v>
      </c>
      <c r="H119" s="32">
        <v>4.21450508E-2</v>
      </c>
      <c r="J119" s="49" t="s">
        <v>646</v>
      </c>
      <c r="K119" s="49" t="s">
        <v>399</v>
      </c>
      <c r="L119" s="49" t="s">
        <v>1296</v>
      </c>
      <c r="M119" s="49">
        <v>83.73</v>
      </c>
      <c r="N119" s="49">
        <v>51.173000000000002</v>
      </c>
      <c r="O119" s="49">
        <v>32.557000000000002</v>
      </c>
      <c r="P119" s="49">
        <v>0.38879999999999998</v>
      </c>
    </row>
    <row r="120" spans="1:16" x14ac:dyDescent="0.3">
      <c r="A120" s="30" t="s">
        <v>399</v>
      </c>
      <c r="B120" s="31" t="s">
        <v>291</v>
      </c>
      <c r="C120" s="31" t="s">
        <v>656</v>
      </c>
      <c r="D120" s="31" t="s">
        <v>657</v>
      </c>
      <c r="E120" s="31">
        <v>43604</v>
      </c>
      <c r="F120" s="31">
        <v>50110</v>
      </c>
      <c r="G120" s="31">
        <v>6506</v>
      </c>
      <c r="H120" s="32">
        <v>0.12983436440000001</v>
      </c>
      <c r="J120" s="49" t="s">
        <v>648</v>
      </c>
      <c r="K120" s="49" t="s">
        <v>399</v>
      </c>
      <c r="L120" s="49" t="s">
        <v>151</v>
      </c>
      <c r="M120" s="49">
        <v>73.28</v>
      </c>
      <c r="N120" s="49">
        <v>70.164000000000001</v>
      </c>
      <c r="O120" s="49">
        <v>3.1160000000000001</v>
      </c>
      <c r="P120" s="49">
        <v>4.2500000000000003E-2</v>
      </c>
    </row>
    <row r="121" spans="1:16" x14ac:dyDescent="0.3">
      <c r="A121" s="30" t="s">
        <v>399</v>
      </c>
      <c r="B121" s="31" t="s">
        <v>57</v>
      </c>
      <c r="C121" s="31" t="s">
        <v>658</v>
      </c>
      <c r="D121" s="31" t="s">
        <v>659</v>
      </c>
      <c r="E121" s="31">
        <v>39483</v>
      </c>
      <c r="F121" s="31">
        <v>44060</v>
      </c>
      <c r="G121" s="31">
        <v>4577</v>
      </c>
      <c r="H121" s="32">
        <v>0.1038810713</v>
      </c>
      <c r="J121" s="49" t="s">
        <v>650</v>
      </c>
      <c r="K121" s="49" t="s">
        <v>399</v>
      </c>
      <c r="L121" s="49" t="s">
        <v>153</v>
      </c>
      <c r="M121" s="49">
        <v>114.7</v>
      </c>
      <c r="N121" s="49">
        <v>109.351</v>
      </c>
      <c r="O121" s="49">
        <v>5.3490000000000002</v>
      </c>
      <c r="P121" s="49">
        <v>4.6600000000000003E-2</v>
      </c>
    </row>
    <row r="122" spans="1:16" x14ac:dyDescent="0.3">
      <c r="A122" s="30" t="s">
        <v>399</v>
      </c>
      <c r="B122" s="31" t="s">
        <v>292</v>
      </c>
      <c r="C122" s="31" t="s">
        <v>660</v>
      </c>
      <c r="D122" s="31" t="s">
        <v>661</v>
      </c>
      <c r="E122" s="31">
        <v>51115</v>
      </c>
      <c r="F122" s="31">
        <v>55430</v>
      </c>
      <c r="G122" s="31">
        <v>4315</v>
      </c>
      <c r="H122" s="32">
        <v>7.7845931800000004E-2</v>
      </c>
      <c r="J122" s="49" t="s">
        <v>652</v>
      </c>
      <c r="K122" s="49" t="s">
        <v>399</v>
      </c>
      <c r="L122" s="49" t="s">
        <v>86</v>
      </c>
      <c r="M122" s="49">
        <v>138.47</v>
      </c>
      <c r="N122" s="49">
        <v>91.638999999999996</v>
      </c>
      <c r="O122" s="49">
        <v>46.831000000000003</v>
      </c>
      <c r="P122" s="49">
        <v>0.3382</v>
      </c>
    </row>
    <row r="123" spans="1:16" x14ac:dyDescent="0.3">
      <c r="A123" s="30" t="s">
        <v>399</v>
      </c>
      <c r="B123" s="31" t="s">
        <v>293</v>
      </c>
      <c r="C123" s="31" t="s">
        <v>662</v>
      </c>
      <c r="D123" s="31" t="s">
        <v>663</v>
      </c>
      <c r="E123" s="31">
        <v>41054</v>
      </c>
      <c r="F123" s="31">
        <v>46510</v>
      </c>
      <c r="G123" s="31">
        <v>5456</v>
      </c>
      <c r="H123" s="32">
        <v>0.11730810580000001</v>
      </c>
      <c r="J123" s="49" t="s">
        <v>654</v>
      </c>
      <c r="K123" s="49" t="s">
        <v>399</v>
      </c>
      <c r="L123" s="49" t="s">
        <v>290</v>
      </c>
      <c r="M123" s="49">
        <v>42.33</v>
      </c>
      <c r="N123" s="49">
        <v>40.427999999999997</v>
      </c>
      <c r="O123" s="49">
        <v>1.9019999999999999</v>
      </c>
      <c r="P123" s="49">
        <v>4.4900000000000002E-2</v>
      </c>
    </row>
    <row r="124" spans="1:16" x14ac:dyDescent="0.3">
      <c r="A124" s="30" t="s">
        <v>399</v>
      </c>
      <c r="B124" s="31" t="s">
        <v>96</v>
      </c>
      <c r="C124" s="31" t="s">
        <v>664</v>
      </c>
      <c r="D124" s="31" t="s">
        <v>665</v>
      </c>
      <c r="E124" s="31">
        <v>49712</v>
      </c>
      <c r="F124" s="31">
        <v>58240</v>
      </c>
      <c r="G124" s="31">
        <v>8528</v>
      </c>
      <c r="H124" s="32">
        <v>0.14642857140000001</v>
      </c>
      <c r="J124" s="49" t="s">
        <v>656</v>
      </c>
      <c r="K124" s="49" t="s">
        <v>399</v>
      </c>
      <c r="L124" s="49" t="s">
        <v>291</v>
      </c>
      <c r="M124" s="49">
        <v>50.13</v>
      </c>
      <c r="N124" s="49">
        <v>43.454000000000001</v>
      </c>
      <c r="O124" s="49">
        <v>6.6760000000000002</v>
      </c>
      <c r="P124" s="49">
        <v>0.13320000000000001</v>
      </c>
    </row>
    <row r="125" spans="1:16" x14ac:dyDescent="0.3">
      <c r="A125" s="30" t="s">
        <v>399</v>
      </c>
      <c r="B125" s="31" t="s">
        <v>294</v>
      </c>
      <c r="C125" s="31" t="s">
        <v>666</v>
      </c>
      <c r="D125" s="31" t="s">
        <v>667</v>
      </c>
      <c r="E125" s="31">
        <v>36080</v>
      </c>
      <c r="F125" s="31">
        <v>43690</v>
      </c>
      <c r="G125" s="31">
        <v>7610</v>
      </c>
      <c r="H125" s="32">
        <v>0.174181735</v>
      </c>
      <c r="J125" s="49" t="s">
        <v>658</v>
      </c>
      <c r="K125" s="49" t="s">
        <v>399</v>
      </c>
      <c r="L125" s="49" t="s">
        <v>57</v>
      </c>
      <c r="M125" s="49">
        <v>44.06</v>
      </c>
      <c r="N125" s="49">
        <v>39.4</v>
      </c>
      <c r="O125" s="49">
        <v>4.66</v>
      </c>
      <c r="P125" s="49">
        <v>0.10580000000000001</v>
      </c>
    </row>
    <row r="126" spans="1:16" x14ac:dyDescent="0.3">
      <c r="A126" s="30" t="s">
        <v>399</v>
      </c>
      <c r="B126" s="31" t="s">
        <v>295</v>
      </c>
      <c r="C126" s="31" t="s">
        <v>668</v>
      </c>
      <c r="D126" s="31" t="s">
        <v>669</v>
      </c>
      <c r="E126" s="31">
        <v>30251</v>
      </c>
      <c r="F126" s="31">
        <v>32160</v>
      </c>
      <c r="G126" s="31">
        <v>1909</v>
      </c>
      <c r="H126" s="32">
        <v>5.9359452700000002E-2</v>
      </c>
      <c r="J126" s="49" t="s">
        <v>660</v>
      </c>
      <c r="K126" s="49" t="s">
        <v>399</v>
      </c>
      <c r="L126" s="49" t="s">
        <v>292</v>
      </c>
      <c r="M126" s="49">
        <v>55.43</v>
      </c>
      <c r="N126" s="49">
        <v>51.027000000000001</v>
      </c>
      <c r="O126" s="49">
        <v>4.4029999999999996</v>
      </c>
      <c r="P126" s="49">
        <v>7.9399999999999998E-2</v>
      </c>
    </row>
    <row r="127" spans="1:16" x14ac:dyDescent="0.3">
      <c r="A127" s="30" t="s">
        <v>399</v>
      </c>
      <c r="B127" s="31" t="s">
        <v>312</v>
      </c>
      <c r="C127" s="31" t="s">
        <v>670</v>
      </c>
      <c r="D127" s="31" t="s">
        <v>671</v>
      </c>
      <c r="E127" s="31">
        <v>24019</v>
      </c>
      <c r="F127" s="31">
        <v>27510</v>
      </c>
      <c r="G127" s="31">
        <v>3491</v>
      </c>
      <c r="H127" s="32">
        <v>0.12689930930000001</v>
      </c>
      <c r="J127" s="49" t="s">
        <v>662</v>
      </c>
      <c r="K127" s="49" t="s">
        <v>399</v>
      </c>
      <c r="L127" s="49" t="s">
        <v>293</v>
      </c>
      <c r="M127" s="49">
        <v>46.51</v>
      </c>
      <c r="N127" s="49">
        <v>41</v>
      </c>
      <c r="O127" s="49">
        <v>5.51</v>
      </c>
      <c r="P127" s="49">
        <v>0.11849999999999999</v>
      </c>
    </row>
    <row r="128" spans="1:16" x14ac:dyDescent="0.3">
      <c r="A128" s="30" t="s">
        <v>399</v>
      </c>
      <c r="B128" s="31" t="s">
        <v>313</v>
      </c>
      <c r="C128" s="31" t="s">
        <v>672</v>
      </c>
      <c r="D128" s="31" t="s">
        <v>673</v>
      </c>
      <c r="E128" s="31">
        <v>52485</v>
      </c>
      <c r="F128" s="31">
        <v>55730</v>
      </c>
      <c r="G128" s="31">
        <v>3245</v>
      </c>
      <c r="H128" s="32">
        <v>5.8227166699999999E-2</v>
      </c>
      <c r="J128" s="49" t="s">
        <v>664</v>
      </c>
      <c r="K128" s="49" t="s">
        <v>399</v>
      </c>
      <c r="L128" s="49" t="s">
        <v>96</v>
      </c>
      <c r="M128" s="49">
        <v>58.24</v>
      </c>
      <c r="N128" s="49">
        <v>49.636000000000003</v>
      </c>
      <c r="O128" s="49">
        <v>8.6039999999999992</v>
      </c>
      <c r="P128" s="49">
        <v>0.1477</v>
      </c>
    </row>
    <row r="129" spans="1:16" x14ac:dyDescent="0.3">
      <c r="A129" s="30" t="s">
        <v>399</v>
      </c>
      <c r="B129" s="31" t="s">
        <v>80</v>
      </c>
      <c r="C129" s="31" t="s">
        <v>674</v>
      </c>
      <c r="D129" s="31" t="s">
        <v>675</v>
      </c>
      <c r="E129" s="31">
        <v>40619</v>
      </c>
      <c r="F129" s="31">
        <v>45230</v>
      </c>
      <c r="G129" s="31">
        <v>4611</v>
      </c>
      <c r="H129" s="32">
        <v>0.1019456113</v>
      </c>
      <c r="J129" s="49" t="s">
        <v>666</v>
      </c>
      <c r="K129" s="49" t="s">
        <v>399</v>
      </c>
      <c r="L129" s="49" t="s">
        <v>294</v>
      </c>
      <c r="M129" s="49">
        <v>43.69</v>
      </c>
      <c r="N129" s="49">
        <v>36.008000000000003</v>
      </c>
      <c r="O129" s="49">
        <v>7.6820000000000004</v>
      </c>
      <c r="P129" s="49">
        <v>0.17580000000000001</v>
      </c>
    </row>
    <row r="130" spans="1:16" x14ac:dyDescent="0.3">
      <c r="A130" s="30" t="s">
        <v>399</v>
      </c>
      <c r="B130" s="31" t="s">
        <v>98</v>
      </c>
      <c r="C130" s="31" t="s">
        <v>676</v>
      </c>
      <c r="D130" s="31" t="s">
        <v>677</v>
      </c>
      <c r="E130" s="31">
        <v>38479</v>
      </c>
      <c r="F130" s="31">
        <v>56350</v>
      </c>
      <c r="G130" s="31">
        <v>17871</v>
      </c>
      <c r="H130" s="32">
        <v>0.31714285710000001</v>
      </c>
      <c r="J130" s="49" t="s">
        <v>668</v>
      </c>
      <c r="K130" s="49" t="s">
        <v>399</v>
      </c>
      <c r="L130" s="49" t="s">
        <v>295</v>
      </c>
      <c r="M130" s="49">
        <v>32.159999999999997</v>
      </c>
      <c r="N130" s="49">
        <v>30.16</v>
      </c>
      <c r="O130" s="49">
        <v>2</v>
      </c>
      <c r="P130" s="49">
        <v>6.2199999999999998E-2</v>
      </c>
    </row>
    <row r="131" spans="1:16" x14ac:dyDescent="0.3">
      <c r="A131" s="30" t="s">
        <v>399</v>
      </c>
      <c r="B131" s="31" t="s">
        <v>314</v>
      </c>
      <c r="C131" s="31" t="s">
        <v>678</v>
      </c>
      <c r="D131" s="31" t="s">
        <v>679</v>
      </c>
      <c r="E131" s="31">
        <v>53173</v>
      </c>
      <c r="F131" s="31">
        <v>61740</v>
      </c>
      <c r="G131" s="31">
        <v>8567</v>
      </c>
      <c r="H131" s="32">
        <v>0.13875931320000001</v>
      </c>
      <c r="J131" s="49" t="s">
        <v>670</v>
      </c>
      <c r="K131" s="49" t="s">
        <v>399</v>
      </c>
      <c r="L131" s="49" t="s">
        <v>312</v>
      </c>
      <c r="M131" s="49">
        <v>27.51</v>
      </c>
      <c r="N131" s="49">
        <v>23.962</v>
      </c>
      <c r="O131" s="49">
        <v>3.548</v>
      </c>
      <c r="P131" s="49">
        <v>0.129</v>
      </c>
    </row>
    <row r="132" spans="1:16" x14ac:dyDescent="0.3">
      <c r="A132" s="30" t="s">
        <v>399</v>
      </c>
      <c r="B132" s="31" t="s">
        <v>320</v>
      </c>
      <c r="C132" s="31" t="s">
        <v>680</v>
      </c>
      <c r="D132" s="31" t="s">
        <v>681</v>
      </c>
      <c r="E132" s="31">
        <v>37472</v>
      </c>
      <c r="F132" s="31">
        <v>40500</v>
      </c>
      <c r="G132" s="31">
        <v>3028</v>
      </c>
      <c r="H132" s="32">
        <v>7.4765432100000001E-2</v>
      </c>
      <c r="J132" s="49" t="s">
        <v>672</v>
      </c>
      <c r="K132" s="49" t="s">
        <v>399</v>
      </c>
      <c r="L132" s="49" t="s">
        <v>313</v>
      </c>
      <c r="M132" s="49">
        <v>55.74</v>
      </c>
      <c r="N132" s="49">
        <v>52.369</v>
      </c>
      <c r="O132" s="49">
        <v>3.371</v>
      </c>
      <c r="P132" s="49">
        <v>6.0499999999999998E-2</v>
      </c>
    </row>
    <row r="133" spans="1:16" x14ac:dyDescent="0.3">
      <c r="A133" s="30" t="s">
        <v>399</v>
      </c>
      <c r="B133" s="31" t="s">
        <v>59</v>
      </c>
      <c r="C133" s="31" t="s">
        <v>682</v>
      </c>
      <c r="D133" s="31" t="s">
        <v>683</v>
      </c>
      <c r="E133" s="31">
        <v>21940</v>
      </c>
      <c r="F133" s="31">
        <v>34670</v>
      </c>
      <c r="G133" s="31">
        <v>12730</v>
      </c>
      <c r="H133" s="32">
        <v>0.36717623310000003</v>
      </c>
      <c r="J133" s="49" t="s">
        <v>674</v>
      </c>
      <c r="K133" s="49" t="s">
        <v>399</v>
      </c>
      <c r="L133" s="49" t="s">
        <v>80</v>
      </c>
      <c r="M133" s="49">
        <v>45.23</v>
      </c>
      <c r="N133" s="49">
        <v>40.524999999999999</v>
      </c>
      <c r="O133" s="49">
        <v>4.7050000000000001</v>
      </c>
      <c r="P133" s="49">
        <v>0.104</v>
      </c>
    </row>
    <row r="134" spans="1:16" x14ac:dyDescent="0.3">
      <c r="A134" s="30" t="s">
        <v>399</v>
      </c>
      <c r="B134" s="31" t="s">
        <v>321</v>
      </c>
      <c r="C134" s="31" t="s">
        <v>684</v>
      </c>
      <c r="D134" s="31" t="s">
        <v>685</v>
      </c>
      <c r="E134" s="31">
        <v>34924</v>
      </c>
      <c r="F134" s="31">
        <v>36050</v>
      </c>
      <c r="G134" s="31">
        <v>1126</v>
      </c>
      <c r="H134" s="32">
        <v>3.12343967E-2</v>
      </c>
      <c r="J134" s="49" t="s">
        <v>676</v>
      </c>
      <c r="K134" s="49" t="s">
        <v>399</v>
      </c>
      <c r="L134" s="49" t="s">
        <v>98</v>
      </c>
      <c r="M134" s="49">
        <v>56.36</v>
      </c>
      <c r="N134" s="49">
        <v>38.383000000000003</v>
      </c>
      <c r="O134" s="49">
        <v>17.977</v>
      </c>
      <c r="P134" s="49">
        <v>0.31900000000000001</v>
      </c>
    </row>
    <row r="135" spans="1:16" x14ac:dyDescent="0.3">
      <c r="A135" s="30" t="s">
        <v>399</v>
      </c>
      <c r="B135" s="31" t="s">
        <v>322</v>
      </c>
      <c r="C135" s="31" t="s">
        <v>686</v>
      </c>
      <c r="D135" s="31" t="s">
        <v>687</v>
      </c>
      <c r="E135" s="31">
        <v>41113</v>
      </c>
      <c r="F135" s="31">
        <v>45010</v>
      </c>
      <c r="G135" s="31">
        <v>3897</v>
      </c>
      <c r="H135" s="32">
        <v>8.6580759800000004E-2</v>
      </c>
      <c r="J135" s="49" t="s">
        <v>678</v>
      </c>
      <c r="K135" s="49" t="s">
        <v>399</v>
      </c>
      <c r="L135" s="49" t="s">
        <v>314</v>
      </c>
      <c r="M135" s="49">
        <v>61.75</v>
      </c>
      <c r="N135" s="49">
        <v>53.036000000000001</v>
      </c>
      <c r="O135" s="49">
        <v>8.7140000000000004</v>
      </c>
      <c r="P135" s="49">
        <v>0.1411</v>
      </c>
    </row>
    <row r="136" spans="1:16" x14ac:dyDescent="0.3">
      <c r="A136" s="30" t="s">
        <v>399</v>
      </c>
      <c r="B136" s="31" t="s">
        <v>112</v>
      </c>
      <c r="C136" s="31" t="s">
        <v>688</v>
      </c>
      <c r="D136" s="31" t="s">
        <v>689</v>
      </c>
      <c r="E136" s="31">
        <v>41100</v>
      </c>
      <c r="F136" s="31">
        <v>54660</v>
      </c>
      <c r="G136" s="31">
        <v>13560</v>
      </c>
      <c r="H136" s="32">
        <v>0.248079034</v>
      </c>
      <c r="J136" s="49" t="s">
        <v>680</v>
      </c>
      <c r="K136" s="49" t="s">
        <v>399</v>
      </c>
      <c r="L136" s="49" t="s">
        <v>320</v>
      </c>
      <c r="M136" s="49">
        <v>40.5</v>
      </c>
      <c r="N136" s="49">
        <v>37.372</v>
      </c>
      <c r="O136" s="49">
        <v>3.1280000000000001</v>
      </c>
      <c r="P136" s="49">
        <v>7.7200000000000005E-2</v>
      </c>
    </row>
    <row r="137" spans="1:16" x14ac:dyDescent="0.3">
      <c r="A137" s="30" t="s">
        <v>399</v>
      </c>
      <c r="B137" s="31" t="s">
        <v>323</v>
      </c>
      <c r="C137" s="31" t="s">
        <v>690</v>
      </c>
      <c r="D137" s="31" t="s">
        <v>691</v>
      </c>
      <c r="E137" s="31">
        <v>39592</v>
      </c>
      <c r="F137" s="31">
        <v>46410</v>
      </c>
      <c r="G137" s="31">
        <v>6818</v>
      </c>
      <c r="H137" s="32">
        <v>0.14690799399999999</v>
      </c>
      <c r="J137" s="49" t="s">
        <v>682</v>
      </c>
      <c r="K137" s="49" t="s">
        <v>399</v>
      </c>
      <c r="L137" s="49" t="s">
        <v>59</v>
      </c>
      <c r="M137" s="49">
        <v>34.67</v>
      </c>
      <c r="N137" s="49">
        <v>21.899000000000001</v>
      </c>
      <c r="O137" s="49">
        <v>12.771000000000001</v>
      </c>
      <c r="P137" s="49">
        <v>0.36840000000000001</v>
      </c>
    </row>
    <row r="138" spans="1:16" x14ac:dyDescent="0.3">
      <c r="A138" s="30" t="s">
        <v>399</v>
      </c>
      <c r="B138" s="31" t="s">
        <v>348</v>
      </c>
      <c r="C138" s="31" t="s">
        <v>692</v>
      </c>
      <c r="D138" s="31" t="s">
        <v>693</v>
      </c>
      <c r="E138" s="31">
        <v>389921</v>
      </c>
      <c r="F138" s="31">
        <v>435470</v>
      </c>
      <c r="G138" s="31">
        <v>45549</v>
      </c>
      <c r="H138" s="32">
        <v>0.1045973316</v>
      </c>
      <c r="J138" s="49" t="s">
        <v>684</v>
      </c>
      <c r="K138" s="49" t="s">
        <v>399</v>
      </c>
      <c r="L138" s="49" t="s">
        <v>321</v>
      </c>
      <c r="M138" s="49">
        <v>36.049999999999997</v>
      </c>
      <c r="N138" s="49">
        <v>34.814</v>
      </c>
      <c r="O138" s="49">
        <v>1.236</v>
      </c>
      <c r="P138" s="49">
        <v>3.4299999999999997E-2</v>
      </c>
    </row>
    <row r="139" spans="1:16" x14ac:dyDescent="0.3">
      <c r="A139" s="30" t="s">
        <v>399</v>
      </c>
      <c r="B139" s="31" t="s">
        <v>349</v>
      </c>
      <c r="C139" s="31" t="s">
        <v>694</v>
      </c>
      <c r="D139" s="31" t="s">
        <v>695</v>
      </c>
      <c r="E139" s="31">
        <v>129595</v>
      </c>
      <c r="F139" s="31">
        <v>139030</v>
      </c>
      <c r="G139" s="31">
        <v>9435</v>
      </c>
      <c r="H139" s="32">
        <v>6.7863051100000002E-2</v>
      </c>
      <c r="J139" s="49" t="s">
        <v>686</v>
      </c>
      <c r="K139" s="49" t="s">
        <v>399</v>
      </c>
      <c r="L139" s="49" t="s">
        <v>322</v>
      </c>
      <c r="M139" s="49">
        <v>45.01</v>
      </c>
      <c r="N139" s="49">
        <v>41.002000000000002</v>
      </c>
      <c r="O139" s="49">
        <v>4.008</v>
      </c>
      <c r="P139" s="49">
        <v>8.8999999999999996E-2</v>
      </c>
    </row>
    <row r="140" spans="1:16" x14ac:dyDescent="0.3">
      <c r="A140" s="30" t="s">
        <v>399</v>
      </c>
      <c r="B140" s="31" t="s">
        <v>350</v>
      </c>
      <c r="C140" s="31" t="s">
        <v>696</v>
      </c>
      <c r="D140" s="31" t="s">
        <v>697</v>
      </c>
      <c r="E140" s="31">
        <v>131333</v>
      </c>
      <c r="F140" s="31">
        <v>136770</v>
      </c>
      <c r="G140" s="31">
        <v>5437</v>
      </c>
      <c r="H140" s="32">
        <v>3.97528698E-2</v>
      </c>
      <c r="J140" s="49" t="s">
        <v>688</v>
      </c>
      <c r="K140" s="49" t="s">
        <v>399</v>
      </c>
      <c r="L140" s="49" t="s">
        <v>112</v>
      </c>
      <c r="M140" s="49">
        <v>54.66</v>
      </c>
      <c r="N140" s="49">
        <v>40.997999999999998</v>
      </c>
      <c r="O140" s="49">
        <v>13.662000000000001</v>
      </c>
      <c r="P140" s="49">
        <v>0.24990000000000001</v>
      </c>
    </row>
    <row r="141" spans="1:16" x14ac:dyDescent="0.3">
      <c r="A141" s="30" t="s">
        <v>399</v>
      </c>
      <c r="B141" s="31" t="s">
        <v>351</v>
      </c>
      <c r="C141" s="31" t="s">
        <v>698</v>
      </c>
      <c r="D141" s="31" t="s">
        <v>699</v>
      </c>
      <c r="E141" s="31">
        <v>124397</v>
      </c>
      <c r="F141" s="31">
        <v>131060</v>
      </c>
      <c r="G141" s="31">
        <v>6663</v>
      </c>
      <c r="H141" s="32">
        <v>5.0839310200000001E-2</v>
      </c>
      <c r="J141" s="49" t="s">
        <v>690</v>
      </c>
      <c r="K141" s="49" t="s">
        <v>399</v>
      </c>
      <c r="L141" s="49" t="s">
        <v>323</v>
      </c>
      <c r="M141" s="49">
        <v>46.41</v>
      </c>
      <c r="N141" s="49">
        <v>39.497</v>
      </c>
      <c r="O141" s="49">
        <v>6.9130000000000003</v>
      </c>
      <c r="P141" s="49">
        <v>0.14899999999999999</v>
      </c>
    </row>
    <row r="142" spans="1:16" x14ac:dyDescent="0.3">
      <c r="A142" s="30" t="s">
        <v>399</v>
      </c>
      <c r="B142" s="31" t="s">
        <v>352</v>
      </c>
      <c r="C142" s="31" t="s">
        <v>700</v>
      </c>
      <c r="D142" s="31" t="s">
        <v>701</v>
      </c>
      <c r="E142" s="31">
        <v>83662</v>
      </c>
      <c r="F142" s="31">
        <v>90440</v>
      </c>
      <c r="G142" s="31">
        <v>6778</v>
      </c>
      <c r="H142" s="32">
        <v>7.4944714699999998E-2</v>
      </c>
      <c r="J142" s="49" t="s">
        <v>692</v>
      </c>
      <c r="K142" s="49" t="s">
        <v>399</v>
      </c>
      <c r="L142" s="49" t="s">
        <v>348</v>
      </c>
      <c r="M142" s="49">
        <v>435.45</v>
      </c>
      <c r="N142" s="49">
        <v>388.45100000000002</v>
      </c>
      <c r="O142" s="49">
        <v>46.999000000000002</v>
      </c>
      <c r="P142" s="49">
        <v>0.1079</v>
      </c>
    </row>
    <row r="143" spans="1:16" x14ac:dyDescent="0.3">
      <c r="A143" s="30" t="s">
        <v>399</v>
      </c>
      <c r="B143" s="31" t="s">
        <v>353</v>
      </c>
      <c r="C143" s="31" t="s">
        <v>702</v>
      </c>
      <c r="D143" s="31" t="s">
        <v>703</v>
      </c>
      <c r="E143" s="31">
        <v>107508</v>
      </c>
      <c r="F143" s="31">
        <v>113930</v>
      </c>
      <c r="G143" s="31">
        <v>6422</v>
      </c>
      <c r="H143" s="32">
        <v>5.6367945199999998E-2</v>
      </c>
      <c r="J143" s="49" t="s">
        <v>694</v>
      </c>
      <c r="K143" s="49" t="s">
        <v>399</v>
      </c>
      <c r="L143" s="49" t="s">
        <v>349</v>
      </c>
      <c r="M143" s="49">
        <v>139.04</v>
      </c>
      <c r="N143" s="49">
        <v>129.25899999999999</v>
      </c>
      <c r="O143" s="49">
        <v>9.7810000000000006</v>
      </c>
      <c r="P143" s="49">
        <v>7.0300000000000001E-2</v>
      </c>
    </row>
    <row r="144" spans="1:16" x14ac:dyDescent="0.3">
      <c r="A144" s="30" t="s">
        <v>399</v>
      </c>
      <c r="B144" s="31" t="s">
        <v>354</v>
      </c>
      <c r="C144" s="31" t="s">
        <v>704</v>
      </c>
      <c r="D144" s="31" t="s">
        <v>705</v>
      </c>
      <c r="E144" s="31">
        <v>98917</v>
      </c>
      <c r="F144" s="31">
        <v>108180</v>
      </c>
      <c r="G144" s="31">
        <v>9263</v>
      </c>
      <c r="H144" s="32">
        <v>8.5625808799999995E-2</v>
      </c>
      <c r="J144" s="49" t="s">
        <v>696</v>
      </c>
      <c r="K144" s="49" t="s">
        <v>399</v>
      </c>
      <c r="L144" s="49" t="s">
        <v>350</v>
      </c>
      <c r="M144" s="49">
        <v>136.77000000000001</v>
      </c>
      <c r="N144" s="49">
        <v>130.91</v>
      </c>
      <c r="O144" s="49">
        <v>5.86</v>
      </c>
      <c r="P144" s="49">
        <v>4.2799999999999998E-2</v>
      </c>
    </row>
    <row r="145" spans="1:16" x14ac:dyDescent="0.3">
      <c r="A145" s="30" t="s">
        <v>706</v>
      </c>
      <c r="B145" s="31" t="s">
        <v>167</v>
      </c>
      <c r="C145" s="31" t="s">
        <v>707</v>
      </c>
      <c r="D145" s="31" t="s">
        <v>708</v>
      </c>
      <c r="E145" s="31">
        <v>75412</v>
      </c>
      <c r="F145" s="31">
        <v>82260</v>
      </c>
      <c r="G145" s="31">
        <v>6848</v>
      </c>
      <c r="H145" s="32">
        <v>8.32482373E-2</v>
      </c>
      <c r="J145" s="49" t="s">
        <v>698</v>
      </c>
      <c r="K145" s="49" t="s">
        <v>399</v>
      </c>
      <c r="L145" s="49" t="s">
        <v>351</v>
      </c>
      <c r="M145" s="49">
        <v>131.06</v>
      </c>
      <c r="N145" s="49">
        <v>123.95099999999999</v>
      </c>
      <c r="O145" s="49">
        <v>7.109</v>
      </c>
      <c r="P145" s="49">
        <v>5.4199999999999998E-2</v>
      </c>
    </row>
    <row r="146" spans="1:16" x14ac:dyDescent="0.3">
      <c r="A146" s="30" t="s">
        <v>706</v>
      </c>
      <c r="B146" s="31" t="s">
        <v>168</v>
      </c>
      <c r="C146" s="31" t="s">
        <v>709</v>
      </c>
      <c r="D146" s="31" t="s">
        <v>710</v>
      </c>
      <c r="E146" s="31">
        <v>70974</v>
      </c>
      <c r="F146" s="31">
        <v>79560</v>
      </c>
      <c r="G146" s="31">
        <v>8586</v>
      </c>
      <c r="H146" s="32">
        <v>0.107918552</v>
      </c>
      <c r="J146" s="49" t="s">
        <v>700</v>
      </c>
      <c r="K146" s="49" t="s">
        <v>399</v>
      </c>
      <c r="L146" s="49" t="s">
        <v>352</v>
      </c>
      <c r="M146" s="49">
        <v>90.44</v>
      </c>
      <c r="N146" s="49">
        <v>83.525999999999996</v>
      </c>
      <c r="O146" s="49">
        <v>6.9139999999999997</v>
      </c>
      <c r="P146" s="49">
        <v>7.6399999999999996E-2</v>
      </c>
    </row>
    <row r="147" spans="1:16" x14ac:dyDescent="0.3">
      <c r="A147" s="30" t="s">
        <v>706</v>
      </c>
      <c r="B147" s="31" t="s">
        <v>169</v>
      </c>
      <c r="C147" s="31" t="s">
        <v>711</v>
      </c>
      <c r="D147" s="31" t="s">
        <v>712</v>
      </c>
      <c r="E147" s="31">
        <v>73337</v>
      </c>
      <c r="F147" s="31">
        <v>79890</v>
      </c>
      <c r="G147" s="31">
        <v>6553</v>
      </c>
      <c r="H147" s="32">
        <v>8.2025284800000001E-2</v>
      </c>
      <c r="J147" s="49" t="s">
        <v>702</v>
      </c>
      <c r="K147" s="49" t="s">
        <v>399</v>
      </c>
      <c r="L147" s="49" t="s">
        <v>353</v>
      </c>
      <c r="M147" s="49">
        <v>113.94</v>
      </c>
      <c r="N147" s="49">
        <v>107.14</v>
      </c>
      <c r="O147" s="49">
        <v>6.8</v>
      </c>
      <c r="P147" s="49">
        <v>5.9700000000000003E-2</v>
      </c>
    </row>
    <row r="148" spans="1:16" x14ac:dyDescent="0.3">
      <c r="A148" s="30" t="s">
        <v>706</v>
      </c>
      <c r="B148" s="31" t="s">
        <v>170</v>
      </c>
      <c r="C148" s="31" t="s">
        <v>713</v>
      </c>
      <c r="D148" s="31" t="s">
        <v>714</v>
      </c>
      <c r="E148" s="31">
        <v>58333</v>
      </c>
      <c r="F148" s="31">
        <v>66150</v>
      </c>
      <c r="G148" s="31">
        <v>7817</v>
      </c>
      <c r="H148" s="32">
        <v>0.1181708239</v>
      </c>
      <c r="J148" s="49" t="s">
        <v>704</v>
      </c>
      <c r="K148" s="49" t="s">
        <v>399</v>
      </c>
      <c r="L148" s="49" t="s">
        <v>354</v>
      </c>
      <c r="M148" s="49">
        <v>108.18</v>
      </c>
      <c r="N148" s="49">
        <v>98.552999999999997</v>
      </c>
      <c r="O148" s="49">
        <v>9.6270000000000007</v>
      </c>
      <c r="P148" s="49">
        <v>8.8999999999999996E-2</v>
      </c>
    </row>
    <row r="149" spans="1:16" x14ac:dyDescent="0.3">
      <c r="A149" s="30" t="s">
        <v>706</v>
      </c>
      <c r="B149" s="31" t="s">
        <v>185</v>
      </c>
      <c r="C149" s="31" t="s">
        <v>715</v>
      </c>
      <c r="D149" s="31" t="s">
        <v>716</v>
      </c>
      <c r="E149" s="31">
        <v>61324</v>
      </c>
      <c r="F149" s="31">
        <v>71450</v>
      </c>
      <c r="G149" s="31">
        <v>10126</v>
      </c>
      <c r="H149" s="32">
        <v>0.1417214836</v>
      </c>
      <c r="J149" s="49" t="s">
        <v>707</v>
      </c>
      <c r="K149" s="49" t="s">
        <v>706</v>
      </c>
      <c r="L149" s="49" t="s">
        <v>167</v>
      </c>
      <c r="M149" s="49">
        <v>82.27</v>
      </c>
      <c r="N149" s="49">
        <v>75.186999999999998</v>
      </c>
      <c r="O149" s="49">
        <v>7.0830000000000002</v>
      </c>
      <c r="P149" s="49">
        <v>8.6099999999999996E-2</v>
      </c>
    </row>
    <row r="150" spans="1:16" x14ac:dyDescent="0.3">
      <c r="A150" s="30" t="s">
        <v>706</v>
      </c>
      <c r="B150" s="31" t="s">
        <v>186</v>
      </c>
      <c r="C150" s="31" t="s">
        <v>717</v>
      </c>
      <c r="D150" s="31" t="s">
        <v>718</v>
      </c>
      <c r="E150" s="31">
        <v>102800</v>
      </c>
      <c r="F150" s="31">
        <v>115030</v>
      </c>
      <c r="G150" s="31">
        <v>12230</v>
      </c>
      <c r="H150" s="32">
        <v>0.1063200904</v>
      </c>
      <c r="J150" s="49" t="s">
        <v>709</v>
      </c>
      <c r="K150" s="49" t="s">
        <v>706</v>
      </c>
      <c r="L150" s="49" t="s">
        <v>168</v>
      </c>
      <c r="M150" s="49">
        <v>79.56</v>
      </c>
      <c r="N150" s="49">
        <v>70.771000000000001</v>
      </c>
      <c r="O150" s="49">
        <v>8.7889999999999997</v>
      </c>
      <c r="P150" s="49">
        <v>0.1105</v>
      </c>
    </row>
    <row r="151" spans="1:16" x14ac:dyDescent="0.3">
      <c r="A151" s="30" t="s">
        <v>706</v>
      </c>
      <c r="B151" s="31" t="s">
        <v>191</v>
      </c>
      <c r="C151" s="31" t="s">
        <v>719</v>
      </c>
      <c r="D151" s="31" t="s">
        <v>720</v>
      </c>
      <c r="E151" s="31">
        <v>46331</v>
      </c>
      <c r="F151" s="31">
        <v>53860</v>
      </c>
      <c r="G151" s="31">
        <v>7529</v>
      </c>
      <c r="H151" s="32">
        <v>0.13978834009999999</v>
      </c>
      <c r="J151" s="49" t="s">
        <v>711</v>
      </c>
      <c r="K151" s="49" t="s">
        <v>706</v>
      </c>
      <c r="L151" s="49" t="s">
        <v>1297</v>
      </c>
      <c r="M151" s="49">
        <v>79.89</v>
      </c>
      <c r="N151" s="49">
        <v>73.12</v>
      </c>
      <c r="O151" s="49">
        <v>6.77</v>
      </c>
      <c r="P151" s="49">
        <v>8.4699999999999998E-2</v>
      </c>
    </row>
    <row r="152" spans="1:16" x14ac:dyDescent="0.3">
      <c r="A152" s="30" t="s">
        <v>706</v>
      </c>
      <c r="B152" s="31" t="s">
        <v>39</v>
      </c>
      <c r="C152" s="31" t="s">
        <v>721</v>
      </c>
      <c r="D152" s="31" t="s">
        <v>722</v>
      </c>
      <c r="E152" s="31">
        <v>25270</v>
      </c>
      <c r="F152" s="31">
        <v>36880</v>
      </c>
      <c r="G152" s="31">
        <v>11610</v>
      </c>
      <c r="H152" s="32">
        <v>0.31480477220000003</v>
      </c>
      <c r="J152" s="49" t="s">
        <v>713</v>
      </c>
      <c r="K152" s="49" t="s">
        <v>706</v>
      </c>
      <c r="L152" s="49" t="s">
        <v>170</v>
      </c>
      <c r="M152" s="49">
        <v>66.150000000000006</v>
      </c>
      <c r="N152" s="49">
        <v>58.228000000000002</v>
      </c>
      <c r="O152" s="49">
        <v>7.9219999999999997</v>
      </c>
      <c r="P152" s="49">
        <v>0.1198</v>
      </c>
    </row>
    <row r="153" spans="1:16" x14ac:dyDescent="0.3">
      <c r="A153" s="30" t="s">
        <v>706</v>
      </c>
      <c r="B153" s="31" t="s">
        <v>192</v>
      </c>
      <c r="C153" s="31" t="s">
        <v>723</v>
      </c>
      <c r="D153" s="31" t="s">
        <v>724</v>
      </c>
      <c r="E153" s="31">
        <v>34284</v>
      </c>
      <c r="F153" s="31">
        <v>44060</v>
      </c>
      <c r="G153" s="31">
        <v>9776</v>
      </c>
      <c r="H153" s="32">
        <v>0.22187925559999999</v>
      </c>
      <c r="J153" s="49" t="s">
        <v>715</v>
      </c>
      <c r="K153" s="49" t="s">
        <v>706</v>
      </c>
      <c r="L153" s="49" t="s">
        <v>185</v>
      </c>
      <c r="M153" s="49">
        <v>71.459999999999994</v>
      </c>
      <c r="N153" s="49">
        <v>61.1</v>
      </c>
      <c r="O153" s="49">
        <v>10.36</v>
      </c>
      <c r="P153" s="49">
        <v>0.14499999999999999</v>
      </c>
    </row>
    <row r="154" spans="1:16" x14ac:dyDescent="0.3">
      <c r="A154" s="30" t="s">
        <v>706</v>
      </c>
      <c r="B154" s="31" t="s">
        <v>193</v>
      </c>
      <c r="C154" s="31" t="s">
        <v>725</v>
      </c>
      <c r="D154" s="31" t="s">
        <v>726</v>
      </c>
      <c r="E154" s="31">
        <v>62795</v>
      </c>
      <c r="F154" s="31">
        <v>75170</v>
      </c>
      <c r="G154" s="31">
        <v>12375</v>
      </c>
      <c r="H154" s="32">
        <v>0.1646268458</v>
      </c>
      <c r="J154" s="49" t="s">
        <v>717</v>
      </c>
      <c r="K154" s="49" t="s">
        <v>706</v>
      </c>
      <c r="L154" s="49" t="s">
        <v>186</v>
      </c>
      <c r="M154" s="49">
        <v>115.03</v>
      </c>
      <c r="N154" s="49">
        <v>102.54</v>
      </c>
      <c r="O154" s="49">
        <v>12.49</v>
      </c>
      <c r="P154" s="49">
        <v>0.1086</v>
      </c>
    </row>
    <row r="155" spans="1:16" x14ac:dyDescent="0.3">
      <c r="A155" s="30" t="s">
        <v>706</v>
      </c>
      <c r="B155" s="31" t="s">
        <v>88</v>
      </c>
      <c r="C155" s="31" t="s">
        <v>727</v>
      </c>
      <c r="D155" s="31" t="s">
        <v>728</v>
      </c>
      <c r="E155" s="31">
        <v>45941</v>
      </c>
      <c r="F155" s="31">
        <v>64990</v>
      </c>
      <c r="G155" s="31">
        <v>19049</v>
      </c>
      <c r="H155" s="32">
        <v>0.29310663180000002</v>
      </c>
      <c r="J155" s="49" t="s">
        <v>719</v>
      </c>
      <c r="K155" s="49" t="s">
        <v>706</v>
      </c>
      <c r="L155" s="49" t="s">
        <v>191</v>
      </c>
      <c r="M155" s="49">
        <v>53.86</v>
      </c>
      <c r="N155" s="49">
        <v>46.19</v>
      </c>
      <c r="O155" s="49">
        <v>7.67</v>
      </c>
      <c r="P155" s="49">
        <v>0.1424</v>
      </c>
    </row>
    <row r="156" spans="1:16" x14ac:dyDescent="0.3">
      <c r="A156" s="30" t="s">
        <v>706</v>
      </c>
      <c r="B156" s="31" t="s">
        <v>212</v>
      </c>
      <c r="C156" s="31" t="s">
        <v>729</v>
      </c>
      <c r="D156" s="31" t="s">
        <v>730</v>
      </c>
      <c r="E156" s="31">
        <v>70483</v>
      </c>
      <c r="F156" s="31">
        <v>77370</v>
      </c>
      <c r="G156" s="31">
        <v>6887</v>
      </c>
      <c r="H156" s="32">
        <v>8.9013829599999997E-2</v>
      </c>
      <c r="J156" s="49" t="s">
        <v>721</v>
      </c>
      <c r="K156" s="49" t="s">
        <v>706</v>
      </c>
      <c r="L156" s="49" t="s">
        <v>39</v>
      </c>
      <c r="M156" s="49">
        <v>36.880000000000003</v>
      </c>
      <c r="N156" s="49">
        <v>25.236999999999998</v>
      </c>
      <c r="O156" s="49">
        <v>11.643000000000001</v>
      </c>
      <c r="P156" s="49">
        <v>0.31569999999999998</v>
      </c>
    </row>
    <row r="157" spans="1:16" x14ac:dyDescent="0.3">
      <c r="A157" s="30" t="s">
        <v>706</v>
      </c>
      <c r="B157" s="31" t="s">
        <v>27</v>
      </c>
      <c r="C157" s="31" t="s">
        <v>731</v>
      </c>
      <c r="D157" s="31" t="s">
        <v>732</v>
      </c>
      <c r="E157" s="31">
        <v>47815</v>
      </c>
      <c r="F157" s="31">
        <v>63680</v>
      </c>
      <c r="G157" s="31">
        <v>15865</v>
      </c>
      <c r="H157" s="32">
        <v>0.24913630649999999</v>
      </c>
      <c r="J157" s="49" t="s">
        <v>723</v>
      </c>
      <c r="K157" s="49" t="s">
        <v>706</v>
      </c>
      <c r="L157" s="49" t="s">
        <v>192</v>
      </c>
      <c r="M157" s="49">
        <v>44.06</v>
      </c>
      <c r="N157" s="49">
        <v>34.215000000000003</v>
      </c>
      <c r="O157" s="49">
        <v>9.8450000000000006</v>
      </c>
      <c r="P157" s="49">
        <v>0.22339999999999999</v>
      </c>
    </row>
    <row r="158" spans="1:16" x14ac:dyDescent="0.3">
      <c r="A158" s="30" t="s">
        <v>706</v>
      </c>
      <c r="B158" s="31" t="s">
        <v>213</v>
      </c>
      <c r="C158" s="31" t="s">
        <v>733</v>
      </c>
      <c r="D158" s="31" t="s">
        <v>734</v>
      </c>
      <c r="E158" s="31">
        <v>30147</v>
      </c>
      <c r="F158" s="31">
        <v>32900</v>
      </c>
      <c r="G158" s="31">
        <v>2753</v>
      </c>
      <c r="H158" s="32">
        <v>8.3677811599999999E-2</v>
      </c>
      <c r="J158" s="49" t="s">
        <v>725</v>
      </c>
      <c r="K158" s="49" t="s">
        <v>706</v>
      </c>
      <c r="L158" s="49" t="s">
        <v>193</v>
      </c>
      <c r="M158" s="49">
        <v>75.17</v>
      </c>
      <c r="N158" s="49">
        <v>62.68</v>
      </c>
      <c r="O158" s="49">
        <v>12.49</v>
      </c>
      <c r="P158" s="49">
        <v>0.16619999999999999</v>
      </c>
    </row>
    <row r="159" spans="1:16" x14ac:dyDescent="0.3">
      <c r="A159" s="30" t="s">
        <v>706</v>
      </c>
      <c r="B159" s="31" t="s">
        <v>214</v>
      </c>
      <c r="C159" s="31" t="s">
        <v>735</v>
      </c>
      <c r="D159" s="31" t="s">
        <v>736</v>
      </c>
      <c r="E159" s="31">
        <v>35160</v>
      </c>
      <c r="F159" s="31">
        <v>38200</v>
      </c>
      <c r="G159" s="31">
        <v>3040</v>
      </c>
      <c r="H159" s="32">
        <v>7.95811518E-2</v>
      </c>
      <c r="J159" s="49" t="s">
        <v>727</v>
      </c>
      <c r="K159" s="49" t="s">
        <v>706</v>
      </c>
      <c r="L159" s="49" t="s">
        <v>88</v>
      </c>
      <c r="M159" s="49">
        <v>65</v>
      </c>
      <c r="N159" s="49">
        <v>45.856999999999999</v>
      </c>
      <c r="O159" s="49">
        <v>19.143000000000001</v>
      </c>
      <c r="P159" s="49">
        <v>0.29449999999999998</v>
      </c>
    </row>
    <row r="160" spans="1:16" x14ac:dyDescent="0.3">
      <c r="A160" s="30" t="s">
        <v>706</v>
      </c>
      <c r="B160" s="31" t="s">
        <v>215</v>
      </c>
      <c r="C160" s="31" t="s">
        <v>737</v>
      </c>
      <c r="D160" s="31" t="s">
        <v>738</v>
      </c>
      <c r="E160" s="31">
        <v>60694</v>
      </c>
      <c r="F160" s="31">
        <v>73000</v>
      </c>
      <c r="G160" s="31">
        <v>12306</v>
      </c>
      <c r="H160" s="32">
        <v>0.1685753425</v>
      </c>
      <c r="J160" s="49" t="s">
        <v>729</v>
      </c>
      <c r="K160" s="49" t="s">
        <v>706</v>
      </c>
      <c r="L160" s="49" t="s">
        <v>212</v>
      </c>
      <c r="M160" s="49">
        <v>77.37</v>
      </c>
      <c r="N160" s="49">
        <v>70.298000000000002</v>
      </c>
      <c r="O160" s="49">
        <v>7.0720000000000001</v>
      </c>
      <c r="P160" s="49">
        <v>9.1399999999999995E-2</v>
      </c>
    </row>
    <row r="161" spans="1:16" x14ac:dyDescent="0.3">
      <c r="A161" s="30" t="s">
        <v>706</v>
      </c>
      <c r="B161" s="31" t="s">
        <v>216</v>
      </c>
      <c r="C161" s="31" t="s">
        <v>739</v>
      </c>
      <c r="D161" s="31" t="s">
        <v>740</v>
      </c>
      <c r="E161" s="31">
        <v>63750</v>
      </c>
      <c r="F161" s="31">
        <v>79210</v>
      </c>
      <c r="G161" s="31">
        <v>15460</v>
      </c>
      <c r="H161" s="32">
        <v>0.19517737660000001</v>
      </c>
      <c r="J161" s="49" t="s">
        <v>731</v>
      </c>
      <c r="K161" s="49" t="s">
        <v>706</v>
      </c>
      <c r="L161" s="49" t="s">
        <v>27</v>
      </c>
      <c r="M161" s="49">
        <v>63.68</v>
      </c>
      <c r="N161" s="49">
        <v>47.697000000000003</v>
      </c>
      <c r="O161" s="49">
        <v>15.983000000000001</v>
      </c>
      <c r="P161" s="49">
        <v>0.251</v>
      </c>
    </row>
    <row r="162" spans="1:16" x14ac:dyDescent="0.3">
      <c r="A162" s="30" t="s">
        <v>706</v>
      </c>
      <c r="B162" s="31" t="s">
        <v>217</v>
      </c>
      <c r="C162" s="31" t="s">
        <v>741</v>
      </c>
      <c r="D162" s="31" t="s">
        <v>742</v>
      </c>
      <c r="E162" s="31">
        <v>47918</v>
      </c>
      <c r="F162" s="31">
        <v>55590</v>
      </c>
      <c r="G162" s="31">
        <v>7672</v>
      </c>
      <c r="H162" s="32">
        <v>0.1380104335</v>
      </c>
      <c r="J162" s="49" t="s">
        <v>733</v>
      </c>
      <c r="K162" s="49" t="s">
        <v>706</v>
      </c>
      <c r="L162" s="49" t="s">
        <v>213</v>
      </c>
      <c r="M162" s="49">
        <v>32.9</v>
      </c>
      <c r="N162" s="49">
        <v>30.096</v>
      </c>
      <c r="O162" s="49">
        <v>2.8039999999999998</v>
      </c>
      <c r="P162" s="49">
        <v>8.5199999999999998E-2</v>
      </c>
    </row>
    <row r="163" spans="1:16" x14ac:dyDescent="0.3">
      <c r="A163" s="30" t="s">
        <v>706</v>
      </c>
      <c r="B163" s="31" t="s">
        <v>218</v>
      </c>
      <c r="C163" s="31" t="s">
        <v>743</v>
      </c>
      <c r="D163" s="31" t="s">
        <v>744</v>
      </c>
      <c r="E163" s="31">
        <v>34799</v>
      </c>
      <c r="F163" s="31">
        <v>36590</v>
      </c>
      <c r="G163" s="31">
        <v>1791</v>
      </c>
      <c r="H163" s="32">
        <v>4.8947799899999998E-2</v>
      </c>
      <c r="J163" s="49" t="s">
        <v>735</v>
      </c>
      <c r="K163" s="49" t="s">
        <v>706</v>
      </c>
      <c r="L163" s="49" t="s">
        <v>214</v>
      </c>
      <c r="M163" s="49">
        <v>38.200000000000003</v>
      </c>
      <c r="N163" s="49">
        <v>35.106999999999999</v>
      </c>
      <c r="O163" s="49">
        <v>3.093</v>
      </c>
      <c r="P163" s="49">
        <v>8.1000000000000003E-2</v>
      </c>
    </row>
    <row r="164" spans="1:16" x14ac:dyDescent="0.3">
      <c r="A164" s="30" t="s">
        <v>706</v>
      </c>
      <c r="B164" s="31" t="s">
        <v>219</v>
      </c>
      <c r="C164" s="31" t="s">
        <v>745</v>
      </c>
      <c r="D164" s="31" t="s">
        <v>746</v>
      </c>
      <c r="E164" s="31">
        <v>16780</v>
      </c>
      <c r="F164" s="31">
        <v>27460</v>
      </c>
      <c r="G164" s="31">
        <v>10680</v>
      </c>
      <c r="H164" s="32">
        <v>0.38892935179999999</v>
      </c>
      <c r="J164" s="49" t="s">
        <v>737</v>
      </c>
      <c r="K164" s="49" t="s">
        <v>706</v>
      </c>
      <c r="L164" s="49" t="s">
        <v>215</v>
      </c>
      <c r="M164" s="49">
        <v>73.02</v>
      </c>
      <c r="N164" s="49">
        <v>60.570999999999998</v>
      </c>
      <c r="O164" s="49">
        <v>12.449</v>
      </c>
      <c r="P164" s="49">
        <v>0.17050000000000001</v>
      </c>
    </row>
    <row r="165" spans="1:16" x14ac:dyDescent="0.3">
      <c r="A165" s="30" t="s">
        <v>706</v>
      </c>
      <c r="B165" s="31" t="s">
        <v>220</v>
      </c>
      <c r="C165" s="31" t="s">
        <v>747</v>
      </c>
      <c r="D165" s="31" t="s">
        <v>748</v>
      </c>
      <c r="E165" s="31">
        <v>32094</v>
      </c>
      <c r="F165" s="31">
        <v>35350</v>
      </c>
      <c r="G165" s="31">
        <v>3256</v>
      </c>
      <c r="H165" s="32">
        <v>9.2107496499999997E-2</v>
      </c>
      <c r="J165" s="49" t="s">
        <v>739</v>
      </c>
      <c r="K165" s="49" t="s">
        <v>706</v>
      </c>
      <c r="L165" s="49" t="s">
        <v>216</v>
      </c>
      <c r="M165" s="49">
        <v>79.209999999999994</v>
      </c>
      <c r="N165" s="49">
        <v>63.616</v>
      </c>
      <c r="O165" s="49">
        <v>15.593999999999999</v>
      </c>
      <c r="P165" s="49">
        <v>0.19689999999999999</v>
      </c>
    </row>
    <row r="166" spans="1:16" x14ac:dyDescent="0.3">
      <c r="A166" s="30" t="s">
        <v>706</v>
      </c>
      <c r="B166" s="31" t="s">
        <v>221</v>
      </c>
      <c r="C166" s="31" t="s">
        <v>749</v>
      </c>
      <c r="D166" s="31" t="s">
        <v>750</v>
      </c>
      <c r="E166" s="31">
        <v>56256</v>
      </c>
      <c r="F166" s="31">
        <v>68960</v>
      </c>
      <c r="G166" s="31">
        <v>12704</v>
      </c>
      <c r="H166" s="32">
        <v>0.18422273780000001</v>
      </c>
      <c r="J166" s="49" t="s">
        <v>741</v>
      </c>
      <c r="K166" s="49" t="s">
        <v>706</v>
      </c>
      <c r="L166" s="49" t="s">
        <v>217</v>
      </c>
      <c r="M166" s="49">
        <v>55.59</v>
      </c>
      <c r="N166" s="49">
        <v>47.841000000000001</v>
      </c>
      <c r="O166" s="49">
        <v>7.7489999999999997</v>
      </c>
      <c r="P166" s="49">
        <v>0.1394</v>
      </c>
    </row>
    <row r="167" spans="1:16" x14ac:dyDescent="0.3">
      <c r="A167" s="30" t="s">
        <v>706</v>
      </c>
      <c r="B167" s="31" t="s">
        <v>104</v>
      </c>
      <c r="C167" s="31" t="s">
        <v>751</v>
      </c>
      <c r="D167" s="31" t="s">
        <v>752</v>
      </c>
      <c r="E167" s="31">
        <v>24897</v>
      </c>
      <c r="F167" s="31">
        <v>35110</v>
      </c>
      <c r="G167" s="31">
        <v>10213</v>
      </c>
      <c r="H167" s="32">
        <v>0.29088578749999999</v>
      </c>
      <c r="J167" s="49" t="s">
        <v>743</v>
      </c>
      <c r="K167" s="49" t="s">
        <v>706</v>
      </c>
      <c r="L167" s="49" t="s">
        <v>218</v>
      </c>
      <c r="M167" s="49">
        <v>36.590000000000003</v>
      </c>
      <c r="N167" s="49">
        <v>34.704999999999998</v>
      </c>
      <c r="O167" s="49">
        <v>1.885</v>
      </c>
      <c r="P167" s="49">
        <v>5.1499999999999997E-2</v>
      </c>
    </row>
    <row r="168" spans="1:16" x14ac:dyDescent="0.3">
      <c r="A168" s="30" t="s">
        <v>706</v>
      </c>
      <c r="B168" s="31" t="s">
        <v>234</v>
      </c>
      <c r="C168" s="31" t="s">
        <v>753</v>
      </c>
      <c r="D168" s="31" t="s">
        <v>754</v>
      </c>
      <c r="E168" s="31">
        <v>35736</v>
      </c>
      <c r="F168" s="31">
        <v>40130</v>
      </c>
      <c r="G168" s="31">
        <v>4394</v>
      </c>
      <c r="H168" s="32">
        <v>0.109494144</v>
      </c>
      <c r="J168" s="49" t="s">
        <v>745</v>
      </c>
      <c r="K168" s="49" t="s">
        <v>706</v>
      </c>
      <c r="L168" s="49" t="s">
        <v>219</v>
      </c>
      <c r="M168" s="49">
        <v>27.46</v>
      </c>
      <c r="N168" s="49">
        <v>16.736999999999998</v>
      </c>
      <c r="O168" s="49">
        <v>10.723000000000001</v>
      </c>
      <c r="P168" s="49">
        <v>0.39050000000000001</v>
      </c>
    </row>
    <row r="169" spans="1:16" x14ac:dyDescent="0.3">
      <c r="A169" s="30" t="s">
        <v>706</v>
      </c>
      <c r="B169" s="31" t="s">
        <v>235</v>
      </c>
      <c r="C169" s="31" t="s">
        <v>755</v>
      </c>
      <c r="D169" s="31" t="s">
        <v>756</v>
      </c>
      <c r="E169" s="31">
        <v>57393</v>
      </c>
      <c r="F169" s="31">
        <v>62880</v>
      </c>
      <c r="G169" s="31">
        <v>5487</v>
      </c>
      <c r="H169" s="32">
        <v>8.7261450399999996E-2</v>
      </c>
      <c r="J169" s="49" t="s">
        <v>747</v>
      </c>
      <c r="K169" s="49" t="s">
        <v>706</v>
      </c>
      <c r="L169" s="49" t="s">
        <v>220</v>
      </c>
      <c r="M169" s="49">
        <v>35.35</v>
      </c>
      <c r="N169" s="49">
        <v>32.037999999999997</v>
      </c>
      <c r="O169" s="49">
        <v>3.3119999999999998</v>
      </c>
      <c r="P169" s="49">
        <v>9.3700000000000006E-2</v>
      </c>
    </row>
    <row r="170" spans="1:16" x14ac:dyDescent="0.3">
      <c r="A170" s="30" t="s">
        <v>706</v>
      </c>
      <c r="B170" s="31" t="s">
        <v>236</v>
      </c>
      <c r="C170" s="31" t="s">
        <v>757</v>
      </c>
      <c r="D170" s="31" t="s">
        <v>758</v>
      </c>
      <c r="E170" s="31">
        <v>39595</v>
      </c>
      <c r="F170" s="31">
        <v>42620</v>
      </c>
      <c r="G170" s="31">
        <v>3025</v>
      </c>
      <c r="H170" s="32">
        <v>7.0976067599999998E-2</v>
      </c>
      <c r="J170" s="49" t="s">
        <v>749</v>
      </c>
      <c r="K170" s="49" t="s">
        <v>706</v>
      </c>
      <c r="L170" s="49" t="s">
        <v>221</v>
      </c>
      <c r="M170" s="49">
        <v>68.959999999999994</v>
      </c>
      <c r="N170" s="49">
        <v>56.146000000000001</v>
      </c>
      <c r="O170" s="49">
        <v>12.814</v>
      </c>
      <c r="P170" s="49">
        <v>0.18579999999999999</v>
      </c>
    </row>
    <row r="171" spans="1:16" x14ac:dyDescent="0.3">
      <c r="A171" s="30" t="s">
        <v>706</v>
      </c>
      <c r="B171" s="31" t="s">
        <v>237</v>
      </c>
      <c r="C171" s="31" t="s">
        <v>759</v>
      </c>
      <c r="D171" s="31" t="s">
        <v>760</v>
      </c>
      <c r="E171" s="31">
        <v>47847</v>
      </c>
      <c r="F171" s="31">
        <v>56730</v>
      </c>
      <c r="G171" s="31">
        <v>8883</v>
      </c>
      <c r="H171" s="32">
        <v>0.15658381809999999</v>
      </c>
      <c r="J171" s="49" t="s">
        <v>751</v>
      </c>
      <c r="K171" s="49" t="s">
        <v>706</v>
      </c>
      <c r="L171" s="49" t="s">
        <v>104</v>
      </c>
      <c r="M171" s="49">
        <v>35.11</v>
      </c>
      <c r="N171" s="49">
        <v>24.812999999999999</v>
      </c>
      <c r="O171" s="49">
        <v>10.297000000000001</v>
      </c>
      <c r="P171" s="49">
        <v>0.29330000000000001</v>
      </c>
    </row>
    <row r="172" spans="1:16" x14ac:dyDescent="0.3">
      <c r="A172" s="30" t="s">
        <v>706</v>
      </c>
      <c r="B172" s="31" t="s">
        <v>240</v>
      </c>
      <c r="C172" s="31" t="s">
        <v>761</v>
      </c>
      <c r="D172" s="31" t="s">
        <v>762</v>
      </c>
      <c r="E172" s="31">
        <v>34419</v>
      </c>
      <c r="F172" s="31">
        <v>37270</v>
      </c>
      <c r="G172" s="31">
        <v>2851</v>
      </c>
      <c r="H172" s="32">
        <v>7.6495841199999998E-2</v>
      </c>
      <c r="J172" s="49" t="s">
        <v>753</v>
      </c>
      <c r="K172" s="49" t="s">
        <v>706</v>
      </c>
      <c r="L172" s="49" t="s">
        <v>234</v>
      </c>
      <c r="M172" s="49">
        <v>40.14</v>
      </c>
      <c r="N172" s="49">
        <v>35.628999999999998</v>
      </c>
      <c r="O172" s="49">
        <v>4.5110000000000001</v>
      </c>
      <c r="P172" s="49">
        <v>0.1124</v>
      </c>
    </row>
    <row r="173" spans="1:16" x14ac:dyDescent="0.3">
      <c r="A173" s="30" t="s">
        <v>706</v>
      </c>
      <c r="B173" s="31" t="s">
        <v>241</v>
      </c>
      <c r="C173" s="31" t="s">
        <v>763</v>
      </c>
      <c r="D173" s="31" t="s">
        <v>764</v>
      </c>
      <c r="E173" s="31">
        <v>34102</v>
      </c>
      <c r="F173" s="31">
        <v>38730</v>
      </c>
      <c r="G173" s="31">
        <v>4628</v>
      </c>
      <c r="H173" s="32">
        <v>0.1194939324</v>
      </c>
      <c r="J173" s="49" t="s">
        <v>755</v>
      </c>
      <c r="K173" s="49" t="s">
        <v>706</v>
      </c>
      <c r="L173" s="49" t="s">
        <v>235</v>
      </c>
      <c r="M173" s="49">
        <v>62.88</v>
      </c>
      <c r="N173" s="49">
        <v>57.286000000000001</v>
      </c>
      <c r="O173" s="49">
        <v>5.5940000000000003</v>
      </c>
      <c r="P173" s="49">
        <v>8.8999999999999996E-2</v>
      </c>
    </row>
    <row r="174" spans="1:16" x14ac:dyDescent="0.3">
      <c r="A174" s="30" t="s">
        <v>706</v>
      </c>
      <c r="B174" s="31" t="s">
        <v>28</v>
      </c>
      <c r="C174" s="31" t="s">
        <v>765</v>
      </c>
      <c r="D174" s="31" t="s">
        <v>766</v>
      </c>
      <c r="E174" s="31">
        <v>33447</v>
      </c>
      <c r="F174" s="31">
        <v>59520</v>
      </c>
      <c r="G174" s="31">
        <v>26073</v>
      </c>
      <c r="H174" s="32">
        <v>0.43805443550000001</v>
      </c>
      <c r="J174" s="49" t="s">
        <v>757</v>
      </c>
      <c r="K174" s="49" t="s">
        <v>706</v>
      </c>
      <c r="L174" s="49" t="s">
        <v>236</v>
      </c>
      <c r="M174" s="49">
        <v>42.62</v>
      </c>
      <c r="N174" s="49">
        <v>39.524000000000001</v>
      </c>
      <c r="O174" s="49">
        <v>3.0960000000000001</v>
      </c>
      <c r="P174" s="49">
        <v>7.2599999999999998E-2</v>
      </c>
    </row>
    <row r="175" spans="1:16" x14ac:dyDescent="0.3">
      <c r="A175" s="30" t="s">
        <v>706</v>
      </c>
      <c r="B175" s="31" t="s">
        <v>270</v>
      </c>
      <c r="C175" s="31" t="s">
        <v>767</v>
      </c>
      <c r="D175" s="31" t="s">
        <v>768</v>
      </c>
      <c r="E175" s="31">
        <v>43692</v>
      </c>
      <c r="F175" s="31">
        <v>56300</v>
      </c>
      <c r="G175" s="31">
        <v>12608</v>
      </c>
      <c r="H175" s="32">
        <v>0.2239431616</v>
      </c>
      <c r="J175" s="49" t="s">
        <v>759</v>
      </c>
      <c r="K175" s="49" t="s">
        <v>706</v>
      </c>
      <c r="L175" s="49" t="s">
        <v>237</v>
      </c>
      <c r="M175" s="49">
        <v>56.73</v>
      </c>
      <c r="N175" s="49">
        <v>47.668999999999997</v>
      </c>
      <c r="O175" s="49">
        <v>9.0609999999999999</v>
      </c>
      <c r="P175" s="49">
        <v>0.15970000000000001</v>
      </c>
    </row>
    <row r="176" spans="1:16" x14ac:dyDescent="0.3">
      <c r="A176" s="30" t="s">
        <v>706</v>
      </c>
      <c r="B176" s="31" t="s">
        <v>271</v>
      </c>
      <c r="C176" s="31" t="s">
        <v>769</v>
      </c>
      <c r="D176" s="31" t="s">
        <v>770</v>
      </c>
      <c r="E176" s="31">
        <v>32970</v>
      </c>
      <c r="F176" s="31">
        <v>47430</v>
      </c>
      <c r="G176" s="31">
        <v>14460</v>
      </c>
      <c r="H176" s="32">
        <v>0.30487033520000001</v>
      </c>
      <c r="J176" s="49" t="s">
        <v>761</v>
      </c>
      <c r="K176" s="49" t="s">
        <v>706</v>
      </c>
      <c r="L176" s="49" t="s">
        <v>240</v>
      </c>
      <c r="M176" s="49">
        <v>37.270000000000003</v>
      </c>
      <c r="N176" s="49">
        <v>34.353000000000002</v>
      </c>
      <c r="O176" s="49">
        <v>2.9169999999999998</v>
      </c>
      <c r="P176" s="49">
        <v>7.8299999999999995E-2</v>
      </c>
    </row>
    <row r="177" spans="1:16" x14ac:dyDescent="0.3">
      <c r="A177" s="30" t="s">
        <v>706</v>
      </c>
      <c r="B177" s="31" t="s">
        <v>54</v>
      </c>
      <c r="C177" s="31" t="s">
        <v>771</v>
      </c>
      <c r="D177" s="31" t="s">
        <v>772</v>
      </c>
      <c r="E177" s="31">
        <v>36582</v>
      </c>
      <c r="F177" s="31">
        <v>72090</v>
      </c>
      <c r="G177" s="31">
        <v>35508</v>
      </c>
      <c r="H177" s="32">
        <v>0.49255097790000002</v>
      </c>
      <c r="J177" s="49" t="s">
        <v>763</v>
      </c>
      <c r="K177" s="49" t="s">
        <v>706</v>
      </c>
      <c r="L177" s="49" t="s">
        <v>241</v>
      </c>
      <c r="M177" s="49">
        <v>38.729999999999997</v>
      </c>
      <c r="N177" s="49">
        <v>34.006999999999998</v>
      </c>
      <c r="O177" s="49">
        <v>4.7229999999999999</v>
      </c>
      <c r="P177" s="49">
        <v>0.12189999999999999</v>
      </c>
    </row>
    <row r="178" spans="1:16" x14ac:dyDescent="0.3">
      <c r="A178" s="30" t="s">
        <v>706</v>
      </c>
      <c r="B178" s="31" t="s">
        <v>71</v>
      </c>
      <c r="C178" s="31" t="s">
        <v>773</v>
      </c>
      <c r="D178" s="31" t="s">
        <v>774</v>
      </c>
      <c r="E178" s="31">
        <v>26843</v>
      </c>
      <c r="F178" s="31">
        <v>53780</v>
      </c>
      <c r="G178" s="31">
        <v>26937</v>
      </c>
      <c r="H178" s="32">
        <v>0.50087393079999998</v>
      </c>
      <c r="J178" s="49" t="s">
        <v>765</v>
      </c>
      <c r="K178" s="49" t="s">
        <v>706</v>
      </c>
      <c r="L178" s="49" t="s">
        <v>28</v>
      </c>
      <c r="M178" s="49">
        <v>59.52</v>
      </c>
      <c r="N178" s="49">
        <v>33.374000000000002</v>
      </c>
      <c r="O178" s="49">
        <v>26.146000000000001</v>
      </c>
      <c r="P178" s="49">
        <v>0.43930000000000002</v>
      </c>
    </row>
    <row r="179" spans="1:16" x14ac:dyDescent="0.3">
      <c r="A179" s="30" t="s">
        <v>706</v>
      </c>
      <c r="B179" s="31" t="s">
        <v>272</v>
      </c>
      <c r="C179" s="31" t="s">
        <v>775</v>
      </c>
      <c r="D179" s="31" t="s">
        <v>776</v>
      </c>
      <c r="E179" s="31">
        <v>58475</v>
      </c>
      <c r="F179" s="31">
        <v>65150</v>
      </c>
      <c r="G179" s="31">
        <v>6675</v>
      </c>
      <c r="H179" s="32">
        <v>0.1024558711</v>
      </c>
      <c r="J179" s="49" t="s">
        <v>767</v>
      </c>
      <c r="K179" s="49" t="s">
        <v>706</v>
      </c>
      <c r="L179" s="49" t="s">
        <v>270</v>
      </c>
      <c r="M179" s="49">
        <v>56.3</v>
      </c>
      <c r="N179" s="49">
        <v>43.651000000000003</v>
      </c>
      <c r="O179" s="49">
        <v>12.648999999999999</v>
      </c>
      <c r="P179" s="49">
        <v>0.22470000000000001</v>
      </c>
    </row>
    <row r="180" spans="1:16" x14ac:dyDescent="0.3">
      <c r="A180" s="30" t="s">
        <v>706</v>
      </c>
      <c r="B180" s="31" t="s">
        <v>93</v>
      </c>
      <c r="C180" s="31" t="s">
        <v>777</v>
      </c>
      <c r="D180" s="31" t="s">
        <v>778</v>
      </c>
      <c r="E180" s="31">
        <v>32712</v>
      </c>
      <c r="F180" s="31">
        <v>58480</v>
      </c>
      <c r="G180" s="31">
        <v>25768</v>
      </c>
      <c r="H180" s="32">
        <v>0.44062927499999999</v>
      </c>
      <c r="J180" s="49" t="s">
        <v>769</v>
      </c>
      <c r="K180" s="49" t="s">
        <v>706</v>
      </c>
      <c r="L180" s="49" t="s">
        <v>271</v>
      </c>
      <c r="M180" s="49">
        <v>47.43</v>
      </c>
      <c r="N180" s="49">
        <v>32.869999999999997</v>
      </c>
      <c r="O180" s="49">
        <v>14.56</v>
      </c>
      <c r="P180" s="49">
        <v>0.307</v>
      </c>
    </row>
    <row r="181" spans="1:16" x14ac:dyDescent="0.3">
      <c r="A181" s="30" t="s">
        <v>706</v>
      </c>
      <c r="B181" s="31" t="s">
        <v>25</v>
      </c>
      <c r="C181" s="31" t="s">
        <v>779</v>
      </c>
      <c r="D181" s="31" t="s">
        <v>780</v>
      </c>
      <c r="E181" s="31">
        <v>25033</v>
      </c>
      <c r="F181" s="31">
        <v>39880</v>
      </c>
      <c r="G181" s="31">
        <v>14847</v>
      </c>
      <c r="H181" s="32">
        <v>0.37229187559999999</v>
      </c>
      <c r="J181" s="49" t="s">
        <v>771</v>
      </c>
      <c r="K181" s="49" t="s">
        <v>706</v>
      </c>
      <c r="L181" s="49" t="s">
        <v>54</v>
      </c>
      <c r="M181" s="49">
        <v>72.09</v>
      </c>
      <c r="N181" s="49">
        <v>36.466999999999999</v>
      </c>
      <c r="O181" s="49">
        <v>35.622999999999998</v>
      </c>
      <c r="P181" s="49">
        <v>0.49409999999999998</v>
      </c>
    </row>
    <row r="182" spans="1:16" x14ac:dyDescent="0.3">
      <c r="A182" s="30" t="s">
        <v>706</v>
      </c>
      <c r="B182" s="31" t="s">
        <v>297</v>
      </c>
      <c r="C182" s="31" t="s">
        <v>781</v>
      </c>
      <c r="D182" s="31" t="s">
        <v>782</v>
      </c>
      <c r="E182" s="31">
        <v>51858</v>
      </c>
      <c r="F182" s="31">
        <v>60480</v>
      </c>
      <c r="G182" s="31">
        <v>8622</v>
      </c>
      <c r="H182" s="32">
        <v>0.1425595238</v>
      </c>
      <c r="J182" s="49" t="s">
        <v>773</v>
      </c>
      <c r="K182" s="49" t="s">
        <v>706</v>
      </c>
      <c r="L182" s="49" t="s">
        <v>71</v>
      </c>
      <c r="M182" s="49">
        <v>53.78</v>
      </c>
      <c r="N182" s="49">
        <v>26.765000000000001</v>
      </c>
      <c r="O182" s="49">
        <v>27.015000000000001</v>
      </c>
      <c r="P182" s="49">
        <v>0.50229999999999997</v>
      </c>
    </row>
    <row r="183" spans="1:16" x14ac:dyDescent="0.3">
      <c r="A183" s="30" t="s">
        <v>706</v>
      </c>
      <c r="B183" s="31" t="s">
        <v>63</v>
      </c>
      <c r="C183" s="31" t="s">
        <v>783</v>
      </c>
      <c r="D183" s="31" t="s">
        <v>784</v>
      </c>
      <c r="E183" s="31">
        <v>19629</v>
      </c>
      <c r="F183" s="31">
        <v>43240</v>
      </c>
      <c r="G183" s="31">
        <v>23611</v>
      </c>
      <c r="H183" s="32">
        <v>0.54604532839999997</v>
      </c>
      <c r="J183" s="49" t="s">
        <v>775</v>
      </c>
      <c r="K183" s="49" t="s">
        <v>706</v>
      </c>
      <c r="L183" s="49" t="s">
        <v>272</v>
      </c>
      <c r="M183" s="49">
        <v>65.150000000000006</v>
      </c>
      <c r="N183" s="49">
        <v>58.274000000000001</v>
      </c>
      <c r="O183" s="49">
        <v>6.8760000000000003</v>
      </c>
      <c r="P183" s="49">
        <v>0.1055</v>
      </c>
    </row>
    <row r="184" spans="1:16" x14ac:dyDescent="0.3">
      <c r="A184" s="30" t="s">
        <v>706</v>
      </c>
      <c r="B184" s="31" t="s">
        <v>238</v>
      </c>
      <c r="C184" s="31" t="s">
        <v>785</v>
      </c>
      <c r="D184" s="31" t="s">
        <v>786</v>
      </c>
      <c r="E184" s="31">
        <v>55418</v>
      </c>
      <c r="F184" s="31">
        <v>59840</v>
      </c>
      <c r="G184" s="31">
        <v>4422</v>
      </c>
      <c r="H184" s="32">
        <v>7.3897058799999998E-2</v>
      </c>
      <c r="J184" s="49" t="s">
        <v>777</v>
      </c>
      <c r="K184" s="49" t="s">
        <v>706</v>
      </c>
      <c r="L184" s="49" t="s">
        <v>93</v>
      </c>
      <c r="M184" s="49">
        <v>58.48</v>
      </c>
      <c r="N184" s="49">
        <v>32.655000000000001</v>
      </c>
      <c r="O184" s="49">
        <v>25.824999999999999</v>
      </c>
      <c r="P184" s="49">
        <v>0.44159999999999999</v>
      </c>
    </row>
    <row r="185" spans="1:16" x14ac:dyDescent="0.3">
      <c r="A185" s="30" t="s">
        <v>706</v>
      </c>
      <c r="B185" s="31" t="s">
        <v>242</v>
      </c>
      <c r="C185" s="31" t="s">
        <v>787</v>
      </c>
      <c r="D185" s="31" t="s">
        <v>788</v>
      </c>
      <c r="E185" s="31">
        <v>43198</v>
      </c>
      <c r="F185" s="31">
        <v>47490</v>
      </c>
      <c r="G185" s="31">
        <v>4292</v>
      </c>
      <c r="H185" s="32">
        <v>9.0376921499999999E-2</v>
      </c>
      <c r="J185" s="49" t="s">
        <v>779</v>
      </c>
      <c r="K185" s="49" t="s">
        <v>706</v>
      </c>
      <c r="L185" s="49" t="s">
        <v>25</v>
      </c>
      <c r="M185" s="49">
        <v>39.89</v>
      </c>
      <c r="N185" s="49">
        <v>25</v>
      </c>
      <c r="O185" s="49">
        <v>14.89</v>
      </c>
      <c r="P185" s="49">
        <v>0.37330000000000002</v>
      </c>
    </row>
    <row r="186" spans="1:16" x14ac:dyDescent="0.3">
      <c r="A186" s="30" t="s">
        <v>706</v>
      </c>
      <c r="B186" s="31" t="s">
        <v>41</v>
      </c>
      <c r="C186" s="31" t="s">
        <v>789</v>
      </c>
      <c r="D186" s="31" t="s">
        <v>790</v>
      </c>
      <c r="E186" s="31">
        <v>49389</v>
      </c>
      <c r="F186" s="31">
        <v>60780</v>
      </c>
      <c r="G186" s="31">
        <v>11391</v>
      </c>
      <c r="H186" s="32">
        <v>0.18741362289999999</v>
      </c>
      <c r="J186" s="49" t="s">
        <v>781</v>
      </c>
      <c r="K186" s="49" t="s">
        <v>706</v>
      </c>
      <c r="L186" s="49" t="s">
        <v>297</v>
      </c>
      <c r="M186" s="49">
        <v>60.48</v>
      </c>
      <c r="N186" s="49">
        <v>51.722000000000001</v>
      </c>
      <c r="O186" s="49">
        <v>8.7579999999999991</v>
      </c>
      <c r="P186" s="49">
        <v>0.14480000000000001</v>
      </c>
    </row>
    <row r="187" spans="1:16" x14ac:dyDescent="0.3">
      <c r="A187" s="30" t="s">
        <v>706</v>
      </c>
      <c r="B187" s="31" t="s">
        <v>239</v>
      </c>
      <c r="C187" s="31" t="s">
        <v>791</v>
      </c>
      <c r="D187" s="31" t="s">
        <v>792</v>
      </c>
      <c r="E187" s="31">
        <v>33672</v>
      </c>
      <c r="F187" s="31">
        <v>36490</v>
      </c>
      <c r="G187" s="31">
        <v>2818</v>
      </c>
      <c r="H187" s="32">
        <v>7.7226637400000006E-2</v>
      </c>
      <c r="J187" s="49" t="s">
        <v>783</v>
      </c>
      <c r="K187" s="49" t="s">
        <v>706</v>
      </c>
      <c r="L187" s="49" t="s">
        <v>63</v>
      </c>
      <c r="M187" s="49">
        <v>43.24</v>
      </c>
      <c r="N187" s="49">
        <v>19.602</v>
      </c>
      <c r="O187" s="49">
        <v>23.638000000000002</v>
      </c>
      <c r="P187" s="49">
        <v>0.54669999999999996</v>
      </c>
    </row>
    <row r="188" spans="1:16" x14ac:dyDescent="0.3">
      <c r="A188" s="30" t="s">
        <v>706</v>
      </c>
      <c r="B188" s="31" t="s">
        <v>44</v>
      </c>
      <c r="C188" s="31" t="s">
        <v>793</v>
      </c>
      <c r="D188" s="31" t="s">
        <v>794</v>
      </c>
      <c r="E188" s="31">
        <v>88118</v>
      </c>
      <c r="F188" s="31">
        <v>115340</v>
      </c>
      <c r="G188" s="31">
        <v>27222</v>
      </c>
      <c r="H188" s="32">
        <v>0.23601525919999999</v>
      </c>
      <c r="J188" s="49" t="s">
        <v>785</v>
      </c>
      <c r="K188" s="49" t="s">
        <v>706</v>
      </c>
      <c r="L188" s="49" t="s">
        <v>238</v>
      </c>
      <c r="M188" s="49">
        <v>59.84</v>
      </c>
      <c r="N188" s="49">
        <v>55.337000000000003</v>
      </c>
      <c r="O188" s="49">
        <v>4.5030000000000001</v>
      </c>
      <c r="P188" s="49">
        <v>7.5300000000000006E-2</v>
      </c>
    </row>
    <row r="189" spans="1:16" x14ac:dyDescent="0.3">
      <c r="A189" s="30" t="s">
        <v>706</v>
      </c>
      <c r="B189" s="31" t="s">
        <v>111</v>
      </c>
      <c r="C189" s="31" t="s">
        <v>795</v>
      </c>
      <c r="D189" s="31" t="s">
        <v>796</v>
      </c>
      <c r="E189" s="31">
        <v>52080</v>
      </c>
      <c r="F189" s="31">
        <v>77640</v>
      </c>
      <c r="G189" s="31">
        <v>25560</v>
      </c>
      <c r="H189" s="32">
        <v>0.32921174650000001</v>
      </c>
      <c r="J189" s="49" t="s">
        <v>787</v>
      </c>
      <c r="K189" s="49" t="s">
        <v>706</v>
      </c>
      <c r="L189" s="49" t="s">
        <v>242</v>
      </c>
      <c r="M189" s="49">
        <v>47.49</v>
      </c>
      <c r="N189" s="49">
        <v>43.098999999999997</v>
      </c>
      <c r="O189" s="49">
        <v>4.391</v>
      </c>
      <c r="P189" s="49">
        <v>9.2499999999999999E-2</v>
      </c>
    </row>
    <row r="190" spans="1:16" x14ac:dyDescent="0.3">
      <c r="A190" s="30" t="s">
        <v>401</v>
      </c>
      <c r="B190" s="31" t="s">
        <v>360</v>
      </c>
      <c r="C190" s="31" t="s">
        <v>797</v>
      </c>
      <c r="D190" s="31" t="s">
        <v>798</v>
      </c>
      <c r="E190" s="31">
        <v>2550</v>
      </c>
      <c r="F190" s="31">
        <v>6850</v>
      </c>
      <c r="G190" s="31">
        <v>4300</v>
      </c>
      <c r="H190" s="32">
        <v>0.62773722629999995</v>
      </c>
      <c r="J190" s="49" t="s">
        <v>789</v>
      </c>
      <c r="K190" s="49" t="s">
        <v>706</v>
      </c>
      <c r="L190" s="49" t="s">
        <v>41</v>
      </c>
      <c r="M190" s="49">
        <v>60.79</v>
      </c>
      <c r="N190" s="49">
        <v>49.280999999999999</v>
      </c>
      <c r="O190" s="49">
        <v>11.509</v>
      </c>
      <c r="P190" s="49">
        <v>0.1893</v>
      </c>
    </row>
    <row r="191" spans="1:16" x14ac:dyDescent="0.3">
      <c r="A191" s="30" t="s">
        <v>401</v>
      </c>
      <c r="B191" s="31" t="s">
        <v>366</v>
      </c>
      <c r="C191" s="31" t="s">
        <v>799</v>
      </c>
      <c r="D191" s="31" t="s">
        <v>800</v>
      </c>
      <c r="E191" s="31">
        <v>79164</v>
      </c>
      <c r="F191" s="31">
        <v>107190</v>
      </c>
      <c r="G191" s="31">
        <v>28026</v>
      </c>
      <c r="H191" s="32">
        <v>0.26146095720000001</v>
      </c>
      <c r="J191" s="49" t="s">
        <v>791</v>
      </c>
      <c r="K191" s="49" t="s">
        <v>706</v>
      </c>
      <c r="L191" s="49" t="s">
        <v>239</v>
      </c>
      <c r="M191" s="49">
        <v>36.49</v>
      </c>
      <c r="N191" s="49">
        <v>33.61</v>
      </c>
      <c r="O191" s="49">
        <v>2.88</v>
      </c>
      <c r="P191" s="49">
        <v>7.8899999999999998E-2</v>
      </c>
    </row>
    <row r="192" spans="1:16" x14ac:dyDescent="0.3">
      <c r="A192" s="30" t="s">
        <v>401</v>
      </c>
      <c r="B192" s="31" t="s">
        <v>371</v>
      </c>
      <c r="C192" s="31" t="s">
        <v>801</v>
      </c>
      <c r="D192" s="31" t="s">
        <v>802</v>
      </c>
      <c r="E192" s="31">
        <v>91987</v>
      </c>
      <c r="F192" s="31">
        <v>111120</v>
      </c>
      <c r="G192" s="31">
        <v>19133</v>
      </c>
      <c r="H192" s="32">
        <v>0.17218322529999999</v>
      </c>
      <c r="J192" s="49" t="s">
        <v>793</v>
      </c>
      <c r="K192" s="49" t="s">
        <v>706</v>
      </c>
      <c r="L192" s="49" t="s">
        <v>44</v>
      </c>
      <c r="M192" s="49">
        <v>115.34</v>
      </c>
      <c r="N192" s="49">
        <v>87.974999999999994</v>
      </c>
      <c r="O192" s="49">
        <v>27.364999999999998</v>
      </c>
      <c r="P192" s="49">
        <v>0.23730000000000001</v>
      </c>
    </row>
    <row r="193" spans="1:16" x14ac:dyDescent="0.3">
      <c r="A193" s="30" t="s">
        <v>401</v>
      </c>
      <c r="B193" s="31" t="s">
        <v>372</v>
      </c>
      <c r="C193" s="31" t="s">
        <v>803</v>
      </c>
      <c r="D193" s="31" t="s">
        <v>804</v>
      </c>
      <c r="E193" s="31">
        <v>75016</v>
      </c>
      <c r="F193" s="31">
        <v>86460</v>
      </c>
      <c r="G193" s="31">
        <v>11444</v>
      </c>
      <c r="H193" s="32">
        <v>0.13236178579999999</v>
      </c>
      <c r="J193" s="49" t="s">
        <v>795</v>
      </c>
      <c r="K193" s="49" t="s">
        <v>706</v>
      </c>
      <c r="L193" s="49" t="s">
        <v>111</v>
      </c>
      <c r="M193" s="49">
        <v>77.64</v>
      </c>
      <c r="N193" s="49">
        <v>51.914999999999999</v>
      </c>
      <c r="O193" s="49">
        <v>25.725000000000001</v>
      </c>
      <c r="P193" s="49">
        <v>0.33129999999999998</v>
      </c>
    </row>
    <row r="194" spans="1:16" x14ac:dyDescent="0.3">
      <c r="A194" s="30" t="s">
        <v>401</v>
      </c>
      <c r="B194" s="31" t="s">
        <v>373</v>
      </c>
      <c r="C194" s="31" t="s">
        <v>805</v>
      </c>
      <c r="D194" s="31" t="s">
        <v>806</v>
      </c>
      <c r="E194" s="31">
        <v>96833</v>
      </c>
      <c r="F194" s="31">
        <v>107320</v>
      </c>
      <c r="G194" s="31">
        <v>10487</v>
      </c>
      <c r="H194" s="32">
        <v>9.77171077E-2</v>
      </c>
      <c r="J194" s="49" t="s">
        <v>797</v>
      </c>
      <c r="K194" s="49" t="s">
        <v>401</v>
      </c>
      <c r="L194" s="49" t="s">
        <v>360</v>
      </c>
      <c r="M194" s="49">
        <v>6.85</v>
      </c>
      <c r="N194" s="49">
        <v>2.39</v>
      </c>
      <c r="O194" s="49">
        <v>4.46</v>
      </c>
      <c r="P194" s="49">
        <v>0.65110000000000001</v>
      </c>
    </row>
    <row r="195" spans="1:16" x14ac:dyDescent="0.3">
      <c r="A195" s="30" t="s">
        <v>401</v>
      </c>
      <c r="B195" s="31" t="s">
        <v>378</v>
      </c>
      <c r="C195" s="31" t="s">
        <v>807</v>
      </c>
      <c r="D195" s="31" t="s">
        <v>808</v>
      </c>
      <c r="E195" s="31">
        <v>87693</v>
      </c>
      <c r="F195" s="31">
        <v>106130</v>
      </c>
      <c r="G195" s="31">
        <v>18437</v>
      </c>
      <c r="H195" s="32">
        <v>0.1737209083</v>
      </c>
      <c r="J195" s="49" t="s">
        <v>799</v>
      </c>
      <c r="K195" s="49" t="s">
        <v>401</v>
      </c>
      <c r="L195" s="49" t="s">
        <v>366</v>
      </c>
      <c r="M195" s="49">
        <v>107.19</v>
      </c>
      <c r="N195" s="49">
        <v>78.682000000000002</v>
      </c>
      <c r="O195" s="49">
        <v>28.507999999999999</v>
      </c>
      <c r="P195" s="49">
        <v>0.26600000000000001</v>
      </c>
    </row>
    <row r="196" spans="1:16" x14ac:dyDescent="0.3">
      <c r="A196" s="30" t="s">
        <v>401</v>
      </c>
      <c r="B196" s="31" t="s">
        <v>379</v>
      </c>
      <c r="C196" s="31" t="s">
        <v>809</v>
      </c>
      <c r="D196" s="31" t="s">
        <v>810</v>
      </c>
      <c r="E196" s="31">
        <v>69952</v>
      </c>
      <c r="F196" s="31">
        <v>88530</v>
      </c>
      <c r="G196" s="31">
        <v>18578</v>
      </c>
      <c r="H196" s="32">
        <v>0.2098497684</v>
      </c>
      <c r="J196" s="49" t="s">
        <v>801</v>
      </c>
      <c r="K196" s="49" t="s">
        <v>401</v>
      </c>
      <c r="L196" s="49" t="s">
        <v>371</v>
      </c>
      <c r="M196" s="49">
        <v>111.12</v>
      </c>
      <c r="N196" s="49">
        <v>91.704999999999998</v>
      </c>
      <c r="O196" s="49">
        <v>19.414999999999999</v>
      </c>
      <c r="P196" s="49">
        <v>0.17469999999999999</v>
      </c>
    </row>
    <row r="197" spans="1:16" x14ac:dyDescent="0.3">
      <c r="A197" s="30" t="s">
        <v>401</v>
      </c>
      <c r="B197" s="31" t="s">
        <v>381</v>
      </c>
      <c r="C197" s="31" t="s">
        <v>811</v>
      </c>
      <c r="D197" s="31" t="s">
        <v>812</v>
      </c>
      <c r="E197" s="31">
        <v>120324</v>
      </c>
      <c r="F197" s="31">
        <v>139250</v>
      </c>
      <c r="G197" s="31">
        <v>18926</v>
      </c>
      <c r="H197" s="32">
        <v>0.1359138241</v>
      </c>
      <c r="J197" s="49" t="s">
        <v>803</v>
      </c>
      <c r="K197" s="49" t="s">
        <v>401</v>
      </c>
      <c r="L197" s="49" t="s">
        <v>372</v>
      </c>
      <c r="M197" s="49">
        <v>86.46</v>
      </c>
      <c r="N197" s="49">
        <v>74.828999999999994</v>
      </c>
      <c r="O197" s="49">
        <v>11.631</v>
      </c>
      <c r="P197" s="49">
        <v>0.13450000000000001</v>
      </c>
    </row>
    <row r="198" spans="1:16" x14ac:dyDescent="0.3">
      <c r="A198" s="30" t="s">
        <v>401</v>
      </c>
      <c r="B198" s="31" t="s">
        <v>382</v>
      </c>
      <c r="C198" s="31" t="s">
        <v>813</v>
      </c>
      <c r="D198" s="31" t="s">
        <v>814</v>
      </c>
      <c r="E198" s="31">
        <v>110052</v>
      </c>
      <c r="F198" s="31">
        <v>124160</v>
      </c>
      <c r="G198" s="31">
        <v>14108</v>
      </c>
      <c r="H198" s="32">
        <v>0.1136275773</v>
      </c>
      <c r="J198" s="49" t="s">
        <v>805</v>
      </c>
      <c r="K198" s="49" t="s">
        <v>401</v>
      </c>
      <c r="L198" s="49" t="s">
        <v>373</v>
      </c>
      <c r="M198" s="49">
        <v>107.33</v>
      </c>
      <c r="N198" s="49">
        <v>96.5</v>
      </c>
      <c r="O198" s="49">
        <v>10.83</v>
      </c>
      <c r="P198" s="49">
        <v>0.1009</v>
      </c>
    </row>
    <row r="199" spans="1:16" x14ac:dyDescent="0.3">
      <c r="A199" s="30" t="s">
        <v>401</v>
      </c>
      <c r="B199" s="31" t="s">
        <v>384</v>
      </c>
      <c r="C199" s="31" t="s">
        <v>815</v>
      </c>
      <c r="D199" s="31" t="s">
        <v>816</v>
      </c>
      <c r="E199" s="31">
        <v>93425</v>
      </c>
      <c r="F199" s="31">
        <v>110930</v>
      </c>
      <c r="G199" s="31">
        <v>17505</v>
      </c>
      <c r="H199" s="32">
        <v>0.15780221759999999</v>
      </c>
      <c r="J199" s="49" t="s">
        <v>807</v>
      </c>
      <c r="K199" s="49" t="s">
        <v>401</v>
      </c>
      <c r="L199" s="49" t="s">
        <v>378</v>
      </c>
      <c r="M199" s="49">
        <v>106.13</v>
      </c>
      <c r="N199" s="49">
        <v>87.290999999999997</v>
      </c>
      <c r="O199" s="49">
        <v>18.838999999999999</v>
      </c>
      <c r="P199" s="49">
        <v>0.17749999999999999</v>
      </c>
    </row>
    <row r="200" spans="1:16" x14ac:dyDescent="0.3">
      <c r="A200" s="30" t="s">
        <v>401</v>
      </c>
      <c r="B200" s="31" t="s">
        <v>387</v>
      </c>
      <c r="C200" s="31" t="s">
        <v>817</v>
      </c>
      <c r="D200" s="31" t="s">
        <v>818</v>
      </c>
      <c r="E200" s="31">
        <v>102288</v>
      </c>
      <c r="F200" s="31">
        <v>134410</v>
      </c>
      <c r="G200" s="31">
        <v>32122</v>
      </c>
      <c r="H200" s="32">
        <v>0.23898519460000001</v>
      </c>
      <c r="J200" s="49" t="s">
        <v>809</v>
      </c>
      <c r="K200" s="49" t="s">
        <v>401</v>
      </c>
      <c r="L200" s="49" t="s">
        <v>379</v>
      </c>
      <c r="M200" s="49">
        <v>88.53</v>
      </c>
      <c r="N200" s="49">
        <v>69.554000000000002</v>
      </c>
      <c r="O200" s="49">
        <v>18.975999999999999</v>
      </c>
      <c r="P200" s="49">
        <v>0.21429999999999999</v>
      </c>
    </row>
    <row r="201" spans="1:16" x14ac:dyDescent="0.3">
      <c r="A201" s="30" t="s">
        <v>401</v>
      </c>
      <c r="B201" s="31" t="s">
        <v>389</v>
      </c>
      <c r="C201" s="31" t="s">
        <v>819</v>
      </c>
      <c r="D201" s="31" t="s">
        <v>820</v>
      </c>
      <c r="E201" s="31">
        <v>77221</v>
      </c>
      <c r="F201" s="31">
        <v>122330</v>
      </c>
      <c r="G201" s="31">
        <v>45109</v>
      </c>
      <c r="H201" s="32">
        <v>0.36874846729999999</v>
      </c>
      <c r="J201" s="49" t="s">
        <v>811</v>
      </c>
      <c r="K201" s="49" t="s">
        <v>401</v>
      </c>
      <c r="L201" s="49" t="s">
        <v>381</v>
      </c>
      <c r="M201" s="49">
        <v>139.25</v>
      </c>
      <c r="N201" s="49">
        <v>120.045</v>
      </c>
      <c r="O201" s="49">
        <v>19.204999999999998</v>
      </c>
      <c r="P201" s="49">
        <v>0.13789999999999999</v>
      </c>
    </row>
    <row r="202" spans="1:16" x14ac:dyDescent="0.3">
      <c r="A202" s="30" t="s">
        <v>401</v>
      </c>
      <c r="B202" s="31" t="s">
        <v>391</v>
      </c>
      <c r="C202" s="31" t="s">
        <v>821</v>
      </c>
      <c r="D202" s="31" t="s">
        <v>822</v>
      </c>
      <c r="E202" s="31">
        <v>120408</v>
      </c>
      <c r="F202" s="31">
        <v>140850</v>
      </c>
      <c r="G202" s="31">
        <v>20442</v>
      </c>
      <c r="H202" s="32">
        <v>0.1451331203</v>
      </c>
      <c r="J202" s="49" t="s">
        <v>813</v>
      </c>
      <c r="K202" s="49" t="s">
        <v>401</v>
      </c>
      <c r="L202" s="49" t="s">
        <v>382</v>
      </c>
      <c r="M202" s="49">
        <v>124.16</v>
      </c>
      <c r="N202" s="49">
        <v>109.81100000000001</v>
      </c>
      <c r="O202" s="49">
        <v>14.349</v>
      </c>
      <c r="P202" s="49">
        <v>0.11559999999999999</v>
      </c>
    </row>
    <row r="203" spans="1:16" x14ac:dyDescent="0.3">
      <c r="A203" s="30" t="s">
        <v>401</v>
      </c>
      <c r="B203" s="31" t="s">
        <v>392</v>
      </c>
      <c r="C203" s="31" t="s">
        <v>823</v>
      </c>
      <c r="D203" s="31" t="s">
        <v>824</v>
      </c>
      <c r="E203" s="31">
        <v>88266</v>
      </c>
      <c r="F203" s="31">
        <v>124400</v>
      </c>
      <c r="G203" s="31">
        <v>36134</v>
      </c>
      <c r="H203" s="32">
        <v>0.29046623789999998</v>
      </c>
      <c r="J203" s="49" t="s">
        <v>815</v>
      </c>
      <c r="K203" s="49" t="s">
        <v>401</v>
      </c>
      <c r="L203" s="49" t="s">
        <v>384</v>
      </c>
      <c r="M203" s="49">
        <v>110.93</v>
      </c>
      <c r="N203" s="49">
        <v>93.204999999999998</v>
      </c>
      <c r="O203" s="49">
        <v>17.725000000000001</v>
      </c>
      <c r="P203" s="49">
        <v>0.1598</v>
      </c>
    </row>
    <row r="204" spans="1:16" x14ac:dyDescent="0.3">
      <c r="A204" s="30" t="s">
        <v>402</v>
      </c>
      <c r="B204" s="31" t="s">
        <v>361</v>
      </c>
      <c r="C204" s="31" t="s">
        <v>825</v>
      </c>
      <c r="D204" s="31" t="s">
        <v>826</v>
      </c>
      <c r="E204" s="31">
        <v>66402</v>
      </c>
      <c r="F204" s="31">
        <v>74350</v>
      </c>
      <c r="G204" s="31">
        <v>7948</v>
      </c>
      <c r="H204" s="32">
        <v>0.1068997983</v>
      </c>
      <c r="J204" s="49" t="s">
        <v>817</v>
      </c>
      <c r="K204" s="49" t="s">
        <v>401</v>
      </c>
      <c r="L204" s="49" t="s">
        <v>387</v>
      </c>
      <c r="M204" s="49">
        <v>134.41</v>
      </c>
      <c r="N204" s="49">
        <v>101.95</v>
      </c>
      <c r="O204" s="49">
        <v>32.46</v>
      </c>
      <c r="P204" s="49">
        <v>0.24149999999999999</v>
      </c>
    </row>
    <row r="205" spans="1:16" x14ac:dyDescent="0.3">
      <c r="A205" s="30" t="s">
        <v>402</v>
      </c>
      <c r="B205" s="31" t="s">
        <v>362</v>
      </c>
      <c r="C205" s="31" t="s">
        <v>827</v>
      </c>
      <c r="D205" s="31" t="s">
        <v>828</v>
      </c>
      <c r="E205" s="31">
        <v>128521</v>
      </c>
      <c r="F205" s="31">
        <v>146080</v>
      </c>
      <c r="G205" s="31">
        <v>17559</v>
      </c>
      <c r="H205" s="32">
        <v>0.1202012596</v>
      </c>
      <c r="J205" s="49" t="s">
        <v>819</v>
      </c>
      <c r="K205" s="49" t="s">
        <v>401</v>
      </c>
      <c r="L205" s="49" t="s">
        <v>389</v>
      </c>
      <c r="M205" s="49">
        <v>122.33</v>
      </c>
      <c r="N205" s="49">
        <v>76.88</v>
      </c>
      <c r="O205" s="49">
        <v>45.45</v>
      </c>
      <c r="P205" s="49">
        <v>0.3715</v>
      </c>
    </row>
    <row r="206" spans="1:16" x14ac:dyDescent="0.3">
      <c r="A206" s="30" t="s">
        <v>402</v>
      </c>
      <c r="B206" s="31" t="s">
        <v>363</v>
      </c>
      <c r="C206" s="31" t="s">
        <v>829</v>
      </c>
      <c r="D206" s="31" t="s">
        <v>830</v>
      </c>
      <c r="E206" s="31">
        <v>90246</v>
      </c>
      <c r="F206" s="31">
        <v>97200</v>
      </c>
      <c r="G206" s="31">
        <v>6954</v>
      </c>
      <c r="H206" s="32">
        <v>7.1543209900000002E-2</v>
      </c>
      <c r="J206" s="49" t="s">
        <v>821</v>
      </c>
      <c r="K206" s="49" t="s">
        <v>401</v>
      </c>
      <c r="L206" s="49" t="s">
        <v>391</v>
      </c>
      <c r="M206" s="49">
        <v>140.86000000000001</v>
      </c>
      <c r="N206" s="49">
        <v>120.14100000000001</v>
      </c>
      <c r="O206" s="49">
        <v>20.719000000000001</v>
      </c>
      <c r="P206" s="49">
        <v>0.14710000000000001</v>
      </c>
    </row>
    <row r="207" spans="1:16" x14ac:dyDescent="0.3">
      <c r="A207" s="30" t="s">
        <v>402</v>
      </c>
      <c r="B207" s="31" t="s">
        <v>364</v>
      </c>
      <c r="C207" s="31" t="s">
        <v>831</v>
      </c>
      <c r="D207" s="31" t="s">
        <v>832</v>
      </c>
      <c r="E207" s="31">
        <v>103210</v>
      </c>
      <c r="F207" s="31">
        <v>117730</v>
      </c>
      <c r="G207" s="31">
        <v>14520</v>
      </c>
      <c r="H207" s="32">
        <v>0.1233330502</v>
      </c>
      <c r="J207" s="49" t="s">
        <v>823</v>
      </c>
      <c r="K207" s="49" t="s">
        <v>401</v>
      </c>
      <c r="L207" s="49" t="s">
        <v>392</v>
      </c>
      <c r="M207" s="49">
        <v>124.41</v>
      </c>
      <c r="N207" s="49">
        <v>87.227000000000004</v>
      </c>
      <c r="O207" s="49">
        <v>37.183</v>
      </c>
      <c r="P207" s="49">
        <v>0.2989</v>
      </c>
    </row>
    <row r="208" spans="1:16" x14ac:dyDescent="0.3">
      <c r="A208" s="30" t="s">
        <v>402</v>
      </c>
      <c r="B208" s="31" t="s">
        <v>365</v>
      </c>
      <c r="C208" s="31" t="s">
        <v>833</v>
      </c>
      <c r="D208" s="31" t="s">
        <v>834</v>
      </c>
      <c r="E208" s="31">
        <v>130787</v>
      </c>
      <c r="F208" s="31">
        <v>138570</v>
      </c>
      <c r="G208" s="31">
        <v>7783</v>
      </c>
      <c r="H208" s="32">
        <v>5.6166558399999997E-2</v>
      </c>
      <c r="J208" s="49" t="s">
        <v>825</v>
      </c>
      <c r="K208" s="49" t="s">
        <v>402</v>
      </c>
      <c r="L208" s="49" t="s">
        <v>361</v>
      </c>
      <c r="M208" s="49">
        <v>74.349999999999994</v>
      </c>
      <c r="N208" s="49">
        <v>66.254000000000005</v>
      </c>
      <c r="O208" s="49">
        <v>8.0960000000000001</v>
      </c>
      <c r="P208" s="49">
        <v>0.1089</v>
      </c>
    </row>
    <row r="209" spans="1:16" x14ac:dyDescent="0.3">
      <c r="A209" s="30" t="s">
        <v>402</v>
      </c>
      <c r="B209" s="31" t="s">
        <v>367</v>
      </c>
      <c r="C209" s="31" t="s">
        <v>835</v>
      </c>
      <c r="D209" s="31" t="s">
        <v>836</v>
      </c>
      <c r="E209" s="31">
        <v>139630</v>
      </c>
      <c r="F209" s="31">
        <v>152880</v>
      </c>
      <c r="G209" s="31">
        <v>13250</v>
      </c>
      <c r="H209" s="32">
        <v>8.6669283099999994E-2</v>
      </c>
      <c r="J209" s="49" t="s">
        <v>827</v>
      </c>
      <c r="K209" s="49" t="s">
        <v>402</v>
      </c>
      <c r="L209" s="49" t="s">
        <v>362</v>
      </c>
      <c r="M209" s="49">
        <v>146.09</v>
      </c>
      <c r="N209" s="49">
        <v>128.26400000000001</v>
      </c>
      <c r="O209" s="49">
        <v>17.826000000000001</v>
      </c>
      <c r="P209" s="49">
        <v>0.122</v>
      </c>
    </row>
    <row r="210" spans="1:16" x14ac:dyDescent="0.3">
      <c r="A210" s="30" t="s">
        <v>402</v>
      </c>
      <c r="B210" s="31" t="s">
        <v>368</v>
      </c>
      <c r="C210" s="31" t="s">
        <v>837</v>
      </c>
      <c r="D210" s="31" t="s">
        <v>838</v>
      </c>
      <c r="E210" s="31">
        <v>118802</v>
      </c>
      <c r="F210" s="31">
        <v>133240</v>
      </c>
      <c r="G210" s="31">
        <v>14438</v>
      </c>
      <c r="H210" s="32">
        <v>0.1083608526</v>
      </c>
      <c r="J210" s="49" t="s">
        <v>829</v>
      </c>
      <c r="K210" s="49" t="s">
        <v>402</v>
      </c>
      <c r="L210" s="49" t="s">
        <v>363</v>
      </c>
      <c r="M210" s="49">
        <v>97.2</v>
      </c>
      <c r="N210" s="49">
        <v>90.046999999999997</v>
      </c>
      <c r="O210" s="49">
        <v>7.1529999999999996</v>
      </c>
      <c r="P210" s="49">
        <v>7.3599999999999999E-2</v>
      </c>
    </row>
    <row r="211" spans="1:16" x14ac:dyDescent="0.3">
      <c r="A211" s="30" t="s">
        <v>402</v>
      </c>
      <c r="B211" s="31" t="s">
        <v>369</v>
      </c>
      <c r="C211" s="31" t="s">
        <v>839</v>
      </c>
      <c r="D211" s="31" t="s">
        <v>840</v>
      </c>
      <c r="E211" s="31">
        <v>108502</v>
      </c>
      <c r="F211" s="31">
        <v>123520</v>
      </c>
      <c r="G211" s="31">
        <v>15018</v>
      </c>
      <c r="H211" s="32">
        <v>0.1215835492</v>
      </c>
      <c r="J211" s="49" t="s">
        <v>831</v>
      </c>
      <c r="K211" s="49" t="s">
        <v>402</v>
      </c>
      <c r="L211" s="49" t="s">
        <v>364</v>
      </c>
      <c r="M211" s="49">
        <v>117.75</v>
      </c>
      <c r="N211" s="49">
        <v>102.895</v>
      </c>
      <c r="O211" s="49">
        <v>14.855</v>
      </c>
      <c r="P211" s="49">
        <v>0.12620000000000001</v>
      </c>
    </row>
    <row r="212" spans="1:16" x14ac:dyDescent="0.3">
      <c r="A212" s="30" t="s">
        <v>402</v>
      </c>
      <c r="B212" s="31" t="s">
        <v>370</v>
      </c>
      <c r="C212" s="31" t="s">
        <v>841</v>
      </c>
      <c r="D212" s="31" t="s">
        <v>842</v>
      </c>
      <c r="E212" s="31">
        <v>93101</v>
      </c>
      <c r="F212" s="31">
        <v>111240</v>
      </c>
      <c r="G212" s="31">
        <v>18139</v>
      </c>
      <c r="H212" s="32">
        <v>0.16306184830000001</v>
      </c>
      <c r="J212" s="49" t="s">
        <v>833</v>
      </c>
      <c r="K212" s="49" t="s">
        <v>402</v>
      </c>
      <c r="L212" s="49" t="s">
        <v>365</v>
      </c>
      <c r="M212" s="49">
        <v>138.57</v>
      </c>
      <c r="N212" s="49">
        <v>130.57499999999999</v>
      </c>
      <c r="O212" s="49">
        <v>7.9950000000000001</v>
      </c>
      <c r="P212" s="49">
        <v>5.7700000000000001E-2</v>
      </c>
    </row>
    <row r="213" spans="1:16" x14ac:dyDescent="0.3">
      <c r="A213" s="30" t="s">
        <v>402</v>
      </c>
      <c r="B213" s="31" t="s">
        <v>374</v>
      </c>
      <c r="C213" s="31" t="s">
        <v>843</v>
      </c>
      <c r="D213" s="31" t="s">
        <v>844</v>
      </c>
      <c r="E213" s="31">
        <v>83434</v>
      </c>
      <c r="F213" s="31">
        <v>89730</v>
      </c>
      <c r="G213" s="31">
        <v>6296</v>
      </c>
      <c r="H213" s="32">
        <v>7.0166053699999995E-2</v>
      </c>
      <c r="J213" s="49" t="s">
        <v>835</v>
      </c>
      <c r="K213" s="49" t="s">
        <v>402</v>
      </c>
      <c r="L213" s="49" t="s">
        <v>367</v>
      </c>
      <c r="M213" s="49">
        <v>152.88999999999999</v>
      </c>
      <c r="N213" s="49">
        <v>139.327</v>
      </c>
      <c r="O213" s="49">
        <v>13.563000000000001</v>
      </c>
      <c r="P213" s="49">
        <v>8.8700000000000001E-2</v>
      </c>
    </row>
    <row r="214" spans="1:16" x14ac:dyDescent="0.3">
      <c r="A214" s="30" t="s">
        <v>402</v>
      </c>
      <c r="B214" s="31" t="s">
        <v>375</v>
      </c>
      <c r="C214" s="31" t="s">
        <v>845</v>
      </c>
      <c r="D214" s="31" t="s">
        <v>846</v>
      </c>
      <c r="E214" s="31">
        <v>97339</v>
      </c>
      <c r="F214" s="31">
        <v>103940</v>
      </c>
      <c r="G214" s="31">
        <v>6601</v>
      </c>
      <c r="H214" s="32">
        <v>6.3507793000000007E-2</v>
      </c>
      <c r="J214" s="49" t="s">
        <v>837</v>
      </c>
      <c r="K214" s="49" t="s">
        <v>402</v>
      </c>
      <c r="L214" s="49" t="s">
        <v>368</v>
      </c>
      <c r="M214" s="49">
        <v>133.24</v>
      </c>
      <c r="N214" s="49">
        <v>118.42</v>
      </c>
      <c r="O214" s="49">
        <v>14.82</v>
      </c>
      <c r="P214" s="49">
        <v>0.11119999999999999</v>
      </c>
    </row>
    <row r="215" spans="1:16" x14ac:dyDescent="0.3">
      <c r="A215" s="30" t="s">
        <v>402</v>
      </c>
      <c r="B215" s="31" t="s">
        <v>376</v>
      </c>
      <c r="C215" s="31" t="s">
        <v>847</v>
      </c>
      <c r="D215" s="31" t="s">
        <v>848</v>
      </c>
      <c r="E215" s="31">
        <v>98790</v>
      </c>
      <c r="F215" s="31">
        <v>109480</v>
      </c>
      <c r="G215" s="31">
        <v>10690</v>
      </c>
      <c r="H215" s="32">
        <v>9.7643405200000005E-2</v>
      </c>
      <c r="J215" s="49" t="s">
        <v>839</v>
      </c>
      <c r="K215" s="49" t="s">
        <v>402</v>
      </c>
      <c r="L215" s="49" t="s">
        <v>369</v>
      </c>
      <c r="M215" s="49">
        <v>123.53</v>
      </c>
      <c r="N215" s="49">
        <v>108.23699999999999</v>
      </c>
      <c r="O215" s="49">
        <v>15.292999999999999</v>
      </c>
      <c r="P215" s="49">
        <v>0.12379999999999999</v>
      </c>
    </row>
    <row r="216" spans="1:16" x14ac:dyDescent="0.3">
      <c r="A216" s="30" t="s">
        <v>402</v>
      </c>
      <c r="B216" s="31" t="s">
        <v>377</v>
      </c>
      <c r="C216" s="31" t="s">
        <v>849</v>
      </c>
      <c r="D216" s="31" t="s">
        <v>850</v>
      </c>
      <c r="E216" s="31">
        <v>84470</v>
      </c>
      <c r="F216" s="31">
        <v>100380</v>
      </c>
      <c r="G216" s="31">
        <v>15910</v>
      </c>
      <c r="H216" s="32">
        <v>0.15849770869999999</v>
      </c>
      <c r="J216" s="49" t="s">
        <v>841</v>
      </c>
      <c r="K216" s="49" t="s">
        <v>402</v>
      </c>
      <c r="L216" s="49" t="s">
        <v>370</v>
      </c>
      <c r="M216" s="49">
        <v>111.3</v>
      </c>
      <c r="N216" s="49">
        <v>92.921000000000006</v>
      </c>
      <c r="O216" s="49">
        <v>18.379000000000001</v>
      </c>
      <c r="P216" s="49">
        <v>0.1651</v>
      </c>
    </row>
    <row r="217" spans="1:16" x14ac:dyDescent="0.3">
      <c r="A217" s="30" t="s">
        <v>402</v>
      </c>
      <c r="B217" s="31" t="s">
        <v>380</v>
      </c>
      <c r="C217" s="31" t="s">
        <v>851</v>
      </c>
      <c r="D217" s="31" t="s">
        <v>852</v>
      </c>
      <c r="E217" s="31">
        <v>60261</v>
      </c>
      <c r="F217" s="31">
        <v>66290</v>
      </c>
      <c r="G217" s="31">
        <v>6029</v>
      </c>
      <c r="H217" s="32">
        <v>9.09488611E-2</v>
      </c>
      <c r="J217" s="49" t="s">
        <v>843</v>
      </c>
      <c r="K217" s="49" t="s">
        <v>402</v>
      </c>
      <c r="L217" s="49" t="s">
        <v>374</v>
      </c>
      <c r="M217" s="49">
        <v>89.74</v>
      </c>
      <c r="N217" s="49">
        <v>83.29</v>
      </c>
      <c r="O217" s="49">
        <v>6.45</v>
      </c>
      <c r="P217" s="49">
        <v>7.1900000000000006E-2</v>
      </c>
    </row>
    <row r="218" spans="1:16" x14ac:dyDescent="0.3">
      <c r="A218" s="30" t="s">
        <v>402</v>
      </c>
      <c r="B218" s="31" t="s">
        <v>383</v>
      </c>
      <c r="C218" s="31" t="s">
        <v>853</v>
      </c>
      <c r="D218" s="31" t="s">
        <v>854</v>
      </c>
      <c r="E218" s="31">
        <v>76742</v>
      </c>
      <c r="F218" s="31">
        <v>83510</v>
      </c>
      <c r="G218" s="31">
        <v>6768</v>
      </c>
      <c r="H218" s="32">
        <v>8.1044186300000001E-2</v>
      </c>
      <c r="J218" s="49" t="s">
        <v>845</v>
      </c>
      <c r="K218" s="49" t="s">
        <v>402</v>
      </c>
      <c r="L218" s="49" t="s">
        <v>375</v>
      </c>
      <c r="M218" s="49">
        <v>103.94</v>
      </c>
      <c r="N218" s="49">
        <v>97.201999999999998</v>
      </c>
      <c r="O218" s="49">
        <v>6.7380000000000004</v>
      </c>
      <c r="P218" s="49">
        <v>6.4799999999999996E-2</v>
      </c>
    </row>
    <row r="219" spans="1:16" x14ac:dyDescent="0.3">
      <c r="A219" s="30" t="s">
        <v>402</v>
      </c>
      <c r="B219" s="31" t="s">
        <v>385</v>
      </c>
      <c r="C219" s="31" t="s">
        <v>855</v>
      </c>
      <c r="D219" s="31" t="s">
        <v>856</v>
      </c>
      <c r="E219" s="31">
        <v>94470</v>
      </c>
      <c r="F219" s="31">
        <v>102610</v>
      </c>
      <c r="G219" s="31">
        <v>8140</v>
      </c>
      <c r="H219" s="32">
        <v>7.9329499999999997E-2</v>
      </c>
      <c r="J219" s="49" t="s">
        <v>847</v>
      </c>
      <c r="K219" s="49" t="s">
        <v>402</v>
      </c>
      <c r="L219" s="49" t="s">
        <v>376</v>
      </c>
      <c r="M219" s="49">
        <v>109.48</v>
      </c>
      <c r="N219" s="49">
        <v>98.516000000000005</v>
      </c>
      <c r="O219" s="49">
        <v>10.964</v>
      </c>
      <c r="P219" s="49">
        <v>0.10009999999999999</v>
      </c>
    </row>
    <row r="220" spans="1:16" x14ac:dyDescent="0.3">
      <c r="A220" s="30" t="s">
        <v>402</v>
      </c>
      <c r="B220" s="31" t="s">
        <v>386</v>
      </c>
      <c r="C220" s="31" t="s">
        <v>857</v>
      </c>
      <c r="D220" s="31" t="s">
        <v>858</v>
      </c>
      <c r="E220" s="31">
        <v>78375</v>
      </c>
      <c r="F220" s="31">
        <v>83540</v>
      </c>
      <c r="G220" s="31">
        <v>5165</v>
      </c>
      <c r="H220" s="32">
        <v>6.1826669899999999E-2</v>
      </c>
      <c r="J220" s="49" t="s">
        <v>849</v>
      </c>
      <c r="K220" s="49" t="s">
        <v>402</v>
      </c>
      <c r="L220" s="49" t="s">
        <v>377</v>
      </c>
      <c r="M220" s="49">
        <v>100.38</v>
      </c>
      <c r="N220" s="49">
        <v>84.215000000000003</v>
      </c>
      <c r="O220" s="49">
        <v>16.164999999999999</v>
      </c>
      <c r="P220" s="49">
        <v>0.161</v>
      </c>
    </row>
    <row r="221" spans="1:16" x14ac:dyDescent="0.3">
      <c r="A221" s="30" t="s">
        <v>402</v>
      </c>
      <c r="B221" s="31" t="s">
        <v>388</v>
      </c>
      <c r="C221" s="31" t="s">
        <v>859</v>
      </c>
      <c r="D221" s="31" t="s">
        <v>860</v>
      </c>
      <c r="E221" s="31">
        <v>72068</v>
      </c>
      <c r="F221" s="31">
        <v>81620</v>
      </c>
      <c r="G221" s="31">
        <v>9552</v>
      </c>
      <c r="H221" s="32">
        <v>0.11703013969999999</v>
      </c>
      <c r="J221" s="49" t="s">
        <v>851</v>
      </c>
      <c r="K221" s="49" t="s">
        <v>402</v>
      </c>
      <c r="L221" s="49" t="s">
        <v>380</v>
      </c>
      <c r="M221" s="49">
        <v>66.290000000000006</v>
      </c>
      <c r="N221" s="49">
        <v>60.119</v>
      </c>
      <c r="O221" s="49">
        <v>6.1710000000000003</v>
      </c>
      <c r="P221" s="49">
        <v>9.3100000000000002E-2</v>
      </c>
    </row>
    <row r="222" spans="1:16" x14ac:dyDescent="0.3">
      <c r="A222" s="30" t="s">
        <v>402</v>
      </c>
      <c r="B222" s="31" t="s">
        <v>390</v>
      </c>
      <c r="C222" s="31" t="s">
        <v>861</v>
      </c>
      <c r="D222" s="31" t="s">
        <v>862</v>
      </c>
      <c r="E222" s="31">
        <v>93413</v>
      </c>
      <c r="F222" s="31">
        <v>102360</v>
      </c>
      <c r="G222" s="31">
        <v>8947</v>
      </c>
      <c r="H222" s="32">
        <v>8.7407190300000007E-2</v>
      </c>
      <c r="J222" s="49" t="s">
        <v>853</v>
      </c>
      <c r="K222" s="49" t="s">
        <v>402</v>
      </c>
      <c r="L222" s="49" t="s">
        <v>383</v>
      </c>
      <c r="M222" s="49">
        <v>83.51</v>
      </c>
      <c r="N222" s="49">
        <v>76.564999999999998</v>
      </c>
      <c r="O222" s="49">
        <v>6.9450000000000003</v>
      </c>
      <c r="P222" s="49">
        <v>8.3199999999999996E-2</v>
      </c>
    </row>
    <row r="223" spans="1:16" x14ac:dyDescent="0.3">
      <c r="A223" s="30" t="s">
        <v>863</v>
      </c>
      <c r="B223" s="31" t="s">
        <v>171</v>
      </c>
      <c r="C223" s="31" t="s">
        <v>864</v>
      </c>
      <c r="D223" s="31" t="s">
        <v>865</v>
      </c>
      <c r="E223" s="31">
        <v>106162</v>
      </c>
      <c r="F223" s="31">
        <v>113650</v>
      </c>
      <c r="G223" s="31">
        <v>7488</v>
      </c>
      <c r="H223" s="32">
        <v>6.5886493599999998E-2</v>
      </c>
      <c r="J223" s="49" t="s">
        <v>855</v>
      </c>
      <c r="K223" s="49" t="s">
        <v>402</v>
      </c>
      <c r="L223" s="49" t="s">
        <v>385</v>
      </c>
      <c r="M223" s="49">
        <v>102.62</v>
      </c>
      <c r="N223" s="49">
        <v>94.361999999999995</v>
      </c>
      <c r="O223" s="49">
        <v>8.2579999999999991</v>
      </c>
      <c r="P223" s="49">
        <v>8.0500000000000002E-2</v>
      </c>
    </row>
    <row r="224" spans="1:16" x14ac:dyDescent="0.3">
      <c r="A224" s="30" t="s">
        <v>863</v>
      </c>
      <c r="B224" s="31" t="s">
        <v>172</v>
      </c>
      <c r="C224" s="31" t="s">
        <v>866</v>
      </c>
      <c r="D224" s="31" t="s">
        <v>867</v>
      </c>
      <c r="E224" s="31">
        <v>43348</v>
      </c>
      <c r="F224" s="31">
        <v>48460</v>
      </c>
      <c r="G224" s="31">
        <v>5112</v>
      </c>
      <c r="H224" s="32">
        <v>0.1054890631</v>
      </c>
      <c r="J224" s="49" t="s">
        <v>857</v>
      </c>
      <c r="K224" s="49" t="s">
        <v>402</v>
      </c>
      <c r="L224" s="49" t="s">
        <v>386</v>
      </c>
      <c r="M224" s="49">
        <v>83.54</v>
      </c>
      <c r="N224" s="49">
        <v>78.198999999999998</v>
      </c>
      <c r="O224" s="49">
        <v>5.3410000000000002</v>
      </c>
      <c r="P224" s="49">
        <v>6.3899999999999998E-2</v>
      </c>
    </row>
    <row r="225" spans="1:16" x14ac:dyDescent="0.3">
      <c r="A225" s="30" t="s">
        <v>863</v>
      </c>
      <c r="B225" s="31" t="s">
        <v>173</v>
      </c>
      <c r="C225" s="31" t="s">
        <v>868</v>
      </c>
      <c r="D225" s="31" t="s">
        <v>869</v>
      </c>
      <c r="E225" s="31">
        <v>46175</v>
      </c>
      <c r="F225" s="31">
        <v>67100</v>
      </c>
      <c r="G225" s="31">
        <v>20925</v>
      </c>
      <c r="H225" s="32">
        <v>0.31184798809999997</v>
      </c>
      <c r="J225" s="49" t="s">
        <v>859</v>
      </c>
      <c r="K225" s="49" t="s">
        <v>402</v>
      </c>
      <c r="L225" s="49" t="s">
        <v>388</v>
      </c>
      <c r="M225" s="49">
        <v>81.62</v>
      </c>
      <c r="N225" s="49">
        <v>71.94</v>
      </c>
      <c r="O225" s="49">
        <v>9.68</v>
      </c>
      <c r="P225" s="49">
        <v>0.1186</v>
      </c>
    </row>
    <row r="226" spans="1:16" x14ac:dyDescent="0.3">
      <c r="A226" s="30" t="s">
        <v>863</v>
      </c>
      <c r="B226" s="31" t="s">
        <v>174</v>
      </c>
      <c r="C226" s="31" t="s">
        <v>870</v>
      </c>
      <c r="D226" s="31" t="s">
        <v>871</v>
      </c>
      <c r="E226" s="31">
        <v>58050</v>
      </c>
      <c r="F226" s="31">
        <v>69540</v>
      </c>
      <c r="G226" s="31">
        <v>11490</v>
      </c>
      <c r="H226" s="32">
        <v>0.16522864540000001</v>
      </c>
      <c r="J226" s="49" t="s">
        <v>861</v>
      </c>
      <c r="K226" s="49" t="s">
        <v>402</v>
      </c>
      <c r="L226" s="49" t="s">
        <v>390</v>
      </c>
      <c r="M226" s="49">
        <v>102.36</v>
      </c>
      <c r="N226" s="49">
        <v>93.212000000000003</v>
      </c>
      <c r="O226" s="49">
        <v>9.1479999999999997</v>
      </c>
      <c r="P226" s="49">
        <v>8.9399999999999993E-2</v>
      </c>
    </row>
    <row r="227" spans="1:16" x14ac:dyDescent="0.3">
      <c r="A227" s="30" t="s">
        <v>863</v>
      </c>
      <c r="B227" s="31" t="s">
        <v>175</v>
      </c>
      <c r="C227" s="31" t="s">
        <v>872</v>
      </c>
      <c r="D227" s="31" t="s">
        <v>873</v>
      </c>
      <c r="E227" s="31">
        <v>45584</v>
      </c>
      <c r="F227" s="31">
        <v>52520</v>
      </c>
      <c r="G227" s="31">
        <v>6936</v>
      </c>
      <c r="H227" s="32">
        <v>0.13206397559999999</v>
      </c>
      <c r="J227" s="49" t="s">
        <v>864</v>
      </c>
      <c r="K227" s="49" t="s">
        <v>863</v>
      </c>
      <c r="L227" s="49" t="s">
        <v>171</v>
      </c>
      <c r="M227" s="49">
        <v>113.65</v>
      </c>
      <c r="N227" s="49">
        <v>105.976</v>
      </c>
      <c r="O227" s="49">
        <v>7.6740000000000004</v>
      </c>
      <c r="P227" s="49">
        <v>6.7500000000000004E-2</v>
      </c>
    </row>
    <row r="228" spans="1:16" x14ac:dyDescent="0.3">
      <c r="A228" s="30" t="s">
        <v>863</v>
      </c>
      <c r="B228" s="31" t="s">
        <v>176</v>
      </c>
      <c r="C228" s="31" t="s">
        <v>874</v>
      </c>
      <c r="D228" s="31" t="s">
        <v>875</v>
      </c>
      <c r="E228" s="31">
        <v>55164</v>
      </c>
      <c r="F228" s="31">
        <v>63300</v>
      </c>
      <c r="G228" s="31">
        <v>8136</v>
      </c>
      <c r="H228" s="32">
        <v>0.1285308057</v>
      </c>
      <c r="J228" s="49" t="s">
        <v>866</v>
      </c>
      <c r="K228" s="49" t="s">
        <v>863</v>
      </c>
      <c r="L228" s="49" t="s">
        <v>172</v>
      </c>
      <c r="M228" s="49">
        <v>48.46</v>
      </c>
      <c r="N228" s="49">
        <v>43.244999999999997</v>
      </c>
      <c r="O228" s="49">
        <v>5.2149999999999999</v>
      </c>
      <c r="P228" s="49">
        <v>0.1076</v>
      </c>
    </row>
    <row r="229" spans="1:16" x14ac:dyDescent="0.3">
      <c r="A229" s="30" t="s">
        <v>863</v>
      </c>
      <c r="B229" s="31" t="s">
        <v>177</v>
      </c>
      <c r="C229" s="31" t="s">
        <v>876</v>
      </c>
      <c r="D229" s="31" t="s">
        <v>877</v>
      </c>
      <c r="E229" s="31">
        <v>60556</v>
      </c>
      <c r="F229" s="31">
        <v>64780</v>
      </c>
      <c r="G229" s="31">
        <v>4224</v>
      </c>
      <c r="H229" s="32">
        <v>6.52053103E-2</v>
      </c>
      <c r="J229" s="49" t="s">
        <v>868</v>
      </c>
      <c r="K229" s="49" t="s">
        <v>863</v>
      </c>
      <c r="L229" s="49" t="s">
        <v>173</v>
      </c>
      <c r="M229" s="49">
        <v>67.099999999999994</v>
      </c>
      <c r="N229" s="49">
        <v>46.034999999999997</v>
      </c>
      <c r="O229" s="49">
        <v>21.065000000000001</v>
      </c>
      <c r="P229" s="49">
        <v>0.31390000000000001</v>
      </c>
    </row>
    <row r="230" spans="1:16" x14ac:dyDescent="0.3">
      <c r="A230" s="30" t="s">
        <v>863</v>
      </c>
      <c r="B230" s="31" t="s">
        <v>178</v>
      </c>
      <c r="C230" s="31" t="s">
        <v>878</v>
      </c>
      <c r="D230" s="31" t="s">
        <v>879</v>
      </c>
      <c r="E230" s="31">
        <v>100331</v>
      </c>
      <c r="F230" s="31">
        <v>108470</v>
      </c>
      <c r="G230" s="31">
        <v>8139</v>
      </c>
      <c r="H230" s="32">
        <v>7.5034571800000005E-2</v>
      </c>
      <c r="J230" s="49" t="s">
        <v>870</v>
      </c>
      <c r="K230" s="49" t="s">
        <v>863</v>
      </c>
      <c r="L230" s="49" t="s">
        <v>174</v>
      </c>
      <c r="M230" s="49">
        <v>69.540000000000006</v>
      </c>
      <c r="N230" s="49">
        <v>57.87</v>
      </c>
      <c r="O230" s="49">
        <v>11.67</v>
      </c>
      <c r="P230" s="49">
        <v>0.1678</v>
      </c>
    </row>
    <row r="231" spans="1:16" x14ac:dyDescent="0.3">
      <c r="A231" s="30" t="s">
        <v>863</v>
      </c>
      <c r="B231" s="31" t="s">
        <v>179</v>
      </c>
      <c r="C231" s="31" t="s">
        <v>880</v>
      </c>
      <c r="D231" s="31" t="s">
        <v>881</v>
      </c>
      <c r="E231" s="31">
        <v>110093</v>
      </c>
      <c r="F231" s="31">
        <v>128540</v>
      </c>
      <c r="G231" s="31">
        <v>18447</v>
      </c>
      <c r="H231" s="32">
        <v>0.14351174729999999</v>
      </c>
      <c r="J231" s="49" t="s">
        <v>872</v>
      </c>
      <c r="K231" s="49" t="s">
        <v>863</v>
      </c>
      <c r="L231" s="49" t="s">
        <v>175</v>
      </c>
      <c r="M231" s="49">
        <v>52.52</v>
      </c>
      <c r="N231" s="49">
        <v>45.396999999999998</v>
      </c>
      <c r="O231" s="49">
        <v>7.1230000000000002</v>
      </c>
      <c r="P231" s="49">
        <v>0.1356</v>
      </c>
    </row>
    <row r="232" spans="1:16" x14ac:dyDescent="0.3">
      <c r="A232" s="30" t="s">
        <v>863</v>
      </c>
      <c r="B232" s="31" t="s">
        <v>180</v>
      </c>
      <c r="C232" s="31" t="s">
        <v>882</v>
      </c>
      <c r="D232" s="31" t="s">
        <v>883</v>
      </c>
      <c r="E232" s="31">
        <v>79420</v>
      </c>
      <c r="F232" s="31">
        <v>90020</v>
      </c>
      <c r="G232" s="31">
        <v>10600</v>
      </c>
      <c r="H232" s="32">
        <v>0.1177516108</v>
      </c>
      <c r="J232" s="49" t="s">
        <v>874</v>
      </c>
      <c r="K232" s="49" t="s">
        <v>863</v>
      </c>
      <c r="L232" s="49" t="s">
        <v>176</v>
      </c>
      <c r="M232" s="49">
        <v>63.3</v>
      </c>
      <c r="N232" s="49">
        <v>55.01</v>
      </c>
      <c r="O232" s="49">
        <v>8.2899999999999991</v>
      </c>
      <c r="P232" s="49">
        <v>0.13100000000000001</v>
      </c>
    </row>
    <row r="233" spans="1:16" x14ac:dyDescent="0.3">
      <c r="A233" s="30" t="s">
        <v>863</v>
      </c>
      <c r="B233" s="31" t="s">
        <v>181</v>
      </c>
      <c r="C233" s="31" t="s">
        <v>884</v>
      </c>
      <c r="D233" s="31" t="s">
        <v>885</v>
      </c>
      <c r="E233" s="31">
        <v>81452</v>
      </c>
      <c r="F233" s="31">
        <v>105070</v>
      </c>
      <c r="G233" s="31">
        <v>23618</v>
      </c>
      <c r="H233" s="32">
        <v>0.22478347770000001</v>
      </c>
      <c r="J233" s="49" t="s">
        <v>876</v>
      </c>
      <c r="K233" s="49" t="s">
        <v>863</v>
      </c>
      <c r="L233" s="49" t="s">
        <v>177</v>
      </c>
      <c r="M233" s="49">
        <v>64.790000000000006</v>
      </c>
      <c r="N233" s="49">
        <v>60.465000000000003</v>
      </c>
      <c r="O233" s="49">
        <v>4.3250000000000002</v>
      </c>
      <c r="P233" s="49">
        <v>6.6799999999999998E-2</v>
      </c>
    </row>
    <row r="234" spans="1:16" x14ac:dyDescent="0.3">
      <c r="A234" s="30" t="s">
        <v>863</v>
      </c>
      <c r="B234" s="31" t="s">
        <v>53</v>
      </c>
      <c r="C234" s="31" t="s">
        <v>886</v>
      </c>
      <c r="D234" s="31" t="s">
        <v>887</v>
      </c>
      <c r="E234" s="31">
        <v>57599</v>
      </c>
      <c r="F234" s="31">
        <v>70330</v>
      </c>
      <c r="G234" s="31">
        <v>12731</v>
      </c>
      <c r="H234" s="32">
        <v>0.18101805770000001</v>
      </c>
      <c r="J234" s="49" t="s">
        <v>878</v>
      </c>
      <c r="K234" s="49" t="s">
        <v>863</v>
      </c>
      <c r="L234" s="49" t="s">
        <v>178</v>
      </c>
      <c r="M234" s="49">
        <v>108.48</v>
      </c>
      <c r="N234" s="49">
        <v>100.01600000000001</v>
      </c>
      <c r="O234" s="49">
        <v>8.4640000000000004</v>
      </c>
      <c r="P234" s="49">
        <v>7.8E-2</v>
      </c>
    </row>
    <row r="235" spans="1:16" x14ac:dyDescent="0.3">
      <c r="A235" s="30" t="s">
        <v>863</v>
      </c>
      <c r="B235" s="31" t="s">
        <v>120</v>
      </c>
      <c r="C235" s="31" t="s">
        <v>888</v>
      </c>
      <c r="D235" s="31" t="s">
        <v>889</v>
      </c>
      <c r="E235" s="31">
        <v>183875</v>
      </c>
      <c r="F235" s="31">
        <v>216690</v>
      </c>
      <c r="G235" s="31">
        <v>32815</v>
      </c>
      <c r="H235" s="32">
        <v>0.1514375375</v>
      </c>
      <c r="J235" s="49" t="s">
        <v>880</v>
      </c>
      <c r="K235" s="49" t="s">
        <v>863</v>
      </c>
      <c r="L235" s="49" t="s">
        <v>179</v>
      </c>
      <c r="M235" s="49">
        <v>128.63</v>
      </c>
      <c r="N235" s="49">
        <v>109.845</v>
      </c>
      <c r="O235" s="49">
        <v>18.785</v>
      </c>
      <c r="P235" s="49">
        <v>0.14599999999999999</v>
      </c>
    </row>
    <row r="236" spans="1:16" x14ac:dyDescent="0.3">
      <c r="A236" s="30" t="s">
        <v>863</v>
      </c>
      <c r="B236" s="31" t="s">
        <v>210</v>
      </c>
      <c r="C236" s="31" t="s">
        <v>890</v>
      </c>
      <c r="D236" s="31" t="s">
        <v>891</v>
      </c>
      <c r="E236" s="31">
        <v>41151</v>
      </c>
      <c r="F236" s="31">
        <v>48370</v>
      </c>
      <c r="G236" s="31">
        <v>7219</v>
      </c>
      <c r="H236" s="32">
        <v>0.1492454</v>
      </c>
      <c r="J236" s="49" t="s">
        <v>882</v>
      </c>
      <c r="K236" s="49" t="s">
        <v>863</v>
      </c>
      <c r="L236" s="49" t="s">
        <v>180</v>
      </c>
      <c r="M236" s="49">
        <v>90.02</v>
      </c>
      <c r="N236" s="49">
        <v>79.200999999999993</v>
      </c>
      <c r="O236" s="49">
        <v>10.819000000000001</v>
      </c>
      <c r="P236" s="49">
        <v>0.1202</v>
      </c>
    </row>
    <row r="237" spans="1:16" x14ac:dyDescent="0.3">
      <c r="A237" s="30" t="s">
        <v>863</v>
      </c>
      <c r="B237" s="31" t="s">
        <v>211</v>
      </c>
      <c r="C237" s="31" t="s">
        <v>892</v>
      </c>
      <c r="D237" s="31" t="s">
        <v>893</v>
      </c>
      <c r="E237" s="31">
        <v>37491</v>
      </c>
      <c r="F237" s="31">
        <v>43080</v>
      </c>
      <c r="G237" s="31">
        <v>5589</v>
      </c>
      <c r="H237" s="32">
        <v>0.12973537600000001</v>
      </c>
      <c r="J237" s="49" t="s">
        <v>884</v>
      </c>
      <c r="K237" s="49" t="s">
        <v>863</v>
      </c>
      <c r="L237" s="49" t="s">
        <v>181</v>
      </c>
      <c r="M237" s="49">
        <v>105.07</v>
      </c>
      <c r="N237" s="49">
        <v>81.164000000000001</v>
      </c>
      <c r="O237" s="49">
        <v>23.905999999999999</v>
      </c>
      <c r="P237" s="49">
        <v>0.22750000000000001</v>
      </c>
    </row>
    <row r="238" spans="1:16" x14ac:dyDescent="0.3">
      <c r="A238" s="30" t="s">
        <v>863</v>
      </c>
      <c r="B238" s="31" t="s">
        <v>56</v>
      </c>
      <c r="C238" s="31" t="s">
        <v>894</v>
      </c>
      <c r="D238" s="31" t="s">
        <v>895</v>
      </c>
      <c r="E238" s="31">
        <v>36765</v>
      </c>
      <c r="F238" s="31">
        <v>44410</v>
      </c>
      <c r="G238" s="31">
        <v>7645</v>
      </c>
      <c r="H238" s="32">
        <v>0.17214591309999999</v>
      </c>
      <c r="J238" s="49" t="s">
        <v>886</v>
      </c>
      <c r="K238" s="49" t="s">
        <v>863</v>
      </c>
      <c r="L238" s="49" t="s">
        <v>53</v>
      </c>
      <c r="M238" s="49">
        <v>70.33</v>
      </c>
      <c r="N238" s="49">
        <v>57.457999999999998</v>
      </c>
      <c r="O238" s="49">
        <v>12.872</v>
      </c>
      <c r="P238" s="49">
        <v>0.183</v>
      </c>
    </row>
    <row r="239" spans="1:16" x14ac:dyDescent="0.3">
      <c r="A239" s="30" t="s">
        <v>863</v>
      </c>
      <c r="B239" s="31" t="s">
        <v>79</v>
      </c>
      <c r="C239" s="31" t="s">
        <v>896</v>
      </c>
      <c r="D239" s="31" t="s">
        <v>897</v>
      </c>
      <c r="E239" s="31">
        <v>33322</v>
      </c>
      <c r="F239" s="31">
        <v>44520</v>
      </c>
      <c r="G239" s="31">
        <v>11198</v>
      </c>
      <c r="H239" s="32">
        <v>0.25152740340000002</v>
      </c>
      <c r="J239" s="49" t="s">
        <v>888</v>
      </c>
      <c r="K239" s="49" t="s">
        <v>863</v>
      </c>
      <c r="L239" s="49" t="s">
        <v>403</v>
      </c>
      <c r="M239" s="49">
        <v>216.7</v>
      </c>
      <c r="N239" s="49">
        <v>183.471</v>
      </c>
      <c r="O239" s="49">
        <v>33.228999999999999</v>
      </c>
      <c r="P239" s="49">
        <v>0.15329999999999999</v>
      </c>
    </row>
    <row r="240" spans="1:16" x14ac:dyDescent="0.3">
      <c r="A240" s="30" t="s">
        <v>863</v>
      </c>
      <c r="B240" s="31" t="s">
        <v>106</v>
      </c>
      <c r="C240" s="31" t="s">
        <v>898</v>
      </c>
      <c r="D240" s="31" t="s">
        <v>899</v>
      </c>
      <c r="E240" s="31">
        <v>50422</v>
      </c>
      <c r="F240" s="31">
        <v>68020</v>
      </c>
      <c r="G240" s="31">
        <v>17598</v>
      </c>
      <c r="H240" s="32">
        <v>0.2587180241</v>
      </c>
      <c r="J240" s="49" t="s">
        <v>890</v>
      </c>
      <c r="K240" s="49" t="s">
        <v>863</v>
      </c>
      <c r="L240" s="49" t="s">
        <v>210</v>
      </c>
      <c r="M240" s="49">
        <v>48.37</v>
      </c>
      <c r="N240" s="49">
        <v>41.061</v>
      </c>
      <c r="O240" s="49">
        <v>7.3090000000000002</v>
      </c>
      <c r="P240" s="49">
        <v>0.15110000000000001</v>
      </c>
    </row>
    <row r="241" spans="1:16" x14ac:dyDescent="0.3">
      <c r="A241" s="30" t="s">
        <v>863</v>
      </c>
      <c r="B241" s="31" t="s">
        <v>224</v>
      </c>
      <c r="C241" s="31" t="s">
        <v>900</v>
      </c>
      <c r="D241" s="31" t="s">
        <v>901</v>
      </c>
      <c r="E241" s="31">
        <v>61522</v>
      </c>
      <c r="F241" s="31">
        <v>73550</v>
      </c>
      <c r="G241" s="31">
        <v>12028</v>
      </c>
      <c r="H241" s="32">
        <v>0.1635350102</v>
      </c>
      <c r="J241" s="49" t="s">
        <v>892</v>
      </c>
      <c r="K241" s="49" t="s">
        <v>863</v>
      </c>
      <c r="L241" s="49" t="s">
        <v>211</v>
      </c>
      <c r="M241" s="49">
        <v>43.08</v>
      </c>
      <c r="N241" s="49">
        <v>37.396999999999998</v>
      </c>
      <c r="O241" s="49">
        <v>5.6829999999999998</v>
      </c>
      <c r="P241" s="49">
        <v>0.13189999999999999</v>
      </c>
    </row>
    <row r="242" spans="1:16" x14ac:dyDescent="0.3">
      <c r="A242" s="30" t="s">
        <v>863</v>
      </c>
      <c r="B242" s="31" t="s">
        <v>225</v>
      </c>
      <c r="C242" s="31" t="s">
        <v>902</v>
      </c>
      <c r="D242" s="31" t="s">
        <v>903</v>
      </c>
      <c r="E242" s="31">
        <v>42420</v>
      </c>
      <c r="F242" s="31">
        <v>51180</v>
      </c>
      <c r="G242" s="31">
        <v>8760</v>
      </c>
      <c r="H242" s="32">
        <v>0.17116060960000001</v>
      </c>
      <c r="J242" s="49" t="s">
        <v>894</v>
      </c>
      <c r="K242" s="49" t="s">
        <v>863</v>
      </c>
      <c r="L242" s="49" t="s">
        <v>56</v>
      </c>
      <c r="M242" s="49">
        <v>44.42</v>
      </c>
      <c r="N242" s="49">
        <v>36.686999999999998</v>
      </c>
      <c r="O242" s="49">
        <v>7.7329999999999997</v>
      </c>
      <c r="P242" s="49">
        <v>0.1741</v>
      </c>
    </row>
    <row r="243" spans="1:16" x14ac:dyDescent="0.3">
      <c r="A243" s="30" t="s">
        <v>863</v>
      </c>
      <c r="B243" s="31" t="s">
        <v>226</v>
      </c>
      <c r="C243" s="31" t="s">
        <v>904</v>
      </c>
      <c r="D243" s="31" t="s">
        <v>905</v>
      </c>
      <c r="E243" s="31">
        <v>50826</v>
      </c>
      <c r="F243" s="31">
        <v>54160</v>
      </c>
      <c r="G243" s="31">
        <v>3334</v>
      </c>
      <c r="H243" s="32">
        <v>6.1558345600000001E-2</v>
      </c>
      <c r="J243" s="49" t="s">
        <v>896</v>
      </c>
      <c r="K243" s="49" t="s">
        <v>863</v>
      </c>
      <c r="L243" s="49" t="s">
        <v>79</v>
      </c>
      <c r="M243" s="49">
        <v>44.52</v>
      </c>
      <c r="N243" s="49">
        <v>33.270000000000003</v>
      </c>
      <c r="O243" s="49">
        <v>11.25</v>
      </c>
      <c r="P243" s="49">
        <v>0.25269999999999998</v>
      </c>
    </row>
    <row r="244" spans="1:16" x14ac:dyDescent="0.3">
      <c r="A244" s="30" t="s">
        <v>863</v>
      </c>
      <c r="B244" s="31" t="s">
        <v>227</v>
      </c>
      <c r="C244" s="31" t="s">
        <v>906</v>
      </c>
      <c r="D244" s="31" t="s">
        <v>907</v>
      </c>
      <c r="E244" s="31">
        <v>46195</v>
      </c>
      <c r="F244" s="31">
        <v>48930</v>
      </c>
      <c r="G244" s="31">
        <v>2735</v>
      </c>
      <c r="H244" s="32">
        <v>5.58961782E-2</v>
      </c>
      <c r="J244" s="49" t="s">
        <v>898</v>
      </c>
      <c r="K244" s="49" t="s">
        <v>863</v>
      </c>
      <c r="L244" s="49" t="s">
        <v>106</v>
      </c>
      <c r="M244" s="49">
        <v>68.02</v>
      </c>
      <c r="N244" s="49">
        <v>50.344000000000001</v>
      </c>
      <c r="O244" s="49">
        <v>17.675999999999998</v>
      </c>
      <c r="P244" s="49">
        <v>0.25990000000000002</v>
      </c>
    </row>
    <row r="245" spans="1:16" x14ac:dyDescent="0.3">
      <c r="A245" s="30" t="s">
        <v>863</v>
      </c>
      <c r="B245" s="31" t="s">
        <v>228</v>
      </c>
      <c r="C245" s="31" t="s">
        <v>908</v>
      </c>
      <c r="D245" s="31" t="s">
        <v>909</v>
      </c>
      <c r="E245" s="31">
        <v>32025</v>
      </c>
      <c r="F245" s="31">
        <v>36820</v>
      </c>
      <c r="G245" s="31">
        <v>4795</v>
      </c>
      <c r="H245" s="32">
        <v>0.13022813690000001</v>
      </c>
      <c r="J245" s="49" t="s">
        <v>900</v>
      </c>
      <c r="K245" s="49" t="s">
        <v>863</v>
      </c>
      <c r="L245" s="49" t="s">
        <v>224</v>
      </c>
      <c r="M245" s="49">
        <v>73.55</v>
      </c>
      <c r="N245" s="49">
        <v>61.411999999999999</v>
      </c>
      <c r="O245" s="49">
        <v>12.138</v>
      </c>
      <c r="P245" s="49">
        <v>0.16500000000000001</v>
      </c>
    </row>
    <row r="246" spans="1:16" x14ac:dyDescent="0.3">
      <c r="A246" s="30" t="s">
        <v>863</v>
      </c>
      <c r="B246" s="31" t="s">
        <v>229</v>
      </c>
      <c r="C246" s="31" t="s">
        <v>910</v>
      </c>
      <c r="D246" s="31" t="s">
        <v>911</v>
      </c>
      <c r="E246" s="31">
        <v>35082</v>
      </c>
      <c r="F246" s="31">
        <v>38200</v>
      </c>
      <c r="G246" s="31">
        <v>3118</v>
      </c>
      <c r="H246" s="32">
        <v>8.1623036600000004E-2</v>
      </c>
      <c r="J246" s="49" t="s">
        <v>902</v>
      </c>
      <c r="K246" s="49" t="s">
        <v>863</v>
      </c>
      <c r="L246" s="49" t="s">
        <v>225</v>
      </c>
      <c r="M246" s="49">
        <v>51.2</v>
      </c>
      <c r="N246" s="49">
        <v>42.311</v>
      </c>
      <c r="O246" s="49">
        <v>8.8889999999999993</v>
      </c>
      <c r="P246" s="49">
        <v>0.1736</v>
      </c>
    </row>
    <row r="247" spans="1:16" x14ac:dyDescent="0.3">
      <c r="A247" s="30" t="s">
        <v>863</v>
      </c>
      <c r="B247" s="31" t="s">
        <v>230</v>
      </c>
      <c r="C247" s="31" t="s">
        <v>912</v>
      </c>
      <c r="D247" s="31" t="s">
        <v>913</v>
      </c>
      <c r="E247" s="31">
        <v>51078</v>
      </c>
      <c r="F247" s="31">
        <v>54200</v>
      </c>
      <c r="G247" s="31">
        <v>3122</v>
      </c>
      <c r="H247" s="32">
        <v>5.7601475999999999E-2</v>
      </c>
      <c r="J247" s="49" t="s">
        <v>904</v>
      </c>
      <c r="K247" s="49" t="s">
        <v>863</v>
      </c>
      <c r="L247" s="49" t="s">
        <v>226</v>
      </c>
      <c r="M247" s="49">
        <v>54.16</v>
      </c>
      <c r="N247" s="49">
        <v>50.734999999999999</v>
      </c>
      <c r="O247" s="49">
        <v>3.4249999999999998</v>
      </c>
      <c r="P247" s="49">
        <v>6.3200000000000006E-2</v>
      </c>
    </row>
    <row r="248" spans="1:16" x14ac:dyDescent="0.3">
      <c r="A248" s="30" t="s">
        <v>863</v>
      </c>
      <c r="B248" s="31" t="s">
        <v>65</v>
      </c>
      <c r="C248" s="31" t="s">
        <v>914</v>
      </c>
      <c r="D248" s="31" t="s">
        <v>915</v>
      </c>
      <c r="E248" s="31">
        <v>69769</v>
      </c>
      <c r="F248" s="31">
        <v>80920</v>
      </c>
      <c r="G248" s="31">
        <v>11151</v>
      </c>
      <c r="H248" s="32">
        <v>0.13780276820000001</v>
      </c>
      <c r="J248" s="49" t="s">
        <v>906</v>
      </c>
      <c r="K248" s="49" t="s">
        <v>863</v>
      </c>
      <c r="L248" s="49" t="s">
        <v>227</v>
      </c>
      <c r="M248" s="49">
        <v>48.93</v>
      </c>
      <c r="N248" s="49">
        <v>46.082999999999998</v>
      </c>
      <c r="O248" s="49">
        <v>2.847</v>
      </c>
      <c r="P248" s="49">
        <v>5.8200000000000002E-2</v>
      </c>
    </row>
    <row r="249" spans="1:16" x14ac:dyDescent="0.3">
      <c r="A249" s="30" t="s">
        <v>863</v>
      </c>
      <c r="B249" s="31" t="s">
        <v>231</v>
      </c>
      <c r="C249" s="31" t="s">
        <v>916</v>
      </c>
      <c r="D249" s="31" t="s">
        <v>917</v>
      </c>
      <c r="E249" s="31">
        <v>35378</v>
      </c>
      <c r="F249" s="31">
        <v>39250</v>
      </c>
      <c r="G249" s="31">
        <v>3872</v>
      </c>
      <c r="H249" s="32">
        <v>9.8649681500000003E-2</v>
      </c>
      <c r="J249" s="49" t="s">
        <v>908</v>
      </c>
      <c r="K249" s="49" t="s">
        <v>863</v>
      </c>
      <c r="L249" s="49" t="s">
        <v>228</v>
      </c>
      <c r="M249" s="49">
        <v>36.82</v>
      </c>
      <c r="N249" s="49">
        <v>31.975000000000001</v>
      </c>
      <c r="O249" s="49">
        <v>4.8449999999999998</v>
      </c>
      <c r="P249" s="49">
        <v>0.13159999999999999</v>
      </c>
    </row>
    <row r="250" spans="1:16" x14ac:dyDescent="0.3">
      <c r="A250" s="30" t="s">
        <v>863</v>
      </c>
      <c r="B250" s="31" t="s">
        <v>232</v>
      </c>
      <c r="C250" s="31" t="s">
        <v>918</v>
      </c>
      <c r="D250" s="31" t="s">
        <v>919</v>
      </c>
      <c r="E250" s="31">
        <v>38806</v>
      </c>
      <c r="F250" s="31">
        <v>52380</v>
      </c>
      <c r="G250" s="31">
        <v>13574</v>
      </c>
      <c r="H250" s="32">
        <v>0.25914471169999997</v>
      </c>
      <c r="J250" s="49" t="s">
        <v>910</v>
      </c>
      <c r="K250" s="49" t="s">
        <v>863</v>
      </c>
      <c r="L250" s="49" t="s">
        <v>229</v>
      </c>
      <c r="M250" s="49">
        <v>38.200000000000003</v>
      </c>
      <c r="N250" s="49">
        <v>35.024000000000001</v>
      </c>
      <c r="O250" s="49">
        <v>3.1760000000000002</v>
      </c>
      <c r="P250" s="49">
        <v>8.3099999999999993E-2</v>
      </c>
    </row>
    <row r="251" spans="1:16" x14ac:dyDescent="0.3">
      <c r="A251" s="30" t="s">
        <v>863</v>
      </c>
      <c r="B251" s="31" t="s">
        <v>233</v>
      </c>
      <c r="C251" s="31" t="s">
        <v>920</v>
      </c>
      <c r="D251" s="31" t="s">
        <v>921</v>
      </c>
      <c r="E251" s="31">
        <v>40036</v>
      </c>
      <c r="F251" s="31">
        <v>50930</v>
      </c>
      <c r="G251" s="31">
        <v>10894</v>
      </c>
      <c r="H251" s="32">
        <v>0.2139014333</v>
      </c>
      <c r="J251" s="49" t="s">
        <v>912</v>
      </c>
      <c r="K251" s="49" t="s">
        <v>863</v>
      </c>
      <c r="L251" s="49" t="s">
        <v>230</v>
      </c>
      <c r="M251" s="49">
        <v>54.2</v>
      </c>
      <c r="N251" s="49">
        <v>50.994999999999997</v>
      </c>
      <c r="O251" s="49">
        <v>3.2050000000000001</v>
      </c>
      <c r="P251" s="49">
        <v>5.91E-2</v>
      </c>
    </row>
    <row r="252" spans="1:16" x14ac:dyDescent="0.3">
      <c r="A252" s="30" t="s">
        <v>863</v>
      </c>
      <c r="B252" s="31" t="s">
        <v>24</v>
      </c>
      <c r="C252" s="31" t="s">
        <v>922</v>
      </c>
      <c r="D252" s="31" t="s">
        <v>923</v>
      </c>
      <c r="E252" s="31">
        <v>41135</v>
      </c>
      <c r="F252" s="31">
        <v>52400</v>
      </c>
      <c r="G252" s="31">
        <v>11265</v>
      </c>
      <c r="H252" s="32">
        <v>0.21498091599999999</v>
      </c>
      <c r="J252" s="49" t="s">
        <v>914</v>
      </c>
      <c r="K252" s="49" t="s">
        <v>863</v>
      </c>
      <c r="L252" s="49" t="s">
        <v>65</v>
      </c>
      <c r="M252" s="49">
        <v>80.92</v>
      </c>
      <c r="N252" s="49">
        <v>69.614999999999995</v>
      </c>
      <c r="O252" s="49">
        <v>11.305</v>
      </c>
      <c r="P252" s="49">
        <v>0.13969999999999999</v>
      </c>
    </row>
    <row r="253" spans="1:16" x14ac:dyDescent="0.3">
      <c r="A253" s="30" t="s">
        <v>863</v>
      </c>
      <c r="B253" s="31" t="s">
        <v>243</v>
      </c>
      <c r="C253" s="31" t="s">
        <v>924</v>
      </c>
      <c r="D253" s="31" t="s">
        <v>925</v>
      </c>
      <c r="E253" s="31">
        <v>58460</v>
      </c>
      <c r="F253" s="31">
        <v>66340</v>
      </c>
      <c r="G253" s="31">
        <v>7880</v>
      </c>
      <c r="H253" s="32">
        <v>0.118782032</v>
      </c>
      <c r="J253" s="49" t="s">
        <v>916</v>
      </c>
      <c r="K253" s="49" t="s">
        <v>863</v>
      </c>
      <c r="L253" s="49" t="s">
        <v>231</v>
      </c>
      <c r="M253" s="49">
        <v>39.25</v>
      </c>
      <c r="N253" s="49">
        <v>35.280999999999999</v>
      </c>
      <c r="O253" s="49">
        <v>3.9689999999999999</v>
      </c>
      <c r="P253" s="49">
        <v>0.1011</v>
      </c>
    </row>
    <row r="254" spans="1:16" x14ac:dyDescent="0.3">
      <c r="A254" s="30" t="s">
        <v>863</v>
      </c>
      <c r="B254" s="31" t="s">
        <v>244</v>
      </c>
      <c r="C254" s="31" t="s">
        <v>926</v>
      </c>
      <c r="D254" s="31" t="s">
        <v>927</v>
      </c>
      <c r="E254" s="31">
        <v>40890</v>
      </c>
      <c r="F254" s="31">
        <v>43080</v>
      </c>
      <c r="G254" s="31">
        <v>2190</v>
      </c>
      <c r="H254" s="32">
        <v>5.0835654600000002E-2</v>
      </c>
      <c r="J254" s="49" t="s">
        <v>918</v>
      </c>
      <c r="K254" s="49" t="s">
        <v>863</v>
      </c>
      <c r="L254" s="49" t="s">
        <v>232</v>
      </c>
      <c r="M254" s="49">
        <v>52.38</v>
      </c>
      <c r="N254" s="49">
        <v>38.713000000000001</v>
      </c>
      <c r="O254" s="49">
        <v>13.667</v>
      </c>
      <c r="P254" s="49">
        <v>0.26090000000000002</v>
      </c>
    </row>
    <row r="255" spans="1:16" x14ac:dyDescent="0.3">
      <c r="A255" s="30" t="s">
        <v>863</v>
      </c>
      <c r="B255" s="31" t="s">
        <v>245</v>
      </c>
      <c r="C255" s="31" t="s">
        <v>928</v>
      </c>
      <c r="D255" s="31" t="s">
        <v>929</v>
      </c>
      <c r="E255" s="31">
        <v>45848</v>
      </c>
      <c r="F255" s="31">
        <v>51530</v>
      </c>
      <c r="G255" s="31">
        <v>5682</v>
      </c>
      <c r="H255" s="32">
        <v>0.1102658645</v>
      </c>
      <c r="J255" s="49" t="s">
        <v>920</v>
      </c>
      <c r="K255" s="49" t="s">
        <v>863</v>
      </c>
      <c r="L255" s="49" t="s">
        <v>233</v>
      </c>
      <c r="M255" s="49">
        <v>50.95</v>
      </c>
      <c r="N255" s="49">
        <v>39.959000000000003</v>
      </c>
      <c r="O255" s="49">
        <v>10.991</v>
      </c>
      <c r="P255" s="49">
        <v>0.2157</v>
      </c>
    </row>
    <row r="256" spans="1:16" x14ac:dyDescent="0.3">
      <c r="A256" s="30" t="s">
        <v>863</v>
      </c>
      <c r="B256" s="31" t="s">
        <v>246</v>
      </c>
      <c r="C256" s="31" t="s">
        <v>930</v>
      </c>
      <c r="D256" s="31" t="s">
        <v>931</v>
      </c>
      <c r="E256" s="31">
        <v>39170</v>
      </c>
      <c r="F256" s="31">
        <v>42530</v>
      </c>
      <c r="G256" s="31">
        <v>3360</v>
      </c>
      <c r="H256" s="32">
        <v>7.9003056700000004E-2</v>
      </c>
      <c r="J256" s="49" t="s">
        <v>922</v>
      </c>
      <c r="K256" s="49" t="s">
        <v>863</v>
      </c>
      <c r="L256" s="49" t="s">
        <v>24</v>
      </c>
      <c r="M256" s="49">
        <v>52.4</v>
      </c>
      <c r="N256" s="49">
        <v>41.064999999999998</v>
      </c>
      <c r="O256" s="49">
        <v>11.335000000000001</v>
      </c>
      <c r="P256" s="49">
        <v>0.21629999999999999</v>
      </c>
    </row>
    <row r="257" spans="1:16" x14ac:dyDescent="0.3">
      <c r="A257" s="30" t="s">
        <v>863</v>
      </c>
      <c r="B257" s="31" t="s">
        <v>247</v>
      </c>
      <c r="C257" s="31" t="s">
        <v>932</v>
      </c>
      <c r="D257" s="31" t="s">
        <v>933</v>
      </c>
      <c r="E257" s="31">
        <v>59669</v>
      </c>
      <c r="F257" s="31">
        <v>68000</v>
      </c>
      <c r="G257" s="31">
        <v>8331</v>
      </c>
      <c r="H257" s="32">
        <v>0.12251470590000001</v>
      </c>
      <c r="J257" s="49" t="s">
        <v>924</v>
      </c>
      <c r="K257" s="49" t="s">
        <v>863</v>
      </c>
      <c r="L257" s="49" t="s">
        <v>243</v>
      </c>
      <c r="M257" s="49">
        <v>66.34</v>
      </c>
      <c r="N257" s="49">
        <v>58.334000000000003</v>
      </c>
      <c r="O257" s="49">
        <v>8.0060000000000002</v>
      </c>
      <c r="P257" s="49">
        <v>0.1207</v>
      </c>
    </row>
    <row r="258" spans="1:16" x14ac:dyDescent="0.3">
      <c r="A258" s="30" t="s">
        <v>863</v>
      </c>
      <c r="B258" s="31" t="s">
        <v>248</v>
      </c>
      <c r="C258" s="31" t="s">
        <v>934</v>
      </c>
      <c r="D258" s="31" t="s">
        <v>935</v>
      </c>
      <c r="E258" s="31">
        <v>40703</v>
      </c>
      <c r="F258" s="31">
        <v>49440</v>
      </c>
      <c r="G258" s="31">
        <v>8737</v>
      </c>
      <c r="H258" s="32">
        <v>0.17671925569999999</v>
      </c>
      <c r="J258" s="49" t="s">
        <v>926</v>
      </c>
      <c r="K258" s="49" t="s">
        <v>863</v>
      </c>
      <c r="L258" s="49" t="s">
        <v>244</v>
      </c>
      <c r="M258" s="49">
        <v>43.08</v>
      </c>
      <c r="N258" s="49">
        <v>40.823999999999998</v>
      </c>
      <c r="O258" s="49">
        <v>2.2559999999999998</v>
      </c>
      <c r="P258" s="49">
        <v>5.2400000000000002E-2</v>
      </c>
    </row>
    <row r="259" spans="1:16" x14ac:dyDescent="0.3">
      <c r="A259" s="30" t="s">
        <v>863</v>
      </c>
      <c r="B259" s="31" t="s">
        <v>249</v>
      </c>
      <c r="C259" s="31" t="s">
        <v>936</v>
      </c>
      <c r="D259" s="31" t="s">
        <v>937</v>
      </c>
      <c r="E259" s="31">
        <v>41944</v>
      </c>
      <c r="F259" s="31">
        <v>50100</v>
      </c>
      <c r="G259" s="31">
        <v>8156</v>
      </c>
      <c r="H259" s="32">
        <v>0.16279441119999999</v>
      </c>
      <c r="J259" s="49" t="s">
        <v>928</v>
      </c>
      <c r="K259" s="49" t="s">
        <v>863</v>
      </c>
      <c r="L259" s="49" t="s">
        <v>245</v>
      </c>
      <c r="M259" s="49">
        <v>51.53</v>
      </c>
      <c r="N259" s="49">
        <v>45.792000000000002</v>
      </c>
      <c r="O259" s="49">
        <v>5.7380000000000004</v>
      </c>
      <c r="P259" s="49">
        <v>0.1114</v>
      </c>
    </row>
    <row r="260" spans="1:16" x14ac:dyDescent="0.3">
      <c r="A260" s="30" t="s">
        <v>863</v>
      </c>
      <c r="B260" s="31" t="s">
        <v>250</v>
      </c>
      <c r="C260" s="31" t="s">
        <v>938</v>
      </c>
      <c r="D260" s="31" t="s">
        <v>939</v>
      </c>
      <c r="E260" s="31">
        <v>54889</v>
      </c>
      <c r="F260" s="31">
        <v>61750</v>
      </c>
      <c r="G260" s="31">
        <v>6861</v>
      </c>
      <c r="H260" s="32">
        <v>0.1111093117</v>
      </c>
      <c r="J260" s="49" t="s">
        <v>930</v>
      </c>
      <c r="K260" s="49" t="s">
        <v>863</v>
      </c>
      <c r="L260" s="49" t="s">
        <v>246</v>
      </c>
      <c r="M260" s="49">
        <v>42.53</v>
      </c>
      <c r="N260" s="49">
        <v>39.097999999999999</v>
      </c>
      <c r="O260" s="49">
        <v>3.4319999999999999</v>
      </c>
      <c r="P260" s="49">
        <v>8.0699999999999994E-2</v>
      </c>
    </row>
    <row r="261" spans="1:16" x14ac:dyDescent="0.3">
      <c r="A261" s="30" t="s">
        <v>863</v>
      </c>
      <c r="B261" s="31" t="s">
        <v>251</v>
      </c>
      <c r="C261" s="31" t="s">
        <v>940</v>
      </c>
      <c r="D261" s="31" t="s">
        <v>941</v>
      </c>
      <c r="E261" s="31">
        <v>60051</v>
      </c>
      <c r="F261" s="31">
        <v>66610</v>
      </c>
      <c r="G261" s="31">
        <v>6559</v>
      </c>
      <c r="H261" s="32">
        <v>9.8468698399999999E-2</v>
      </c>
      <c r="J261" s="49" t="s">
        <v>932</v>
      </c>
      <c r="K261" s="49" t="s">
        <v>863</v>
      </c>
      <c r="L261" s="49" t="s">
        <v>247</v>
      </c>
      <c r="M261" s="49">
        <v>68</v>
      </c>
      <c r="N261" s="49">
        <v>59.552</v>
      </c>
      <c r="O261" s="49">
        <v>8.4480000000000004</v>
      </c>
      <c r="P261" s="49">
        <v>0.1242</v>
      </c>
    </row>
    <row r="262" spans="1:16" x14ac:dyDescent="0.3">
      <c r="A262" s="30" t="s">
        <v>863</v>
      </c>
      <c r="B262" s="31" t="s">
        <v>252</v>
      </c>
      <c r="C262" s="31" t="s">
        <v>942</v>
      </c>
      <c r="D262" s="31" t="s">
        <v>943</v>
      </c>
      <c r="E262" s="31">
        <v>47471</v>
      </c>
      <c r="F262" s="31">
        <v>52130</v>
      </c>
      <c r="G262" s="31">
        <v>4659</v>
      </c>
      <c r="H262" s="32">
        <v>8.9372722000000002E-2</v>
      </c>
      <c r="J262" s="49" t="s">
        <v>934</v>
      </c>
      <c r="K262" s="49" t="s">
        <v>863</v>
      </c>
      <c r="L262" s="49" t="s">
        <v>248</v>
      </c>
      <c r="M262" s="49">
        <v>49.44</v>
      </c>
      <c r="N262" s="49">
        <v>40.616999999999997</v>
      </c>
      <c r="O262" s="49">
        <v>8.8230000000000004</v>
      </c>
      <c r="P262" s="49">
        <v>0.17849999999999999</v>
      </c>
    </row>
    <row r="263" spans="1:16" x14ac:dyDescent="0.3">
      <c r="A263" s="30" t="s">
        <v>863</v>
      </c>
      <c r="B263" s="31" t="s">
        <v>253</v>
      </c>
      <c r="C263" s="31" t="s">
        <v>944</v>
      </c>
      <c r="D263" s="31" t="s">
        <v>945</v>
      </c>
      <c r="E263" s="31">
        <v>37844</v>
      </c>
      <c r="F263" s="31">
        <v>48430</v>
      </c>
      <c r="G263" s="31">
        <v>10586</v>
      </c>
      <c r="H263" s="32">
        <v>0.2185835226</v>
      </c>
      <c r="J263" s="49" t="s">
        <v>936</v>
      </c>
      <c r="K263" s="49" t="s">
        <v>863</v>
      </c>
      <c r="L263" s="49" t="s">
        <v>1298</v>
      </c>
      <c r="M263" s="49">
        <v>50.11</v>
      </c>
      <c r="N263" s="49">
        <v>41.835999999999999</v>
      </c>
      <c r="O263" s="49">
        <v>8.2739999999999991</v>
      </c>
      <c r="P263" s="49">
        <v>0.1651</v>
      </c>
    </row>
    <row r="264" spans="1:16" x14ac:dyDescent="0.3">
      <c r="A264" s="30" t="s">
        <v>863</v>
      </c>
      <c r="B264" s="31" t="s">
        <v>286</v>
      </c>
      <c r="C264" s="31" t="s">
        <v>946</v>
      </c>
      <c r="D264" s="31" t="s">
        <v>947</v>
      </c>
      <c r="E264" s="31">
        <v>47563</v>
      </c>
      <c r="F264" s="31">
        <v>61700</v>
      </c>
      <c r="G264" s="31">
        <v>14137</v>
      </c>
      <c r="H264" s="32">
        <v>0.2291247974</v>
      </c>
      <c r="J264" s="49" t="s">
        <v>938</v>
      </c>
      <c r="K264" s="49" t="s">
        <v>863</v>
      </c>
      <c r="L264" s="49" t="s">
        <v>250</v>
      </c>
      <c r="M264" s="49">
        <v>61.75</v>
      </c>
      <c r="N264" s="49">
        <v>54.790999999999997</v>
      </c>
      <c r="O264" s="49">
        <v>6.9589999999999996</v>
      </c>
      <c r="P264" s="49">
        <v>0.11269999999999999</v>
      </c>
    </row>
    <row r="265" spans="1:16" x14ac:dyDescent="0.3">
      <c r="A265" s="30" t="s">
        <v>863</v>
      </c>
      <c r="B265" s="31" t="s">
        <v>287</v>
      </c>
      <c r="C265" s="31" t="s">
        <v>948</v>
      </c>
      <c r="D265" s="31" t="s">
        <v>949</v>
      </c>
      <c r="E265" s="31">
        <v>50322</v>
      </c>
      <c r="F265" s="31">
        <v>60240</v>
      </c>
      <c r="G265" s="31">
        <v>9918</v>
      </c>
      <c r="H265" s="32">
        <v>0.1646414343</v>
      </c>
      <c r="J265" s="49" t="s">
        <v>940</v>
      </c>
      <c r="K265" s="49" t="s">
        <v>863</v>
      </c>
      <c r="L265" s="49" t="s">
        <v>251</v>
      </c>
      <c r="M265" s="49">
        <v>66.61</v>
      </c>
      <c r="N265" s="49">
        <v>59.896000000000001</v>
      </c>
      <c r="O265" s="49">
        <v>6.7140000000000004</v>
      </c>
      <c r="P265" s="49">
        <v>0.1008</v>
      </c>
    </row>
    <row r="266" spans="1:16" x14ac:dyDescent="0.3">
      <c r="A266" s="30" t="s">
        <v>863</v>
      </c>
      <c r="B266" s="31" t="s">
        <v>94</v>
      </c>
      <c r="C266" s="31" t="s">
        <v>950</v>
      </c>
      <c r="D266" s="31" t="s">
        <v>951</v>
      </c>
      <c r="E266" s="31">
        <v>47065</v>
      </c>
      <c r="F266" s="31">
        <v>59110</v>
      </c>
      <c r="G266" s="31">
        <v>12045</v>
      </c>
      <c r="H266" s="32">
        <v>0.20377262730000001</v>
      </c>
      <c r="J266" s="49" t="s">
        <v>942</v>
      </c>
      <c r="K266" s="49" t="s">
        <v>863</v>
      </c>
      <c r="L266" s="49" t="s">
        <v>252</v>
      </c>
      <c r="M266" s="49">
        <v>52.13</v>
      </c>
      <c r="N266" s="49">
        <v>47.405999999999999</v>
      </c>
      <c r="O266" s="49">
        <v>4.7240000000000002</v>
      </c>
      <c r="P266" s="49">
        <v>9.06E-2</v>
      </c>
    </row>
    <row r="267" spans="1:16" x14ac:dyDescent="0.3">
      <c r="A267" s="30" t="s">
        <v>863</v>
      </c>
      <c r="B267" s="31" t="s">
        <v>105</v>
      </c>
      <c r="C267" s="31" t="s">
        <v>952</v>
      </c>
      <c r="D267" s="31" t="s">
        <v>953</v>
      </c>
      <c r="E267" s="31">
        <v>45648</v>
      </c>
      <c r="F267" s="31">
        <v>53980</v>
      </c>
      <c r="G267" s="31">
        <v>8332</v>
      </c>
      <c r="H267" s="32">
        <v>0.15435346420000001</v>
      </c>
      <c r="J267" s="49" t="s">
        <v>944</v>
      </c>
      <c r="K267" s="49" t="s">
        <v>863</v>
      </c>
      <c r="L267" s="49" t="s">
        <v>253</v>
      </c>
      <c r="M267" s="49">
        <v>48.43</v>
      </c>
      <c r="N267" s="49">
        <v>37.743000000000002</v>
      </c>
      <c r="O267" s="49">
        <v>10.686999999999999</v>
      </c>
      <c r="P267" s="49">
        <v>0.22070000000000001</v>
      </c>
    </row>
    <row r="268" spans="1:16" x14ac:dyDescent="0.3">
      <c r="A268" s="30" t="s">
        <v>863</v>
      </c>
      <c r="B268" s="31" t="s">
        <v>110</v>
      </c>
      <c r="C268" s="31" t="s">
        <v>954</v>
      </c>
      <c r="D268" s="31" t="s">
        <v>955</v>
      </c>
      <c r="E268" s="31">
        <v>34762</v>
      </c>
      <c r="F268" s="31">
        <v>47000</v>
      </c>
      <c r="G268" s="31">
        <v>12238</v>
      </c>
      <c r="H268" s="32">
        <v>0.26038297869999999</v>
      </c>
      <c r="J268" s="49" t="s">
        <v>946</v>
      </c>
      <c r="K268" s="49" t="s">
        <v>863</v>
      </c>
      <c r="L268" s="49" t="s">
        <v>286</v>
      </c>
      <c r="M268" s="49">
        <v>61.71</v>
      </c>
      <c r="N268" s="49">
        <v>47.447000000000003</v>
      </c>
      <c r="O268" s="49">
        <v>14.263</v>
      </c>
      <c r="P268" s="49">
        <v>0.2311</v>
      </c>
    </row>
    <row r="269" spans="1:16" x14ac:dyDescent="0.3">
      <c r="A269" s="30" t="s">
        <v>863</v>
      </c>
      <c r="B269" s="31" t="s">
        <v>301</v>
      </c>
      <c r="C269" s="31" t="s">
        <v>956</v>
      </c>
      <c r="D269" s="31" t="s">
        <v>957</v>
      </c>
      <c r="E269" s="31">
        <v>51800</v>
      </c>
      <c r="F269" s="31">
        <v>56810</v>
      </c>
      <c r="G269" s="31">
        <v>5010</v>
      </c>
      <c r="H269" s="32">
        <v>8.8188699199999998E-2</v>
      </c>
      <c r="J269" s="49" t="s">
        <v>948</v>
      </c>
      <c r="K269" s="49" t="s">
        <v>863</v>
      </c>
      <c r="L269" s="49" t="s">
        <v>287</v>
      </c>
      <c r="M269" s="49">
        <v>60.24</v>
      </c>
      <c r="N269" s="49">
        <v>50.164000000000001</v>
      </c>
      <c r="O269" s="49">
        <v>10.076000000000001</v>
      </c>
      <c r="P269" s="49">
        <v>0.1673</v>
      </c>
    </row>
    <row r="270" spans="1:16" x14ac:dyDescent="0.3">
      <c r="A270" s="30" t="s">
        <v>863</v>
      </c>
      <c r="B270" s="31" t="s">
        <v>302</v>
      </c>
      <c r="C270" s="31" t="s">
        <v>958</v>
      </c>
      <c r="D270" s="31" t="s">
        <v>959</v>
      </c>
      <c r="E270" s="31">
        <v>29161</v>
      </c>
      <c r="F270" s="31">
        <v>31660</v>
      </c>
      <c r="G270" s="31">
        <v>2499</v>
      </c>
      <c r="H270" s="32">
        <v>7.8932406799999993E-2</v>
      </c>
      <c r="J270" s="49" t="s">
        <v>950</v>
      </c>
      <c r="K270" s="49" t="s">
        <v>863</v>
      </c>
      <c r="L270" s="49" t="s">
        <v>94</v>
      </c>
      <c r="M270" s="49">
        <v>59.11</v>
      </c>
      <c r="N270" s="49">
        <v>46.963999999999999</v>
      </c>
      <c r="O270" s="49">
        <v>12.146000000000001</v>
      </c>
      <c r="P270" s="49">
        <v>0.20549999999999999</v>
      </c>
    </row>
    <row r="271" spans="1:16" x14ac:dyDescent="0.3">
      <c r="A271" s="30" t="s">
        <v>863</v>
      </c>
      <c r="B271" s="31" t="s">
        <v>303</v>
      </c>
      <c r="C271" s="31" t="s">
        <v>960</v>
      </c>
      <c r="D271" s="31" t="s">
        <v>961</v>
      </c>
      <c r="E271" s="31">
        <v>50993</v>
      </c>
      <c r="F271" s="31">
        <v>57460</v>
      </c>
      <c r="G271" s="31">
        <v>6467</v>
      </c>
      <c r="H271" s="32">
        <v>0.11254785940000001</v>
      </c>
      <c r="J271" s="49" t="s">
        <v>952</v>
      </c>
      <c r="K271" s="49" t="s">
        <v>863</v>
      </c>
      <c r="L271" s="49" t="s">
        <v>105</v>
      </c>
      <c r="M271" s="49">
        <v>53.99</v>
      </c>
      <c r="N271" s="49">
        <v>45.546999999999997</v>
      </c>
      <c r="O271" s="49">
        <v>8.4429999999999996</v>
      </c>
      <c r="P271" s="49">
        <v>0.15640000000000001</v>
      </c>
    </row>
    <row r="272" spans="1:16" x14ac:dyDescent="0.3">
      <c r="A272" s="30" t="s">
        <v>863</v>
      </c>
      <c r="B272" s="31" t="s">
        <v>304</v>
      </c>
      <c r="C272" s="31" t="s">
        <v>962</v>
      </c>
      <c r="D272" s="31" t="s">
        <v>963</v>
      </c>
      <c r="E272" s="31">
        <v>32906</v>
      </c>
      <c r="F272" s="31">
        <v>37560</v>
      </c>
      <c r="G272" s="31">
        <v>4654</v>
      </c>
      <c r="H272" s="32">
        <v>0.1239084132</v>
      </c>
      <c r="J272" s="49" t="s">
        <v>954</v>
      </c>
      <c r="K272" s="49" t="s">
        <v>863</v>
      </c>
      <c r="L272" s="49" t="s">
        <v>110</v>
      </c>
      <c r="M272" s="49">
        <v>47.01</v>
      </c>
      <c r="N272" s="49">
        <v>34.694000000000003</v>
      </c>
      <c r="O272" s="49">
        <v>12.316000000000001</v>
      </c>
      <c r="P272" s="49">
        <v>0.26200000000000001</v>
      </c>
    </row>
    <row r="273" spans="1:16" x14ac:dyDescent="0.3">
      <c r="A273" s="30" t="s">
        <v>863</v>
      </c>
      <c r="B273" s="31" t="s">
        <v>305</v>
      </c>
      <c r="C273" s="31" t="s">
        <v>964</v>
      </c>
      <c r="D273" s="31" t="s">
        <v>965</v>
      </c>
      <c r="E273" s="31">
        <v>55237</v>
      </c>
      <c r="F273" s="31">
        <v>59660</v>
      </c>
      <c r="G273" s="31">
        <v>4423</v>
      </c>
      <c r="H273" s="32">
        <v>7.4136775099999996E-2</v>
      </c>
      <c r="J273" s="49" t="s">
        <v>956</v>
      </c>
      <c r="K273" s="49" t="s">
        <v>863</v>
      </c>
      <c r="L273" s="49" t="s">
        <v>301</v>
      </c>
      <c r="M273" s="49">
        <v>56.81</v>
      </c>
      <c r="N273" s="49">
        <v>51.682000000000002</v>
      </c>
      <c r="O273" s="49">
        <v>5.1280000000000001</v>
      </c>
      <c r="P273" s="49">
        <v>9.0300000000000005E-2</v>
      </c>
    </row>
    <row r="274" spans="1:16" x14ac:dyDescent="0.3">
      <c r="A274" s="30" t="s">
        <v>863</v>
      </c>
      <c r="B274" s="31" t="s">
        <v>306</v>
      </c>
      <c r="C274" s="31" t="s">
        <v>966</v>
      </c>
      <c r="D274" s="31" t="s">
        <v>967</v>
      </c>
      <c r="E274" s="31">
        <v>30009</v>
      </c>
      <c r="F274" s="31">
        <v>35280</v>
      </c>
      <c r="G274" s="31">
        <v>5271</v>
      </c>
      <c r="H274" s="32">
        <v>0.14940476189999999</v>
      </c>
      <c r="J274" s="49" t="s">
        <v>958</v>
      </c>
      <c r="K274" s="49" t="s">
        <v>863</v>
      </c>
      <c r="L274" s="49" t="s">
        <v>302</v>
      </c>
      <c r="M274" s="49">
        <v>31.66</v>
      </c>
      <c r="N274" s="49">
        <v>29.111000000000001</v>
      </c>
      <c r="O274" s="49">
        <v>2.5489999999999999</v>
      </c>
      <c r="P274" s="49">
        <v>8.0500000000000002E-2</v>
      </c>
    </row>
    <row r="275" spans="1:16" x14ac:dyDescent="0.3">
      <c r="A275" s="30" t="s">
        <v>863</v>
      </c>
      <c r="B275" s="31" t="s">
        <v>307</v>
      </c>
      <c r="C275" s="31" t="s">
        <v>968</v>
      </c>
      <c r="D275" s="31" t="s">
        <v>969</v>
      </c>
      <c r="E275" s="31">
        <v>37701</v>
      </c>
      <c r="F275" s="31">
        <v>41910</v>
      </c>
      <c r="G275" s="31">
        <v>4209</v>
      </c>
      <c r="H275" s="32">
        <v>0.10042949180000001</v>
      </c>
      <c r="J275" s="49" t="s">
        <v>960</v>
      </c>
      <c r="K275" s="49" t="s">
        <v>863</v>
      </c>
      <c r="L275" s="49" t="s">
        <v>303</v>
      </c>
      <c r="M275" s="49">
        <v>57.46</v>
      </c>
      <c r="N275" s="49">
        <v>50.877000000000002</v>
      </c>
      <c r="O275" s="49">
        <v>6.5830000000000002</v>
      </c>
      <c r="P275" s="49">
        <v>0.11459999999999999</v>
      </c>
    </row>
    <row r="276" spans="1:16" x14ac:dyDescent="0.3">
      <c r="A276" s="30" t="s">
        <v>863</v>
      </c>
      <c r="B276" s="31" t="s">
        <v>308</v>
      </c>
      <c r="C276" s="31" t="s">
        <v>970</v>
      </c>
      <c r="D276" s="31" t="s">
        <v>971</v>
      </c>
      <c r="E276" s="31">
        <v>33398</v>
      </c>
      <c r="F276" s="31">
        <v>35790</v>
      </c>
      <c r="G276" s="31">
        <v>2392</v>
      </c>
      <c r="H276" s="32">
        <v>6.6834311300000004E-2</v>
      </c>
      <c r="J276" s="49" t="s">
        <v>962</v>
      </c>
      <c r="K276" s="49" t="s">
        <v>863</v>
      </c>
      <c r="L276" s="49" t="s">
        <v>304</v>
      </c>
      <c r="M276" s="49">
        <v>37.56</v>
      </c>
      <c r="N276" s="49">
        <v>32.831000000000003</v>
      </c>
      <c r="O276" s="49">
        <v>4.7290000000000001</v>
      </c>
      <c r="P276" s="49">
        <v>0.12590000000000001</v>
      </c>
    </row>
    <row r="277" spans="1:16" x14ac:dyDescent="0.3">
      <c r="A277" s="30" t="s">
        <v>863</v>
      </c>
      <c r="B277" s="31" t="s">
        <v>309</v>
      </c>
      <c r="C277" s="31" t="s">
        <v>972</v>
      </c>
      <c r="D277" s="31" t="s">
        <v>973</v>
      </c>
      <c r="E277" s="31">
        <v>31628</v>
      </c>
      <c r="F277" s="31">
        <v>36030</v>
      </c>
      <c r="G277" s="31">
        <v>4402</v>
      </c>
      <c r="H277" s="32">
        <v>0.1221759645</v>
      </c>
      <c r="J277" s="49" t="s">
        <v>964</v>
      </c>
      <c r="K277" s="49" t="s">
        <v>863</v>
      </c>
      <c r="L277" s="49" t="s">
        <v>305</v>
      </c>
      <c r="M277" s="49">
        <v>59.66</v>
      </c>
      <c r="N277" s="49">
        <v>55.128</v>
      </c>
      <c r="O277" s="49">
        <v>4.532</v>
      </c>
      <c r="P277" s="49">
        <v>7.5999999999999998E-2</v>
      </c>
    </row>
    <row r="278" spans="1:16" x14ac:dyDescent="0.3">
      <c r="A278" s="30" t="s">
        <v>863</v>
      </c>
      <c r="B278" s="31" t="s">
        <v>310</v>
      </c>
      <c r="C278" s="31" t="s">
        <v>974</v>
      </c>
      <c r="D278" s="31" t="s">
        <v>975</v>
      </c>
      <c r="E278" s="31">
        <v>46062</v>
      </c>
      <c r="F278" s="31">
        <v>52390</v>
      </c>
      <c r="G278" s="31">
        <v>6328</v>
      </c>
      <c r="H278" s="32">
        <v>0.12078640960000001</v>
      </c>
      <c r="J278" s="49" t="s">
        <v>966</v>
      </c>
      <c r="K278" s="49" t="s">
        <v>863</v>
      </c>
      <c r="L278" s="49" t="s">
        <v>306</v>
      </c>
      <c r="M278" s="49">
        <v>35.28</v>
      </c>
      <c r="N278" s="49">
        <v>29.917000000000002</v>
      </c>
      <c r="O278" s="49">
        <v>5.3630000000000004</v>
      </c>
      <c r="P278" s="49">
        <v>0.152</v>
      </c>
    </row>
    <row r="279" spans="1:16" x14ac:dyDescent="0.3">
      <c r="A279" s="30" t="s">
        <v>863</v>
      </c>
      <c r="B279" s="31" t="s">
        <v>311</v>
      </c>
      <c r="C279" s="31" t="s">
        <v>976</v>
      </c>
      <c r="D279" s="31" t="s">
        <v>977</v>
      </c>
      <c r="E279" s="31">
        <v>35751</v>
      </c>
      <c r="F279" s="31">
        <v>41990</v>
      </c>
      <c r="G279" s="31">
        <v>6239</v>
      </c>
      <c r="H279" s="32">
        <v>0.14858299599999999</v>
      </c>
      <c r="J279" s="49" t="s">
        <v>968</v>
      </c>
      <c r="K279" s="49" t="s">
        <v>863</v>
      </c>
      <c r="L279" s="49" t="s">
        <v>307</v>
      </c>
      <c r="M279" s="49">
        <v>41.91</v>
      </c>
      <c r="N279" s="49">
        <v>37.595999999999997</v>
      </c>
      <c r="O279" s="49">
        <v>4.3140000000000001</v>
      </c>
      <c r="P279" s="49">
        <v>0.10290000000000001</v>
      </c>
    </row>
    <row r="280" spans="1:16" x14ac:dyDescent="0.3">
      <c r="A280" s="30" t="s">
        <v>863</v>
      </c>
      <c r="B280" s="31" t="s">
        <v>315</v>
      </c>
      <c r="C280" s="31" t="s">
        <v>978</v>
      </c>
      <c r="D280" s="31" t="s">
        <v>979</v>
      </c>
      <c r="E280" s="31">
        <v>25717</v>
      </c>
      <c r="F280" s="31">
        <v>28110</v>
      </c>
      <c r="G280" s="31">
        <v>2393</v>
      </c>
      <c r="H280" s="32">
        <v>8.5129846999999995E-2</v>
      </c>
      <c r="J280" s="49" t="s">
        <v>970</v>
      </c>
      <c r="K280" s="49" t="s">
        <v>863</v>
      </c>
      <c r="L280" s="49" t="s">
        <v>308</v>
      </c>
      <c r="M280" s="49">
        <v>35.79</v>
      </c>
      <c r="N280" s="49">
        <v>33.332999999999998</v>
      </c>
      <c r="O280" s="49">
        <v>2.4569999999999999</v>
      </c>
      <c r="P280" s="49">
        <v>6.8699999999999997E-2</v>
      </c>
    </row>
    <row r="281" spans="1:16" x14ac:dyDescent="0.3">
      <c r="A281" s="30" t="s">
        <v>863</v>
      </c>
      <c r="B281" s="31" t="s">
        <v>316</v>
      </c>
      <c r="C281" s="31" t="s">
        <v>980</v>
      </c>
      <c r="D281" s="31" t="s">
        <v>981</v>
      </c>
      <c r="E281" s="31">
        <v>64534</v>
      </c>
      <c r="F281" s="31">
        <v>73210</v>
      </c>
      <c r="G281" s="31">
        <v>8676</v>
      </c>
      <c r="H281" s="32">
        <v>0.1185084005</v>
      </c>
      <c r="J281" s="49" t="s">
        <v>972</v>
      </c>
      <c r="K281" s="49" t="s">
        <v>863</v>
      </c>
      <c r="L281" s="49" t="s">
        <v>309</v>
      </c>
      <c r="M281" s="49">
        <v>36.020000000000003</v>
      </c>
      <c r="N281" s="49">
        <v>31.603000000000002</v>
      </c>
      <c r="O281" s="49">
        <v>4.4169999999999998</v>
      </c>
      <c r="P281" s="49">
        <v>0.1226</v>
      </c>
    </row>
    <row r="282" spans="1:16" x14ac:dyDescent="0.3">
      <c r="A282" s="30" t="s">
        <v>863</v>
      </c>
      <c r="B282" s="31" t="s">
        <v>30</v>
      </c>
      <c r="C282" s="31" t="s">
        <v>982</v>
      </c>
      <c r="D282" s="31" t="s">
        <v>983</v>
      </c>
      <c r="E282" s="31">
        <v>38903</v>
      </c>
      <c r="F282" s="31">
        <v>56180</v>
      </c>
      <c r="G282" s="31">
        <v>17277</v>
      </c>
      <c r="H282" s="32">
        <v>0.30752936990000002</v>
      </c>
      <c r="J282" s="49" t="s">
        <v>974</v>
      </c>
      <c r="K282" s="49" t="s">
        <v>863</v>
      </c>
      <c r="L282" s="49" t="s">
        <v>310</v>
      </c>
      <c r="M282" s="49">
        <v>52.39</v>
      </c>
      <c r="N282" s="49">
        <v>45.936999999999998</v>
      </c>
      <c r="O282" s="49">
        <v>6.4530000000000003</v>
      </c>
      <c r="P282" s="49">
        <v>0.1232</v>
      </c>
    </row>
    <row r="283" spans="1:16" x14ac:dyDescent="0.3">
      <c r="A283" s="30" t="s">
        <v>863</v>
      </c>
      <c r="B283" s="31" t="s">
        <v>317</v>
      </c>
      <c r="C283" s="31" t="s">
        <v>984</v>
      </c>
      <c r="D283" s="31" t="s">
        <v>985</v>
      </c>
      <c r="E283" s="31">
        <v>41664</v>
      </c>
      <c r="F283" s="31">
        <v>43840</v>
      </c>
      <c r="G283" s="31">
        <v>2176</v>
      </c>
      <c r="H283" s="32">
        <v>4.96350365E-2</v>
      </c>
      <c r="J283" s="49" t="s">
        <v>976</v>
      </c>
      <c r="K283" s="49" t="s">
        <v>863</v>
      </c>
      <c r="L283" s="49" t="s">
        <v>311</v>
      </c>
      <c r="M283" s="49">
        <v>41.99</v>
      </c>
      <c r="N283" s="49">
        <v>35.652999999999999</v>
      </c>
      <c r="O283" s="49">
        <v>6.3369999999999997</v>
      </c>
      <c r="P283" s="49">
        <v>0.15090000000000001</v>
      </c>
    </row>
    <row r="284" spans="1:16" x14ac:dyDescent="0.3">
      <c r="A284" s="30" t="s">
        <v>863</v>
      </c>
      <c r="B284" s="31" t="s">
        <v>318</v>
      </c>
      <c r="C284" s="31" t="s">
        <v>986</v>
      </c>
      <c r="D284" s="31" t="s">
        <v>987</v>
      </c>
      <c r="E284" s="31">
        <v>46811</v>
      </c>
      <c r="F284" s="31">
        <v>59710</v>
      </c>
      <c r="G284" s="31">
        <v>12899</v>
      </c>
      <c r="H284" s="32">
        <v>0.21602746610000001</v>
      </c>
      <c r="J284" s="49" t="s">
        <v>978</v>
      </c>
      <c r="K284" s="49" t="s">
        <v>863</v>
      </c>
      <c r="L284" s="49" t="s">
        <v>315</v>
      </c>
      <c r="M284" s="49">
        <v>28.11</v>
      </c>
      <c r="N284" s="49">
        <v>25.666</v>
      </c>
      <c r="O284" s="49">
        <v>2.444</v>
      </c>
      <c r="P284" s="49">
        <v>8.6900000000000005E-2</v>
      </c>
    </row>
    <row r="285" spans="1:16" x14ac:dyDescent="0.3">
      <c r="A285" s="30" t="s">
        <v>863</v>
      </c>
      <c r="B285" s="31" t="s">
        <v>64</v>
      </c>
      <c r="C285" s="31" t="s">
        <v>988</v>
      </c>
      <c r="D285" s="31" t="s">
        <v>989</v>
      </c>
      <c r="E285" s="31">
        <v>53191</v>
      </c>
      <c r="F285" s="31">
        <v>61450</v>
      </c>
      <c r="G285" s="31">
        <v>8259</v>
      </c>
      <c r="H285" s="32">
        <v>0.1344019528</v>
      </c>
      <c r="J285" s="49" t="s">
        <v>980</v>
      </c>
      <c r="K285" s="49" t="s">
        <v>863</v>
      </c>
      <c r="L285" s="49" t="s">
        <v>316</v>
      </c>
      <c r="M285" s="49">
        <v>73.209999999999994</v>
      </c>
      <c r="N285" s="49">
        <v>64.406000000000006</v>
      </c>
      <c r="O285" s="49">
        <v>8.8040000000000003</v>
      </c>
      <c r="P285" s="49">
        <v>0.1203</v>
      </c>
    </row>
    <row r="286" spans="1:16" x14ac:dyDescent="0.3">
      <c r="A286" s="30" t="s">
        <v>863</v>
      </c>
      <c r="B286" s="31" t="s">
        <v>319</v>
      </c>
      <c r="C286" s="31" t="s">
        <v>990</v>
      </c>
      <c r="D286" s="31" t="s">
        <v>991</v>
      </c>
      <c r="E286" s="31">
        <v>43054</v>
      </c>
      <c r="F286" s="31">
        <v>49250</v>
      </c>
      <c r="G286" s="31">
        <v>6196</v>
      </c>
      <c r="H286" s="32">
        <v>0.1258071066</v>
      </c>
      <c r="J286" s="49" t="s">
        <v>982</v>
      </c>
      <c r="K286" s="49" t="s">
        <v>863</v>
      </c>
      <c r="L286" s="49" t="s">
        <v>30</v>
      </c>
      <c r="M286" s="49">
        <v>56.18</v>
      </c>
      <c r="N286" s="49">
        <v>38.819000000000003</v>
      </c>
      <c r="O286" s="49">
        <v>17.361000000000001</v>
      </c>
      <c r="P286" s="49">
        <v>0.309</v>
      </c>
    </row>
    <row r="287" spans="1:16" x14ac:dyDescent="0.3">
      <c r="A287" s="30" t="s">
        <v>992</v>
      </c>
      <c r="B287" s="31" t="s">
        <v>154</v>
      </c>
      <c r="C287" s="31" t="s">
        <v>993</v>
      </c>
      <c r="D287" s="31" t="s">
        <v>994</v>
      </c>
      <c r="E287" s="31">
        <v>67747</v>
      </c>
      <c r="F287" s="31">
        <v>79580</v>
      </c>
      <c r="G287" s="31">
        <v>11833</v>
      </c>
      <c r="H287" s="32">
        <v>0.148693139</v>
      </c>
      <c r="J287" s="49" t="s">
        <v>984</v>
      </c>
      <c r="K287" s="49" t="s">
        <v>863</v>
      </c>
      <c r="L287" s="49" t="s">
        <v>317</v>
      </c>
      <c r="M287" s="49">
        <v>43.84</v>
      </c>
      <c r="N287" s="49">
        <v>41.543999999999997</v>
      </c>
      <c r="O287" s="49">
        <v>2.2959999999999998</v>
      </c>
      <c r="P287" s="49">
        <v>5.2400000000000002E-2</v>
      </c>
    </row>
    <row r="288" spans="1:16" x14ac:dyDescent="0.3">
      <c r="A288" s="30" t="s">
        <v>992</v>
      </c>
      <c r="B288" s="31" t="s">
        <v>155</v>
      </c>
      <c r="C288" s="31" t="s">
        <v>995</v>
      </c>
      <c r="D288" s="31" t="s">
        <v>996</v>
      </c>
      <c r="E288" s="31">
        <v>171257</v>
      </c>
      <c r="F288" s="31">
        <v>196210</v>
      </c>
      <c r="G288" s="31">
        <v>24953</v>
      </c>
      <c r="H288" s="32">
        <v>0.1271749656</v>
      </c>
      <c r="J288" s="49" t="s">
        <v>986</v>
      </c>
      <c r="K288" s="49" t="s">
        <v>863</v>
      </c>
      <c r="L288" s="49" t="s">
        <v>318</v>
      </c>
      <c r="M288" s="49">
        <v>59.71</v>
      </c>
      <c r="N288" s="49">
        <v>46.713999999999999</v>
      </c>
      <c r="O288" s="49">
        <v>12.996</v>
      </c>
      <c r="P288" s="49">
        <v>0.2177</v>
      </c>
    </row>
    <row r="289" spans="1:16" x14ac:dyDescent="0.3">
      <c r="A289" s="30" t="s">
        <v>992</v>
      </c>
      <c r="B289" s="31" t="s">
        <v>72</v>
      </c>
      <c r="C289" s="31" t="s">
        <v>997</v>
      </c>
      <c r="D289" s="31" t="s">
        <v>998</v>
      </c>
      <c r="E289" s="31">
        <v>82486</v>
      </c>
      <c r="F289" s="31">
        <v>94630</v>
      </c>
      <c r="G289" s="31">
        <v>12144</v>
      </c>
      <c r="H289" s="32">
        <v>0.12833139599999999</v>
      </c>
      <c r="J289" s="49" t="s">
        <v>988</v>
      </c>
      <c r="K289" s="49" t="s">
        <v>863</v>
      </c>
      <c r="L289" s="49" t="s">
        <v>64</v>
      </c>
      <c r="M289" s="49">
        <v>61.46</v>
      </c>
      <c r="N289" s="49">
        <v>53.133000000000003</v>
      </c>
      <c r="O289" s="49">
        <v>8.327</v>
      </c>
      <c r="P289" s="49">
        <v>0.13550000000000001</v>
      </c>
    </row>
    <row r="290" spans="1:16" x14ac:dyDescent="0.3">
      <c r="A290" s="30" t="s">
        <v>992</v>
      </c>
      <c r="B290" s="31" t="s">
        <v>159</v>
      </c>
      <c r="C290" s="31" t="s">
        <v>999</v>
      </c>
      <c r="D290" s="31" t="s">
        <v>1000</v>
      </c>
      <c r="E290" s="31">
        <v>99668</v>
      </c>
      <c r="F290" s="31">
        <v>114360</v>
      </c>
      <c r="G290" s="31">
        <v>14692</v>
      </c>
      <c r="H290" s="32">
        <v>0.12847149350000001</v>
      </c>
      <c r="J290" s="49" t="s">
        <v>990</v>
      </c>
      <c r="K290" s="49" t="s">
        <v>863</v>
      </c>
      <c r="L290" s="49" t="s">
        <v>319</v>
      </c>
      <c r="M290" s="49">
        <v>49.26</v>
      </c>
      <c r="N290" s="49">
        <v>42.954000000000001</v>
      </c>
      <c r="O290" s="49">
        <v>6.306</v>
      </c>
      <c r="P290" s="49">
        <v>0.128</v>
      </c>
    </row>
    <row r="291" spans="1:16" x14ac:dyDescent="0.3">
      <c r="A291" s="30" t="s">
        <v>992</v>
      </c>
      <c r="B291" s="31" t="s">
        <v>161</v>
      </c>
      <c r="C291" s="31" t="s">
        <v>1001</v>
      </c>
      <c r="D291" s="31" t="s">
        <v>1002</v>
      </c>
      <c r="E291" s="31">
        <v>109196</v>
      </c>
      <c r="F291" s="31">
        <v>118000</v>
      </c>
      <c r="G291" s="31">
        <v>8804</v>
      </c>
      <c r="H291" s="32">
        <v>7.4610169500000004E-2</v>
      </c>
      <c r="J291" s="49" t="s">
        <v>993</v>
      </c>
      <c r="K291" s="49" t="s">
        <v>992</v>
      </c>
      <c r="L291" s="49" t="s">
        <v>154</v>
      </c>
      <c r="M291" s="49">
        <v>79.58</v>
      </c>
      <c r="N291" s="49">
        <v>67.593999999999994</v>
      </c>
      <c r="O291" s="49">
        <v>11.986000000000001</v>
      </c>
      <c r="P291" s="49">
        <v>0.15060000000000001</v>
      </c>
    </row>
    <row r="292" spans="1:16" x14ac:dyDescent="0.3">
      <c r="A292" s="30" t="s">
        <v>992</v>
      </c>
      <c r="B292" s="31" t="s">
        <v>163</v>
      </c>
      <c r="C292" s="31" t="s">
        <v>1003</v>
      </c>
      <c r="D292" s="31" t="s">
        <v>1004</v>
      </c>
      <c r="E292" s="31">
        <v>56144</v>
      </c>
      <c r="F292" s="31">
        <v>66350</v>
      </c>
      <c r="G292" s="31">
        <v>10206</v>
      </c>
      <c r="H292" s="32">
        <v>0.15382064810000001</v>
      </c>
      <c r="J292" s="49" t="s">
        <v>995</v>
      </c>
      <c r="K292" s="49" t="s">
        <v>992</v>
      </c>
      <c r="L292" s="49" t="s">
        <v>1299</v>
      </c>
      <c r="M292" s="49">
        <v>196.23</v>
      </c>
      <c r="N292" s="49">
        <v>170.81</v>
      </c>
      <c r="O292" s="49">
        <v>25.42</v>
      </c>
      <c r="P292" s="49">
        <v>0.1295</v>
      </c>
    </row>
    <row r="293" spans="1:16" x14ac:dyDescent="0.3">
      <c r="A293" s="30" t="s">
        <v>992</v>
      </c>
      <c r="B293" s="31" t="s">
        <v>166</v>
      </c>
      <c r="C293" s="31" t="s">
        <v>1005</v>
      </c>
      <c r="D293" s="31" t="s">
        <v>1006</v>
      </c>
      <c r="E293" s="31">
        <v>86037</v>
      </c>
      <c r="F293" s="31">
        <v>93820</v>
      </c>
      <c r="G293" s="31">
        <v>7783</v>
      </c>
      <c r="H293" s="32">
        <v>8.2956725600000003E-2</v>
      </c>
      <c r="J293" s="49" t="s">
        <v>997</v>
      </c>
      <c r="K293" s="49" t="s">
        <v>992</v>
      </c>
      <c r="L293" s="49" t="s">
        <v>72</v>
      </c>
      <c r="M293" s="49">
        <v>94.64</v>
      </c>
      <c r="N293" s="49">
        <v>82.331999999999994</v>
      </c>
      <c r="O293" s="49">
        <v>12.308</v>
      </c>
      <c r="P293" s="49">
        <v>0.13009999999999999</v>
      </c>
    </row>
    <row r="294" spans="1:16" x14ac:dyDescent="0.3">
      <c r="A294" s="30" t="s">
        <v>992</v>
      </c>
      <c r="B294" s="31" t="s">
        <v>32</v>
      </c>
      <c r="C294" s="31" t="s">
        <v>1007</v>
      </c>
      <c r="D294" s="31" t="s">
        <v>1008</v>
      </c>
      <c r="E294" s="31">
        <v>137658</v>
      </c>
      <c r="F294" s="31">
        <v>265160</v>
      </c>
      <c r="G294" s="31">
        <v>127502</v>
      </c>
      <c r="H294" s="32">
        <v>0.48084929850000002</v>
      </c>
      <c r="J294" s="49" t="s">
        <v>999</v>
      </c>
      <c r="K294" s="49" t="s">
        <v>992</v>
      </c>
      <c r="L294" s="49" t="s">
        <v>159</v>
      </c>
      <c r="M294" s="49">
        <v>114.37</v>
      </c>
      <c r="N294" s="49">
        <v>99.507000000000005</v>
      </c>
      <c r="O294" s="49">
        <v>14.863</v>
      </c>
      <c r="P294" s="49">
        <v>0.13</v>
      </c>
    </row>
    <row r="295" spans="1:16" x14ac:dyDescent="0.3">
      <c r="A295" s="30" t="s">
        <v>992</v>
      </c>
      <c r="B295" s="31" t="s">
        <v>184</v>
      </c>
      <c r="C295" s="31" t="s">
        <v>1009</v>
      </c>
      <c r="D295" s="31" t="s">
        <v>1010</v>
      </c>
      <c r="E295" s="31">
        <v>146245</v>
      </c>
      <c r="F295" s="31">
        <v>212420</v>
      </c>
      <c r="G295" s="31">
        <v>66175</v>
      </c>
      <c r="H295" s="32">
        <v>0.31152904619999999</v>
      </c>
      <c r="J295" s="49" t="s">
        <v>1001</v>
      </c>
      <c r="K295" s="49" t="s">
        <v>992</v>
      </c>
      <c r="L295" s="49" t="s">
        <v>161</v>
      </c>
      <c r="M295" s="49">
        <v>118.01</v>
      </c>
      <c r="N295" s="49">
        <v>108.943</v>
      </c>
      <c r="O295" s="49">
        <v>9.0670000000000002</v>
      </c>
      <c r="P295" s="49">
        <v>7.6799999999999993E-2</v>
      </c>
    </row>
    <row r="296" spans="1:16" x14ac:dyDescent="0.3">
      <c r="A296" s="30" t="s">
        <v>992</v>
      </c>
      <c r="B296" s="31" t="s">
        <v>394</v>
      </c>
      <c r="C296" s="31" t="s">
        <v>1011</v>
      </c>
      <c r="D296" s="31" t="s">
        <v>1012</v>
      </c>
      <c r="E296" s="31">
        <v>158806</v>
      </c>
      <c r="F296" s="31">
        <v>181050</v>
      </c>
      <c r="G296" s="31">
        <v>22244</v>
      </c>
      <c r="H296" s="32">
        <v>0.1228610881</v>
      </c>
      <c r="J296" s="49" t="s">
        <v>1003</v>
      </c>
      <c r="K296" s="49" t="s">
        <v>992</v>
      </c>
      <c r="L296" s="49" t="s">
        <v>163</v>
      </c>
      <c r="M296" s="49">
        <v>66.349999999999994</v>
      </c>
      <c r="N296" s="49">
        <v>55.99</v>
      </c>
      <c r="O296" s="49">
        <v>10.36</v>
      </c>
      <c r="P296" s="49">
        <v>0.15609999999999999</v>
      </c>
    </row>
    <row r="297" spans="1:16" x14ac:dyDescent="0.3">
      <c r="A297" s="30" t="s">
        <v>992</v>
      </c>
      <c r="B297" s="31" t="s">
        <v>393</v>
      </c>
      <c r="C297" s="31" t="s">
        <v>1013</v>
      </c>
      <c r="D297" s="31" t="s">
        <v>1014</v>
      </c>
      <c r="E297" s="31">
        <v>133550</v>
      </c>
      <c r="F297" s="31">
        <v>175060</v>
      </c>
      <c r="G297" s="31">
        <v>41510</v>
      </c>
      <c r="H297" s="32">
        <v>0.2371187022</v>
      </c>
      <c r="J297" s="49" t="s">
        <v>1005</v>
      </c>
      <c r="K297" s="49" t="s">
        <v>992</v>
      </c>
      <c r="L297" s="49" t="s">
        <v>166</v>
      </c>
      <c r="M297" s="49">
        <v>93.82</v>
      </c>
      <c r="N297" s="49">
        <v>85.86</v>
      </c>
      <c r="O297" s="49">
        <v>7.96</v>
      </c>
      <c r="P297" s="49">
        <v>8.48E-2</v>
      </c>
    </row>
    <row r="298" spans="1:16" x14ac:dyDescent="0.3">
      <c r="A298" s="30" t="s">
        <v>992</v>
      </c>
      <c r="B298" s="31" t="s">
        <v>40</v>
      </c>
      <c r="C298" s="31" t="s">
        <v>1015</v>
      </c>
      <c r="D298" s="31" t="s">
        <v>1016</v>
      </c>
      <c r="E298" s="31">
        <v>48581</v>
      </c>
      <c r="F298" s="31">
        <v>67300</v>
      </c>
      <c r="G298" s="31">
        <v>18719</v>
      </c>
      <c r="H298" s="32">
        <v>0.27814264490000001</v>
      </c>
      <c r="J298" s="49" t="s">
        <v>1007</v>
      </c>
      <c r="K298" s="49" t="s">
        <v>992</v>
      </c>
      <c r="L298" s="49" t="s">
        <v>32</v>
      </c>
      <c r="M298" s="49">
        <v>265.17</v>
      </c>
      <c r="N298" s="49">
        <v>137.36099999999999</v>
      </c>
      <c r="O298" s="49">
        <v>127.809</v>
      </c>
      <c r="P298" s="49">
        <v>0.48199999999999998</v>
      </c>
    </row>
    <row r="299" spans="1:16" x14ac:dyDescent="0.3">
      <c r="A299" s="30" t="s">
        <v>992</v>
      </c>
      <c r="B299" s="31" t="s">
        <v>203</v>
      </c>
      <c r="C299" s="31" t="s">
        <v>1017</v>
      </c>
      <c r="D299" s="31" t="s">
        <v>1018</v>
      </c>
      <c r="E299" s="31">
        <v>47436</v>
      </c>
      <c r="F299" s="31">
        <v>55070</v>
      </c>
      <c r="G299" s="31">
        <v>7634</v>
      </c>
      <c r="H299" s="32">
        <v>0.13862357</v>
      </c>
      <c r="J299" s="49" t="s">
        <v>1049</v>
      </c>
      <c r="K299" s="49" t="s">
        <v>992</v>
      </c>
      <c r="L299" s="49" t="s">
        <v>183</v>
      </c>
      <c r="M299" s="49">
        <v>1.21</v>
      </c>
      <c r="N299" s="49">
        <v>0</v>
      </c>
      <c r="O299" s="49">
        <v>1.21</v>
      </c>
      <c r="P299" s="49">
        <v>1</v>
      </c>
    </row>
    <row r="300" spans="1:16" x14ac:dyDescent="0.3">
      <c r="A300" s="30" t="s">
        <v>992</v>
      </c>
      <c r="B300" s="31" t="s">
        <v>62</v>
      </c>
      <c r="C300" s="31" t="s">
        <v>1019</v>
      </c>
      <c r="D300" s="31" t="s">
        <v>1020</v>
      </c>
      <c r="E300" s="31">
        <v>20526</v>
      </c>
      <c r="F300" s="31">
        <v>35250</v>
      </c>
      <c r="G300" s="31">
        <v>14724</v>
      </c>
      <c r="H300" s="32">
        <v>0.41770212769999998</v>
      </c>
      <c r="J300" s="49" t="s">
        <v>1009</v>
      </c>
      <c r="K300" s="49" t="s">
        <v>992</v>
      </c>
      <c r="L300" s="49" t="s">
        <v>184</v>
      </c>
      <c r="M300" s="49">
        <v>212.44</v>
      </c>
      <c r="N300" s="49">
        <v>145.93799999999999</v>
      </c>
      <c r="O300" s="49">
        <v>66.501999999999995</v>
      </c>
      <c r="P300" s="49">
        <v>0.313</v>
      </c>
    </row>
    <row r="301" spans="1:16" x14ac:dyDescent="0.3">
      <c r="A301" s="30" t="s">
        <v>992</v>
      </c>
      <c r="B301" s="31" t="s">
        <v>68</v>
      </c>
      <c r="C301" s="31" t="s">
        <v>1021</v>
      </c>
      <c r="D301" s="31" t="s">
        <v>1022</v>
      </c>
      <c r="E301" s="31">
        <v>31276</v>
      </c>
      <c r="F301" s="31">
        <v>44660</v>
      </c>
      <c r="G301" s="31">
        <v>13384</v>
      </c>
      <c r="H301" s="32">
        <v>0.29968652039999999</v>
      </c>
      <c r="J301" s="49" t="s">
        <v>1011</v>
      </c>
      <c r="K301" s="49" t="s">
        <v>992</v>
      </c>
      <c r="L301" s="49" t="s">
        <v>394</v>
      </c>
      <c r="M301" s="49">
        <v>181.05</v>
      </c>
      <c r="N301" s="49">
        <v>158.40199999999999</v>
      </c>
      <c r="O301" s="49">
        <v>22.648</v>
      </c>
      <c r="P301" s="49">
        <v>0.12509999999999999</v>
      </c>
    </row>
    <row r="302" spans="1:16" x14ac:dyDescent="0.3">
      <c r="A302" s="30" t="s">
        <v>992</v>
      </c>
      <c r="B302" s="31" t="s">
        <v>89</v>
      </c>
      <c r="C302" s="31" t="s">
        <v>1023</v>
      </c>
      <c r="D302" s="31" t="s">
        <v>1024</v>
      </c>
      <c r="E302" s="31">
        <v>25537</v>
      </c>
      <c r="F302" s="31">
        <v>43480</v>
      </c>
      <c r="G302" s="31">
        <v>17943</v>
      </c>
      <c r="H302" s="32">
        <v>0.41267249309999998</v>
      </c>
      <c r="J302" s="49" t="s">
        <v>1013</v>
      </c>
      <c r="K302" s="49" t="s">
        <v>992</v>
      </c>
      <c r="L302" s="49" t="s">
        <v>131</v>
      </c>
      <c r="M302" s="49">
        <v>175.06</v>
      </c>
      <c r="N302" s="49">
        <v>133.21799999999999</v>
      </c>
      <c r="O302" s="49">
        <v>41.841999999999999</v>
      </c>
      <c r="P302" s="49">
        <v>0.23899999999999999</v>
      </c>
    </row>
    <row r="303" spans="1:16" x14ac:dyDescent="0.3">
      <c r="A303" s="30" t="s">
        <v>992</v>
      </c>
      <c r="B303" s="31" t="s">
        <v>101</v>
      </c>
      <c r="C303" s="31" t="s">
        <v>1025</v>
      </c>
      <c r="D303" s="31" t="s">
        <v>1026</v>
      </c>
      <c r="E303" s="31">
        <v>46528</v>
      </c>
      <c r="F303" s="31">
        <v>60680</v>
      </c>
      <c r="G303" s="31">
        <v>14152</v>
      </c>
      <c r="H303" s="32">
        <v>0.2332234674</v>
      </c>
      <c r="J303" s="49" t="s">
        <v>1300</v>
      </c>
      <c r="K303" s="49" t="s">
        <v>992</v>
      </c>
      <c r="L303" s="49" t="s">
        <v>152</v>
      </c>
      <c r="M303" s="49">
        <v>250.86</v>
      </c>
      <c r="N303" s="49">
        <v>174.91200000000001</v>
      </c>
      <c r="O303" s="49">
        <v>75.947999999999993</v>
      </c>
      <c r="P303" s="49">
        <v>0.30280000000000001</v>
      </c>
    </row>
    <row r="304" spans="1:16" x14ac:dyDescent="0.3">
      <c r="A304" s="30" t="s">
        <v>992</v>
      </c>
      <c r="B304" s="31" t="s">
        <v>103</v>
      </c>
      <c r="C304" s="31" t="s">
        <v>1027</v>
      </c>
      <c r="D304" s="31" t="s">
        <v>1028</v>
      </c>
      <c r="E304" s="31">
        <v>16302</v>
      </c>
      <c r="F304" s="31">
        <v>31830</v>
      </c>
      <c r="G304" s="31">
        <v>15528</v>
      </c>
      <c r="H304" s="32">
        <v>0.48784165880000002</v>
      </c>
      <c r="J304" s="49" t="s">
        <v>1015</v>
      </c>
      <c r="K304" s="49" t="s">
        <v>992</v>
      </c>
      <c r="L304" s="49" t="s">
        <v>40</v>
      </c>
      <c r="M304" s="49">
        <v>67.3</v>
      </c>
      <c r="N304" s="49">
        <v>48.491</v>
      </c>
      <c r="O304" s="49">
        <v>18.809000000000001</v>
      </c>
      <c r="P304" s="49">
        <v>0.27950000000000003</v>
      </c>
    </row>
    <row r="305" spans="1:16" x14ac:dyDescent="0.3">
      <c r="A305" s="30" t="s">
        <v>992</v>
      </c>
      <c r="B305" s="31" t="s">
        <v>107</v>
      </c>
      <c r="C305" s="31" t="s">
        <v>1029</v>
      </c>
      <c r="D305" s="31" t="s">
        <v>1030</v>
      </c>
      <c r="E305" s="31">
        <v>13631</v>
      </c>
      <c r="F305" s="31">
        <v>25330</v>
      </c>
      <c r="G305" s="31">
        <v>11699</v>
      </c>
      <c r="H305" s="32">
        <v>0.46186340310000001</v>
      </c>
      <c r="J305" s="49" t="s">
        <v>1017</v>
      </c>
      <c r="K305" s="49" t="s">
        <v>992</v>
      </c>
      <c r="L305" s="49" t="s">
        <v>203</v>
      </c>
      <c r="M305" s="49">
        <v>55.07</v>
      </c>
      <c r="N305" s="49">
        <v>47.32</v>
      </c>
      <c r="O305" s="49">
        <v>7.75</v>
      </c>
      <c r="P305" s="49">
        <v>0.14069999999999999</v>
      </c>
    </row>
    <row r="306" spans="1:16" x14ac:dyDescent="0.3">
      <c r="A306" s="30" t="s">
        <v>992</v>
      </c>
      <c r="B306" s="31" t="s">
        <v>222</v>
      </c>
      <c r="C306" s="31" t="s">
        <v>1031</v>
      </c>
      <c r="D306" s="31" t="s">
        <v>1032</v>
      </c>
      <c r="E306" s="31">
        <v>49761</v>
      </c>
      <c r="F306" s="31">
        <v>54670</v>
      </c>
      <c r="G306" s="31">
        <v>4909</v>
      </c>
      <c r="H306" s="32">
        <v>8.9793305300000001E-2</v>
      </c>
      <c r="J306" s="49" t="s">
        <v>1019</v>
      </c>
      <c r="K306" s="49" t="s">
        <v>992</v>
      </c>
      <c r="L306" s="49" t="s">
        <v>62</v>
      </c>
      <c r="M306" s="49">
        <v>35.25</v>
      </c>
      <c r="N306" s="49">
        <v>20.459</v>
      </c>
      <c r="O306" s="49">
        <v>14.791</v>
      </c>
      <c r="P306" s="49">
        <v>0.41959999999999997</v>
      </c>
    </row>
    <row r="307" spans="1:16" x14ac:dyDescent="0.3">
      <c r="A307" s="30" t="s">
        <v>992</v>
      </c>
      <c r="B307" s="31" t="s">
        <v>33</v>
      </c>
      <c r="C307" s="31" t="s">
        <v>1033</v>
      </c>
      <c r="D307" s="31" t="s">
        <v>1034</v>
      </c>
      <c r="E307" s="31">
        <v>26271</v>
      </c>
      <c r="F307" s="31">
        <v>41620</v>
      </c>
      <c r="G307" s="31">
        <v>15349</v>
      </c>
      <c r="H307" s="32">
        <v>0.36878904369999999</v>
      </c>
      <c r="J307" s="49" t="s">
        <v>1021</v>
      </c>
      <c r="K307" s="49" t="s">
        <v>992</v>
      </c>
      <c r="L307" s="49" t="s">
        <v>68</v>
      </c>
      <c r="M307" s="49">
        <v>44.67</v>
      </c>
      <c r="N307" s="49">
        <v>31.172999999999998</v>
      </c>
      <c r="O307" s="49">
        <v>13.497</v>
      </c>
      <c r="P307" s="49">
        <v>0.30209999999999998</v>
      </c>
    </row>
    <row r="308" spans="1:16" x14ac:dyDescent="0.3">
      <c r="A308" s="30" t="s">
        <v>992</v>
      </c>
      <c r="B308" s="31" t="s">
        <v>47</v>
      </c>
      <c r="C308" s="31" t="s">
        <v>1035</v>
      </c>
      <c r="D308" s="31" t="s">
        <v>1036</v>
      </c>
      <c r="E308" s="31">
        <v>21936</v>
      </c>
      <c r="F308" s="31">
        <v>37690</v>
      </c>
      <c r="G308" s="31">
        <v>15754</v>
      </c>
      <c r="H308" s="32">
        <v>0.41798885650000001</v>
      </c>
      <c r="J308" s="49" t="s">
        <v>1023</v>
      </c>
      <c r="K308" s="49" t="s">
        <v>992</v>
      </c>
      <c r="L308" s="49" t="s">
        <v>89</v>
      </c>
      <c r="M308" s="49">
        <v>43.48</v>
      </c>
      <c r="N308" s="49">
        <v>25.488</v>
      </c>
      <c r="O308" s="49">
        <v>17.992000000000001</v>
      </c>
      <c r="P308" s="49">
        <v>0.4138</v>
      </c>
    </row>
    <row r="309" spans="1:16" x14ac:dyDescent="0.3">
      <c r="A309" s="30" t="s">
        <v>992</v>
      </c>
      <c r="B309" s="31" t="s">
        <v>223</v>
      </c>
      <c r="C309" s="31" t="s">
        <v>1037</v>
      </c>
      <c r="D309" s="31" t="s">
        <v>1038</v>
      </c>
      <c r="E309" s="31">
        <v>51353</v>
      </c>
      <c r="F309" s="31">
        <v>56120</v>
      </c>
      <c r="G309" s="31">
        <v>4767</v>
      </c>
      <c r="H309" s="32">
        <v>8.4942979299999999E-2</v>
      </c>
      <c r="J309" s="49" t="s">
        <v>1025</v>
      </c>
      <c r="K309" s="49" t="s">
        <v>992</v>
      </c>
      <c r="L309" s="49" t="s">
        <v>101</v>
      </c>
      <c r="M309" s="49">
        <v>60.68</v>
      </c>
      <c r="N309" s="49">
        <v>46.427999999999997</v>
      </c>
      <c r="O309" s="49">
        <v>14.252000000000001</v>
      </c>
      <c r="P309" s="49">
        <v>0.2349</v>
      </c>
    </row>
    <row r="310" spans="1:16" x14ac:dyDescent="0.3">
      <c r="A310" s="30" t="s">
        <v>992</v>
      </c>
      <c r="B310" s="31" t="s">
        <v>99</v>
      </c>
      <c r="C310" s="31" t="s">
        <v>1039</v>
      </c>
      <c r="D310" s="31" t="s">
        <v>1040</v>
      </c>
      <c r="E310" s="31">
        <v>42719</v>
      </c>
      <c r="F310" s="31">
        <v>52060</v>
      </c>
      <c r="G310" s="31">
        <v>9341</v>
      </c>
      <c r="H310" s="32">
        <v>0.1794275836</v>
      </c>
      <c r="J310" s="49" t="s">
        <v>1027</v>
      </c>
      <c r="K310" s="49" t="s">
        <v>992</v>
      </c>
      <c r="L310" s="49" t="s">
        <v>103</v>
      </c>
      <c r="M310" s="49">
        <v>31.84</v>
      </c>
      <c r="N310" s="49">
        <v>16.279</v>
      </c>
      <c r="O310" s="49">
        <v>15.561</v>
      </c>
      <c r="P310" s="49">
        <v>0.48870000000000002</v>
      </c>
    </row>
    <row r="311" spans="1:16" x14ac:dyDescent="0.3">
      <c r="A311" s="30" t="s">
        <v>992</v>
      </c>
      <c r="B311" s="31" t="s">
        <v>102</v>
      </c>
      <c r="C311" s="31" t="s">
        <v>1041</v>
      </c>
      <c r="D311" s="31" t="s">
        <v>1042</v>
      </c>
      <c r="E311" s="31">
        <v>33775</v>
      </c>
      <c r="F311" s="31">
        <v>39130</v>
      </c>
      <c r="G311" s="31">
        <v>5355</v>
      </c>
      <c r="H311" s="32">
        <v>0.1368515206</v>
      </c>
      <c r="J311" s="49" t="s">
        <v>1029</v>
      </c>
      <c r="K311" s="49" t="s">
        <v>992</v>
      </c>
      <c r="L311" s="49" t="s">
        <v>107</v>
      </c>
      <c r="M311" s="49">
        <v>25.33</v>
      </c>
      <c r="N311" s="49">
        <v>13.606999999999999</v>
      </c>
      <c r="O311" s="49">
        <v>11.723000000000001</v>
      </c>
      <c r="P311" s="49">
        <v>0.46279999999999999</v>
      </c>
    </row>
    <row r="312" spans="1:16" x14ac:dyDescent="0.3">
      <c r="A312" s="30" t="s">
        <v>992</v>
      </c>
      <c r="B312" s="31" t="s">
        <v>61</v>
      </c>
      <c r="C312" s="31" t="s">
        <v>1043</v>
      </c>
      <c r="D312" s="31" t="s">
        <v>1044</v>
      </c>
      <c r="E312" s="31">
        <v>38037</v>
      </c>
      <c r="F312" s="31">
        <v>50820</v>
      </c>
      <c r="G312" s="31">
        <v>12783</v>
      </c>
      <c r="H312" s="32">
        <v>0.2515348288</v>
      </c>
      <c r="J312" s="49" t="s">
        <v>1031</v>
      </c>
      <c r="K312" s="49" t="s">
        <v>992</v>
      </c>
      <c r="L312" s="49" t="s">
        <v>222</v>
      </c>
      <c r="M312" s="49">
        <v>54.67</v>
      </c>
      <c r="N312" s="49">
        <v>49.645000000000003</v>
      </c>
      <c r="O312" s="49">
        <v>5.0250000000000004</v>
      </c>
      <c r="P312" s="49">
        <v>9.1899999999999996E-2</v>
      </c>
    </row>
    <row r="313" spans="1:16" x14ac:dyDescent="0.3">
      <c r="A313" s="30" t="s">
        <v>992</v>
      </c>
      <c r="B313" s="31" t="s">
        <v>84</v>
      </c>
      <c r="C313" s="31" t="s">
        <v>1045</v>
      </c>
      <c r="D313" s="31" t="s">
        <v>1046</v>
      </c>
      <c r="E313" s="31">
        <v>37319</v>
      </c>
      <c r="F313" s="31">
        <v>53880</v>
      </c>
      <c r="G313" s="31">
        <v>16561</v>
      </c>
      <c r="H313" s="32">
        <v>0.3073682257</v>
      </c>
      <c r="J313" s="49" t="s">
        <v>1033</v>
      </c>
      <c r="K313" s="49" t="s">
        <v>992</v>
      </c>
      <c r="L313" s="49" t="s">
        <v>33</v>
      </c>
      <c r="M313" s="49">
        <v>41.62</v>
      </c>
      <c r="N313" s="49">
        <v>26.22</v>
      </c>
      <c r="O313" s="49">
        <v>15.4</v>
      </c>
      <c r="P313" s="49">
        <v>0.37</v>
      </c>
    </row>
    <row r="314" spans="1:16" x14ac:dyDescent="0.3">
      <c r="A314" s="30" t="s">
        <v>992</v>
      </c>
      <c r="B314" s="31" t="s">
        <v>95</v>
      </c>
      <c r="C314" s="31" t="s">
        <v>1047</v>
      </c>
      <c r="D314" s="31" t="s">
        <v>1048</v>
      </c>
      <c r="E314" s="31">
        <v>49105</v>
      </c>
      <c r="F314" s="31">
        <v>75860</v>
      </c>
      <c r="G314" s="31">
        <v>26755</v>
      </c>
      <c r="H314" s="32">
        <v>0.35268916420000002</v>
      </c>
      <c r="J314" s="49" t="s">
        <v>1035</v>
      </c>
      <c r="K314" s="49" t="s">
        <v>992</v>
      </c>
      <c r="L314" s="49" t="s">
        <v>47</v>
      </c>
      <c r="M314" s="49">
        <v>37.69</v>
      </c>
      <c r="N314" s="49">
        <v>21.872</v>
      </c>
      <c r="O314" s="49">
        <v>15.818</v>
      </c>
      <c r="P314" s="49">
        <v>0.41970000000000002</v>
      </c>
    </row>
    <row r="315" spans="1:16" x14ac:dyDescent="0.3">
      <c r="A315" s="30" t="s">
        <v>992</v>
      </c>
      <c r="B315" s="31" t="s">
        <v>183</v>
      </c>
      <c r="C315" s="31" t="s">
        <v>1049</v>
      </c>
      <c r="D315" s="31" t="s">
        <v>1050</v>
      </c>
      <c r="E315" s="31">
        <v>0</v>
      </c>
      <c r="F315" s="31">
        <v>1210</v>
      </c>
      <c r="G315" s="31">
        <v>1210</v>
      </c>
      <c r="H315" s="32">
        <v>1</v>
      </c>
      <c r="J315" s="49" t="s">
        <v>1037</v>
      </c>
      <c r="K315" s="49" t="s">
        <v>992</v>
      </c>
      <c r="L315" s="49" t="s">
        <v>223</v>
      </c>
      <c r="M315" s="49">
        <v>56.12</v>
      </c>
      <c r="N315" s="49">
        <v>51.22</v>
      </c>
      <c r="O315" s="49">
        <v>4.9000000000000004</v>
      </c>
      <c r="P315" s="49">
        <v>8.7300000000000003E-2</v>
      </c>
    </row>
    <row r="316" spans="1:16" x14ac:dyDescent="0.3">
      <c r="A316" s="30" t="s">
        <v>992</v>
      </c>
      <c r="B316" s="31" t="s">
        <v>87</v>
      </c>
      <c r="C316" s="31" t="s">
        <v>1051</v>
      </c>
      <c r="D316" s="31" t="s">
        <v>1052</v>
      </c>
      <c r="E316" s="31">
        <v>50506</v>
      </c>
      <c r="F316" s="31">
        <v>70300</v>
      </c>
      <c r="G316" s="31">
        <v>19794</v>
      </c>
      <c r="H316" s="32">
        <v>0.28156472259999998</v>
      </c>
      <c r="J316" s="49" t="s">
        <v>1039</v>
      </c>
      <c r="K316" s="49" t="s">
        <v>992</v>
      </c>
      <c r="L316" s="49" t="s">
        <v>99</v>
      </c>
      <c r="M316" s="49">
        <v>52.06</v>
      </c>
      <c r="N316" s="49">
        <v>42.582999999999998</v>
      </c>
      <c r="O316" s="49">
        <v>9.4770000000000003</v>
      </c>
      <c r="P316" s="49">
        <v>0.182</v>
      </c>
    </row>
    <row r="317" spans="1:16" x14ac:dyDescent="0.3">
      <c r="A317" s="30" t="s">
        <v>1053</v>
      </c>
      <c r="B317" s="31" t="s">
        <v>1054</v>
      </c>
      <c r="C317" s="31" t="s">
        <v>1055</v>
      </c>
      <c r="D317" s="31" t="s">
        <v>1056</v>
      </c>
      <c r="E317" s="31">
        <v>16099</v>
      </c>
      <c r="F317" s="31">
        <v>34890</v>
      </c>
      <c r="G317" s="31">
        <v>18791</v>
      </c>
      <c r="H317" s="32">
        <v>0.53857838920000001</v>
      </c>
      <c r="J317" s="49" t="s">
        <v>1041</v>
      </c>
      <c r="K317" s="49" t="s">
        <v>992</v>
      </c>
      <c r="L317" s="49" t="s">
        <v>102</v>
      </c>
      <c r="M317" s="49">
        <v>39.130000000000003</v>
      </c>
      <c r="N317" s="49">
        <v>33.698</v>
      </c>
      <c r="O317" s="49">
        <v>5.4320000000000004</v>
      </c>
      <c r="P317" s="49">
        <v>0.13880000000000001</v>
      </c>
    </row>
    <row r="318" spans="1:16" x14ac:dyDescent="0.3">
      <c r="A318" s="30" t="s">
        <v>1053</v>
      </c>
      <c r="B318" s="31" t="s">
        <v>1057</v>
      </c>
      <c r="C318" s="31" t="s">
        <v>1058</v>
      </c>
      <c r="D318" s="31" t="s">
        <v>1059</v>
      </c>
      <c r="E318" s="31">
        <v>30410</v>
      </c>
      <c r="F318" s="31">
        <v>61650</v>
      </c>
      <c r="G318" s="31">
        <v>31240</v>
      </c>
      <c r="H318" s="32">
        <v>0.50673154909999996</v>
      </c>
      <c r="J318" s="49" t="s">
        <v>1055</v>
      </c>
      <c r="K318" s="49" t="s">
        <v>1053</v>
      </c>
      <c r="L318" s="49" t="s">
        <v>1301</v>
      </c>
      <c r="M318" s="49">
        <v>34.89</v>
      </c>
      <c r="N318" s="49">
        <v>16.050999999999998</v>
      </c>
      <c r="O318" s="49">
        <v>18.838999999999999</v>
      </c>
      <c r="P318" s="49">
        <v>0.54</v>
      </c>
    </row>
    <row r="319" spans="1:16" x14ac:dyDescent="0.3">
      <c r="A319" s="30" t="s">
        <v>1053</v>
      </c>
      <c r="B319" s="31" t="s">
        <v>1060</v>
      </c>
      <c r="C319" s="31" t="s">
        <v>1061</v>
      </c>
      <c r="D319" s="31" t="s">
        <v>1062</v>
      </c>
      <c r="E319" s="31">
        <v>46043</v>
      </c>
      <c r="F319" s="31">
        <v>56820</v>
      </c>
      <c r="G319" s="31">
        <v>10777</v>
      </c>
      <c r="H319" s="32">
        <v>0.18966913060000001</v>
      </c>
      <c r="J319" s="49" t="s">
        <v>1058</v>
      </c>
      <c r="K319" s="49" t="s">
        <v>1053</v>
      </c>
      <c r="L319" s="49" t="s">
        <v>1302</v>
      </c>
      <c r="M319" s="49">
        <v>61.65</v>
      </c>
      <c r="N319" s="49">
        <v>30.309000000000001</v>
      </c>
      <c r="O319" s="49">
        <v>31.341000000000001</v>
      </c>
      <c r="P319" s="49">
        <v>0.50839999999999996</v>
      </c>
    </row>
    <row r="320" spans="1:16" x14ac:dyDescent="0.3">
      <c r="A320" s="30" t="s">
        <v>1053</v>
      </c>
      <c r="B320" s="31" t="s">
        <v>1063</v>
      </c>
      <c r="C320" s="31" t="s">
        <v>1064</v>
      </c>
      <c r="D320" s="31" t="s">
        <v>1065</v>
      </c>
      <c r="E320" s="31">
        <v>33387</v>
      </c>
      <c r="F320" s="31">
        <v>44460</v>
      </c>
      <c r="G320" s="31">
        <v>11073</v>
      </c>
      <c r="H320" s="32">
        <v>0.24905533060000001</v>
      </c>
      <c r="J320" s="49" t="s">
        <v>1061</v>
      </c>
      <c r="K320" s="49" t="s">
        <v>1053</v>
      </c>
      <c r="L320" s="49" t="s">
        <v>1303</v>
      </c>
      <c r="M320" s="49">
        <v>56.82</v>
      </c>
      <c r="N320" s="49">
        <v>45.924999999999997</v>
      </c>
      <c r="O320" s="49">
        <v>10.895</v>
      </c>
      <c r="P320" s="49">
        <v>0.19170000000000001</v>
      </c>
    </row>
    <row r="321" spans="1:16" x14ac:dyDescent="0.3">
      <c r="A321" s="30" t="s">
        <v>1053</v>
      </c>
      <c r="B321" s="31" t="s">
        <v>1066</v>
      </c>
      <c r="C321" s="31" t="s">
        <v>1067</v>
      </c>
      <c r="D321" s="31" t="s">
        <v>1068</v>
      </c>
      <c r="E321" s="31">
        <v>54847</v>
      </c>
      <c r="F321" s="31">
        <v>67550</v>
      </c>
      <c r="G321" s="31">
        <v>12703</v>
      </c>
      <c r="H321" s="32">
        <v>0.1880532939</v>
      </c>
      <c r="J321" s="49" t="s">
        <v>1064</v>
      </c>
      <c r="K321" s="49" t="s">
        <v>1053</v>
      </c>
      <c r="L321" s="49" t="s">
        <v>1304</v>
      </c>
      <c r="M321" s="49">
        <v>44.46</v>
      </c>
      <c r="N321" s="49">
        <v>33.277000000000001</v>
      </c>
      <c r="O321" s="49">
        <v>11.183</v>
      </c>
      <c r="P321" s="49">
        <v>0.2515</v>
      </c>
    </row>
    <row r="322" spans="1:16" x14ac:dyDescent="0.3">
      <c r="A322" s="30" t="s">
        <v>1053</v>
      </c>
      <c r="B322" s="31" t="s">
        <v>1069</v>
      </c>
      <c r="C322" s="31" t="s">
        <v>1070</v>
      </c>
      <c r="D322" s="31" t="s">
        <v>1071</v>
      </c>
      <c r="E322" s="31">
        <v>50764</v>
      </c>
      <c r="F322" s="31">
        <v>59870</v>
      </c>
      <c r="G322" s="31">
        <v>9106</v>
      </c>
      <c r="H322" s="32">
        <v>0.1520962085</v>
      </c>
      <c r="J322" s="49" t="s">
        <v>1067</v>
      </c>
      <c r="K322" s="49" t="s">
        <v>1053</v>
      </c>
      <c r="L322" s="49" t="s">
        <v>1305</v>
      </c>
      <c r="M322" s="49">
        <v>67.55</v>
      </c>
      <c r="N322" s="49">
        <v>54.701000000000001</v>
      </c>
      <c r="O322" s="49">
        <v>12.849</v>
      </c>
      <c r="P322" s="49">
        <v>0.19020000000000001</v>
      </c>
    </row>
    <row r="323" spans="1:16" x14ac:dyDescent="0.3">
      <c r="A323" s="30" t="s">
        <v>1053</v>
      </c>
      <c r="B323" s="31" t="s">
        <v>1072</v>
      </c>
      <c r="C323" s="31" t="s">
        <v>1073</v>
      </c>
      <c r="D323" s="31" t="s">
        <v>1074</v>
      </c>
      <c r="E323" s="31">
        <v>8785</v>
      </c>
      <c r="F323" s="31">
        <v>35440</v>
      </c>
      <c r="G323" s="31">
        <v>26655</v>
      </c>
      <c r="H323" s="32">
        <v>0.75211625280000005</v>
      </c>
      <c r="J323" s="49" t="s">
        <v>1070</v>
      </c>
      <c r="K323" s="49" t="s">
        <v>1053</v>
      </c>
      <c r="L323" s="49" t="s">
        <v>1306</v>
      </c>
      <c r="M323" s="49">
        <v>59.87</v>
      </c>
      <c r="N323" s="49">
        <v>50.656999999999996</v>
      </c>
      <c r="O323" s="49">
        <v>9.2129999999999992</v>
      </c>
      <c r="P323" s="49">
        <v>0.15390000000000001</v>
      </c>
    </row>
    <row r="324" spans="1:16" x14ac:dyDescent="0.3">
      <c r="A324" s="30" t="s">
        <v>1053</v>
      </c>
      <c r="B324" s="31" t="s">
        <v>1075</v>
      </c>
      <c r="C324" s="31" t="s">
        <v>1076</v>
      </c>
      <c r="D324" s="31" t="s">
        <v>1077</v>
      </c>
      <c r="E324" s="31">
        <v>34832</v>
      </c>
      <c r="F324" s="31">
        <v>61080</v>
      </c>
      <c r="G324" s="31">
        <v>26248</v>
      </c>
      <c r="H324" s="32">
        <v>0.42973149970000002</v>
      </c>
      <c r="J324" s="49" t="s">
        <v>1073</v>
      </c>
      <c r="K324" s="49" t="s">
        <v>1053</v>
      </c>
      <c r="L324" s="49" t="s">
        <v>1307</v>
      </c>
      <c r="M324" s="49">
        <v>35.44</v>
      </c>
      <c r="N324" s="49">
        <v>8.7390000000000008</v>
      </c>
      <c r="O324" s="49">
        <v>26.701000000000001</v>
      </c>
      <c r="P324" s="49">
        <v>0.75339999999999996</v>
      </c>
    </row>
    <row r="325" spans="1:16" x14ac:dyDescent="0.3">
      <c r="A325" s="30" t="s">
        <v>1053</v>
      </c>
      <c r="B325" s="31" t="s">
        <v>1078</v>
      </c>
      <c r="C325" s="31" t="s">
        <v>1079</v>
      </c>
      <c r="D325" s="31" t="s">
        <v>1080</v>
      </c>
      <c r="E325" s="31">
        <v>51971</v>
      </c>
      <c r="F325" s="31">
        <v>86300</v>
      </c>
      <c r="G325" s="31">
        <v>34329</v>
      </c>
      <c r="H325" s="32">
        <v>0.39778679030000003</v>
      </c>
      <c r="J325" s="49" t="s">
        <v>1076</v>
      </c>
      <c r="K325" s="49" t="s">
        <v>1053</v>
      </c>
      <c r="L325" s="49" t="s">
        <v>1308</v>
      </c>
      <c r="M325" s="49">
        <v>61.08</v>
      </c>
      <c r="N325" s="49">
        <v>34.722000000000001</v>
      </c>
      <c r="O325" s="49">
        <v>26.358000000000001</v>
      </c>
      <c r="P325" s="49">
        <v>0.43149999999999999</v>
      </c>
    </row>
    <row r="326" spans="1:16" x14ac:dyDescent="0.3">
      <c r="A326" s="30" t="s">
        <v>1053</v>
      </c>
      <c r="B326" s="31" t="s">
        <v>1081</v>
      </c>
      <c r="C326" s="31" t="s">
        <v>1082</v>
      </c>
      <c r="D326" s="31" t="s">
        <v>1083</v>
      </c>
      <c r="E326" s="31">
        <v>101089</v>
      </c>
      <c r="F326" s="31">
        <v>111640</v>
      </c>
      <c r="G326" s="31">
        <v>10551</v>
      </c>
      <c r="H326" s="32">
        <v>9.4509136499999993E-2</v>
      </c>
      <c r="J326" s="49" t="s">
        <v>1079</v>
      </c>
      <c r="K326" s="49" t="s">
        <v>1053</v>
      </c>
      <c r="L326" s="49" t="s">
        <v>1309</v>
      </c>
      <c r="M326" s="49">
        <v>86.31</v>
      </c>
      <c r="N326" s="49">
        <v>51.83</v>
      </c>
      <c r="O326" s="49">
        <v>34.479999999999997</v>
      </c>
      <c r="P326" s="49">
        <v>0.39950000000000002</v>
      </c>
    </row>
    <row r="327" spans="1:16" x14ac:dyDescent="0.3">
      <c r="A327" s="30" t="s">
        <v>1053</v>
      </c>
      <c r="B327" s="31" t="s">
        <v>1084</v>
      </c>
      <c r="C327" s="31" t="s">
        <v>1085</v>
      </c>
      <c r="D327" s="31" t="s">
        <v>1086</v>
      </c>
      <c r="E327" s="31">
        <v>60827</v>
      </c>
      <c r="F327" s="31">
        <v>65620</v>
      </c>
      <c r="G327" s="31">
        <v>4793</v>
      </c>
      <c r="H327" s="32">
        <v>7.3041755599999994E-2</v>
      </c>
      <c r="J327" s="49" t="s">
        <v>1082</v>
      </c>
      <c r="K327" s="49" t="s">
        <v>1053</v>
      </c>
      <c r="L327" s="49" t="s">
        <v>1310</v>
      </c>
      <c r="M327" s="49">
        <v>111.64</v>
      </c>
      <c r="N327" s="49">
        <v>100.88200000000001</v>
      </c>
      <c r="O327" s="49">
        <v>10.757999999999999</v>
      </c>
      <c r="P327" s="49">
        <v>9.64E-2</v>
      </c>
    </row>
    <row r="328" spans="1:16" x14ac:dyDescent="0.3">
      <c r="A328" s="30" t="s">
        <v>1053</v>
      </c>
      <c r="B328" s="31" t="s">
        <v>1087</v>
      </c>
      <c r="C328" s="31" t="s">
        <v>1088</v>
      </c>
      <c r="D328" s="31" t="s">
        <v>1089</v>
      </c>
      <c r="E328" s="31">
        <v>61363</v>
      </c>
      <c r="F328" s="31">
        <v>63150</v>
      </c>
      <c r="G328" s="31">
        <v>1787</v>
      </c>
      <c r="H328" s="32">
        <v>2.8297703899999999E-2</v>
      </c>
      <c r="J328" s="49" t="s">
        <v>1085</v>
      </c>
      <c r="K328" s="49" t="s">
        <v>1053</v>
      </c>
      <c r="L328" s="49" t="s">
        <v>1311</v>
      </c>
      <c r="M328" s="49">
        <v>65.62</v>
      </c>
      <c r="N328" s="49">
        <v>60.744999999999997</v>
      </c>
      <c r="O328" s="49">
        <v>4.875</v>
      </c>
      <c r="P328" s="49">
        <v>7.4300000000000005E-2</v>
      </c>
    </row>
    <row r="329" spans="1:16" x14ac:dyDescent="0.3">
      <c r="A329" s="30" t="s">
        <v>1053</v>
      </c>
      <c r="B329" s="31" t="s">
        <v>1090</v>
      </c>
      <c r="C329" s="31" t="s">
        <v>1091</v>
      </c>
      <c r="D329" s="31" t="s">
        <v>1092</v>
      </c>
      <c r="E329" s="31">
        <v>51555</v>
      </c>
      <c r="F329" s="31">
        <v>56750</v>
      </c>
      <c r="G329" s="31">
        <v>5195</v>
      </c>
      <c r="H329" s="32">
        <v>9.1541850199999997E-2</v>
      </c>
      <c r="J329" s="49" t="s">
        <v>1088</v>
      </c>
      <c r="K329" s="49" t="s">
        <v>1053</v>
      </c>
      <c r="L329" s="49" t="s">
        <v>1312</v>
      </c>
      <c r="M329" s="49">
        <v>63.15</v>
      </c>
      <c r="N329" s="49">
        <v>61.244999999999997</v>
      </c>
      <c r="O329" s="49">
        <v>1.905</v>
      </c>
      <c r="P329" s="49">
        <v>3.0200000000000001E-2</v>
      </c>
    </row>
    <row r="330" spans="1:16" x14ac:dyDescent="0.3">
      <c r="A330" s="30" t="s">
        <v>1053</v>
      </c>
      <c r="B330" s="31" t="s">
        <v>1093</v>
      </c>
      <c r="C330" s="31" t="s">
        <v>1094</v>
      </c>
      <c r="D330" s="31" t="s">
        <v>1095</v>
      </c>
      <c r="E330" s="31">
        <v>136881</v>
      </c>
      <c r="F330" s="31">
        <v>152320</v>
      </c>
      <c r="G330" s="31">
        <v>15439</v>
      </c>
      <c r="H330" s="32">
        <v>0.1013589811</v>
      </c>
      <c r="J330" s="49" t="s">
        <v>1091</v>
      </c>
      <c r="K330" s="49" t="s">
        <v>1053</v>
      </c>
      <c r="L330" s="49" t="s">
        <v>1313</v>
      </c>
      <c r="M330" s="49">
        <v>56.75</v>
      </c>
      <c r="N330" s="49">
        <v>51.484999999999999</v>
      </c>
      <c r="O330" s="49">
        <v>5.2649999999999997</v>
      </c>
      <c r="P330" s="49">
        <v>9.2799999999999994E-2</v>
      </c>
    </row>
    <row r="331" spans="1:16" x14ac:dyDescent="0.3">
      <c r="A331" s="30" t="s">
        <v>1053</v>
      </c>
      <c r="B331" s="31" t="s">
        <v>1096</v>
      </c>
      <c r="C331" s="31" t="s">
        <v>1097</v>
      </c>
      <c r="D331" s="31" t="s">
        <v>1098</v>
      </c>
      <c r="E331" s="31">
        <v>105641</v>
      </c>
      <c r="F331" s="31">
        <v>108210</v>
      </c>
      <c r="G331" s="31">
        <v>2569</v>
      </c>
      <c r="H331" s="32">
        <v>2.3740874200000001E-2</v>
      </c>
      <c r="J331" s="49" t="s">
        <v>1094</v>
      </c>
      <c r="K331" s="49" t="s">
        <v>1053</v>
      </c>
      <c r="L331" s="49" t="s">
        <v>1314</v>
      </c>
      <c r="M331" s="49">
        <v>152.33000000000001</v>
      </c>
      <c r="N331" s="49">
        <v>136.66800000000001</v>
      </c>
      <c r="O331" s="49">
        <v>15.662000000000001</v>
      </c>
      <c r="P331" s="49">
        <v>0.1028</v>
      </c>
    </row>
    <row r="332" spans="1:16" x14ac:dyDescent="0.3">
      <c r="A332" s="30" t="s">
        <v>1053</v>
      </c>
      <c r="B332" s="31" t="s">
        <v>1099</v>
      </c>
      <c r="C332" s="31" t="s">
        <v>1100</v>
      </c>
      <c r="D332" s="31" t="s">
        <v>1101</v>
      </c>
      <c r="E332" s="31">
        <v>76714</v>
      </c>
      <c r="F332" s="31">
        <v>78660</v>
      </c>
      <c r="G332" s="31">
        <v>1946</v>
      </c>
      <c r="H332" s="32">
        <v>2.4739384699999999E-2</v>
      </c>
      <c r="J332" s="49" t="s">
        <v>1097</v>
      </c>
      <c r="K332" s="49" t="s">
        <v>1053</v>
      </c>
      <c r="L332" s="49" t="s">
        <v>1315</v>
      </c>
      <c r="M332" s="49">
        <v>108.21</v>
      </c>
      <c r="N332" s="49">
        <v>105.40900000000001</v>
      </c>
      <c r="O332" s="49">
        <v>2.8010000000000002</v>
      </c>
      <c r="P332" s="49">
        <v>2.5899999999999999E-2</v>
      </c>
    </row>
    <row r="333" spans="1:16" x14ac:dyDescent="0.3">
      <c r="A333" s="30" t="s">
        <v>1053</v>
      </c>
      <c r="B333" s="31" t="s">
        <v>1102</v>
      </c>
      <c r="C333" s="31" t="s">
        <v>1103</v>
      </c>
      <c r="D333" s="31" t="s">
        <v>1104</v>
      </c>
      <c r="E333" s="31">
        <v>31624</v>
      </c>
      <c r="F333" s="31">
        <v>32460</v>
      </c>
      <c r="G333" s="31">
        <v>836</v>
      </c>
      <c r="H333" s="32">
        <v>2.5754775099999998E-2</v>
      </c>
      <c r="J333" s="49" t="s">
        <v>1100</v>
      </c>
      <c r="K333" s="49" t="s">
        <v>1053</v>
      </c>
      <c r="L333" s="49" t="s">
        <v>1316</v>
      </c>
      <c r="M333" s="49">
        <v>78.66</v>
      </c>
      <c r="N333" s="49">
        <v>76.566999999999993</v>
      </c>
      <c r="O333" s="49">
        <v>2.093</v>
      </c>
      <c r="P333" s="49">
        <v>2.6599999999999999E-2</v>
      </c>
    </row>
    <row r="334" spans="1:16" x14ac:dyDescent="0.3">
      <c r="A334" s="30" t="s">
        <v>1053</v>
      </c>
      <c r="B334" s="31" t="s">
        <v>1105</v>
      </c>
      <c r="C334" s="31" t="s">
        <v>1106</v>
      </c>
      <c r="D334" s="31" t="s">
        <v>1107</v>
      </c>
      <c r="E334" s="31">
        <v>40068</v>
      </c>
      <c r="F334" s="31">
        <v>41010</v>
      </c>
      <c r="G334" s="31">
        <v>942</v>
      </c>
      <c r="H334" s="32">
        <v>2.2970007300000001E-2</v>
      </c>
      <c r="J334" s="49" t="s">
        <v>1103</v>
      </c>
      <c r="K334" s="49" t="s">
        <v>1053</v>
      </c>
      <c r="L334" s="49" t="s">
        <v>1317</v>
      </c>
      <c r="M334" s="49">
        <v>32.46</v>
      </c>
      <c r="N334" s="49">
        <v>31.542999999999999</v>
      </c>
      <c r="O334" s="49">
        <v>0.91700000000000004</v>
      </c>
      <c r="P334" s="49">
        <v>2.8299999999999999E-2</v>
      </c>
    </row>
    <row r="335" spans="1:16" x14ac:dyDescent="0.3">
      <c r="A335" s="30" t="s">
        <v>1053</v>
      </c>
      <c r="B335" s="31" t="s">
        <v>1108</v>
      </c>
      <c r="C335" s="31" t="s">
        <v>1109</v>
      </c>
      <c r="D335" s="31" t="s">
        <v>1110</v>
      </c>
      <c r="E335" s="31">
        <v>30532</v>
      </c>
      <c r="F335" s="31">
        <v>41280</v>
      </c>
      <c r="G335" s="31">
        <v>10748</v>
      </c>
      <c r="H335" s="32">
        <v>0.26036821710000002</v>
      </c>
      <c r="J335" s="49" t="s">
        <v>1106</v>
      </c>
      <c r="K335" s="49" t="s">
        <v>1053</v>
      </c>
      <c r="L335" s="49" t="s">
        <v>1318</v>
      </c>
      <c r="M335" s="49">
        <v>41.01</v>
      </c>
      <c r="N335" s="49">
        <v>39.981000000000002</v>
      </c>
      <c r="O335" s="49">
        <v>1.0289999999999999</v>
      </c>
      <c r="P335" s="49">
        <v>2.5100000000000001E-2</v>
      </c>
    </row>
    <row r="336" spans="1:16" x14ac:dyDescent="0.3">
      <c r="A336" s="30" t="s">
        <v>1053</v>
      </c>
      <c r="B336" s="31" t="s">
        <v>1111</v>
      </c>
      <c r="C336" s="31" t="s">
        <v>1112</v>
      </c>
      <c r="D336" s="31" t="s">
        <v>1113</v>
      </c>
      <c r="E336" s="31">
        <v>62651</v>
      </c>
      <c r="F336" s="31">
        <v>66080</v>
      </c>
      <c r="G336" s="31">
        <v>3429</v>
      </c>
      <c r="H336" s="32">
        <v>5.1891646499999999E-2</v>
      </c>
      <c r="J336" s="49" t="s">
        <v>1109</v>
      </c>
      <c r="K336" s="49" t="s">
        <v>1053</v>
      </c>
      <c r="L336" s="49" t="s">
        <v>1319</v>
      </c>
      <c r="M336" s="49">
        <v>41.28</v>
      </c>
      <c r="N336" s="49">
        <v>30.462</v>
      </c>
      <c r="O336" s="49">
        <v>10.818</v>
      </c>
      <c r="P336" s="49">
        <v>0.2621</v>
      </c>
    </row>
    <row r="337" spans="1:16" x14ac:dyDescent="0.3">
      <c r="A337" s="30" t="s">
        <v>1053</v>
      </c>
      <c r="B337" s="31" t="s">
        <v>1114</v>
      </c>
      <c r="C337" s="31" t="s">
        <v>1115</v>
      </c>
      <c r="D337" s="31" t="s">
        <v>1116</v>
      </c>
      <c r="E337" s="31">
        <v>28377</v>
      </c>
      <c r="F337" s="31">
        <v>64270</v>
      </c>
      <c r="G337" s="31">
        <v>35893</v>
      </c>
      <c r="H337" s="32">
        <v>0.55847207099999996</v>
      </c>
      <c r="J337" s="49" t="s">
        <v>1112</v>
      </c>
      <c r="K337" s="49" t="s">
        <v>1053</v>
      </c>
      <c r="L337" s="49" t="s">
        <v>1320</v>
      </c>
      <c r="M337" s="49">
        <v>66.08</v>
      </c>
      <c r="N337" s="49">
        <v>62.529000000000003</v>
      </c>
      <c r="O337" s="49">
        <v>3.5510000000000002</v>
      </c>
      <c r="P337" s="49">
        <v>5.3699999999999998E-2</v>
      </c>
    </row>
    <row r="338" spans="1:16" x14ac:dyDescent="0.3">
      <c r="A338" s="30" t="s">
        <v>1053</v>
      </c>
      <c r="B338" s="31" t="s">
        <v>1117</v>
      </c>
      <c r="C338" s="31" t="s">
        <v>1118</v>
      </c>
      <c r="D338" s="31" t="s">
        <v>1119</v>
      </c>
      <c r="E338" s="31">
        <v>26438</v>
      </c>
      <c r="F338" s="31">
        <v>27020</v>
      </c>
      <c r="G338" s="31">
        <v>582</v>
      </c>
      <c r="H338" s="32">
        <v>2.15396003E-2</v>
      </c>
      <c r="J338" s="49" t="s">
        <v>1115</v>
      </c>
      <c r="K338" s="49" t="s">
        <v>1053</v>
      </c>
      <c r="L338" s="49" t="s">
        <v>1321</v>
      </c>
      <c r="M338" s="49">
        <v>64.27</v>
      </c>
      <c r="N338" s="49">
        <v>28.262</v>
      </c>
      <c r="O338" s="49">
        <v>36.008000000000003</v>
      </c>
      <c r="P338" s="49">
        <v>0.56030000000000002</v>
      </c>
    </row>
    <row r="339" spans="1:16" x14ac:dyDescent="0.3">
      <c r="A339" s="30" t="s">
        <v>1120</v>
      </c>
      <c r="B339" s="31" t="s">
        <v>1121</v>
      </c>
      <c r="C339" s="31" t="s">
        <v>1122</v>
      </c>
      <c r="D339" s="31" t="s">
        <v>1123</v>
      </c>
      <c r="E339" s="31">
        <v>22656</v>
      </c>
      <c r="F339" s="31">
        <v>23358.570122000001</v>
      </c>
      <c r="G339" s="31">
        <v>702.57012219000001</v>
      </c>
      <c r="H339" s="32">
        <v>3.0077616800000002E-2</v>
      </c>
      <c r="J339" s="49" t="s">
        <v>1118</v>
      </c>
      <c r="K339" s="49" t="s">
        <v>1053</v>
      </c>
      <c r="L339" s="49" t="s">
        <v>1322</v>
      </c>
      <c r="M339" s="49">
        <v>27.02</v>
      </c>
      <c r="N339" s="49">
        <v>26.379000000000001</v>
      </c>
      <c r="O339" s="49">
        <v>0.64100000000000001</v>
      </c>
      <c r="P339" s="49">
        <v>2.3699999999999999E-2</v>
      </c>
    </row>
    <row r="340" spans="1:16" x14ac:dyDescent="0.3">
      <c r="A340" s="30" t="s">
        <v>1120</v>
      </c>
      <c r="B340" s="31" t="s">
        <v>1124</v>
      </c>
      <c r="C340" s="31" t="s">
        <v>1125</v>
      </c>
      <c r="D340" s="31" t="s">
        <v>1126</v>
      </c>
      <c r="E340" s="31">
        <v>44130</v>
      </c>
      <c r="F340" s="31">
        <v>69045.854135999994</v>
      </c>
      <c r="G340" s="31">
        <v>24915.854136000002</v>
      </c>
      <c r="H340" s="32">
        <v>0.36085952510000002</v>
      </c>
      <c r="J340" s="49" t="s">
        <v>1122</v>
      </c>
      <c r="K340" s="49" t="s">
        <v>1120</v>
      </c>
      <c r="L340" s="49" t="s">
        <v>1121</v>
      </c>
      <c r="M340" s="49">
        <v>24.221</v>
      </c>
      <c r="N340" s="49">
        <v>22.61</v>
      </c>
      <c r="O340" s="49">
        <v>1.611</v>
      </c>
      <c r="P340" s="49">
        <v>6.6500000000000004E-2</v>
      </c>
    </row>
    <row r="341" spans="1:16" x14ac:dyDescent="0.3">
      <c r="A341" s="30" t="s">
        <v>1120</v>
      </c>
      <c r="B341" s="31" t="s">
        <v>1127</v>
      </c>
      <c r="C341" s="31" t="s">
        <v>1128</v>
      </c>
      <c r="D341" s="31" t="s">
        <v>1129</v>
      </c>
      <c r="E341" s="31">
        <v>53945</v>
      </c>
      <c r="F341" s="31">
        <v>54718.306169000003</v>
      </c>
      <c r="G341" s="31">
        <v>773.30616949</v>
      </c>
      <c r="H341" s="32">
        <v>1.41324947E-2</v>
      </c>
      <c r="J341" s="49" t="s">
        <v>1125</v>
      </c>
      <c r="K341" s="49" t="s">
        <v>1120</v>
      </c>
      <c r="L341" s="49" t="s">
        <v>1124</v>
      </c>
      <c r="M341" s="49">
        <v>74.453000000000003</v>
      </c>
      <c r="N341" s="49">
        <v>44.026000000000003</v>
      </c>
      <c r="O341" s="49">
        <v>30.427</v>
      </c>
      <c r="P341" s="49">
        <v>0.40870000000000001</v>
      </c>
    </row>
    <row r="342" spans="1:16" x14ac:dyDescent="0.3">
      <c r="A342" s="30" t="s">
        <v>1120</v>
      </c>
      <c r="B342" s="31" t="s">
        <v>1130</v>
      </c>
      <c r="C342" s="31" t="s">
        <v>1131</v>
      </c>
      <c r="D342" s="31" t="s">
        <v>1132</v>
      </c>
      <c r="E342" s="31">
        <v>39732</v>
      </c>
      <c r="F342" s="31">
        <v>44631.867724000003</v>
      </c>
      <c r="G342" s="31">
        <v>4899.8677243000002</v>
      </c>
      <c r="H342" s="32">
        <v>0.1097840618</v>
      </c>
      <c r="J342" s="49" t="s">
        <v>1128</v>
      </c>
      <c r="K342" s="49" t="s">
        <v>1120</v>
      </c>
      <c r="L342" s="49" t="s">
        <v>1127</v>
      </c>
      <c r="M342" s="49">
        <v>57.872999999999998</v>
      </c>
      <c r="N342" s="49">
        <v>53.789000000000001</v>
      </c>
      <c r="O342" s="49">
        <v>4.0839999999999996</v>
      </c>
      <c r="P342" s="49">
        <v>7.0599999999999996E-2</v>
      </c>
    </row>
    <row r="343" spans="1:16" x14ac:dyDescent="0.3">
      <c r="A343" s="30" t="s">
        <v>1120</v>
      </c>
      <c r="B343" s="31" t="s">
        <v>1133</v>
      </c>
      <c r="C343" s="31" t="s">
        <v>1134</v>
      </c>
      <c r="D343" s="31" t="s">
        <v>1135</v>
      </c>
      <c r="E343" s="31">
        <v>35298</v>
      </c>
      <c r="F343" s="31">
        <v>38581</v>
      </c>
      <c r="G343" s="31">
        <v>3283</v>
      </c>
      <c r="H343" s="32">
        <v>8.5093698999999995E-2</v>
      </c>
      <c r="J343" s="49" t="s">
        <v>1131</v>
      </c>
      <c r="K343" s="49" t="s">
        <v>1120</v>
      </c>
      <c r="L343" s="49" t="s">
        <v>1130</v>
      </c>
      <c r="M343" s="49">
        <v>46.671999999999997</v>
      </c>
      <c r="N343" s="49">
        <v>39.667000000000002</v>
      </c>
      <c r="O343" s="49">
        <v>7.0049999999999999</v>
      </c>
      <c r="P343" s="49">
        <v>0.15010000000000001</v>
      </c>
    </row>
    <row r="344" spans="1:16" x14ac:dyDescent="0.3">
      <c r="A344" s="30" t="s">
        <v>1120</v>
      </c>
      <c r="B344" s="31" t="s">
        <v>1136</v>
      </c>
      <c r="C344" s="31" t="s">
        <v>1137</v>
      </c>
      <c r="D344" s="31" t="s">
        <v>1138</v>
      </c>
      <c r="E344" s="31">
        <v>1684</v>
      </c>
      <c r="F344" s="31">
        <v>12947.539756</v>
      </c>
      <c r="G344" s="31">
        <v>11263.539756</v>
      </c>
      <c r="H344" s="32">
        <v>0.86993668049999995</v>
      </c>
      <c r="J344" s="49" t="s">
        <v>1134</v>
      </c>
      <c r="K344" s="49" t="s">
        <v>1120</v>
      </c>
      <c r="L344" s="49" t="s">
        <v>1133</v>
      </c>
      <c r="M344" s="49">
        <v>38.389000000000003</v>
      </c>
      <c r="N344" s="49">
        <v>35.268999999999998</v>
      </c>
      <c r="O344" s="49">
        <v>3.12</v>
      </c>
      <c r="P344" s="49">
        <v>8.1299999999999997E-2</v>
      </c>
    </row>
    <row r="345" spans="1:16" x14ac:dyDescent="0.3">
      <c r="A345" s="30" t="s">
        <v>1120</v>
      </c>
      <c r="B345" s="31" t="s">
        <v>1139</v>
      </c>
      <c r="C345" s="31" t="s">
        <v>1140</v>
      </c>
      <c r="D345" s="31" t="s">
        <v>1141</v>
      </c>
      <c r="E345" s="31">
        <v>66426</v>
      </c>
      <c r="F345" s="31">
        <v>71062.195244000002</v>
      </c>
      <c r="G345" s="31">
        <v>4636.1952443</v>
      </c>
      <c r="H345" s="32">
        <v>6.5241373800000002E-2</v>
      </c>
      <c r="J345" s="49" t="s">
        <v>1137</v>
      </c>
      <c r="K345" s="49" t="s">
        <v>1120</v>
      </c>
      <c r="L345" s="49" t="s">
        <v>1136</v>
      </c>
      <c r="M345" s="49">
        <v>14.599</v>
      </c>
      <c r="N345" s="49">
        <v>1.6819999999999999</v>
      </c>
      <c r="O345" s="49">
        <v>12.917</v>
      </c>
      <c r="P345" s="49">
        <v>0.88480000000000003</v>
      </c>
    </row>
    <row r="346" spans="1:16" x14ac:dyDescent="0.3">
      <c r="A346" s="30" t="s">
        <v>1120</v>
      </c>
      <c r="B346" s="31" t="s">
        <v>1142</v>
      </c>
      <c r="C346" s="31" t="s">
        <v>1143</v>
      </c>
      <c r="D346" s="31" t="s">
        <v>1144</v>
      </c>
      <c r="E346" s="31">
        <v>42570</v>
      </c>
      <c r="F346" s="31">
        <v>107534.63369</v>
      </c>
      <c r="G346" s="31">
        <v>64964.633688000002</v>
      </c>
      <c r="H346" s="32">
        <v>0.6041275398</v>
      </c>
      <c r="J346" s="49" t="s">
        <v>1140</v>
      </c>
      <c r="K346" s="49" t="s">
        <v>1120</v>
      </c>
      <c r="L346" s="49" t="s">
        <v>1139</v>
      </c>
      <c r="M346" s="49">
        <v>73.766999999999996</v>
      </c>
      <c r="N346" s="49">
        <v>66.296000000000006</v>
      </c>
      <c r="O346" s="49">
        <v>7.4710000000000001</v>
      </c>
      <c r="P346" s="49">
        <v>0.1013</v>
      </c>
    </row>
    <row r="347" spans="1:16" x14ac:dyDescent="0.3">
      <c r="A347" s="30" t="s">
        <v>1120</v>
      </c>
      <c r="B347" s="31" t="s">
        <v>1145</v>
      </c>
      <c r="C347" s="31" t="s">
        <v>1146</v>
      </c>
      <c r="D347" s="31" t="s">
        <v>1147</v>
      </c>
      <c r="E347" s="31">
        <v>33999</v>
      </c>
      <c r="F347" s="31">
        <v>37490.203331999997</v>
      </c>
      <c r="G347" s="31">
        <v>3491.2033322000002</v>
      </c>
      <c r="H347" s="32">
        <v>9.3123083400000001E-2</v>
      </c>
      <c r="J347" s="49" t="s">
        <v>1143</v>
      </c>
      <c r="K347" s="49" t="s">
        <v>1120</v>
      </c>
      <c r="L347" s="49" t="s">
        <v>1142</v>
      </c>
      <c r="M347" s="49">
        <v>116.453</v>
      </c>
      <c r="N347" s="49">
        <v>42.494999999999997</v>
      </c>
      <c r="O347" s="49">
        <v>73.957999999999998</v>
      </c>
      <c r="P347" s="49">
        <v>0.6351</v>
      </c>
    </row>
    <row r="348" spans="1:16" x14ac:dyDescent="0.3">
      <c r="A348" s="30" t="s">
        <v>1120</v>
      </c>
      <c r="B348" s="31" t="s">
        <v>1148</v>
      </c>
      <c r="C348" s="31" t="s">
        <v>1149</v>
      </c>
      <c r="D348" s="31" t="s">
        <v>1150</v>
      </c>
      <c r="E348" s="31">
        <v>36479</v>
      </c>
      <c r="F348" s="31">
        <v>37715.258192000001</v>
      </c>
      <c r="G348" s="31">
        <v>1236.2581921000001</v>
      </c>
      <c r="H348" s="32">
        <v>3.2778728100000001E-2</v>
      </c>
      <c r="J348" s="49" t="s">
        <v>1146</v>
      </c>
      <c r="K348" s="49" t="s">
        <v>1120</v>
      </c>
      <c r="L348" s="49" t="s">
        <v>1145</v>
      </c>
      <c r="M348" s="49">
        <v>38.835000000000001</v>
      </c>
      <c r="N348" s="49">
        <v>33.920999999999999</v>
      </c>
      <c r="O348" s="49">
        <v>4.9139999999999997</v>
      </c>
      <c r="P348" s="49">
        <v>0.1265</v>
      </c>
    </row>
    <row r="349" spans="1:16" x14ac:dyDescent="0.3">
      <c r="A349" s="30" t="s">
        <v>1120</v>
      </c>
      <c r="B349" s="31" t="s">
        <v>1151</v>
      </c>
      <c r="C349" s="31" t="s">
        <v>1152</v>
      </c>
      <c r="D349" s="31" t="s">
        <v>1153</v>
      </c>
      <c r="E349" s="31">
        <v>30495</v>
      </c>
      <c r="F349" s="31">
        <v>41961</v>
      </c>
      <c r="G349" s="31">
        <v>11466</v>
      </c>
      <c r="H349" s="32">
        <v>0.27325373559999999</v>
      </c>
      <c r="J349" s="49" t="s">
        <v>1149</v>
      </c>
      <c r="K349" s="49" t="s">
        <v>1120</v>
      </c>
      <c r="L349" s="49" t="s">
        <v>1148</v>
      </c>
      <c r="M349" s="49">
        <v>39.296999999999997</v>
      </c>
      <c r="N349" s="49">
        <v>36.320999999999998</v>
      </c>
      <c r="O349" s="49">
        <v>2.976</v>
      </c>
      <c r="P349" s="49">
        <v>7.5700000000000003E-2</v>
      </c>
    </row>
    <row r="350" spans="1:16" x14ac:dyDescent="0.3">
      <c r="A350" s="30" t="s">
        <v>1120</v>
      </c>
      <c r="B350" s="31" t="s">
        <v>1154</v>
      </c>
      <c r="C350" s="31" t="s">
        <v>1155</v>
      </c>
      <c r="D350" s="31" t="s">
        <v>1156</v>
      </c>
      <c r="E350" s="31">
        <v>58954</v>
      </c>
      <c r="F350" s="31">
        <v>63357.191535999998</v>
      </c>
      <c r="G350" s="31">
        <v>4403.1915361000001</v>
      </c>
      <c r="H350" s="32">
        <v>6.9497896399999995E-2</v>
      </c>
      <c r="J350" s="49" t="s">
        <v>1152</v>
      </c>
      <c r="K350" s="49" t="s">
        <v>1120</v>
      </c>
      <c r="L350" s="49" t="s">
        <v>1151</v>
      </c>
      <c r="M350" s="49">
        <v>44.454000000000001</v>
      </c>
      <c r="N350" s="49">
        <v>30.434000000000001</v>
      </c>
      <c r="O350" s="49">
        <v>14.02</v>
      </c>
      <c r="P350" s="49">
        <v>0.31540000000000001</v>
      </c>
    </row>
    <row r="351" spans="1:16" x14ac:dyDescent="0.3">
      <c r="A351" s="30" t="s">
        <v>1120</v>
      </c>
      <c r="B351" s="31" t="s">
        <v>1157</v>
      </c>
      <c r="C351" s="31" t="s">
        <v>1158</v>
      </c>
      <c r="D351" s="31" t="s">
        <v>1159</v>
      </c>
      <c r="E351" s="31">
        <v>0</v>
      </c>
      <c r="F351" s="31">
        <v>10248.240457</v>
      </c>
      <c r="G351" s="31">
        <v>10248.240457</v>
      </c>
      <c r="H351" s="32">
        <v>1</v>
      </c>
      <c r="J351" s="49" t="s">
        <v>1155</v>
      </c>
      <c r="K351" s="49" t="s">
        <v>1120</v>
      </c>
      <c r="L351" s="49" t="s">
        <v>1154</v>
      </c>
      <c r="M351" s="49">
        <v>67.8</v>
      </c>
      <c r="N351" s="49">
        <v>58.796999999999997</v>
      </c>
      <c r="O351" s="49">
        <v>9.0030000000000001</v>
      </c>
      <c r="P351" s="49">
        <v>0.1328</v>
      </c>
    </row>
    <row r="352" spans="1:16" x14ac:dyDescent="0.3">
      <c r="A352" s="30" t="s">
        <v>1120</v>
      </c>
      <c r="B352" s="31" t="s">
        <v>1160</v>
      </c>
      <c r="C352" s="31" t="s">
        <v>1161</v>
      </c>
      <c r="D352" s="31" t="s">
        <v>1162</v>
      </c>
      <c r="E352" s="31">
        <v>36970</v>
      </c>
      <c r="F352" s="31">
        <v>53685.741872999999</v>
      </c>
      <c r="G352" s="31">
        <v>16715.741872999999</v>
      </c>
      <c r="H352" s="32">
        <v>0.31136278070000001</v>
      </c>
      <c r="J352" s="49" t="s">
        <v>1158</v>
      </c>
      <c r="K352" s="49" t="s">
        <v>1120</v>
      </c>
      <c r="L352" s="49" t="s">
        <v>1157</v>
      </c>
      <c r="M352" s="49">
        <v>11.063000000000001</v>
      </c>
      <c r="N352" s="49">
        <v>0</v>
      </c>
      <c r="O352" s="49">
        <v>11.063000000000001</v>
      </c>
      <c r="P352" s="49">
        <v>1</v>
      </c>
    </row>
    <row r="353" spans="1:16" x14ac:dyDescent="0.3">
      <c r="A353" s="30" t="s">
        <v>1120</v>
      </c>
      <c r="B353" s="31" t="s">
        <v>1163</v>
      </c>
      <c r="C353" s="31" t="s">
        <v>1164</v>
      </c>
      <c r="D353" s="31" t="s">
        <v>1165</v>
      </c>
      <c r="E353" s="31">
        <v>0</v>
      </c>
      <c r="F353" s="31">
        <v>10281.822377</v>
      </c>
      <c r="G353" s="31">
        <v>10281.822377</v>
      </c>
      <c r="H353" s="32">
        <v>1</v>
      </c>
      <c r="J353" s="49" t="s">
        <v>1161</v>
      </c>
      <c r="K353" s="49" t="s">
        <v>1120</v>
      </c>
      <c r="L353" s="49" t="s">
        <v>1160</v>
      </c>
      <c r="M353" s="49">
        <v>57.94</v>
      </c>
      <c r="N353" s="49">
        <v>36.82</v>
      </c>
      <c r="O353" s="49">
        <v>21.12</v>
      </c>
      <c r="P353" s="49">
        <v>0.36449999999999999</v>
      </c>
    </row>
    <row r="354" spans="1:16" x14ac:dyDescent="0.3">
      <c r="A354" s="30" t="s">
        <v>1120</v>
      </c>
      <c r="B354" s="31" t="s">
        <v>1166</v>
      </c>
      <c r="C354" s="31" t="s">
        <v>1167</v>
      </c>
      <c r="D354" s="31" t="s">
        <v>1168</v>
      </c>
      <c r="E354" s="31">
        <v>46658</v>
      </c>
      <c r="F354" s="31">
        <v>51867.271542000002</v>
      </c>
      <c r="G354" s="31">
        <v>5209.2715424999997</v>
      </c>
      <c r="H354" s="32">
        <v>0.1004346554</v>
      </c>
      <c r="J354" s="49" t="s">
        <v>1164</v>
      </c>
      <c r="K354" s="49" t="s">
        <v>1120</v>
      </c>
      <c r="L354" s="49" t="s">
        <v>1163</v>
      </c>
      <c r="M354" s="49">
        <v>11.109</v>
      </c>
      <c r="N354" s="49">
        <v>0</v>
      </c>
      <c r="O354" s="49">
        <v>11.109</v>
      </c>
      <c r="P354" s="49">
        <v>1</v>
      </c>
    </row>
    <row r="355" spans="1:16" x14ac:dyDescent="0.3">
      <c r="A355" s="30" t="s">
        <v>1120</v>
      </c>
      <c r="B355" s="31" t="s">
        <v>1169</v>
      </c>
      <c r="C355" s="31" t="s">
        <v>1170</v>
      </c>
      <c r="D355" s="31" t="s">
        <v>1171</v>
      </c>
      <c r="E355" s="31">
        <v>125137</v>
      </c>
      <c r="F355" s="31">
        <v>143885.24655000001</v>
      </c>
      <c r="G355" s="31">
        <v>18748.246545000002</v>
      </c>
      <c r="H355" s="32">
        <v>0.13029999249999999</v>
      </c>
      <c r="J355" s="49" t="s">
        <v>1167</v>
      </c>
      <c r="K355" s="49" t="s">
        <v>1120</v>
      </c>
      <c r="L355" s="49" t="s">
        <v>1166</v>
      </c>
      <c r="M355" s="49">
        <v>54.942</v>
      </c>
      <c r="N355" s="49">
        <v>46.546999999999997</v>
      </c>
      <c r="O355" s="49">
        <v>8.3949999999999996</v>
      </c>
      <c r="P355" s="49">
        <v>0.15279999999999999</v>
      </c>
    </row>
    <row r="356" spans="1:16" x14ac:dyDescent="0.3">
      <c r="A356" s="30" t="s">
        <v>1120</v>
      </c>
      <c r="B356" s="31" t="s">
        <v>1172</v>
      </c>
      <c r="C356" s="31" t="s">
        <v>1173</v>
      </c>
      <c r="D356" s="31" t="s">
        <v>1174</v>
      </c>
      <c r="E356" s="31">
        <v>32182</v>
      </c>
      <c r="F356" s="31">
        <v>38882.669522999997</v>
      </c>
      <c r="G356" s="31">
        <v>6700.6695229999996</v>
      </c>
      <c r="H356" s="32">
        <v>0.17233049080000001</v>
      </c>
      <c r="J356" s="49" t="s">
        <v>1170</v>
      </c>
      <c r="K356" s="49" t="s">
        <v>1120</v>
      </c>
      <c r="L356" s="49" t="s">
        <v>1169</v>
      </c>
      <c r="M356" s="49">
        <v>148.77099999999999</v>
      </c>
      <c r="N356" s="49">
        <v>124.901</v>
      </c>
      <c r="O356" s="49">
        <v>23.87</v>
      </c>
      <c r="P356" s="49">
        <v>0.16039999999999999</v>
      </c>
    </row>
    <row r="357" spans="1:16" x14ac:dyDescent="0.3">
      <c r="A357" s="30" t="s">
        <v>1120</v>
      </c>
      <c r="B357" s="31" t="s">
        <v>1175</v>
      </c>
      <c r="C357" s="31" t="s">
        <v>1176</v>
      </c>
      <c r="D357" s="31" t="s">
        <v>1177</v>
      </c>
      <c r="E357" s="31">
        <v>98846</v>
      </c>
      <c r="F357" s="31">
        <v>106739.68242</v>
      </c>
      <c r="G357" s="31">
        <v>7893.6824176</v>
      </c>
      <c r="H357" s="32">
        <v>7.39526504E-2</v>
      </c>
      <c r="J357" s="49" t="s">
        <v>1173</v>
      </c>
      <c r="K357" s="49" t="s">
        <v>1120</v>
      </c>
      <c r="L357" s="49" t="s">
        <v>1172</v>
      </c>
      <c r="M357" s="49">
        <v>40.997999999999998</v>
      </c>
      <c r="N357" s="49">
        <v>32.082999999999998</v>
      </c>
      <c r="O357" s="49">
        <v>8.9149999999999991</v>
      </c>
      <c r="P357" s="49">
        <v>0.21740000000000001</v>
      </c>
    </row>
    <row r="358" spans="1:16" x14ac:dyDescent="0.3">
      <c r="A358" s="30" t="s">
        <v>1120</v>
      </c>
      <c r="B358" s="31" t="s">
        <v>1178</v>
      </c>
      <c r="C358" s="31" t="s">
        <v>1179</v>
      </c>
      <c r="D358" s="31" t="s">
        <v>1180</v>
      </c>
      <c r="E358" s="31">
        <v>65462</v>
      </c>
      <c r="F358" s="31">
        <v>110286.30241</v>
      </c>
      <c r="G358" s="31">
        <v>44824.302408000003</v>
      </c>
      <c r="H358" s="32">
        <v>0.40643580779999999</v>
      </c>
      <c r="J358" s="49" t="s">
        <v>1176</v>
      </c>
      <c r="K358" s="49" t="s">
        <v>1120</v>
      </c>
      <c r="L358" s="49" t="s">
        <v>1175</v>
      </c>
      <c r="M358" s="49">
        <v>115.08</v>
      </c>
      <c r="N358" s="49">
        <v>98.566999999999993</v>
      </c>
      <c r="O358" s="49">
        <v>16.513000000000002</v>
      </c>
      <c r="P358" s="49">
        <v>0.14349999999999999</v>
      </c>
    </row>
    <row r="359" spans="1:16" x14ac:dyDescent="0.3">
      <c r="A359" s="30" t="s">
        <v>1120</v>
      </c>
      <c r="B359" s="31" t="s">
        <v>1181</v>
      </c>
      <c r="C359" s="31" t="s">
        <v>1182</v>
      </c>
      <c r="D359" s="31" t="s">
        <v>1183</v>
      </c>
      <c r="E359" s="31">
        <v>20762</v>
      </c>
      <c r="F359" s="31">
        <v>40962.962812999998</v>
      </c>
      <c r="G359" s="31">
        <v>20200.962812999998</v>
      </c>
      <c r="H359" s="32">
        <v>0.4931518969</v>
      </c>
      <c r="J359" s="49" t="s">
        <v>1179</v>
      </c>
      <c r="K359" s="49" t="s">
        <v>1120</v>
      </c>
      <c r="L359" s="49" t="s">
        <v>1178</v>
      </c>
      <c r="M359" s="49">
        <v>116.42100000000001</v>
      </c>
      <c r="N359" s="49">
        <v>65.337999999999994</v>
      </c>
      <c r="O359" s="49">
        <v>51.082999999999998</v>
      </c>
      <c r="P359" s="49">
        <v>0.43880000000000002</v>
      </c>
    </row>
    <row r="360" spans="1:16" x14ac:dyDescent="0.3">
      <c r="A360" s="30" t="s">
        <v>1120</v>
      </c>
      <c r="B360" s="31" t="s">
        <v>1184</v>
      </c>
      <c r="C360" s="31" t="s">
        <v>1185</v>
      </c>
      <c r="D360" s="31" t="s">
        <v>1186</v>
      </c>
      <c r="E360" s="31">
        <v>216315</v>
      </c>
      <c r="F360" s="31">
        <v>230524.04449</v>
      </c>
      <c r="G360" s="31">
        <v>14209.044494</v>
      </c>
      <c r="H360" s="32">
        <v>6.1638014900000003E-2</v>
      </c>
      <c r="J360" s="49" t="s">
        <v>1182</v>
      </c>
      <c r="K360" s="49" t="s">
        <v>1120</v>
      </c>
      <c r="L360" s="49" t="s">
        <v>1181</v>
      </c>
      <c r="M360" s="49">
        <v>47.78</v>
      </c>
      <c r="N360" s="49">
        <v>20.696999999999999</v>
      </c>
      <c r="O360" s="49">
        <v>27.082999999999998</v>
      </c>
      <c r="P360" s="49">
        <v>0.56679999999999997</v>
      </c>
    </row>
    <row r="361" spans="1:16" x14ac:dyDescent="0.3">
      <c r="A361" s="30" t="s">
        <v>1120</v>
      </c>
      <c r="B361" s="31" t="s">
        <v>1187</v>
      </c>
      <c r="C361" s="31" t="s">
        <v>1188</v>
      </c>
      <c r="D361" s="31" t="s">
        <v>1189</v>
      </c>
      <c r="E361" s="31">
        <v>79374</v>
      </c>
      <c r="F361" s="31">
        <v>83561.620131000003</v>
      </c>
      <c r="G361" s="31">
        <v>4187.6201311000004</v>
      </c>
      <c r="H361" s="32">
        <v>5.0114156799999997E-2</v>
      </c>
      <c r="J361" s="49" t="s">
        <v>1185</v>
      </c>
      <c r="K361" s="49" t="s">
        <v>1120</v>
      </c>
      <c r="L361" s="49" t="s">
        <v>1184</v>
      </c>
      <c r="M361" s="49">
        <v>244.131</v>
      </c>
      <c r="N361" s="49">
        <v>215.84299999999999</v>
      </c>
      <c r="O361" s="49">
        <v>28.288</v>
      </c>
      <c r="P361" s="49">
        <v>0.1159</v>
      </c>
    </row>
    <row r="362" spans="1:16" x14ac:dyDescent="0.3">
      <c r="A362" s="30" t="s">
        <v>1120</v>
      </c>
      <c r="B362" s="31" t="s">
        <v>1190</v>
      </c>
      <c r="C362" s="31" t="s">
        <v>1191</v>
      </c>
      <c r="D362" s="31" t="s">
        <v>1192</v>
      </c>
      <c r="E362" s="31">
        <v>41241</v>
      </c>
      <c r="F362" s="31">
        <v>42653.409797</v>
      </c>
      <c r="G362" s="31">
        <v>1412.4097967</v>
      </c>
      <c r="H362" s="32">
        <v>3.3113643300000002E-2</v>
      </c>
      <c r="J362" s="49" t="s">
        <v>1188</v>
      </c>
      <c r="K362" s="49" t="s">
        <v>1120</v>
      </c>
      <c r="L362" s="49" t="s">
        <v>1187</v>
      </c>
      <c r="M362" s="49">
        <v>85.724000000000004</v>
      </c>
      <c r="N362" s="49">
        <v>79.233000000000004</v>
      </c>
      <c r="O362" s="49">
        <v>6.4909999999999997</v>
      </c>
      <c r="P362" s="49">
        <v>7.5700000000000003E-2</v>
      </c>
    </row>
    <row r="363" spans="1:16" x14ac:dyDescent="0.3">
      <c r="A363" s="30" t="s">
        <v>1120</v>
      </c>
      <c r="B363" s="31" t="s">
        <v>1193</v>
      </c>
      <c r="C363" s="31" t="s">
        <v>1194</v>
      </c>
      <c r="D363" s="31" t="s">
        <v>1195</v>
      </c>
      <c r="E363" s="31">
        <v>74041</v>
      </c>
      <c r="F363" s="31">
        <v>76443.467069999999</v>
      </c>
      <c r="G363" s="31">
        <v>2402.4670703000002</v>
      </c>
      <c r="H363" s="32">
        <v>3.1428023399999998E-2</v>
      </c>
      <c r="J363" s="49" t="s">
        <v>1191</v>
      </c>
      <c r="K363" s="49" t="s">
        <v>1120</v>
      </c>
      <c r="L363" s="49" t="s">
        <v>1190</v>
      </c>
      <c r="M363" s="49">
        <v>45.103999999999999</v>
      </c>
      <c r="N363" s="49">
        <v>41.137</v>
      </c>
      <c r="O363" s="49">
        <v>3.9670000000000001</v>
      </c>
      <c r="P363" s="49">
        <v>8.7999999999999995E-2</v>
      </c>
    </row>
    <row r="364" spans="1:16" x14ac:dyDescent="0.3">
      <c r="A364" s="30" t="s">
        <v>1120</v>
      </c>
      <c r="B364" s="31" t="s">
        <v>1196</v>
      </c>
      <c r="C364" s="31" t="s">
        <v>1197</v>
      </c>
      <c r="D364" s="31" t="s">
        <v>1198</v>
      </c>
      <c r="E364" s="31">
        <v>39655</v>
      </c>
      <c r="F364" s="31">
        <v>53313.893257000003</v>
      </c>
      <c r="G364" s="31">
        <v>13658.893257</v>
      </c>
      <c r="H364" s="32">
        <v>0.25619763299999998</v>
      </c>
      <c r="J364" s="49" t="s">
        <v>1194</v>
      </c>
      <c r="K364" s="49" t="s">
        <v>1120</v>
      </c>
      <c r="L364" s="49" t="s">
        <v>1193</v>
      </c>
      <c r="M364" s="49">
        <v>78.603999999999999</v>
      </c>
      <c r="N364" s="49">
        <v>73.861000000000004</v>
      </c>
      <c r="O364" s="49">
        <v>4.7430000000000003</v>
      </c>
      <c r="P364" s="49">
        <v>6.0299999999999999E-2</v>
      </c>
    </row>
    <row r="365" spans="1:16" x14ac:dyDescent="0.3">
      <c r="A365" s="30" t="s">
        <v>1120</v>
      </c>
      <c r="B365" s="31" t="s">
        <v>1199</v>
      </c>
      <c r="C365" s="31" t="s">
        <v>1200</v>
      </c>
      <c r="D365" s="31" t="s">
        <v>1201</v>
      </c>
      <c r="E365" s="31">
        <v>59413</v>
      </c>
      <c r="F365" s="31">
        <v>69635</v>
      </c>
      <c r="G365" s="31">
        <v>10222</v>
      </c>
      <c r="H365" s="32">
        <v>0.14679399730000001</v>
      </c>
      <c r="J365" s="49" t="s">
        <v>1197</v>
      </c>
      <c r="K365" s="49" t="s">
        <v>1120</v>
      </c>
      <c r="L365" s="49" t="s">
        <v>1196</v>
      </c>
      <c r="M365" s="49">
        <v>55.872</v>
      </c>
      <c r="N365" s="49">
        <v>39.570999999999998</v>
      </c>
      <c r="O365" s="49">
        <v>16.300999999999998</v>
      </c>
      <c r="P365" s="49">
        <v>0.2918</v>
      </c>
    </row>
    <row r="366" spans="1:16" x14ac:dyDescent="0.3">
      <c r="A366" s="30" t="s">
        <v>1120</v>
      </c>
      <c r="B366" s="31" t="s">
        <v>1202</v>
      </c>
      <c r="C366" s="31" t="s">
        <v>1203</v>
      </c>
      <c r="D366" s="31" t="s">
        <v>1204</v>
      </c>
      <c r="E366" s="31">
        <v>43636</v>
      </c>
      <c r="F366" s="31">
        <v>45350</v>
      </c>
      <c r="G366" s="31">
        <v>1714</v>
      </c>
      <c r="H366" s="32">
        <v>3.7794928300000002E-2</v>
      </c>
      <c r="J366" s="49" t="s">
        <v>1200</v>
      </c>
      <c r="K366" s="49" t="s">
        <v>1120</v>
      </c>
      <c r="L366" s="49" t="s">
        <v>1199</v>
      </c>
      <c r="M366" s="49">
        <v>74.025999999999996</v>
      </c>
      <c r="N366" s="49">
        <v>59.218000000000004</v>
      </c>
      <c r="O366" s="49">
        <v>14.808</v>
      </c>
      <c r="P366" s="49">
        <v>0.2</v>
      </c>
    </row>
    <row r="367" spans="1:16" x14ac:dyDescent="0.3">
      <c r="A367" s="30" t="s">
        <v>1120</v>
      </c>
      <c r="B367" s="31" t="s">
        <v>1205</v>
      </c>
      <c r="C367" s="31" t="s">
        <v>1206</v>
      </c>
      <c r="D367" s="31" t="s">
        <v>1207</v>
      </c>
      <c r="E367" s="31">
        <v>162303</v>
      </c>
      <c r="F367" s="31">
        <v>165501.4259</v>
      </c>
      <c r="G367" s="31">
        <v>3198.4259037000002</v>
      </c>
      <c r="H367" s="32">
        <v>1.93256698E-2</v>
      </c>
      <c r="J367" s="49" t="s">
        <v>1203</v>
      </c>
      <c r="K367" s="49" t="s">
        <v>1120</v>
      </c>
      <c r="L367" s="49" t="s">
        <v>1202</v>
      </c>
      <c r="M367" s="49">
        <v>46.026000000000003</v>
      </c>
      <c r="N367" s="49">
        <v>43.573999999999998</v>
      </c>
      <c r="O367" s="49">
        <v>2.452</v>
      </c>
      <c r="P367" s="49">
        <v>5.33E-2</v>
      </c>
    </row>
    <row r="368" spans="1:16" x14ac:dyDescent="0.3">
      <c r="A368" s="30" t="s">
        <v>1120</v>
      </c>
      <c r="B368" s="31" t="s">
        <v>1208</v>
      </c>
      <c r="C368" s="31" t="s">
        <v>1209</v>
      </c>
      <c r="D368" s="31" t="s">
        <v>1210</v>
      </c>
      <c r="E368" s="31">
        <v>45866</v>
      </c>
      <c r="F368" s="31">
        <v>67086.766302000004</v>
      </c>
      <c r="G368" s="31">
        <v>21220.766302</v>
      </c>
      <c r="H368" s="32">
        <v>0.31631821700000001</v>
      </c>
      <c r="J368" s="49" t="s">
        <v>1206</v>
      </c>
      <c r="K368" s="49" t="s">
        <v>1120</v>
      </c>
      <c r="L368" s="49" t="s">
        <v>1205</v>
      </c>
      <c r="M368" s="49">
        <v>174.52799999999999</v>
      </c>
      <c r="N368" s="49">
        <v>161.97399999999999</v>
      </c>
      <c r="O368" s="49">
        <v>12.554</v>
      </c>
      <c r="P368" s="49">
        <v>7.1900000000000006E-2</v>
      </c>
    </row>
    <row r="369" spans="1:16" x14ac:dyDescent="0.3">
      <c r="A369" s="30" t="s">
        <v>1120</v>
      </c>
      <c r="B369" s="31" t="s">
        <v>1211</v>
      </c>
      <c r="C369" s="31" t="s">
        <v>1212</v>
      </c>
      <c r="D369" s="31" t="s">
        <v>1213</v>
      </c>
      <c r="E369" s="31">
        <v>253997</v>
      </c>
      <c r="F369" s="31">
        <v>288439.79116000002</v>
      </c>
      <c r="G369" s="31">
        <v>34442.791163000002</v>
      </c>
      <c r="H369" s="32">
        <v>0.11941067850000001</v>
      </c>
      <c r="J369" s="49" t="s">
        <v>1209</v>
      </c>
      <c r="K369" s="49" t="s">
        <v>1120</v>
      </c>
      <c r="L369" s="49" t="s">
        <v>1208</v>
      </c>
      <c r="M369" s="49">
        <v>71.346999999999994</v>
      </c>
      <c r="N369" s="49">
        <v>45.756999999999998</v>
      </c>
      <c r="O369" s="49">
        <v>25.59</v>
      </c>
      <c r="P369" s="49">
        <v>0.35870000000000002</v>
      </c>
    </row>
    <row r="370" spans="1:16" x14ac:dyDescent="0.3">
      <c r="A370" s="30" t="s">
        <v>1120</v>
      </c>
      <c r="B370" s="31" t="s">
        <v>1214</v>
      </c>
      <c r="C370" s="31" t="s">
        <v>1215</v>
      </c>
      <c r="D370" s="31" t="s">
        <v>1216</v>
      </c>
      <c r="E370" s="31">
        <v>142386</v>
      </c>
      <c r="F370" s="31">
        <v>150053.86843999999</v>
      </c>
      <c r="G370" s="31">
        <v>7667.8684350000003</v>
      </c>
      <c r="H370" s="32">
        <v>5.1100771400000002E-2</v>
      </c>
      <c r="J370" s="49" t="s">
        <v>1212</v>
      </c>
      <c r="K370" s="49" t="s">
        <v>1120</v>
      </c>
      <c r="L370" s="49" t="s">
        <v>1211</v>
      </c>
      <c r="M370" s="49">
        <v>306</v>
      </c>
      <c r="N370" s="49">
        <v>253.35599999999999</v>
      </c>
      <c r="O370" s="49">
        <v>52.643999999999998</v>
      </c>
      <c r="P370" s="49">
        <v>0.17199999999999999</v>
      </c>
    </row>
    <row r="371" spans="1:16" x14ac:dyDescent="0.3">
      <c r="A371" s="30" t="s">
        <v>407</v>
      </c>
      <c r="B371" s="31" t="s">
        <v>407</v>
      </c>
      <c r="C371" s="31" t="s">
        <v>407</v>
      </c>
      <c r="D371" s="31" t="s">
        <v>407</v>
      </c>
      <c r="E371" s="31"/>
      <c r="F371" s="31"/>
      <c r="G371" s="31"/>
      <c r="H371" s="32"/>
      <c r="J371" s="49" t="s">
        <v>1215</v>
      </c>
      <c r="K371" s="49" t="s">
        <v>1120</v>
      </c>
      <c r="L371" s="49" t="s">
        <v>1214</v>
      </c>
      <c r="M371" s="49">
        <v>153.38800000000001</v>
      </c>
      <c r="N371" s="49">
        <v>142.05500000000001</v>
      </c>
      <c r="O371" s="49">
        <v>11.333</v>
      </c>
      <c r="P371" s="49">
        <v>7.3899999999999993E-2</v>
      </c>
    </row>
    <row r="372" spans="1:16" x14ac:dyDescent="0.3">
      <c r="A372" s="39" t="s">
        <v>407</v>
      </c>
      <c r="B372" s="40" t="s">
        <v>1234</v>
      </c>
      <c r="C372" s="41" t="s">
        <v>1234</v>
      </c>
      <c r="D372" s="41" t="s">
        <v>407</v>
      </c>
      <c r="E372" s="40">
        <v>46055</v>
      </c>
      <c r="F372" s="40"/>
      <c r="G372" s="40">
        <v>0</v>
      </c>
      <c r="H372" s="42"/>
    </row>
    <row r="373" spans="1:16" x14ac:dyDescent="0.3">
      <c r="A373" s="30" t="s">
        <v>407</v>
      </c>
      <c r="B373" s="51" t="s">
        <v>407</v>
      </c>
      <c r="C373" s="31" t="s">
        <v>407</v>
      </c>
      <c r="D373" s="31" t="s">
        <v>407</v>
      </c>
      <c r="E373" s="35"/>
      <c r="F373" s="35"/>
      <c r="G373" s="35"/>
      <c r="H373" s="48"/>
    </row>
    <row r="375" spans="1:16" x14ac:dyDescent="0.3">
      <c r="B375" s="26" t="s">
        <v>1235</v>
      </c>
      <c r="C375" s="53"/>
      <c r="D375" s="43"/>
    </row>
    <row r="376" spans="1:16" x14ac:dyDescent="0.3">
      <c r="B376" s="26" t="s">
        <v>1236</v>
      </c>
      <c r="C376" s="53"/>
      <c r="D376" s="43"/>
    </row>
    <row r="377" spans="1:16" x14ac:dyDescent="0.3">
      <c r="B377" s="26" t="s">
        <v>1237</v>
      </c>
      <c r="C377" s="53"/>
      <c r="D377" s="43"/>
    </row>
    <row r="378" spans="1:16" x14ac:dyDescent="0.3">
      <c r="B378" s="26" t="s">
        <v>1238</v>
      </c>
      <c r="C378" s="53"/>
      <c r="D378" s="43"/>
      <c r="E378" s="31"/>
      <c r="F378" s="31"/>
      <c r="G378" s="31"/>
      <c r="H378" s="31"/>
    </row>
    <row r="379" spans="1:16" x14ac:dyDescent="0.3">
      <c r="B379" s="26" t="s">
        <v>1239</v>
      </c>
      <c r="C379" s="53"/>
      <c r="D379" s="43"/>
    </row>
    <row r="380" spans="1:16" x14ac:dyDescent="0.3">
      <c r="B380" s="26" t="s">
        <v>1240</v>
      </c>
      <c r="C380" s="53"/>
      <c r="D380" s="43"/>
    </row>
    <row r="381" spans="1:16" x14ac:dyDescent="0.3">
      <c r="B381" s="26" t="s">
        <v>1241</v>
      </c>
      <c r="C381" s="53"/>
      <c r="D381" s="43"/>
    </row>
    <row r="382" spans="1:16" x14ac:dyDescent="0.3">
      <c r="B382" s="26" t="s">
        <v>1242</v>
      </c>
      <c r="C382" s="53"/>
      <c r="D382" s="44"/>
    </row>
    <row r="383" spans="1:16" x14ac:dyDescent="0.3">
      <c r="B383" s="45" t="s">
        <v>1243</v>
      </c>
      <c r="C383" s="53"/>
      <c r="D383" s="44"/>
    </row>
    <row r="384" spans="1:16" x14ac:dyDescent="0.3">
      <c r="B384" s="26" t="s">
        <v>1244</v>
      </c>
      <c r="C384" s="53"/>
      <c r="D384" s="44"/>
    </row>
    <row r="385" spans="2:4" x14ac:dyDescent="0.3">
      <c r="B385" s="45" t="s">
        <v>1256</v>
      </c>
      <c r="C385" s="53"/>
      <c r="D385" s="44"/>
    </row>
    <row r="386" spans="2:4" x14ac:dyDescent="0.3">
      <c r="B386" s="26" t="s">
        <v>1246</v>
      </c>
      <c r="C386" s="53"/>
      <c r="D386" s="44"/>
    </row>
    <row r="387" spans="2:4" x14ac:dyDescent="0.3">
      <c r="B387" s="26" t="s">
        <v>1247</v>
      </c>
      <c r="C387" s="53"/>
      <c r="D387" s="44"/>
    </row>
    <row r="388" spans="2:4" x14ac:dyDescent="0.3">
      <c r="B388" s="26" t="s">
        <v>1248</v>
      </c>
      <c r="C388" s="53"/>
      <c r="D388" s="43"/>
    </row>
    <row r="389" spans="2:4" x14ac:dyDescent="0.3">
      <c r="B389" s="26" t="s">
        <v>1249</v>
      </c>
      <c r="C389" s="53"/>
      <c r="D389" s="43"/>
    </row>
    <row r="390" spans="2:4" x14ac:dyDescent="0.3">
      <c r="B390" s="26" t="s">
        <v>1250</v>
      </c>
      <c r="C390" s="53"/>
      <c r="D390" s="43"/>
    </row>
    <row r="391" spans="2:4" x14ac:dyDescent="0.3">
      <c r="B391" s="43"/>
      <c r="C391" s="53"/>
      <c r="D391" s="53"/>
    </row>
    <row r="392" spans="2:4" x14ac:dyDescent="0.3">
      <c r="B392" s="43"/>
      <c r="D392" s="43"/>
    </row>
    <row r="393" spans="2:4" x14ac:dyDescent="0.3">
      <c r="B393" s="43"/>
    </row>
    <row r="394" spans="2:4" x14ac:dyDescent="0.3">
      <c r="B394" s="34"/>
    </row>
    <row r="398" spans="2:4" ht="15" customHeight="1" x14ac:dyDescent="0.3"/>
    <row r="402" ht="13.2" customHeight="1" x14ac:dyDescent="0.3"/>
  </sheetData>
  <conditionalFormatting sqref="H3:H371">
    <cfRule type="cellIs" dxfId="3" priority="1" operator="lessThan">
      <formula>0</formula>
    </cfRule>
  </conditionalFormatting>
  <hyperlinks>
    <hyperlink ref="B378" r:id="rId1" display="    http://www.ons.gov.uk/ons/publications/re-reference-tables.html?edition=tcm%3A77-294273" xr:uid="{CBDCEADF-5AC2-4185-BC36-AC01BB5D59C5}"/>
    <hyperlink ref="B383" r:id="rId2" xr:uid="{29C5C32A-67D7-471D-B99C-36229ED8AD3B}"/>
    <hyperlink ref="B385" r:id="rId3" xr:uid="{0DA844DF-7BCB-483B-9D1F-EA595F10205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A5A4-1421-4EC0-B88E-5B26BEA6F3D0}">
  <sheetPr codeName="Sheet9"/>
  <dimension ref="A1:P402"/>
  <sheetViews>
    <sheetView topLeftCell="E365" workbookViewId="0">
      <selection activeCell="E372" sqref="A372:XFD386"/>
    </sheetView>
  </sheetViews>
  <sheetFormatPr defaultColWidth="9.109375" defaultRowHeight="14.4" x14ac:dyDescent="0.3"/>
  <cols>
    <col min="1" max="1" width="30.33203125" style="49" customWidth="1"/>
    <col min="2" max="2" width="30.6640625" style="49" customWidth="1"/>
    <col min="3" max="3" width="12.6640625" style="49" customWidth="1"/>
    <col min="4" max="4" width="15.6640625" style="49" customWidth="1"/>
    <col min="5" max="8" width="25.6640625" style="49" customWidth="1"/>
    <col min="9" max="12" width="9.109375" style="49"/>
    <col min="13" max="16" width="16.109375" style="49" customWidth="1"/>
    <col min="17" max="16384" width="9.109375" style="49"/>
  </cols>
  <sheetData>
    <row r="1" spans="1:16" ht="15.6" customHeight="1" x14ac:dyDescent="0.3">
      <c r="A1" s="23" t="s">
        <v>1253</v>
      </c>
      <c r="B1" s="24"/>
      <c r="C1" s="24"/>
      <c r="D1" s="24"/>
      <c r="E1" s="25"/>
      <c r="F1" s="25"/>
      <c r="G1" s="25"/>
      <c r="H1" s="25"/>
      <c r="J1" s="49" t="s">
        <v>1282</v>
      </c>
    </row>
    <row r="2" spans="1:16" ht="77.25" customHeight="1" x14ac:dyDescent="0.3">
      <c r="A2" s="27" t="s">
        <v>410</v>
      </c>
      <c r="B2" s="28" t="s">
        <v>411</v>
      </c>
      <c r="C2" s="28" t="s">
        <v>412</v>
      </c>
      <c r="D2" s="28" t="s">
        <v>413</v>
      </c>
      <c r="E2" s="29" t="s">
        <v>414</v>
      </c>
      <c r="F2" s="29" t="s">
        <v>415</v>
      </c>
      <c r="G2" s="29" t="s">
        <v>416</v>
      </c>
      <c r="H2" s="29" t="s">
        <v>417</v>
      </c>
      <c r="J2" s="49" t="s">
        <v>1264</v>
      </c>
    </row>
    <row r="3" spans="1:16" x14ac:dyDescent="0.3">
      <c r="A3" s="30" t="s">
        <v>418</v>
      </c>
      <c r="B3" s="31" t="s">
        <v>122</v>
      </c>
      <c r="C3" s="31" t="s">
        <v>419</v>
      </c>
      <c r="D3" s="31" t="s">
        <v>420</v>
      </c>
      <c r="E3" s="31">
        <v>42167</v>
      </c>
      <c r="F3" s="31">
        <v>43410</v>
      </c>
      <c r="G3" s="31">
        <v>1243</v>
      </c>
      <c r="H3" s="32">
        <v>2.86339553E-2</v>
      </c>
      <c r="J3" s="49" t="s">
        <v>1265</v>
      </c>
    </row>
    <row r="4" spans="1:16" x14ac:dyDescent="0.3">
      <c r="A4" s="30" t="s">
        <v>418</v>
      </c>
      <c r="B4" s="31" t="s">
        <v>126</v>
      </c>
      <c r="C4" s="31" t="s">
        <v>421</v>
      </c>
      <c r="D4" s="31" t="s">
        <v>422</v>
      </c>
      <c r="E4" s="31">
        <v>60417</v>
      </c>
      <c r="F4" s="31">
        <v>63020</v>
      </c>
      <c r="G4" s="31">
        <v>2603</v>
      </c>
      <c r="H4" s="32">
        <v>4.1304347800000002E-2</v>
      </c>
      <c r="J4" s="49" t="s">
        <v>1266</v>
      </c>
    </row>
    <row r="5" spans="1:16" ht="86.4" x14ac:dyDescent="0.3">
      <c r="A5" s="30" t="s">
        <v>418</v>
      </c>
      <c r="B5" s="31" t="s">
        <v>127</v>
      </c>
      <c r="C5" s="31" t="s">
        <v>423</v>
      </c>
      <c r="D5" s="31" t="s">
        <v>424</v>
      </c>
      <c r="E5" s="31">
        <v>60830</v>
      </c>
      <c r="F5" s="31">
        <v>63720</v>
      </c>
      <c r="G5" s="31">
        <v>2890</v>
      </c>
      <c r="H5" s="32">
        <v>4.5354676699999999E-2</v>
      </c>
      <c r="J5" s="49" t="s">
        <v>1267</v>
      </c>
      <c r="K5" s="49" t="s">
        <v>1268</v>
      </c>
      <c r="L5" s="49" t="s">
        <v>1269</v>
      </c>
      <c r="M5" s="57" t="s">
        <v>1270</v>
      </c>
      <c r="N5" s="57" t="s">
        <v>1271</v>
      </c>
      <c r="O5" s="57" t="s">
        <v>1272</v>
      </c>
      <c r="P5" s="57" t="s">
        <v>1273</v>
      </c>
    </row>
    <row r="6" spans="1:16" x14ac:dyDescent="0.3">
      <c r="A6" s="30" t="s">
        <v>418</v>
      </c>
      <c r="B6" s="31" t="s">
        <v>129</v>
      </c>
      <c r="C6" s="31" t="s">
        <v>425</v>
      </c>
      <c r="D6" s="31" t="s">
        <v>426</v>
      </c>
      <c r="E6" s="31">
        <v>83028</v>
      </c>
      <c r="F6" s="31">
        <v>85630</v>
      </c>
      <c r="G6" s="31">
        <v>2602</v>
      </c>
      <c r="H6" s="32">
        <v>3.0386546800000001E-2</v>
      </c>
      <c r="J6" s="49" t="s">
        <v>1218</v>
      </c>
      <c r="K6" s="49" t="s">
        <v>1217</v>
      </c>
      <c r="L6" s="49" t="s">
        <v>1274</v>
      </c>
      <c r="M6" s="49">
        <v>28001.971000000001</v>
      </c>
      <c r="N6" s="49">
        <v>23860.536</v>
      </c>
      <c r="O6" s="49">
        <v>4141.4350000000004</v>
      </c>
      <c r="P6" s="49">
        <v>0.1479</v>
      </c>
    </row>
    <row r="7" spans="1:16" x14ac:dyDescent="0.3">
      <c r="A7" s="30" t="s">
        <v>418</v>
      </c>
      <c r="B7" s="31" t="s">
        <v>130</v>
      </c>
      <c r="C7" s="31" t="s">
        <v>427</v>
      </c>
      <c r="D7" s="31" t="s">
        <v>428</v>
      </c>
      <c r="E7" s="31">
        <v>47161</v>
      </c>
      <c r="F7" s="31">
        <v>49960</v>
      </c>
      <c r="G7" s="31">
        <v>2799</v>
      </c>
      <c r="H7" s="32">
        <v>5.6024819900000002E-2</v>
      </c>
      <c r="J7" s="49" t="s">
        <v>1275</v>
      </c>
      <c r="K7" s="49" t="s">
        <v>1276</v>
      </c>
      <c r="L7" s="49" t="s">
        <v>1274</v>
      </c>
      <c r="M7" s="49">
        <v>25406.94</v>
      </c>
      <c r="N7" s="49">
        <v>21784.434000000001</v>
      </c>
      <c r="O7" s="49">
        <v>3622.5059999999999</v>
      </c>
      <c r="P7" s="49">
        <v>0.1426</v>
      </c>
    </row>
    <row r="8" spans="1:16" x14ac:dyDescent="0.3">
      <c r="A8" s="30" t="s">
        <v>418</v>
      </c>
      <c r="B8" s="31" t="s">
        <v>38</v>
      </c>
      <c r="C8" s="31" t="s">
        <v>429</v>
      </c>
      <c r="D8" s="31" t="s">
        <v>430</v>
      </c>
      <c r="E8" s="31">
        <v>226812</v>
      </c>
      <c r="F8" s="31">
        <v>242160</v>
      </c>
      <c r="G8" s="31">
        <v>15348</v>
      </c>
      <c r="H8" s="32">
        <v>6.3379583700000006E-2</v>
      </c>
      <c r="J8" s="49" t="s">
        <v>1219</v>
      </c>
      <c r="K8" s="49" t="s">
        <v>1</v>
      </c>
      <c r="L8" s="49" t="s">
        <v>1274</v>
      </c>
      <c r="M8" s="49">
        <v>23982.720000000001</v>
      </c>
      <c r="N8" s="49">
        <v>20596.879000000001</v>
      </c>
      <c r="O8" s="49">
        <v>3385.8409999999999</v>
      </c>
      <c r="P8" s="49">
        <v>0.14119999999999999</v>
      </c>
    </row>
    <row r="9" spans="1:16" x14ac:dyDescent="0.3">
      <c r="A9" s="30" t="s">
        <v>418</v>
      </c>
      <c r="B9" s="31" t="s">
        <v>75</v>
      </c>
      <c r="C9" s="31" t="s">
        <v>431</v>
      </c>
      <c r="D9" s="31" t="s">
        <v>432</v>
      </c>
      <c r="E9" s="31">
        <v>122958</v>
      </c>
      <c r="F9" s="31">
        <v>151390</v>
      </c>
      <c r="G9" s="31">
        <v>28432</v>
      </c>
      <c r="H9" s="32">
        <v>0.18780632799999999</v>
      </c>
      <c r="J9" s="49" t="s">
        <v>1220</v>
      </c>
      <c r="K9" s="49" t="s">
        <v>418</v>
      </c>
      <c r="L9" s="49" t="s">
        <v>1274</v>
      </c>
      <c r="M9" s="49">
        <v>1219.08</v>
      </c>
      <c r="N9" s="49">
        <v>1128.33</v>
      </c>
      <c r="O9" s="49">
        <v>90.75</v>
      </c>
      <c r="P9" s="49">
        <v>7.4399999999999994E-2</v>
      </c>
    </row>
    <row r="10" spans="1:16" x14ac:dyDescent="0.3">
      <c r="A10" s="30" t="s">
        <v>418</v>
      </c>
      <c r="B10" s="31" t="s">
        <v>344</v>
      </c>
      <c r="C10" s="31" t="s">
        <v>433</v>
      </c>
      <c r="D10" s="31" t="s">
        <v>434</v>
      </c>
      <c r="E10" s="31">
        <v>113063</v>
      </c>
      <c r="F10" s="31">
        <v>130360</v>
      </c>
      <c r="G10" s="31">
        <v>17297</v>
      </c>
      <c r="H10" s="32">
        <v>0.1326864069</v>
      </c>
      <c r="J10" s="49" t="s">
        <v>1221</v>
      </c>
      <c r="K10" s="49" t="s">
        <v>443</v>
      </c>
      <c r="L10" s="49" t="s">
        <v>1274</v>
      </c>
      <c r="M10" s="49">
        <v>3249.36</v>
      </c>
      <c r="N10" s="49">
        <v>2954.5630000000001</v>
      </c>
      <c r="O10" s="49">
        <v>294.79700000000003</v>
      </c>
      <c r="P10" s="49">
        <v>9.0700000000000003E-2</v>
      </c>
    </row>
    <row r="11" spans="1:16" x14ac:dyDescent="0.3">
      <c r="A11" s="30" t="s">
        <v>418</v>
      </c>
      <c r="B11" s="31" t="s">
        <v>345</v>
      </c>
      <c r="C11" s="31" t="s">
        <v>435</v>
      </c>
      <c r="D11" s="31" t="s">
        <v>436</v>
      </c>
      <c r="E11" s="31">
        <v>93876</v>
      </c>
      <c r="F11" s="31">
        <v>96860</v>
      </c>
      <c r="G11" s="31">
        <v>2984</v>
      </c>
      <c r="H11" s="32">
        <v>3.0807350800000001E-2</v>
      </c>
      <c r="J11" s="49" t="s">
        <v>1222</v>
      </c>
      <c r="K11" s="49" t="s">
        <v>522</v>
      </c>
      <c r="L11" s="49" t="s">
        <v>1274</v>
      </c>
      <c r="M11" s="49">
        <v>2399.16</v>
      </c>
      <c r="N11" s="49">
        <v>2159.8040000000001</v>
      </c>
      <c r="O11" s="49">
        <v>239.35599999999999</v>
      </c>
      <c r="P11" s="49">
        <v>9.98E-2</v>
      </c>
    </row>
    <row r="12" spans="1:16" x14ac:dyDescent="0.3">
      <c r="A12" s="30" t="s">
        <v>418</v>
      </c>
      <c r="B12" s="31" t="s">
        <v>346</v>
      </c>
      <c r="C12" s="31" t="s">
        <v>437</v>
      </c>
      <c r="D12" s="31" t="s">
        <v>438</v>
      </c>
      <c r="E12" s="31">
        <v>70008</v>
      </c>
      <c r="F12" s="31">
        <v>71440</v>
      </c>
      <c r="G12" s="31">
        <v>1432</v>
      </c>
      <c r="H12" s="32">
        <v>2.0044792799999999E-2</v>
      </c>
      <c r="J12" s="49" t="s">
        <v>1223</v>
      </c>
      <c r="K12" s="49" t="s">
        <v>565</v>
      </c>
      <c r="L12" s="49" t="s">
        <v>1274</v>
      </c>
      <c r="M12" s="49">
        <v>2061.6799999999998</v>
      </c>
      <c r="N12" s="49">
        <v>1822.59</v>
      </c>
      <c r="O12" s="49">
        <v>239.09</v>
      </c>
      <c r="P12" s="49">
        <v>0.11600000000000001</v>
      </c>
    </row>
    <row r="13" spans="1:16" x14ac:dyDescent="0.3">
      <c r="A13" s="30" t="s">
        <v>418</v>
      </c>
      <c r="B13" s="31" t="s">
        <v>347</v>
      </c>
      <c r="C13" s="31" t="s">
        <v>439</v>
      </c>
      <c r="D13" s="31" t="s">
        <v>440</v>
      </c>
      <c r="E13" s="31">
        <v>122589</v>
      </c>
      <c r="F13" s="31">
        <v>128000</v>
      </c>
      <c r="G13" s="31">
        <v>5411</v>
      </c>
      <c r="H13" s="32">
        <v>4.2273437499999997E-2</v>
      </c>
      <c r="J13" s="49" t="s">
        <v>1224</v>
      </c>
      <c r="K13" s="49" t="s">
        <v>399</v>
      </c>
      <c r="L13" s="49" t="s">
        <v>1274</v>
      </c>
      <c r="M13" s="49">
        <v>2462.0700000000002</v>
      </c>
      <c r="N13" s="49">
        <v>2157.9</v>
      </c>
      <c r="O13" s="49">
        <v>304.17</v>
      </c>
      <c r="P13" s="49">
        <v>0.1235</v>
      </c>
    </row>
    <row r="14" spans="1:16" x14ac:dyDescent="0.3">
      <c r="A14" s="30" t="s">
        <v>418</v>
      </c>
      <c r="B14" s="31" t="s">
        <v>343</v>
      </c>
      <c r="C14" s="31" t="s">
        <v>441</v>
      </c>
      <c r="D14" s="31" t="s">
        <v>442</v>
      </c>
      <c r="E14" s="31">
        <v>88039</v>
      </c>
      <c r="F14" s="31">
        <v>93280</v>
      </c>
      <c r="G14" s="31">
        <v>5241</v>
      </c>
      <c r="H14" s="32">
        <v>5.6185677500000003E-2</v>
      </c>
      <c r="J14" s="49" t="s">
        <v>1225</v>
      </c>
      <c r="K14" s="49" t="s">
        <v>706</v>
      </c>
      <c r="L14" s="49" t="s">
        <v>1274</v>
      </c>
      <c r="M14" s="49">
        <v>2650.84</v>
      </c>
      <c r="N14" s="49">
        <v>2126.1060000000002</v>
      </c>
      <c r="O14" s="49">
        <v>524.73400000000004</v>
      </c>
      <c r="P14" s="49">
        <v>0.19800000000000001</v>
      </c>
    </row>
    <row r="15" spans="1:16" x14ac:dyDescent="0.3">
      <c r="A15" s="30" t="s">
        <v>443</v>
      </c>
      <c r="B15" s="31" t="s">
        <v>132</v>
      </c>
      <c r="C15" s="31" t="s">
        <v>444</v>
      </c>
      <c r="D15" s="31" t="s">
        <v>445</v>
      </c>
      <c r="E15" s="31">
        <v>55169</v>
      </c>
      <c r="F15" s="31">
        <v>56420</v>
      </c>
      <c r="G15" s="31">
        <v>1251</v>
      </c>
      <c r="H15" s="32">
        <v>2.2172988300000002E-2</v>
      </c>
      <c r="J15" s="49" t="s">
        <v>1277</v>
      </c>
      <c r="K15" s="49" t="s">
        <v>1278</v>
      </c>
      <c r="L15" s="49" t="s">
        <v>1274</v>
      </c>
      <c r="M15" s="49">
        <v>3565.34</v>
      </c>
      <c r="N15" s="49">
        <v>3031.6570000000002</v>
      </c>
      <c r="O15" s="49">
        <v>533.68299999999999</v>
      </c>
      <c r="P15" s="49">
        <v>0.1497</v>
      </c>
    </row>
    <row r="16" spans="1:16" x14ac:dyDescent="0.3">
      <c r="A16" s="30" t="s">
        <v>443</v>
      </c>
      <c r="B16" s="31" t="s">
        <v>133</v>
      </c>
      <c r="C16" s="31" t="s">
        <v>446</v>
      </c>
      <c r="D16" s="31" t="s">
        <v>447</v>
      </c>
      <c r="E16" s="31">
        <v>88515</v>
      </c>
      <c r="F16" s="31">
        <v>92320</v>
      </c>
      <c r="G16" s="31">
        <v>3805</v>
      </c>
      <c r="H16" s="32">
        <v>4.1215337999999997E-2</v>
      </c>
      <c r="J16" s="49" t="s">
        <v>1226</v>
      </c>
      <c r="K16" s="49" t="s">
        <v>401</v>
      </c>
      <c r="L16" s="49" t="s">
        <v>1274</v>
      </c>
      <c r="M16" s="49">
        <v>1528.3</v>
      </c>
      <c r="N16" s="49">
        <v>1210.7850000000001</v>
      </c>
      <c r="O16" s="49">
        <v>317.51499999999999</v>
      </c>
      <c r="P16" s="49">
        <v>0.20780000000000001</v>
      </c>
    </row>
    <row r="17" spans="1:16" x14ac:dyDescent="0.3">
      <c r="A17" s="30" t="s">
        <v>443</v>
      </c>
      <c r="B17" s="31" t="s">
        <v>135</v>
      </c>
      <c r="C17" s="31" t="s">
        <v>448</v>
      </c>
      <c r="D17" s="31" t="s">
        <v>449</v>
      </c>
      <c r="E17" s="31">
        <v>58612</v>
      </c>
      <c r="F17" s="31">
        <v>60650</v>
      </c>
      <c r="G17" s="31">
        <v>2038</v>
      </c>
      <c r="H17" s="32">
        <v>3.3602638099999999E-2</v>
      </c>
      <c r="J17" s="49" t="s">
        <v>1227</v>
      </c>
      <c r="K17" s="49" t="s">
        <v>402</v>
      </c>
      <c r="L17" s="49" t="s">
        <v>1274</v>
      </c>
      <c r="M17" s="49">
        <v>2037.04</v>
      </c>
      <c r="N17" s="49">
        <v>1820.8720000000001</v>
      </c>
      <c r="O17" s="49">
        <v>216.16800000000001</v>
      </c>
      <c r="P17" s="49">
        <v>0.1061</v>
      </c>
    </row>
    <row r="18" spans="1:16" x14ac:dyDescent="0.3">
      <c r="A18" s="30" t="s">
        <v>443</v>
      </c>
      <c r="B18" s="31" t="s">
        <v>137</v>
      </c>
      <c r="C18" s="31" t="s">
        <v>450</v>
      </c>
      <c r="D18" s="31" t="s">
        <v>451</v>
      </c>
      <c r="E18" s="31">
        <v>63222</v>
      </c>
      <c r="F18" s="31">
        <v>71280</v>
      </c>
      <c r="G18" s="31">
        <v>8058</v>
      </c>
      <c r="H18" s="32">
        <v>0.11304713800000001</v>
      </c>
      <c r="J18" s="49" t="s">
        <v>1228</v>
      </c>
      <c r="K18" s="49" t="s">
        <v>863</v>
      </c>
      <c r="L18" s="49" t="s">
        <v>1274</v>
      </c>
      <c r="M18" s="49">
        <v>3856.48</v>
      </c>
      <c r="N18" s="49">
        <v>3298.819</v>
      </c>
      <c r="O18" s="49">
        <v>557.66099999999994</v>
      </c>
      <c r="P18" s="49">
        <v>0.14460000000000001</v>
      </c>
    </row>
    <row r="19" spans="1:16" x14ac:dyDescent="0.3">
      <c r="A19" s="30" t="s">
        <v>443</v>
      </c>
      <c r="B19" s="31" t="s">
        <v>29</v>
      </c>
      <c r="C19" s="31" t="s">
        <v>452</v>
      </c>
      <c r="D19" s="31" t="s">
        <v>453</v>
      </c>
      <c r="E19" s="31">
        <v>152198</v>
      </c>
      <c r="F19" s="31">
        <v>172010</v>
      </c>
      <c r="G19" s="31">
        <v>19812</v>
      </c>
      <c r="H19" s="32">
        <v>0.11517935</v>
      </c>
      <c r="J19" s="49" t="s">
        <v>1229</v>
      </c>
      <c r="K19" s="49" t="s">
        <v>992</v>
      </c>
      <c r="L19" s="49" t="s">
        <v>1274</v>
      </c>
      <c r="M19" s="49">
        <v>2518.7199999999998</v>
      </c>
      <c r="N19" s="49">
        <v>1917.11</v>
      </c>
      <c r="O19" s="49">
        <v>601.61</v>
      </c>
      <c r="P19" s="49">
        <v>0.2389</v>
      </c>
    </row>
    <row r="20" spans="1:16" x14ac:dyDescent="0.3">
      <c r="A20" s="30" t="s">
        <v>443</v>
      </c>
      <c r="B20" s="31" t="s">
        <v>182</v>
      </c>
      <c r="C20" s="31" t="s">
        <v>454</v>
      </c>
      <c r="D20" s="31" t="s">
        <v>455</v>
      </c>
      <c r="E20" s="31">
        <v>139472</v>
      </c>
      <c r="F20" s="31">
        <v>154680</v>
      </c>
      <c r="G20" s="31">
        <v>15208</v>
      </c>
      <c r="H20" s="32">
        <v>9.8319110400000007E-2</v>
      </c>
      <c r="J20" s="49" t="s">
        <v>1230</v>
      </c>
      <c r="K20" s="49" t="s">
        <v>1053</v>
      </c>
      <c r="L20" s="49" t="s">
        <v>1274</v>
      </c>
      <c r="M20" s="49">
        <v>1424.22</v>
      </c>
      <c r="N20" s="49">
        <v>1146.7750000000001</v>
      </c>
      <c r="O20" s="49">
        <v>277.44499999999999</v>
      </c>
      <c r="P20" s="49">
        <v>0.1948</v>
      </c>
    </row>
    <row r="21" spans="1:16" x14ac:dyDescent="0.3">
      <c r="A21" s="30" t="s">
        <v>443</v>
      </c>
      <c r="B21" s="31" t="s">
        <v>23</v>
      </c>
      <c r="C21" s="31" t="s">
        <v>456</v>
      </c>
      <c r="D21" s="31" t="s">
        <v>457</v>
      </c>
      <c r="E21" s="31">
        <v>38578</v>
      </c>
      <c r="F21" s="31">
        <v>46780</v>
      </c>
      <c r="G21" s="31">
        <v>8202</v>
      </c>
      <c r="H21" s="32">
        <v>0.17533133819999999</v>
      </c>
      <c r="J21" s="49" t="s">
        <v>1232</v>
      </c>
      <c r="K21" s="49" t="s">
        <v>1120</v>
      </c>
      <c r="L21" s="49" t="s">
        <v>1274</v>
      </c>
      <c r="M21" s="49">
        <v>2595.0309999999999</v>
      </c>
      <c r="N21" s="49">
        <v>2076.1019999999999</v>
      </c>
      <c r="O21" s="49">
        <v>518.92899999999997</v>
      </c>
      <c r="P21" s="49">
        <v>0.2</v>
      </c>
    </row>
    <row r="22" spans="1:16" x14ac:dyDescent="0.3">
      <c r="A22" s="30" t="s">
        <v>443</v>
      </c>
      <c r="B22" s="31" t="s">
        <v>194</v>
      </c>
      <c r="C22" s="31" t="s">
        <v>458</v>
      </c>
      <c r="D22" s="31" t="s">
        <v>459</v>
      </c>
      <c r="E22" s="31">
        <v>32449</v>
      </c>
      <c r="F22" s="31">
        <v>33520</v>
      </c>
      <c r="G22" s="31">
        <v>1071</v>
      </c>
      <c r="H22" s="32">
        <v>3.1951074000000003E-2</v>
      </c>
      <c r="J22" s="49" t="s">
        <v>419</v>
      </c>
      <c r="K22" s="49" t="s">
        <v>418</v>
      </c>
      <c r="L22" s="49" t="s">
        <v>122</v>
      </c>
      <c r="M22" s="49">
        <v>43.41</v>
      </c>
      <c r="N22" s="49">
        <v>42.067999999999998</v>
      </c>
      <c r="O22" s="49">
        <v>1.3420000000000001</v>
      </c>
      <c r="P22" s="49">
        <v>3.09E-2</v>
      </c>
    </row>
    <row r="23" spans="1:16" x14ac:dyDescent="0.3">
      <c r="A23" s="30" t="s">
        <v>443</v>
      </c>
      <c r="B23" s="31" t="s">
        <v>195</v>
      </c>
      <c r="C23" s="31" t="s">
        <v>460</v>
      </c>
      <c r="D23" s="31" t="s">
        <v>461</v>
      </c>
      <c r="E23" s="31">
        <v>43936</v>
      </c>
      <c r="F23" s="31">
        <v>51730</v>
      </c>
      <c r="G23" s="31">
        <v>7794</v>
      </c>
      <c r="H23" s="32">
        <v>0.15066692440000001</v>
      </c>
      <c r="J23" s="49" t="s">
        <v>421</v>
      </c>
      <c r="K23" s="49" t="s">
        <v>418</v>
      </c>
      <c r="L23" s="49" t="s">
        <v>126</v>
      </c>
      <c r="M23" s="49">
        <v>63.02</v>
      </c>
      <c r="N23" s="49">
        <v>60.247</v>
      </c>
      <c r="O23" s="49">
        <v>2.7730000000000001</v>
      </c>
      <c r="P23" s="49">
        <v>4.3999999999999997E-2</v>
      </c>
    </row>
    <row r="24" spans="1:16" x14ac:dyDescent="0.3">
      <c r="A24" s="30" t="s">
        <v>443</v>
      </c>
      <c r="B24" s="31" t="s">
        <v>31</v>
      </c>
      <c r="C24" s="31" t="s">
        <v>462</v>
      </c>
      <c r="D24" s="31" t="s">
        <v>463</v>
      </c>
      <c r="E24" s="31">
        <v>29083</v>
      </c>
      <c r="F24" s="31">
        <v>33530</v>
      </c>
      <c r="G24" s="31">
        <v>4447</v>
      </c>
      <c r="H24" s="32">
        <v>0.13262749779999999</v>
      </c>
      <c r="J24" s="49" t="s">
        <v>423</v>
      </c>
      <c r="K24" s="49" t="s">
        <v>418</v>
      </c>
      <c r="L24" s="49" t="s">
        <v>127</v>
      </c>
      <c r="M24" s="49">
        <v>63.72</v>
      </c>
      <c r="N24" s="49">
        <v>60.718000000000004</v>
      </c>
      <c r="O24" s="49">
        <v>3.0019999999999998</v>
      </c>
      <c r="P24" s="49">
        <v>4.7100000000000003E-2</v>
      </c>
    </row>
    <row r="25" spans="1:16" x14ac:dyDescent="0.3">
      <c r="A25" s="30" t="s">
        <v>443</v>
      </c>
      <c r="B25" s="31" t="s">
        <v>46</v>
      </c>
      <c r="C25" s="31" t="s">
        <v>464</v>
      </c>
      <c r="D25" s="31" t="s">
        <v>465</v>
      </c>
      <c r="E25" s="31">
        <v>11119</v>
      </c>
      <c r="F25" s="31">
        <v>26250</v>
      </c>
      <c r="G25" s="31">
        <v>15131</v>
      </c>
      <c r="H25" s="32">
        <v>0.57641904759999996</v>
      </c>
      <c r="J25" s="49" t="s">
        <v>425</v>
      </c>
      <c r="K25" s="49" t="s">
        <v>418</v>
      </c>
      <c r="L25" s="49" t="s">
        <v>129</v>
      </c>
      <c r="M25" s="49">
        <v>85.63</v>
      </c>
      <c r="N25" s="49">
        <v>82.864000000000004</v>
      </c>
      <c r="O25" s="49">
        <v>2.766</v>
      </c>
      <c r="P25" s="49">
        <v>3.2300000000000002E-2</v>
      </c>
    </row>
    <row r="26" spans="1:16" x14ac:dyDescent="0.3">
      <c r="A26" s="30" t="s">
        <v>443</v>
      </c>
      <c r="B26" s="31" t="s">
        <v>92</v>
      </c>
      <c r="C26" s="31" t="s">
        <v>466</v>
      </c>
      <c r="D26" s="31" t="s">
        <v>467</v>
      </c>
      <c r="E26" s="31">
        <v>40669</v>
      </c>
      <c r="F26" s="31">
        <v>53150</v>
      </c>
      <c r="G26" s="31">
        <v>12481</v>
      </c>
      <c r="H26" s="32">
        <v>0.2348259643</v>
      </c>
      <c r="J26" s="49" t="s">
        <v>427</v>
      </c>
      <c r="K26" s="49" t="s">
        <v>418</v>
      </c>
      <c r="L26" s="49" t="s">
        <v>130</v>
      </c>
      <c r="M26" s="49">
        <v>49.96</v>
      </c>
      <c r="N26" s="49">
        <v>47.064</v>
      </c>
      <c r="O26" s="49">
        <v>2.8959999999999999</v>
      </c>
      <c r="P26" s="49">
        <v>5.8000000000000003E-2</v>
      </c>
    </row>
    <row r="27" spans="1:16" x14ac:dyDescent="0.3">
      <c r="A27" s="30" t="s">
        <v>443</v>
      </c>
      <c r="B27" s="31" t="s">
        <v>254</v>
      </c>
      <c r="C27" s="31" t="s">
        <v>468</v>
      </c>
      <c r="D27" s="31" t="s">
        <v>469</v>
      </c>
      <c r="E27" s="31">
        <v>40032</v>
      </c>
      <c r="F27" s="31">
        <v>40970</v>
      </c>
      <c r="G27" s="31">
        <v>938</v>
      </c>
      <c r="H27" s="32">
        <v>2.2894801100000001E-2</v>
      </c>
      <c r="J27" s="49" t="s">
        <v>429</v>
      </c>
      <c r="K27" s="49" t="s">
        <v>418</v>
      </c>
      <c r="L27" s="49" t="s">
        <v>1289</v>
      </c>
      <c r="M27" s="49">
        <v>242.11</v>
      </c>
      <c r="N27" s="49">
        <v>226.36199999999999</v>
      </c>
      <c r="O27" s="49">
        <v>15.747999999999999</v>
      </c>
      <c r="P27" s="49">
        <v>6.5000000000000002E-2</v>
      </c>
    </row>
    <row r="28" spans="1:16" x14ac:dyDescent="0.3">
      <c r="A28" s="30" t="s">
        <v>443</v>
      </c>
      <c r="B28" s="31" t="s">
        <v>255</v>
      </c>
      <c r="C28" s="31" t="s">
        <v>470</v>
      </c>
      <c r="D28" s="31" t="s">
        <v>471</v>
      </c>
      <c r="E28" s="31">
        <v>47625</v>
      </c>
      <c r="F28" s="31">
        <v>50020</v>
      </c>
      <c r="G28" s="31">
        <v>2395</v>
      </c>
      <c r="H28" s="32">
        <v>4.78808477E-2</v>
      </c>
      <c r="J28" s="49" t="s">
        <v>431</v>
      </c>
      <c r="K28" s="49" t="s">
        <v>418</v>
      </c>
      <c r="L28" s="49" t="s">
        <v>75</v>
      </c>
      <c r="M28" s="49">
        <v>151.38999999999999</v>
      </c>
      <c r="N28" s="49">
        <v>122.69199999999999</v>
      </c>
      <c r="O28" s="49">
        <v>28.698</v>
      </c>
      <c r="P28" s="49">
        <v>0.18959999999999999</v>
      </c>
    </row>
    <row r="29" spans="1:16" x14ac:dyDescent="0.3">
      <c r="A29" s="30" t="s">
        <v>443</v>
      </c>
      <c r="B29" s="31" t="s">
        <v>256</v>
      </c>
      <c r="C29" s="31" t="s">
        <v>472</v>
      </c>
      <c r="D29" s="31" t="s">
        <v>473</v>
      </c>
      <c r="E29" s="31">
        <v>33684</v>
      </c>
      <c r="F29" s="31">
        <v>38140</v>
      </c>
      <c r="G29" s="31">
        <v>4456</v>
      </c>
      <c r="H29" s="32">
        <v>0.11683272159999999</v>
      </c>
      <c r="J29" s="49" t="s">
        <v>433</v>
      </c>
      <c r="K29" s="49" t="s">
        <v>418</v>
      </c>
      <c r="L29" s="49" t="s">
        <v>344</v>
      </c>
      <c r="M29" s="49">
        <v>130.31</v>
      </c>
      <c r="N29" s="49">
        <v>112.752</v>
      </c>
      <c r="O29" s="49">
        <v>17.558</v>
      </c>
      <c r="P29" s="49">
        <v>0.13469999999999999</v>
      </c>
    </row>
    <row r="30" spans="1:16" x14ac:dyDescent="0.3">
      <c r="A30" s="30" t="s">
        <v>443</v>
      </c>
      <c r="B30" s="31" t="s">
        <v>257</v>
      </c>
      <c r="C30" s="31" t="s">
        <v>474</v>
      </c>
      <c r="D30" s="31" t="s">
        <v>475</v>
      </c>
      <c r="E30" s="31">
        <v>35817</v>
      </c>
      <c r="F30" s="31">
        <v>36800</v>
      </c>
      <c r="G30" s="31">
        <v>983</v>
      </c>
      <c r="H30" s="32">
        <v>2.6711956500000002E-2</v>
      </c>
      <c r="J30" s="49" t="s">
        <v>435</v>
      </c>
      <c r="K30" s="49" t="s">
        <v>418</v>
      </c>
      <c r="L30" s="49" t="s">
        <v>345</v>
      </c>
      <c r="M30" s="49">
        <v>96.86</v>
      </c>
      <c r="N30" s="49">
        <v>93.661000000000001</v>
      </c>
      <c r="O30" s="49">
        <v>3.1989999999999998</v>
      </c>
      <c r="P30" s="49">
        <v>3.3000000000000002E-2</v>
      </c>
    </row>
    <row r="31" spans="1:16" x14ac:dyDescent="0.3">
      <c r="A31" s="30" t="s">
        <v>443</v>
      </c>
      <c r="B31" s="31" t="s">
        <v>258</v>
      </c>
      <c r="C31" s="31" t="s">
        <v>476</v>
      </c>
      <c r="D31" s="31" t="s">
        <v>477</v>
      </c>
      <c r="E31" s="31">
        <v>55706</v>
      </c>
      <c r="F31" s="31">
        <v>64000</v>
      </c>
      <c r="G31" s="31">
        <v>8294</v>
      </c>
      <c r="H31" s="32">
        <v>0.12959375000000001</v>
      </c>
      <c r="J31" s="49" t="s">
        <v>437</v>
      </c>
      <c r="K31" s="49" t="s">
        <v>418</v>
      </c>
      <c r="L31" s="49" t="s">
        <v>346</v>
      </c>
      <c r="M31" s="49">
        <v>71.44</v>
      </c>
      <c r="N31" s="49">
        <v>69.822999999999993</v>
      </c>
      <c r="O31" s="49">
        <v>1.617</v>
      </c>
      <c r="P31" s="49">
        <v>2.2599999999999999E-2</v>
      </c>
    </row>
    <row r="32" spans="1:16" x14ac:dyDescent="0.3">
      <c r="A32" s="30" t="s">
        <v>443</v>
      </c>
      <c r="B32" s="31" t="s">
        <v>259</v>
      </c>
      <c r="C32" s="31" t="s">
        <v>478</v>
      </c>
      <c r="D32" s="31" t="s">
        <v>479</v>
      </c>
      <c r="E32" s="31">
        <v>38747</v>
      </c>
      <c r="F32" s="31">
        <v>40120</v>
      </c>
      <c r="G32" s="31">
        <v>1373</v>
      </c>
      <c r="H32" s="32">
        <v>3.4222333000000001E-2</v>
      </c>
      <c r="J32" s="49" t="s">
        <v>439</v>
      </c>
      <c r="K32" s="49" t="s">
        <v>418</v>
      </c>
      <c r="L32" s="49" t="s">
        <v>347</v>
      </c>
      <c r="M32" s="49">
        <v>127.96</v>
      </c>
      <c r="N32" s="49">
        <v>122.271</v>
      </c>
      <c r="O32" s="49">
        <v>5.6890000000000001</v>
      </c>
      <c r="P32" s="49">
        <v>4.4499999999999998E-2</v>
      </c>
    </row>
    <row r="33" spans="1:16" x14ac:dyDescent="0.3">
      <c r="A33" s="30" t="s">
        <v>443</v>
      </c>
      <c r="B33" s="31" t="s">
        <v>260</v>
      </c>
      <c r="C33" s="31" t="s">
        <v>480</v>
      </c>
      <c r="D33" s="31" t="s">
        <v>481</v>
      </c>
      <c r="E33" s="31">
        <v>56234</v>
      </c>
      <c r="F33" s="31">
        <v>62240</v>
      </c>
      <c r="G33" s="31">
        <v>6006</v>
      </c>
      <c r="H33" s="32">
        <v>9.6497429300000007E-2</v>
      </c>
      <c r="J33" s="49" t="s">
        <v>441</v>
      </c>
      <c r="K33" s="49" t="s">
        <v>418</v>
      </c>
      <c r="L33" s="49" t="s">
        <v>343</v>
      </c>
      <c r="M33" s="49">
        <v>93.28</v>
      </c>
      <c r="N33" s="49">
        <v>87.808000000000007</v>
      </c>
      <c r="O33" s="49">
        <v>5.4720000000000004</v>
      </c>
      <c r="P33" s="49">
        <v>5.8700000000000002E-2</v>
      </c>
    </row>
    <row r="34" spans="1:16" x14ac:dyDescent="0.3">
      <c r="A34" s="30" t="s">
        <v>443</v>
      </c>
      <c r="B34" s="31" t="s">
        <v>77</v>
      </c>
      <c r="C34" s="31" t="s">
        <v>482</v>
      </c>
      <c r="D34" s="31" t="s">
        <v>483</v>
      </c>
      <c r="E34" s="31">
        <v>21968</v>
      </c>
      <c r="F34" s="31">
        <v>26280</v>
      </c>
      <c r="G34" s="31">
        <v>4312</v>
      </c>
      <c r="H34" s="32">
        <v>0.1640791476</v>
      </c>
      <c r="J34" s="49" t="s">
        <v>444</v>
      </c>
      <c r="K34" s="49" t="s">
        <v>443</v>
      </c>
      <c r="L34" s="49" t="s">
        <v>132</v>
      </c>
      <c r="M34" s="49">
        <v>56.41</v>
      </c>
      <c r="N34" s="49">
        <v>55.01</v>
      </c>
      <c r="O34" s="49">
        <v>1.4</v>
      </c>
      <c r="P34" s="49">
        <v>2.4799999999999999E-2</v>
      </c>
    </row>
    <row r="35" spans="1:16" x14ac:dyDescent="0.3">
      <c r="A35" s="30" t="s">
        <v>443</v>
      </c>
      <c r="B35" s="31" t="s">
        <v>261</v>
      </c>
      <c r="C35" s="31" t="s">
        <v>484</v>
      </c>
      <c r="D35" s="31" t="s">
        <v>485</v>
      </c>
      <c r="E35" s="31">
        <v>30670</v>
      </c>
      <c r="F35" s="31">
        <v>31790</v>
      </c>
      <c r="G35" s="31">
        <v>1120</v>
      </c>
      <c r="H35" s="32">
        <v>3.5231204799999999E-2</v>
      </c>
      <c r="J35" s="49" t="s">
        <v>446</v>
      </c>
      <c r="K35" s="49" t="s">
        <v>443</v>
      </c>
      <c r="L35" s="49" t="s">
        <v>133</v>
      </c>
      <c r="M35" s="49">
        <v>92.32</v>
      </c>
      <c r="N35" s="49">
        <v>88.228999999999999</v>
      </c>
      <c r="O35" s="49">
        <v>4.0910000000000002</v>
      </c>
      <c r="P35" s="49">
        <v>4.4299999999999999E-2</v>
      </c>
    </row>
    <row r="36" spans="1:16" x14ac:dyDescent="0.3">
      <c r="A36" s="30" t="s">
        <v>443</v>
      </c>
      <c r="B36" s="31" t="s">
        <v>262</v>
      </c>
      <c r="C36" s="31" t="s">
        <v>486</v>
      </c>
      <c r="D36" s="31" t="s">
        <v>487</v>
      </c>
      <c r="E36" s="31">
        <v>47091</v>
      </c>
      <c r="F36" s="31">
        <v>49080</v>
      </c>
      <c r="G36" s="31">
        <v>1989</v>
      </c>
      <c r="H36" s="32">
        <v>4.0525672399999997E-2</v>
      </c>
      <c r="J36" s="49" t="s">
        <v>448</v>
      </c>
      <c r="K36" s="49" t="s">
        <v>443</v>
      </c>
      <c r="L36" s="49" t="s">
        <v>135</v>
      </c>
      <c r="M36" s="49">
        <v>60.65</v>
      </c>
      <c r="N36" s="49">
        <v>58.408999999999999</v>
      </c>
      <c r="O36" s="49">
        <v>2.2410000000000001</v>
      </c>
      <c r="P36" s="49">
        <v>3.6900000000000002E-2</v>
      </c>
    </row>
    <row r="37" spans="1:16" x14ac:dyDescent="0.3">
      <c r="A37" s="30" t="s">
        <v>443</v>
      </c>
      <c r="B37" s="31" t="s">
        <v>263</v>
      </c>
      <c r="C37" s="31" t="s">
        <v>488</v>
      </c>
      <c r="D37" s="31" t="s">
        <v>489</v>
      </c>
      <c r="E37" s="31">
        <v>43134</v>
      </c>
      <c r="F37" s="31">
        <v>49180</v>
      </c>
      <c r="G37" s="31">
        <v>6046</v>
      </c>
      <c r="H37" s="32">
        <v>0.1229361529</v>
      </c>
      <c r="J37" s="49" t="s">
        <v>450</v>
      </c>
      <c r="K37" s="49" t="s">
        <v>443</v>
      </c>
      <c r="L37" s="49" t="s">
        <v>137</v>
      </c>
      <c r="M37" s="49">
        <v>71.28</v>
      </c>
      <c r="N37" s="49">
        <v>62.985999999999997</v>
      </c>
      <c r="O37" s="49">
        <v>8.2940000000000005</v>
      </c>
      <c r="P37" s="49">
        <v>0.1164</v>
      </c>
    </row>
    <row r="38" spans="1:16" x14ac:dyDescent="0.3">
      <c r="A38" s="30" t="s">
        <v>443</v>
      </c>
      <c r="B38" s="31" t="s">
        <v>264</v>
      </c>
      <c r="C38" s="31" t="s">
        <v>490</v>
      </c>
      <c r="D38" s="31" t="s">
        <v>491</v>
      </c>
      <c r="E38" s="31">
        <v>46046</v>
      </c>
      <c r="F38" s="31">
        <v>51850</v>
      </c>
      <c r="G38" s="31">
        <v>5804</v>
      </c>
      <c r="H38" s="32">
        <v>0.1119382835</v>
      </c>
      <c r="J38" s="49" t="s">
        <v>452</v>
      </c>
      <c r="K38" s="49" t="s">
        <v>443</v>
      </c>
      <c r="L38" s="49" t="s">
        <v>29</v>
      </c>
      <c r="M38" s="49">
        <v>171.96</v>
      </c>
      <c r="N38" s="49">
        <v>151.893</v>
      </c>
      <c r="O38" s="49">
        <v>20.067</v>
      </c>
      <c r="P38" s="49">
        <v>0.1167</v>
      </c>
    </row>
    <row r="39" spans="1:16" x14ac:dyDescent="0.3">
      <c r="A39" s="30" t="s">
        <v>443</v>
      </c>
      <c r="B39" s="31" t="s">
        <v>324</v>
      </c>
      <c r="C39" s="31" t="s">
        <v>492</v>
      </c>
      <c r="D39" s="31" t="s">
        <v>493</v>
      </c>
      <c r="E39" s="31">
        <v>116803</v>
      </c>
      <c r="F39" s="31">
        <v>124120</v>
      </c>
      <c r="G39" s="31">
        <v>7317</v>
      </c>
      <c r="H39" s="32">
        <v>5.8951015099999997E-2</v>
      </c>
      <c r="J39" s="49" t="s">
        <v>454</v>
      </c>
      <c r="K39" s="49" t="s">
        <v>443</v>
      </c>
      <c r="L39" s="49" t="s">
        <v>182</v>
      </c>
      <c r="M39" s="49">
        <v>154.63</v>
      </c>
      <c r="N39" s="49">
        <v>139.16399999999999</v>
      </c>
      <c r="O39" s="49">
        <v>15.465999999999999</v>
      </c>
      <c r="P39" s="49">
        <v>0.1</v>
      </c>
    </row>
    <row r="40" spans="1:16" x14ac:dyDescent="0.3">
      <c r="A40" s="30" t="s">
        <v>443</v>
      </c>
      <c r="B40" s="31" t="s">
        <v>325</v>
      </c>
      <c r="C40" s="31" t="s">
        <v>494</v>
      </c>
      <c r="D40" s="31" t="s">
        <v>495</v>
      </c>
      <c r="E40" s="31">
        <v>79515</v>
      </c>
      <c r="F40" s="31">
        <v>83350</v>
      </c>
      <c r="G40" s="31">
        <v>3835</v>
      </c>
      <c r="H40" s="32">
        <v>4.6010797800000003E-2</v>
      </c>
      <c r="J40" s="49" t="s">
        <v>1290</v>
      </c>
      <c r="K40" s="49" t="s">
        <v>443</v>
      </c>
      <c r="L40" s="49" t="s">
        <v>1291</v>
      </c>
      <c r="M40" s="49">
        <v>132.02000000000001</v>
      </c>
      <c r="N40" s="49">
        <v>111.283</v>
      </c>
      <c r="O40" s="49">
        <v>20.736999999999998</v>
      </c>
      <c r="P40" s="49">
        <v>0.15709999999999999</v>
      </c>
    </row>
    <row r="41" spans="1:16" x14ac:dyDescent="0.3">
      <c r="A41" s="30" t="s">
        <v>443</v>
      </c>
      <c r="B41" s="31" t="s">
        <v>326</v>
      </c>
      <c r="C41" s="31" t="s">
        <v>496</v>
      </c>
      <c r="D41" s="31" t="s">
        <v>497</v>
      </c>
      <c r="E41" s="31">
        <v>184304</v>
      </c>
      <c r="F41" s="31">
        <v>226310</v>
      </c>
      <c r="G41" s="31">
        <v>42006</v>
      </c>
      <c r="H41" s="32">
        <v>0.1856126552</v>
      </c>
      <c r="J41" s="49" t="s">
        <v>1292</v>
      </c>
      <c r="K41" s="49" t="s">
        <v>443</v>
      </c>
      <c r="L41" s="49" t="s">
        <v>1293</v>
      </c>
      <c r="M41" s="49">
        <v>112.92</v>
      </c>
      <c r="N41" s="49">
        <v>84.072000000000003</v>
      </c>
      <c r="O41" s="49">
        <v>28.847999999999999</v>
      </c>
      <c r="P41" s="49">
        <v>0.2555</v>
      </c>
    </row>
    <row r="42" spans="1:16" x14ac:dyDescent="0.3">
      <c r="A42" s="30" t="s">
        <v>443</v>
      </c>
      <c r="B42" s="31" t="s">
        <v>327</v>
      </c>
      <c r="C42" s="31" t="s">
        <v>498</v>
      </c>
      <c r="D42" s="31" t="s">
        <v>499</v>
      </c>
      <c r="E42" s="31">
        <v>91743</v>
      </c>
      <c r="F42" s="31">
        <v>95850</v>
      </c>
      <c r="G42" s="31">
        <v>4107</v>
      </c>
      <c r="H42" s="32">
        <v>4.28482003E-2</v>
      </c>
      <c r="J42" s="49" t="s">
        <v>468</v>
      </c>
      <c r="K42" s="49" t="s">
        <v>443</v>
      </c>
      <c r="L42" s="49" t="s">
        <v>254</v>
      </c>
      <c r="M42" s="49">
        <v>40.97</v>
      </c>
      <c r="N42" s="49">
        <v>39.902999999999999</v>
      </c>
      <c r="O42" s="49">
        <v>1.0669999999999999</v>
      </c>
      <c r="P42" s="49">
        <v>2.5999999999999999E-2</v>
      </c>
    </row>
    <row r="43" spans="1:16" x14ac:dyDescent="0.3">
      <c r="A43" s="30" t="s">
        <v>443</v>
      </c>
      <c r="B43" s="31" t="s">
        <v>328</v>
      </c>
      <c r="C43" s="31" t="s">
        <v>500</v>
      </c>
      <c r="D43" s="31" t="s">
        <v>501</v>
      </c>
      <c r="E43" s="31">
        <v>89703</v>
      </c>
      <c r="F43" s="31">
        <v>93260</v>
      </c>
      <c r="G43" s="31">
        <v>3557</v>
      </c>
      <c r="H43" s="32">
        <v>3.8140682000000002E-2</v>
      </c>
      <c r="J43" s="49" t="s">
        <v>470</v>
      </c>
      <c r="K43" s="49" t="s">
        <v>443</v>
      </c>
      <c r="L43" s="49" t="s">
        <v>255</v>
      </c>
      <c r="M43" s="49">
        <v>50.01</v>
      </c>
      <c r="N43" s="49">
        <v>47.548000000000002</v>
      </c>
      <c r="O43" s="49">
        <v>2.4620000000000002</v>
      </c>
      <c r="P43" s="49">
        <v>4.9200000000000001E-2</v>
      </c>
    </row>
    <row r="44" spans="1:16" x14ac:dyDescent="0.3">
      <c r="A44" s="30" t="s">
        <v>443</v>
      </c>
      <c r="B44" s="31" t="s">
        <v>329</v>
      </c>
      <c r="C44" s="31" t="s">
        <v>502</v>
      </c>
      <c r="D44" s="31" t="s">
        <v>503</v>
      </c>
      <c r="E44" s="31">
        <v>97108</v>
      </c>
      <c r="F44" s="31">
        <v>114710</v>
      </c>
      <c r="G44" s="31">
        <v>17602</v>
      </c>
      <c r="H44" s="32">
        <v>0.1534478249</v>
      </c>
      <c r="J44" s="49" t="s">
        <v>472</v>
      </c>
      <c r="K44" s="49" t="s">
        <v>443</v>
      </c>
      <c r="L44" s="49" t="s">
        <v>256</v>
      </c>
      <c r="M44" s="49">
        <v>38.14</v>
      </c>
      <c r="N44" s="49">
        <v>33.593000000000004</v>
      </c>
      <c r="O44" s="49">
        <v>4.5469999999999997</v>
      </c>
      <c r="P44" s="49">
        <v>0.1192</v>
      </c>
    </row>
    <row r="45" spans="1:16" x14ac:dyDescent="0.3">
      <c r="A45" s="30" t="s">
        <v>443</v>
      </c>
      <c r="B45" s="31" t="s">
        <v>330</v>
      </c>
      <c r="C45" s="31" t="s">
        <v>504</v>
      </c>
      <c r="D45" s="31" t="s">
        <v>505</v>
      </c>
      <c r="E45" s="31">
        <v>120212</v>
      </c>
      <c r="F45" s="31">
        <v>127960</v>
      </c>
      <c r="G45" s="31">
        <v>7748</v>
      </c>
      <c r="H45" s="32">
        <v>6.0550171899999998E-2</v>
      </c>
      <c r="J45" s="49" t="s">
        <v>474</v>
      </c>
      <c r="K45" s="49" t="s">
        <v>443</v>
      </c>
      <c r="L45" s="49" t="s">
        <v>257</v>
      </c>
      <c r="M45" s="49">
        <v>36.799999999999997</v>
      </c>
      <c r="N45" s="49">
        <v>35.664999999999999</v>
      </c>
      <c r="O45" s="49">
        <v>1.135</v>
      </c>
      <c r="P45" s="49">
        <v>3.0800000000000001E-2</v>
      </c>
    </row>
    <row r="46" spans="1:16" x14ac:dyDescent="0.3">
      <c r="A46" s="30" t="s">
        <v>443</v>
      </c>
      <c r="B46" s="31" t="s">
        <v>331</v>
      </c>
      <c r="C46" s="31" t="s">
        <v>506</v>
      </c>
      <c r="D46" s="31" t="s">
        <v>507</v>
      </c>
      <c r="E46" s="31">
        <v>97938</v>
      </c>
      <c r="F46" s="31">
        <v>101730</v>
      </c>
      <c r="G46" s="31">
        <v>3792</v>
      </c>
      <c r="H46" s="32">
        <v>3.72751401E-2</v>
      </c>
      <c r="J46" s="49" t="s">
        <v>476</v>
      </c>
      <c r="K46" s="49" t="s">
        <v>443</v>
      </c>
      <c r="L46" s="49" t="s">
        <v>258</v>
      </c>
      <c r="M46" s="49">
        <v>63.98</v>
      </c>
      <c r="N46" s="49">
        <v>55.595999999999997</v>
      </c>
      <c r="O46" s="49">
        <v>8.3840000000000003</v>
      </c>
      <c r="P46" s="49">
        <v>0.13100000000000001</v>
      </c>
    </row>
    <row r="47" spans="1:16" x14ac:dyDescent="0.3">
      <c r="A47" s="30" t="s">
        <v>443</v>
      </c>
      <c r="B47" s="31" t="s">
        <v>332</v>
      </c>
      <c r="C47" s="31" t="s">
        <v>508</v>
      </c>
      <c r="D47" s="31" t="s">
        <v>509</v>
      </c>
      <c r="E47" s="31">
        <v>92097</v>
      </c>
      <c r="F47" s="31">
        <v>98450</v>
      </c>
      <c r="G47" s="31">
        <v>6353</v>
      </c>
      <c r="H47" s="32">
        <v>6.4530218400000006E-2</v>
      </c>
      <c r="J47" s="49" t="s">
        <v>478</v>
      </c>
      <c r="K47" s="49" t="s">
        <v>443</v>
      </c>
      <c r="L47" s="49" t="s">
        <v>259</v>
      </c>
      <c r="M47" s="49">
        <v>40.11</v>
      </c>
      <c r="N47" s="49">
        <v>38.606999999999999</v>
      </c>
      <c r="O47" s="49">
        <v>1.5029999999999999</v>
      </c>
      <c r="P47" s="49">
        <v>3.7499999999999999E-2</v>
      </c>
    </row>
    <row r="48" spans="1:16" x14ac:dyDescent="0.3">
      <c r="A48" s="30" t="s">
        <v>443</v>
      </c>
      <c r="B48" s="31" t="s">
        <v>333</v>
      </c>
      <c r="C48" s="31" t="s">
        <v>510</v>
      </c>
      <c r="D48" s="31" t="s">
        <v>511</v>
      </c>
      <c r="E48" s="31">
        <v>138568</v>
      </c>
      <c r="F48" s="31">
        <v>143220</v>
      </c>
      <c r="G48" s="31">
        <v>4652</v>
      </c>
      <c r="H48" s="32">
        <v>3.2481496999999998E-2</v>
      </c>
      <c r="J48" s="49" t="s">
        <v>480</v>
      </c>
      <c r="K48" s="49" t="s">
        <v>443</v>
      </c>
      <c r="L48" s="49" t="s">
        <v>260</v>
      </c>
      <c r="M48" s="49">
        <v>62.23</v>
      </c>
      <c r="N48" s="49">
        <v>55.978999999999999</v>
      </c>
      <c r="O48" s="49">
        <v>6.2510000000000003</v>
      </c>
      <c r="P48" s="49">
        <v>0.1004</v>
      </c>
    </row>
    <row r="49" spans="1:16" x14ac:dyDescent="0.3">
      <c r="A49" s="30" t="s">
        <v>443</v>
      </c>
      <c r="B49" s="31" t="s">
        <v>334</v>
      </c>
      <c r="C49" s="31" t="s">
        <v>512</v>
      </c>
      <c r="D49" s="31" t="s">
        <v>513</v>
      </c>
      <c r="E49" s="31">
        <v>64816</v>
      </c>
      <c r="F49" s="31">
        <v>66540</v>
      </c>
      <c r="G49" s="31">
        <v>1724</v>
      </c>
      <c r="H49" s="32">
        <v>2.59092275E-2</v>
      </c>
      <c r="J49" s="49" t="s">
        <v>482</v>
      </c>
      <c r="K49" s="49" t="s">
        <v>443</v>
      </c>
      <c r="L49" s="49" t="s">
        <v>77</v>
      </c>
      <c r="M49" s="49">
        <v>26.27</v>
      </c>
      <c r="N49" s="49">
        <v>21.907</v>
      </c>
      <c r="O49" s="49">
        <v>4.3630000000000004</v>
      </c>
      <c r="P49" s="49">
        <v>0.1661</v>
      </c>
    </row>
    <row r="50" spans="1:16" x14ac:dyDescent="0.3">
      <c r="A50" s="30" t="s">
        <v>443</v>
      </c>
      <c r="B50" s="31" t="s">
        <v>335</v>
      </c>
      <c r="C50" s="31" t="s">
        <v>514</v>
      </c>
      <c r="D50" s="31" t="s">
        <v>515</v>
      </c>
      <c r="E50" s="31">
        <v>199154</v>
      </c>
      <c r="F50" s="31">
        <v>224400</v>
      </c>
      <c r="G50" s="31">
        <v>25246</v>
      </c>
      <c r="H50" s="32">
        <v>0.1125044563</v>
      </c>
      <c r="J50" s="49" t="s">
        <v>484</v>
      </c>
      <c r="K50" s="49" t="s">
        <v>443</v>
      </c>
      <c r="L50" s="49" t="s">
        <v>261</v>
      </c>
      <c r="M50" s="49">
        <v>31.79</v>
      </c>
      <c r="N50" s="49">
        <v>30.530999999999999</v>
      </c>
      <c r="O50" s="49">
        <v>1.2589999999999999</v>
      </c>
      <c r="P50" s="49">
        <v>3.9600000000000003E-2</v>
      </c>
    </row>
    <row r="51" spans="1:16" x14ac:dyDescent="0.3">
      <c r="A51" s="30" t="s">
        <v>443</v>
      </c>
      <c r="B51" s="31" t="s">
        <v>336</v>
      </c>
      <c r="C51" s="31" t="s">
        <v>516</v>
      </c>
      <c r="D51" s="31" t="s">
        <v>517</v>
      </c>
      <c r="E51" s="31">
        <v>80318</v>
      </c>
      <c r="F51" s="31">
        <v>82320</v>
      </c>
      <c r="G51" s="31">
        <v>2002</v>
      </c>
      <c r="H51" s="32">
        <v>2.4319727900000001E-2</v>
      </c>
      <c r="J51" s="49" t="s">
        <v>486</v>
      </c>
      <c r="K51" s="49" t="s">
        <v>443</v>
      </c>
      <c r="L51" s="49" t="s">
        <v>262</v>
      </c>
      <c r="M51" s="49">
        <v>49.08</v>
      </c>
      <c r="N51" s="49">
        <v>47</v>
      </c>
      <c r="O51" s="49">
        <v>2.08</v>
      </c>
      <c r="P51" s="49">
        <v>4.24E-2</v>
      </c>
    </row>
    <row r="52" spans="1:16" x14ac:dyDescent="0.3">
      <c r="A52" s="30" t="s">
        <v>443</v>
      </c>
      <c r="B52" s="31" t="s">
        <v>337</v>
      </c>
      <c r="C52" s="31" t="s">
        <v>518</v>
      </c>
      <c r="D52" s="31" t="s">
        <v>519</v>
      </c>
      <c r="E52" s="31">
        <v>119078</v>
      </c>
      <c r="F52" s="31">
        <v>127060</v>
      </c>
      <c r="G52" s="31">
        <v>7982</v>
      </c>
      <c r="H52" s="32">
        <v>6.2820714599999994E-2</v>
      </c>
      <c r="J52" s="49" t="s">
        <v>488</v>
      </c>
      <c r="K52" s="49" t="s">
        <v>443</v>
      </c>
      <c r="L52" s="49" t="s">
        <v>263</v>
      </c>
      <c r="M52" s="49">
        <v>49.18</v>
      </c>
      <c r="N52" s="49">
        <v>43.057000000000002</v>
      </c>
      <c r="O52" s="49">
        <v>6.1230000000000002</v>
      </c>
      <c r="P52" s="49">
        <v>0.1245</v>
      </c>
    </row>
    <row r="53" spans="1:16" x14ac:dyDescent="0.3">
      <c r="A53" s="30" t="s">
        <v>443</v>
      </c>
      <c r="B53" s="31" t="s">
        <v>338</v>
      </c>
      <c r="C53" s="31" t="s">
        <v>520</v>
      </c>
      <c r="D53" s="31" t="s">
        <v>521</v>
      </c>
      <c r="E53" s="31">
        <v>141119</v>
      </c>
      <c r="F53" s="31">
        <v>147770</v>
      </c>
      <c r="G53" s="31">
        <v>6651</v>
      </c>
      <c r="H53" s="32">
        <v>4.5009135800000002E-2</v>
      </c>
      <c r="J53" s="49" t="s">
        <v>490</v>
      </c>
      <c r="K53" s="49" t="s">
        <v>443</v>
      </c>
      <c r="L53" s="49" t="s">
        <v>264</v>
      </c>
      <c r="M53" s="49">
        <v>51.83</v>
      </c>
      <c r="N53" s="49">
        <v>45.968000000000004</v>
      </c>
      <c r="O53" s="49">
        <v>5.8620000000000001</v>
      </c>
      <c r="P53" s="49">
        <v>0.11310000000000001</v>
      </c>
    </row>
    <row r="54" spans="1:16" x14ac:dyDescent="0.3">
      <c r="A54" s="30" t="s">
        <v>522</v>
      </c>
      <c r="B54" s="31" t="s">
        <v>138</v>
      </c>
      <c r="C54" s="31" t="s">
        <v>523</v>
      </c>
      <c r="D54" s="31" t="s">
        <v>524</v>
      </c>
      <c r="E54" s="31">
        <v>114030</v>
      </c>
      <c r="F54" s="31">
        <v>119600</v>
      </c>
      <c r="G54" s="31">
        <v>5570</v>
      </c>
      <c r="H54" s="32">
        <v>4.6571906400000002E-2</v>
      </c>
      <c r="J54" s="49" t="s">
        <v>492</v>
      </c>
      <c r="K54" s="49" t="s">
        <v>443</v>
      </c>
      <c r="L54" s="49" t="s">
        <v>324</v>
      </c>
      <c r="M54" s="49">
        <v>124.12</v>
      </c>
      <c r="N54" s="49">
        <v>116.517</v>
      </c>
      <c r="O54" s="49">
        <v>7.6029999999999998</v>
      </c>
      <c r="P54" s="49">
        <v>6.13E-2</v>
      </c>
    </row>
    <row r="55" spans="1:16" x14ac:dyDescent="0.3">
      <c r="A55" s="30" t="s">
        <v>522</v>
      </c>
      <c r="B55" s="31" t="s">
        <v>43</v>
      </c>
      <c r="C55" s="31" t="s">
        <v>525</v>
      </c>
      <c r="D55" s="31" t="s">
        <v>526</v>
      </c>
      <c r="E55" s="31">
        <v>131713</v>
      </c>
      <c r="F55" s="31">
        <v>154080</v>
      </c>
      <c r="G55" s="31">
        <v>22367</v>
      </c>
      <c r="H55" s="32">
        <v>0.14516484939999999</v>
      </c>
      <c r="J55" s="49" t="s">
        <v>494</v>
      </c>
      <c r="K55" s="49" t="s">
        <v>443</v>
      </c>
      <c r="L55" s="49" t="s">
        <v>325</v>
      </c>
      <c r="M55" s="49">
        <v>83.34</v>
      </c>
      <c r="N55" s="49">
        <v>79.340999999999994</v>
      </c>
      <c r="O55" s="49">
        <v>3.9990000000000001</v>
      </c>
      <c r="P55" s="49">
        <v>4.8000000000000001E-2</v>
      </c>
    </row>
    <row r="56" spans="1:16" x14ac:dyDescent="0.3">
      <c r="A56" s="30" t="s">
        <v>522</v>
      </c>
      <c r="B56" s="31" t="s">
        <v>141</v>
      </c>
      <c r="C56" s="31" t="s">
        <v>527</v>
      </c>
      <c r="D56" s="31" t="s">
        <v>528</v>
      </c>
      <c r="E56" s="31">
        <v>69458</v>
      </c>
      <c r="F56" s="31">
        <v>72760</v>
      </c>
      <c r="G56" s="31">
        <v>3302</v>
      </c>
      <c r="H56" s="32">
        <v>4.5382078100000001E-2</v>
      </c>
      <c r="J56" s="49" t="s">
        <v>496</v>
      </c>
      <c r="K56" s="49" t="s">
        <v>443</v>
      </c>
      <c r="L56" s="49" t="s">
        <v>326</v>
      </c>
      <c r="M56" s="49">
        <v>226.31</v>
      </c>
      <c r="N56" s="49">
        <v>183.583</v>
      </c>
      <c r="O56" s="49">
        <v>42.726999999999997</v>
      </c>
      <c r="P56" s="49">
        <v>0.1888</v>
      </c>
    </row>
    <row r="57" spans="1:16" x14ac:dyDescent="0.3">
      <c r="A57" s="30" t="s">
        <v>522</v>
      </c>
      <c r="B57" s="31" t="s">
        <v>70</v>
      </c>
      <c r="C57" s="31" t="s">
        <v>529</v>
      </c>
      <c r="D57" s="31" t="s">
        <v>530</v>
      </c>
      <c r="E57" s="31">
        <v>67321</v>
      </c>
      <c r="F57" s="31">
        <v>74950</v>
      </c>
      <c r="G57" s="31">
        <v>7629</v>
      </c>
      <c r="H57" s="32">
        <v>0.1017878586</v>
      </c>
      <c r="J57" s="49" t="s">
        <v>498</v>
      </c>
      <c r="K57" s="49" t="s">
        <v>443</v>
      </c>
      <c r="L57" s="49" t="s">
        <v>327</v>
      </c>
      <c r="M57" s="49">
        <v>95.84</v>
      </c>
      <c r="N57" s="49">
        <v>91.495999999999995</v>
      </c>
      <c r="O57" s="49">
        <v>4.3440000000000003</v>
      </c>
      <c r="P57" s="49">
        <v>4.53E-2</v>
      </c>
    </row>
    <row r="58" spans="1:16" x14ac:dyDescent="0.3">
      <c r="A58" s="30" t="s">
        <v>522</v>
      </c>
      <c r="B58" s="31" t="s">
        <v>143</v>
      </c>
      <c r="C58" s="31" t="s">
        <v>531</v>
      </c>
      <c r="D58" s="31" t="s">
        <v>532</v>
      </c>
      <c r="E58" s="31">
        <v>79592</v>
      </c>
      <c r="F58" s="31">
        <v>89160</v>
      </c>
      <c r="G58" s="31">
        <v>9568</v>
      </c>
      <c r="H58" s="32">
        <v>0.1073126963</v>
      </c>
      <c r="J58" s="49" t="s">
        <v>500</v>
      </c>
      <c r="K58" s="49" t="s">
        <v>443</v>
      </c>
      <c r="L58" s="49" t="s">
        <v>328</v>
      </c>
      <c r="M58" s="49">
        <v>93.26</v>
      </c>
      <c r="N58" s="49">
        <v>89.403000000000006</v>
      </c>
      <c r="O58" s="49">
        <v>3.8570000000000002</v>
      </c>
      <c r="P58" s="49">
        <v>4.1399999999999999E-2</v>
      </c>
    </row>
    <row r="59" spans="1:16" x14ac:dyDescent="0.3">
      <c r="A59" s="30" t="s">
        <v>522</v>
      </c>
      <c r="B59" s="31" t="s">
        <v>34</v>
      </c>
      <c r="C59" s="31" t="s">
        <v>533</v>
      </c>
      <c r="D59" s="31" t="s">
        <v>534</v>
      </c>
      <c r="E59" s="31">
        <v>21187</v>
      </c>
      <c r="F59" s="31">
        <v>27300</v>
      </c>
      <c r="G59" s="31">
        <v>6113</v>
      </c>
      <c r="H59" s="32">
        <v>0.2239194139</v>
      </c>
      <c r="J59" s="49" t="s">
        <v>502</v>
      </c>
      <c r="K59" s="49" t="s">
        <v>443</v>
      </c>
      <c r="L59" s="49" t="s">
        <v>329</v>
      </c>
      <c r="M59" s="49">
        <v>114.7</v>
      </c>
      <c r="N59" s="49">
        <v>96.876999999999995</v>
      </c>
      <c r="O59" s="49">
        <v>17.823</v>
      </c>
      <c r="P59" s="49">
        <v>0.15540000000000001</v>
      </c>
    </row>
    <row r="60" spans="1:16" x14ac:dyDescent="0.3">
      <c r="A60" s="30" t="s">
        <v>522</v>
      </c>
      <c r="B60" s="31" t="s">
        <v>48</v>
      </c>
      <c r="C60" s="31" t="s">
        <v>535</v>
      </c>
      <c r="D60" s="31" t="s">
        <v>536</v>
      </c>
      <c r="E60" s="31">
        <v>25263</v>
      </c>
      <c r="F60" s="31">
        <v>41150</v>
      </c>
      <c r="G60" s="31">
        <v>15887</v>
      </c>
      <c r="H60" s="32">
        <v>0.3860753341</v>
      </c>
      <c r="J60" s="49" t="s">
        <v>504</v>
      </c>
      <c r="K60" s="49" t="s">
        <v>443</v>
      </c>
      <c r="L60" s="49" t="s">
        <v>330</v>
      </c>
      <c r="M60" s="49">
        <v>127.96</v>
      </c>
      <c r="N60" s="49">
        <v>119.907</v>
      </c>
      <c r="O60" s="49">
        <v>8.0530000000000008</v>
      </c>
      <c r="P60" s="49">
        <v>6.2899999999999998E-2</v>
      </c>
    </row>
    <row r="61" spans="1:16" x14ac:dyDescent="0.3">
      <c r="A61" s="30" t="s">
        <v>522</v>
      </c>
      <c r="B61" s="31" t="s">
        <v>51</v>
      </c>
      <c r="C61" s="31" t="s">
        <v>537</v>
      </c>
      <c r="D61" s="31" t="s">
        <v>538</v>
      </c>
      <c r="E61" s="31">
        <v>58110</v>
      </c>
      <c r="F61" s="31">
        <v>71430</v>
      </c>
      <c r="G61" s="31">
        <v>13320</v>
      </c>
      <c r="H61" s="32">
        <v>0.18647627050000001</v>
      </c>
      <c r="J61" s="49" t="s">
        <v>506</v>
      </c>
      <c r="K61" s="49" t="s">
        <v>443</v>
      </c>
      <c r="L61" s="49" t="s">
        <v>331</v>
      </c>
      <c r="M61" s="49">
        <v>101.73</v>
      </c>
      <c r="N61" s="49">
        <v>97.679000000000002</v>
      </c>
      <c r="O61" s="49">
        <v>4.0510000000000002</v>
      </c>
      <c r="P61" s="49">
        <v>3.9800000000000002E-2</v>
      </c>
    </row>
    <row r="62" spans="1:16" x14ac:dyDescent="0.3">
      <c r="A62" s="30" t="s">
        <v>522</v>
      </c>
      <c r="B62" s="31" t="s">
        <v>78</v>
      </c>
      <c r="C62" s="31" t="s">
        <v>539</v>
      </c>
      <c r="D62" s="31" t="s">
        <v>540</v>
      </c>
      <c r="E62" s="31">
        <v>13015</v>
      </c>
      <c r="F62" s="31">
        <v>23280</v>
      </c>
      <c r="G62" s="31">
        <v>10265</v>
      </c>
      <c r="H62" s="32">
        <v>0.4409364261</v>
      </c>
      <c r="J62" s="49" t="s">
        <v>508</v>
      </c>
      <c r="K62" s="49" t="s">
        <v>443</v>
      </c>
      <c r="L62" s="49" t="s">
        <v>332</v>
      </c>
      <c r="M62" s="49">
        <v>98.44</v>
      </c>
      <c r="N62" s="49">
        <v>91.870999999999995</v>
      </c>
      <c r="O62" s="49">
        <v>6.569</v>
      </c>
      <c r="P62" s="49">
        <v>6.6699999999999995E-2</v>
      </c>
    </row>
    <row r="63" spans="1:16" x14ac:dyDescent="0.3">
      <c r="A63" s="30" t="s">
        <v>522</v>
      </c>
      <c r="B63" s="31" t="s">
        <v>82</v>
      </c>
      <c r="C63" s="31" t="s">
        <v>541</v>
      </c>
      <c r="D63" s="31" t="s">
        <v>542</v>
      </c>
      <c r="E63" s="31">
        <v>14130</v>
      </c>
      <c r="F63" s="31">
        <v>25470</v>
      </c>
      <c r="G63" s="31">
        <v>11340</v>
      </c>
      <c r="H63" s="32">
        <v>0.44522968200000002</v>
      </c>
      <c r="J63" s="49" t="s">
        <v>510</v>
      </c>
      <c r="K63" s="49" t="s">
        <v>443</v>
      </c>
      <c r="L63" s="49" t="s">
        <v>333</v>
      </c>
      <c r="M63" s="49">
        <v>143.21</v>
      </c>
      <c r="N63" s="49">
        <v>138.26400000000001</v>
      </c>
      <c r="O63" s="49">
        <v>4.9459999999999997</v>
      </c>
      <c r="P63" s="49">
        <v>3.4500000000000003E-2</v>
      </c>
    </row>
    <row r="64" spans="1:16" x14ac:dyDescent="0.3">
      <c r="A64" s="30" t="s">
        <v>522</v>
      </c>
      <c r="B64" s="31" t="s">
        <v>83</v>
      </c>
      <c r="C64" s="31" t="s">
        <v>543</v>
      </c>
      <c r="D64" s="31" t="s">
        <v>544</v>
      </c>
      <c r="E64" s="31">
        <v>48055</v>
      </c>
      <c r="F64" s="31">
        <v>57140</v>
      </c>
      <c r="G64" s="31">
        <v>9085</v>
      </c>
      <c r="H64" s="32">
        <v>0.15899544979999999</v>
      </c>
      <c r="J64" s="49" t="s">
        <v>512</v>
      </c>
      <c r="K64" s="49" t="s">
        <v>443</v>
      </c>
      <c r="L64" s="49" t="s">
        <v>334</v>
      </c>
      <c r="M64" s="49">
        <v>66.540000000000006</v>
      </c>
      <c r="N64" s="49">
        <v>64.739999999999995</v>
      </c>
      <c r="O64" s="49">
        <v>1.8</v>
      </c>
      <c r="P64" s="49">
        <v>2.7099999999999999E-2</v>
      </c>
    </row>
    <row r="65" spans="1:16" x14ac:dyDescent="0.3">
      <c r="A65" s="30" t="s">
        <v>522</v>
      </c>
      <c r="B65" s="31" t="s">
        <v>85</v>
      </c>
      <c r="C65" s="31" t="s">
        <v>545</v>
      </c>
      <c r="D65" s="31" t="s">
        <v>546</v>
      </c>
      <c r="E65" s="31">
        <v>29186</v>
      </c>
      <c r="F65" s="31">
        <v>38350</v>
      </c>
      <c r="G65" s="31">
        <v>9164</v>
      </c>
      <c r="H65" s="32">
        <v>0.2389569752</v>
      </c>
      <c r="J65" s="49" t="s">
        <v>514</v>
      </c>
      <c r="K65" s="49" t="s">
        <v>443</v>
      </c>
      <c r="L65" s="49" t="s">
        <v>335</v>
      </c>
      <c r="M65" s="49">
        <v>224.38</v>
      </c>
      <c r="N65" s="49">
        <v>198.65899999999999</v>
      </c>
      <c r="O65" s="49">
        <v>25.721</v>
      </c>
      <c r="P65" s="49">
        <v>0.11459999999999999</v>
      </c>
    </row>
    <row r="66" spans="1:16" x14ac:dyDescent="0.3">
      <c r="A66" s="30" t="s">
        <v>522</v>
      </c>
      <c r="B66" s="31" t="s">
        <v>339</v>
      </c>
      <c r="C66" s="31" t="s">
        <v>547</v>
      </c>
      <c r="D66" s="31" t="s">
        <v>548</v>
      </c>
      <c r="E66" s="31">
        <v>105606</v>
      </c>
      <c r="F66" s="31">
        <v>109630</v>
      </c>
      <c r="G66" s="31">
        <v>4024</v>
      </c>
      <c r="H66" s="32">
        <v>3.6705281399999998E-2</v>
      </c>
      <c r="J66" s="49" t="s">
        <v>516</v>
      </c>
      <c r="K66" s="49" t="s">
        <v>443</v>
      </c>
      <c r="L66" s="49" t="s">
        <v>408</v>
      </c>
      <c r="M66" s="49">
        <v>82.32</v>
      </c>
      <c r="N66" s="49">
        <v>80.141000000000005</v>
      </c>
      <c r="O66" s="49">
        <v>2.1789999999999998</v>
      </c>
      <c r="P66" s="49">
        <v>2.6499999999999999E-2</v>
      </c>
    </row>
    <row r="67" spans="1:16" x14ac:dyDescent="0.3">
      <c r="A67" s="30" t="s">
        <v>522</v>
      </c>
      <c r="B67" s="31" t="s">
        <v>340</v>
      </c>
      <c r="C67" s="31" t="s">
        <v>549</v>
      </c>
      <c r="D67" s="31" t="s">
        <v>550</v>
      </c>
      <c r="E67" s="31">
        <v>130135</v>
      </c>
      <c r="F67" s="31">
        <v>135330</v>
      </c>
      <c r="G67" s="31">
        <v>5195</v>
      </c>
      <c r="H67" s="32">
        <v>3.8387644999999998E-2</v>
      </c>
      <c r="J67" s="49" t="s">
        <v>518</v>
      </c>
      <c r="K67" s="49" t="s">
        <v>443</v>
      </c>
      <c r="L67" s="49" t="s">
        <v>337</v>
      </c>
      <c r="M67" s="49">
        <v>126.9</v>
      </c>
      <c r="N67" s="49">
        <v>118.878</v>
      </c>
      <c r="O67" s="49">
        <v>8.0220000000000002</v>
      </c>
      <c r="P67" s="49">
        <v>6.3200000000000006E-2</v>
      </c>
    </row>
    <row r="68" spans="1:16" x14ac:dyDescent="0.3">
      <c r="A68" s="30" t="s">
        <v>522</v>
      </c>
      <c r="B68" s="31" t="s">
        <v>341</v>
      </c>
      <c r="C68" s="31" t="s">
        <v>551</v>
      </c>
      <c r="D68" s="31" t="s">
        <v>552</v>
      </c>
      <c r="E68" s="31">
        <v>113197</v>
      </c>
      <c r="F68" s="31">
        <v>116710</v>
      </c>
      <c r="G68" s="31">
        <v>3513</v>
      </c>
      <c r="H68" s="32">
        <v>3.0100248499999999E-2</v>
      </c>
      <c r="J68" s="49" t="s">
        <v>520</v>
      </c>
      <c r="K68" s="49" t="s">
        <v>443</v>
      </c>
      <c r="L68" s="49" t="s">
        <v>338</v>
      </c>
      <c r="M68" s="49">
        <v>147.76</v>
      </c>
      <c r="N68" s="49">
        <v>140.80699999999999</v>
      </c>
      <c r="O68" s="49">
        <v>6.9530000000000003</v>
      </c>
      <c r="P68" s="49">
        <v>4.7100000000000003E-2</v>
      </c>
    </row>
    <row r="69" spans="1:16" x14ac:dyDescent="0.3">
      <c r="A69" s="30" t="s">
        <v>522</v>
      </c>
      <c r="B69" s="31" t="s">
        <v>342</v>
      </c>
      <c r="C69" s="31" t="s">
        <v>553</v>
      </c>
      <c r="D69" s="31" t="s">
        <v>554</v>
      </c>
      <c r="E69" s="31">
        <v>223048</v>
      </c>
      <c r="F69" s="31">
        <v>245130</v>
      </c>
      <c r="G69" s="31">
        <v>22082</v>
      </c>
      <c r="H69" s="32">
        <v>9.00828132E-2</v>
      </c>
      <c r="J69" s="49" t="s">
        <v>523</v>
      </c>
      <c r="K69" s="49" t="s">
        <v>522</v>
      </c>
      <c r="L69" s="49" t="s">
        <v>1294</v>
      </c>
      <c r="M69" s="49">
        <v>119.6</v>
      </c>
      <c r="N69" s="49">
        <v>113.642</v>
      </c>
      <c r="O69" s="49">
        <v>5.9580000000000002</v>
      </c>
      <c r="P69" s="49">
        <v>4.9799999999999997E-2</v>
      </c>
    </row>
    <row r="70" spans="1:16" x14ac:dyDescent="0.3">
      <c r="A70" s="30" t="s">
        <v>522</v>
      </c>
      <c r="B70" s="31" t="s">
        <v>355</v>
      </c>
      <c r="C70" s="31" t="s">
        <v>555</v>
      </c>
      <c r="D70" s="31" t="s">
        <v>556</v>
      </c>
      <c r="E70" s="31">
        <v>200808</v>
      </c>
      <c r="F70" s="31">
        <v>215180</v>
      </c>
      <c r="G70" s="31">
        <v>14372</v>
      </c>
      <c r="H70" s="32">
        <v>6.67905939E-2</v>
      </c>
      <c r="J70" s="49" t="s">
        <v>525</v>
      </c>
      <c r="K70" s="49" t="s">
        <v>522</v>
      </c>
      <c r="L70" s="49" t="s">
        <v>43</v>
      </c>
      <c r="M70" s="49">
        <v>154.05000000000001</v>
      </c>
      <c r="N70" s="49">
        <v>131.453</v>
      </c>
      <c r="O70" s="49">
        <v>22.597000000000001</v>
      </c>
      <c r="P70" s="49">
        <v>0.1467</v>
      </c>
    </row>
    <row r="71" spans="1:16" x14ac:dyDescent="0.3">
      <c r="A71" s="30" t="s">
        <v>522</v>
      </c>
      <c r="B71" s="31" t="s">
        <v>356</v>
      </c>
      <c r="C71" s="31" t="s">
        <v>557</v>
      </c>
      <c r="D71" s="31" t="s">
        <v>558</v>
      </c>
      <c r="E71" s="31">
        <v>88303</v>
      </c>
      <c r="F71" s="31">
        <v>94590</v>
      </c>
      <c r="G71" s="31">
        <v>6287</v>
      </c>
      <c r="H71" s="32">
        <v>6.6465799800000003E-2</v>
      </c>
      <c r="J71" s="49" t="s">
        <v>527</v>
      </c>
      <c r="K71" s="49" t="s">
        <v>522</v>
      </c>
      <c r="L71" s="49" t="s">
        <v>141</v>
      </c>
      <c r="M71" s="49">
        <v>72.75</v>
      </c>
      <c r="N71" s="49">
        <v>69.301000000000002</v>
      </c>
      <c r="O71" s="49">
        <v>3.4489999999999998</v>
      </c>
      <c r="P71" s="49">
        <v>4.7399999999999998E-2</v>
      </c>
    </row>
    <row r="72" spans="1:16" x14ac:dyDescent="0.3">
      <c r="A72" s="30" t="s">
        <v>522</v>
      </c>
      <c r="B72" s="31" t="s">
        <v>357</v>
      </c>
      <c r="C72" s="31" t="s">
        <v>559</v>
      </c>
      <c r="D72" s="31" t="s">
        <v>560</v>
      </c>
      <c r="E72" s="31">
        <v>175674</v>
      </c>
      <c r="F72" s="31">
        <v>184910</v>
      </c>
      <c r="G72" s="31">
        <v>9236</v>
      </c>
      <c r="H72" s="32">
        <v>4.99486237E-2</v>
      </c>
      <c r="J72" s="49" t="s">
        <v>529</v>
      </c>
      <c r="K72" s="49" t="s">
        <v>522</v>
      </c>
      <c r="L72" s="49" t="s">
        <v>70</v>
      </c>
      <c r="M72" s="49">
        <v>74.95</v>
      </c>
      <c r="N72" s="49">
        <v>67.186000000000007</v>
      </c>
      <c r="O72" s="49">
        <v>7.7640000000000002</v>
      </c>
      <c r="P72" s="49">
        <v>0.1036</v>
      </c>
    </row>
    <row r="73" spans="1:16" x14ac:dyDescent="0.3">
      <c r="A73" s="30" t="s">
        <v>522</v>
      </c>
      <c r="B73" s="31" t="s">
        <v>358</v>
      </c>
      <c r="C73" s="31" t="s">
        <v>561</v>
      </c>
      <c r="D73" s="31" t="s">
        <v>562</v>
      </c>
      <c r="E73" s="31">
        <v>310624</v>
      </c>
      <c r="F73" s="31">
        <v>349660</v>
      </c>
      <c r="G73" s="31">
        <v>39036</v>
      </c>
      <c r="H73" s="32">
        <v>0.1116398787</v>
      </c>
      <c r="J73" s="49" t="s">
        <v>531</v>
      </c>
      <c r="K73" s="49" t="s">
        <v>522</v>
      </c>
      <c r="L73" s="49" t="s">
        <v>143</v>
      </c>
      <c r="M73" s="49">
        <v>89.14</v>
      </c>
      <c r="N73" s="49">
        <v>79.442999999999998</v>
      </c>
      <c r="O73" s="49">
        <v>9.6969999999999992</v>
      </c>
      <c r="P73" s="49">
        <v>0.10879999999999999</v>
      </c>
    </row>
    <row r="74" spans="1:16" x14ac:dyDescent="0.3">
      <c r="A74" s="30" t="s">
        <v>522</v>
      </c>
      <c r="B74" s="31" t="s">
        <v>359</v>
      </c>
      <c r="C74" s="31" t="s">
        <v>563</v>
      </c>
      <c r="D74" s="31" t="s">
        <v>564</v>
      </c>
      <c r="E74" s="31">
        <v>146846</v>
      </c>
      <c r="F74" s="31">
        <v>153590</v>
      </c>
      <c r="G74" s="31">
        <v>6744</v>
      </c>
      <c r="H74" s="32">
        <v>4.3909108699999998E-2</v>
      </c>
      <c r="J74" s="49" t="s">
        <v>1295</v>
      </c>
      <c r="K74" s="49" t="s">
        <v>522</v>
      </c>
      <c r="L74" s="49" t="s">
        <v>74</v>
      </c>
      <c r="M74" s="49">
        <v>284.08</v>
      </c>
      <c r="N74" s="49">
        <v>208.62100000000001</v>
      </c>
      <c r="O74" s="49">
        <v>75.459000000000003</v>
      </c>
      <c r="P74" s="49">
        <v>0.2656</v>
      </c>
    </row>
    <row r="75" spans="1:16" x14ac:dyDescent="0.3">
      <c r="A75" s="30" t="s">
        <v>565</v>
      </c>
      <c r="B75" s="31" t="s">
        <v>144</v>
      </c>
      <c r="C75" s="31" t="s">
        <v>566</v>
      </c>
      <c r="D75" s="31" t="s">
        <v>567</v>
      </c>
      <c r="E75" s="31">
        <v>104118</v>
      </c>
      <c r="F75" s="31">
        <v>109310</v>
      </c>
      <c r="G75" s="31">
        <v>5192</v>
      </c>
      <c r="H75" s="32">
        <v>4.7497941600000003E-2</v>
      </c>
      <c r="J75" s="49" t="s">
        <v>547</v>
      </c>
      <c r="K75" s="49" t="s">
        <v>522</v>
      </c>
      <c r="L75" s="49" t="s">
        <v>339</v>
      </c>
      <c r="M75" s="49">
        <v>109.62</v>
      </c>
      <c r="N75" s="49">
        <v>105.40600000000001</v>
      </c>
      <c r="O75" s="49">
        <v>4.2140000000000004</v>
      </c>
      <c r="P75" s="49">
        <v>3.8399999999999997E-2</v>
      </c>
    </row>
    <row r="76" spans="1:16" x14ac:dyDescent="0.3">
      <c r="A76" s="30" t="s">
        <v>565</v>
      </c>
      <c r="B76" s="31" t="s">
        <v>145</v>
      </c>
      <c r="C76" s="31" t="s">
        <v>568</v>
      </c>
      <c r="D76" s="31" t="s">
        <v>569</v>
      </c>
      <c r="E76" s="31">
        <v>119802</v>
      </c>
      <c r="F76" s="31">
        <v>135570</v>
      </c>
      <c r="G76" s="31">
        <v>15768</v>
      </c>
      <c r="H76" s="32">
        <v>0.1163089179</v>
      </c>
      <c r="J76" s="49" t="s">
        <v>549</v>
      </c>
      <c r="K76" s="49" t="s">
        <v>522</v>
      </c>
      <c r="L76" s="49" t="s">
        <v>340</v>
      </c>
      <c r="M76" s="49">
        <v>135.32</v>
      </c>
      <c r="N76" s="49">
        <v>129.846</v>
      </c>
      <c r="O76" s="49">
        <v>5.4740000000000002</v>
      </c>
      <c r="P76" s="49">
        <v>4.0500000000000001E-2</v>
      </c>
    </row>
    <row r="77" spans="1:16" x14ac:dyDescent="0.3">
      <c r="A77" s="30" t="s">
        <v>565</v>
      </c>
      <c r="B77" s="31" t="s">
        <v>81</v>
      </c>
      <c r="C77" s="31" t="s">
        <v>570</v>
      </c>
      <c r="D77" s="31" t="s">
        <v>571</v>
      </c>
      <c r="E77" s="31">
        <v>13775</v>
      </c>
      <c r="F77" s="31">
        <v>17030</v>
      </c>
      <c r="G77" s="31">
        <v>3255</v>
      </c>
      <c r="H77" s="32">
        <v>0.1911332942</v>
      </c>
      <c r="J77" s="49" t="s">
        <v>551</v>
      </c>
      <c r="K77" s="49" t="s">
        <v>522</v>
      </c>
      <c r="L77" s="49" t="s">
        <v>341</v>
      </c>
      <c r="M77" s="49">
        <v>116.7</v>
      </c>
      <c r="N77" s="49">
        <v>112.934</v>
      </c>
      <c r="O77" s="49">
        <v>3.766</v>
      </c>
      <c r="P77" s="49">
        <v>3.2300000000000002E-2</v>
      </c>
    </row>
    <row r="78" spans="1:16" x14ac:dyDescent="0.3">
      <c r="A78" s="30" t="s">
        <v>565</v>
      </c>
      <c r="B78" s="31" t="s">
        <v>148</v>
      </c>
      <c r="C78" s="31" t="s">
        <v>572</v>
      </c>
      <c r="D78" s="31" t="s">
        <v>573</v>
      </c>
      <c r="E78" s="31">
        <v>117338</v>
      </c>
      <c r="F78" s="31">
        <v>135890</v>
      </c>
      <c r="G78" s="31">
        <v>18552</v>
      </c>
      <c r="H78" s="32">
        <v>0.1365221871</v>
      </c>
      <c r="J78" s="49" t="s">
        <v>553</v>
      </c>
      <c r="K78" s="49" t="s">
        <v>522</v>
      </c>
      <c r="L78" s="49" t="s">
        <v>342</v>
      </c>
      <c r="M78" s="49">
        <v>245.12</v>
      </c>
      <c r="N78" s="49">
        <v>222.41499999999999</v>
      </c>
      <c r="O78" s="49">
        <v>22.704999999999998</v>
      </c>
      <c r="P78" s="49">
        <v>9.2600000000000002E-2</v>
      </c>
    </row>
    <row r="79" spans="1:16" x14ac:dyDescent="0.3">
      <c r="A79" s="30" t="s">
        <v>565</v>
      </c>
      <c r="B79" s="31" t="s">
        <v>196</v>
      </c>
      <c r="C79" s="31" t="s">
        <v>574</v>
      </c>
      <c r="D79" s="31" t="s">
        <v>575</v>
      </c>
      <c r="E79" s="31">
        <v>53715</v>
      </c>
      <c r="F79" s="31">
        <v>56670</v>
      </c>
      <c r="G79" s="31">
        <v>2955</v>
      </c>
      <c r="H79" s="32">
        <v>5.21439915E-2</v>
      </c>
      <c r="J79" s="49" t="s">
        <v>555</v>
      </c>
      <c r="K79" s="49" t="s">
        <v>522</v>
      </c>
      <c r="L79" s="49" t="s">
        <v>355</v>
      </c>
      <c r="M79" s="49">
        <v>215.16</v>
      </c>
      <c r="N79" s="49">
        <v>200.17400000000001</v>
      </c>
      <c r="O79" s="49">
        <v>14.986000000000001</v>
      </c>
      <c r="P79" s="49">
        <v>6.9699999999999998E-2</v>
      </c>
    </row>
    <row r="80" spans="1:16" x14ac:dyDescent="0.3">
      <c r="A80" s="30" t="s">
        <v>565</v>
      </c>
      <c r="B80" s="31" t="s">
        <v>197</v>
      </c>
      <c r="C80" s="31" t="s">
        <v>576</v>
      </c>
      <c r="D80" s="31" t="s">
        <v>577</v>
      </c>
      <c r="E80" s="31">
        <v>33641</v>
      </c>
      <c r="F80" s="31">
        <v>35580</v>
      </c>
      <c r="G80" s="31">
        <v>1939</v>
      </c>
      <c r="H80" s="32">
        <v>5.4496908400000002E-2</v>
      </c>
      <c r="J80" s="49" t="s">
        <v>557</v>
      </c>
      <c r="K80" s="49" t="s">
        <v>522</v>
      </c>
      <c r="L80" s="49" t="s">
        <v>356</v>
      </c>
      <c r="M80" s="49">
        <v>94.59</v>
      </c>
      <c r="N80" s="49">
        <v>87.977999999999994</v>
      </c>
      <c r="O80" s="49">
        <v>6.6120000000000001</v>
      </c>
      <c r="P80" s="49">
        <v>6.9900000000000004E-2</v>
      </c>
    </row>
    <row r="81" spans="1:16" x14ac:dyDescent="0.3">
      <c r="A81" s="30" t="s">
        <v>565</v>
      </c>
      <c r="B81" s="31" t="s">
        <v>198</v>
      </c>
      <c r="C81" s="31" t="s">
        <v>578</v>
      </c>
      <c r="D81" s="31" t="s">
        <v>579</v>
      </c>
      <c r="E81" s="31">
        <v>47497</v>
      </c>
      <c r="F81" s="31">
        <v>49220</v>
      </c>
      <c r="G81" s="31">
        <v>1723</v>
      </c>
      <c r="H81" s="32">
        <v>3.5006095100000002E-2</v>
      </c>
      <c r="J81" s="49" t="s">
        <v>559</v>
      </c>
      <c r="K81" s="49" t="s">
        <v>522</v>
      </c>
      <c r="L81" s="49" t="s">
        <v>357</v>
      </c>
      <c r="M81" s="49">
        <v>184.9</v>
      </c>
      <c r="N81" s="49">
        <v>175.11099999999999</v>
      </c>
      <c r="O81" s="49">
        <v>9.7889999999999997</v>
      </c>
      <c r="P81" s="49">
        <v>5.2900000000000003E-2</v>
      </c>
    </row>
    <row r="82" spans="1:16" x14ac:dyDescent="0.3">
      <c r="A82" s="30" t="s">
        <v>565</v>
      </c>
      <c r="B82" s="31" t="s">
        <v>36</v>
      </c>
      <c r="C82" s="31" t="s">
        <v>580</v>
      </c>
      <c r="D82" s="31" t="s">
        <v>581</v>
      </c>
      <c r="E82" s="31">
        <v>26472</v>
      </c>
      <c r="F82" s="31">
        <v>33720</v>
      </c>
      <c r="G82" s="31">
        <v>7248</v>
      </c>
      <c r="H82" s="32">
        <v>0.21494661919999999</v>
      </c>
      <c r="J82" s="49" t="s">
        <v>561</v>
      </c>
      <c r="K82" s="49" t="s">
        <v>522</v>
      </c>
      <c r="L82" s="49" t="s">
        <v>358</v>
      </c>
      <c r="M82" s="49">
        <v>349.62</v>
      </c>
      <c r="N82" s="49">
        <v>309.77600000000001</v>
      </c>
      <c r="O82" s="49">
        <v>39.844000000000001</v>
      </c>
      <c r="P82" s="49">
        <v>0.114</v>
      </c>
    </row>
    <row r="83" spans="1:16" x14ac:dyDescent="0.3">
      <c r="A83" s="30" t="s">
        <v>565</v>
      </c>
      <c r="B83" s="31" t="s">
        <v>199</v>
      </c>
      <c r="C83" s="31" t="s">
        <v>582</v>
      </c>
      <c r="D83" s="31" t="s">
        <v>583</v>
      </c>
      <c r="E83" s="31">
        <v>49683</v>
      </c>
      <c r="F83" s="31">
        <v>51490</v>
      </c>
      <c r="G83" s="31">
        <v>1807</v>
      </c>
      <c r="H83" s="32">
        <v>3.5094193000000003E-2</v>
      </c>
      <c r="J83" s="49" t="s">
        <v>563</v>
      </c>
      <c r="K83" s="49" t="s">
        <v>522</v>
      </c>
      <c r="L83" s="49" t="s">
        <v>359</v>
      </c>
      <c r="M83" s="49">
        <v>153.56</v>
      </c>
      <c r="N83" s="49">
        <v>146.518</v>
      </c>
      <c r="O83" s="49">
        <v>7.0419999999999998</v>
      </c>
      <c r="P83" s="49">
        <v>4.5900000000000003E-2</v>
      </c>
    </row>
    <row r="84" spans="1:16" x14ac:dyDescent="0.3">
      <c r="A84" s="30" t="s">
        <v>565</v>
      </c>
      <c r="B84" s="31" t="s">
        <v>200</v>
      </c>
      <c r="C84" s="31" t="s">
        <v>584</v>
      </c>
      <c r="D84" s="31" t="s">
        <v>585</v>
      </c>
      <c r="E84" s="31">
        <v>38693</v>
      </c>
      <c r="F84" s="31">
        <v>41450</v>
      </c>
      <c r="G84" s="31">
        <v>2757</v>
      </c>
      <c r="H84" s="32">
        <v>6.6513872099999996E-2</v>
      </c>
      <c r="J84" s="49" t="s">
        <v>566</v>
      </c>
      <c r="K84" s="49" t="s">
        <v>565</v>
      </c>
      <c r="L84" s="49" t="s">
        <v>144</v>
      </c>
      <c r="M84" s="49">
        <v>109.31</v>
      </c>
      <c r="N84" s="49">
        <v>103.851</v>
      </c>
      <c r="O84" s="49">
        <v>5.4589999999999996</v>
      </c>
      <c r="P84" s="49">
        <v>4.99E-2</v>
      </c>
    </row>
    <row r="85" spans="1:16" x14ac:dyDescent="0.3">
      <c r="A85" s="30" t="s">
        <v>565</v>
      </c>
      <c r="B85" s="31" t="s">
        <v>201</v>
      </c>
      <c r="C85" s="31" t="s">
        <v>586</v>
      </c>
      <c r="D85" s="31" t="s">
        <v>587</v>
      </c>
      <c r="E85" s="31">
        <v>43248</v>
      </c>
      <c r="F85" s="31">
        <v>45360</v>
      </c>
      <c r="G85" s="31">
        <v>2112</v>
      </c>
      <c r="H85" s="32">
        <v>4.6560846599999997E-2</v>
      </c>
      <c r="J85" s="49" t="s">
        <v>568</v>
      </c>
      <c r="K85" s="49" t="s">
        <v>565</v>
      </c>
      <c r="L85" s="49" t="s">
        <v>145</v>
      </c>
      <c r="M85" s="49">
        <v>135.52000000000001</v>
      </c>
      <c r="N85" s="49">
        <v>119.242</v>
      </c>
      <c r="O85" s="49">
        <v>16.277999999999999</v>
      </c>
      <c r="P85" s="49">
        <v>0.1201</v>
      </c>
    </row>
    <row r="86" spans="1:16" x14ac:dyDescent="0.3">
      <c r="A86" s="30" t="s">
        <v>565</v>
      </c>
      <c r="B86" s="31" t="s">
        <v>202</v>
      </c>
      <c r="C86" s="31" t="s">
        <v>588</v>
      </c>
      <c r="D86" s="31" t="s">
        <v>589</v>
      </c>
      <c r="E86" s="31">
        <v>39275</v>
      </c>
      <c r="F86" s="31">
        <v>42570</v>
      </c>
      <c r="G86" s="31">
        <v>3295</v>
      </c>
      <c r="H86" s="32">
        <v>7.7401926199999999E-2</v>
      </c>
      <c r="J86" s="49" t="s">
        <v>570</v>
      </c>
      <c r="K86" s="49" t="s">
        <v>565</v>
      </c>
      <c r="L86" s="49" t="s">
        <v>81</v>
      </c>
      <c r="M86" s="49">
        <v>17.03</v>
      </c>
      <c r="N86" s="49">
        <v>13.752000000000001</v>
      </c>
      <c r="O86" s="49">
        <v>3.278</v>
      </c>
      <c r="P86" s="49">
        <v>0.1925</v>
      </c>
    </row>
    <row r="87" spans="1:16" x14ac:dyDescent="0.3">
      <c r="A87" s="30" t="s">
        <v>565</v>
      </c>
      <c r="B87" s="31" t="s">
        <v>265</v>
      </c>
      <c r="C87" s="31" t="s">
        <v>590</v>
      </c>
      <c r="D87" s="31" t="s">
        <v>591</v>
      </c>
      <c r="E87" s="31">
        <v>40825</v>
      </c>
      <c r="F87" s="31">
        <v>41860</v>
      </c>
      <c r="G87" s="31">
        <v>1035</v>
      </c>
      <c r="H87" s="32">
        <v>2.4725274700000001E-2</v>
      </c>
      <c r="J87" s="49" t="s">
        <v>572</v>
      </c>
      <c r="K87" s="49" t="s">
        <v>565</v>
      </c>
      <c r="L87" s="49" t="s">
        <v>148</v>
      </c>
      <c r="M87" s="49">
        <v>135.88</v>
      </c>
      <c r="N87" s="49">
        <v>116.857</v>
      </c>
      <c r="O87" s="49">
        <v>19.023</v>
      </c>
      <c r="P87" s="49">
        <v>0.14000000000000001</v>
      </c>
    </row>
    <row r="88" spans="1:16" x14ac:dyDescent="0.3">
      <c r="A88" s="30" t="s">
        <v>565</v>
      </c>
      <c r="B88" s="31" t="s">
        <v>266</v>
      </c>
      <c r="C88" s="31" t="s">
        <v>592</v>
      </c>
      <c r="D88" s="31" t="s">
        <v>593</v>
      </c>
      <c r="E88" s="31">
        <v>71067</v>
      </c>
      <c r="F88" s="31">
        <v>73060</v>
      </c>
      <c r="G88" s="31">
        <v>1993</v>
      </c>
      <c r="H88" s="32">
        <v>2.7278948800000001E-2</v>
      </c>
      <c r="J88" s="49" t="s">
        <v>1279</v>
      </c>
      <c r="K88" s="49" t="s">
        <v>565</v>
      </c>
      <c r="L88" s="49" t="s">
        <v>395</v>
      </c>
      <c r="M88" s="49">
        <v>147.11000000000001</v>
      </c>
      <c r="N88" s="49">
        <v>137.16399999999999</v>
      </c>
      <c r="O88" s="49">
        <v>9.9459999999999997</v>
      </c>
      <c r="P88" s="49">
        <v>6.7599999999999993E-2</v>
      </c>
    </row>
    <row r="89" spans="1:16" x14ac:dyDescent="0.3">
      <c r="A89" s="30" t="s">
        <v>565</v>
      </c>
      <c r="B89" s="31" t="s">
        <v>50</v>
      </c>
      <c r="C89" s="31" t="s">
        <v>594</v>
      </c>
      <c r="D89" s="31" t="s">
        <v>595</v>
      </c>
      <c r="E89" s="31">
        <v>33042</v>
      </c>
      <c r="F89" s="31">
        <v>38520</v>
      </c>
      <c r="G89" s="31">
        <v>5478</v>
      </c>
      <c r="H89" s="32">
        <v>0.14221183800000001</v>
      </c>
      <c r="J89" s="49" t="s">
        <v>1280</v>
      </c>
      <c r="K89" s="49" t="s">
        <v>565</v>
      </c>
      <c r="L89" s="49" t="s">
        <v>109</v>
      </c>
      <c r="M89" s="49">
        <v>169.48</v>
      </c>
      <c r="N89" s="49">
        <v>146.66</v>
      </c>
      <c r="O89" s="49">
        <v>22.82</v>
      </c>
      <c r="P89" s="49">
        <v>0.1346</v>
      </c>
    </row>
    <row r="90" spans="1:16" x14ac:dyDescent="0.3">
      <c r="A90" s="30" t="s">
        <v>565</v>
      </c>
      <c r="B90" s="31" t="s">
        <v>267</v>
      </c>
      <c r="C90" s="31" t="s">
        <v>596</v>
      </c>
      <c r="D90" s="31" t="s">
        <v>597</v>
      </c>
      <c r="E90" s="31">
        <v>45481</v>
      </c>
      <c r="F90" s="31">
        <v>49480</v>
      </c>
      <c r="G90" s="31">
        <v>3999</v>
      </c>
      <c r="H90" s="32">
        <v>8.08205335E-2</v>
      </c>
      <c r="J90" s="49" t="s">
        <v>574</v>
      </c>
      <c r="K90" s="49" t="s">
        <v>565</v>
      </c>
      <c r="L90" s="49" t="s">
        <v>196</v>
      </c>
      <c r="M90" s="49">
        <v>56.66</v>
      </c>
      <c r="N90" s="49">
        <v>53.594000000000001</v>
      </c>
      <c r="O90" s="49">
        <v>3.0659999999999998</v>
      </c>
      <c r="P90" s="49">
        <v>5.4100000000000002E-2</v>
      </c>
    </row>
    <row r="91" spans="1:16" x14ac:dyDescent="0.3">
      <c r="A91" s="30" t="s">
        <v>565</v>
      </c>
      <c r="B91" s="31" t="s">
        <v>60</v>
      </c>
      <c r="C91" s="31" t="s">
        <v>598</v>
      </c>
      <c r="D91" s="31" t="s">
        <v>599</v>
      </c>
      <c r="E91" s="31">
        <v>18417</v>
      </c>
      <c r="F91" s="31">
        <v>22660</v>
      </c>
      <c r="G91" s="31">
        <v>4243</v>
      </c>
      <c r="H91" s="32">
        <v>0.1872462489</v>
      </c>
      <c r="J91" s="49" t="s">
        <v>576</v>
      </c>
      <c r="K91" s="49" t="s">
        <v>565</v>
      </c>
      <c r="L91" s="49" t="s">
        <v>197</v>
      </c>
      <c r="M91" s="49">
        <v>35.58</v>
      </c>
      <c r="N91" s="49">
        <v>33.581000000000003</v>
      </c>
      <c r="O91" s="49">
        <v>1.9990000000000001</v>
      </c>
      <c r="P91" s="49">
        <v>5.62E-2</v>
      </c>
    </row>
    <row r="92" spans="1:16" x14ac:dyDescent="0.3">
      <c r="A92" s="30" t="s">
        <v>565</v>
      </c>
      <c r="B92" s="31" t="s">
        <v>73</v>
      </c>
      <c r="C92" s="31" t="s">
        <v>600</v>
      </c>
      <c r="D92" s="31" t="s">
        <v>601</v>
      </c>
      <c r="E92" s="31">
        <v>38623</v>
      </c>
      <c r="F92" s="31">
        <v>43190</v>
      </c>
      <c r="G92" s="31">
        <v>4567</v>
      </c>
      <c r="H92" s="32">
        <v>0.1057420699</v>
      </c>
      <c r="J92" s="49" t="s">
        <v>578</v>
      </c>
      <c r="K92" s="49" t="s">
        <v>565</v>
      </c>
      <c r="L92" s="49" t="s">
        <v>198</v>
      </c>
      <c r="M92" s="49">
        <v>49.22</v>
      </c>
      <c r="N92" s="49">
        <v>47.347999999999999</v>
      </c>
      <c r="O92" s="49">
        <v>1.8720000000000001</v>
      </c>
      <c r="P92" s="49">
        <v>3.7999999999999999E-2</v>
      </c>
    </row>
    <row r="93" spans="1:16" x14ac:dyDescent="0.3">
      <c r="A93" s="30" t="s">
        <v>565</v>
      </c>
      <c r="B93" s="31" t="s">
        <v>268</v>
      </c>
      <c r="C93" s="31" t="s">
        <v>602</v>
      </c>
      <c r="D93" s="31" t="s">
        <v>603</v>
      </c>
      <c r="E93" s="31">
        <v>22623</v>
      </c>
      <c r="F93" s="31">
        <v>23200</v>
      </c>
      <c r="G93" s="31">
        <v>577</v>
      </c>
      <c r="H93" s="32">
        <v>2.48706897E-2</v>
      </c>
      <c r="J93" s="49" t="s">
        <v>580</v>
      </c>
      <c r="K93" s="49" t="s">
        <v>565</v>
      </c>
      <c r="L93" s="49" t="s">
        <v>36</v>
      </c>
      <c r="M93" s="49">
        <v>33.72</v>
      </c>
      <c r="N93" s="49">
        <v>26.388000000000002</v>
      </c>
      <c r="O93" s="49">
        <v>7.3319999999999999</v>
      </c>
      <c r="P93" s="49">
        <v>0.21740000000000001</v>
      </c>
    </row>
    <row r="94" spans="1:16" x14ac:dyDescent="0.3">
      <c r="A94" s="30" t="s">
        <v>565</v>
      </c>
      <c r="B94" s="31" t="s">
        <v>26</v>
      </c>
      <c r="C94" s="31" t="s">
        <v>604</v>
      </c>
      <c r="D94" s="31" t="s">
        <v>605</v>
      </c>
      <c r="E94" s="31">
        <v>22722</v>
      </c>
      <c r="F94" s="31">
        <v>29360</v>
      </c>
      <c r="G94" s="31">
        <v>6638</v>
      </c>
      <c r="H94" s="32">
        <v>0.2260899183</v>
      </c>
      <c r="J94" s="49" t="s">
        <v>582</v>
      </c>
      <c r="K94" s="49" t="s">
        <v>565</v>
      </c>
      <c r="L94" s="49" t="s">
        <v>199</v>
      </c>
      <c r="M94" s="49">
        <v>51.49</v>
      </c>
      <c r="N94" s="49">
        <v>49.552999999999997</v>
      </c>
      <c r="O94" s="49">
        <v>1.9370000000000001</v>
      </c>
      <c r="P94" s="49">
        <v>3.7600000000000001E-2</v>
      </c>
    </row>
    <row r="95" spans="1:16" x14ac:dyDescent="0.3">
      <c r="A95" s="30" t="s">
        <v>565</v>
      </c>
      <c r="B95" s="31" t="s">
        <v>42</v>
      </c>
      <c r="C95" s="31" t="s">
        <v>606</v>
      </c>
      <c r="D95" s="31" t="s">
        <v>607</v>
      </c>
      <c r="E95" s="31">
        <v>40392</v>
      </c>
      <c r="F95" s="31">
        <v>68060</v>
      </c>
      <c r="G95" s="31">
        <v>27668</v>
      </c>
      <c r="H95" s="32">
        <v>0.40652365559999998</v>
      </c>
      <c r="J95" s="49" t="s">
        <v>584</v>
      </c>
      <c r="K95" s="49" t="s">
        <v>565</v>
      </c>
      <c r="L95" s="49" t="s">
        <v>200</v>
      </c>
      <c r="M95" s="49">
        <v>41.45</v>
      </c>
      <c r="N95" s="49">
        <v>38.561</v>
      </c>
      <c r="O95" s="49">
        <v>2.8889999999999998</v>
      </c>
      <c r="P95" s="49">
        <v>6.9699999999999998E-2</v>
      </c>
    </row>
    <row r="96" spans="1:16" x14ac:dyDescent="0.3">
      <c r="A96" s="30" t="s">
        <v>565</v>
      </c>
      <c r="B96" s="31" t="s">
        <v>269</v>
      </c>
      <c r="C96" s="31" t="s">
        <v>608</v>
      </c>
      <c r="D96" s="31" t="s">
        <v>609</v>
      </c>
      <c r="E96" s="31">
        <v>41212</v>
      </c>
      <c r="F96" s="31">
        <v>45220</v>
      </c>
      <c r="G96" s="31">
        <v>4008</v>
      </c>
      <c r="H96" s="32">
        <v>8.8633348099999995E-2</v>
      </c>
      <c r="J96" s="49" t="s">
        <v>586</v>
      </c>
      <c r="K96" s="49" t="s">
        <v>565</v>
      </c>
      <c r="L96" s="49" t="s">
        <v>201</v>
      </c>
      <c r="M96" s="49">
        <v>45.35</v>
      </c>
      <c r="N96" s="49">
        <v>43.18</v>
      </c>
      <c r="O96" s="49">
        <v>2.17</v>
      </c>
      <c r="P96" s="49">
        <v>4.7899999999999998E-2</v>
      </c>
    </row>
    <row r="97" spans="1:16" x14ac:dyDescent="0.3">
      <c r="A97" s="30" t="s">
        <v>565</v>
      </c>
      <c r="B97" s="31" t="s">
        <v>69</v>
      </c>
      <c r="C97" s="31" t="s">
        <v>610</v>
      </c>
      <c r="D97" s="31" t="s">
        <v>611</v>
      </c>
      <c r="E97" s="31">
        <v>38450</v>
      </c>
      <c r="F97" s="31">
        <v>50270</v>
      </c>
      <c r="G97" s="31">
        <v>11820</v>
      </c>
      <c r="H97" s="32">
        <v>0.23513029639999999</v>
      </c>
      <c r="J97" s="49" t="s">
        <v>588</v>
      </c>
      <c r="K97" s="49" t="s">
        <v>565</v>
      </c>
      <c r="L97" s="49" t="s">
        <v>202</v>
      </c>
      <c r="M97" s="49">
        <v>42.57</v>
      </c>
      <c r="N97" s="49">
        <v>39.222999999999999</v>
      </c>
      <c r="O97" s="49">
        <v>3.347</v>
      </c>
      <c r="P97" s="49">
        <v>7.8600000000000003E-2</v>
      </c>
    </row>
    <row r="98" spans="1:16" x14ac:dyDescent="0.3">
      <c r="A98" s="30" t="s">
        <v>565</v>
      </c>
      <c r="B98" s="31" t="s">
        <v>90</v>
      </c>
      <c r="C98" s="31" t="s">
        <v>612</v>
      </c>
      <c r="D98" s="31" t="s">
        <v>613</v>
      </c>
      <c r="E98" s="31">
        <v>29101</v>
      </c>
      <c r="F98" s="31">
        <v>40070</v>
      </c>
      <c r="G98" s="31">
        <v>10969</v>
      </c>
      <c r="H98" s="32">
        <v>0.27374594460000001</v>
      </c>
      <c r="J98" s="49" t="s">
        <v>590</v>
      </c>
      <c r="K98" s="49" t="s">
        <v>565</v>
      </c>
      <c r="L98" s="49" t="s">
        <v>265</v>
      </c>
      <c r="M98" s="49">
        <v>41.85</v>
      </c>
      <c r="N98" s="49">
        <v>40.768999999999998</v>
      </c>
      <c r="O98" s="49">
        <v>1.081</v>
      </c>
      <c r="P98" s="49">
        <v>2.58E-2</v>
      </c>
    </row>
    <row r="99" spans="1:16" x14ac:dyDescent="0.3">
      <c r="A99" s="30" t="s">
        <v>565</v>
      </c>
      <c r="B99" s="31" t="s">
        <v>91</v>
      </c>
      <c r="C99" s="31" t="s">
        <v>614</v>
      </c>
      <c r="D99" s="31" t="s">
        <v>615</v>
      </c>
      <c r="E99" s="31">
        <v>49274</v>
      </c>
      <c r="F99" s="31">
        <v>63050</v>
      </c>
      <c r="G99" s="31">
        <v>13776</v>
      </c>
      <c r="H99" s="32">
        <v>0.21849325929999999</v>
      </c>
      <c r="J99" s="49" t="s">
        <v>592</v>
      </c>
      <c r="K99" s="49" t="s">
        <v>565</v>
      </c>
      <c r="L99" s="49" t="s">
        <v>266</v>
      </c>
      <c r="M99" s="49">
        <v>73.040000000000006</v>
      </c>
      <c r="N99" s="49">
        <v>70.879000000000005</v>
      </c>
      <c r="O99" s="49">
        <v>2.161</v>
      </c>
      <c r="P99" s="49">
        <v>2.9600000000000001E-2</v>
      </c>
    </row>
    <row r="100" spans="1:16" x14ac:dyDescent="0.3">
      <c r="A100" s="30" t="s">
        <v>565</v>
      </c>
      <c r="B100" s="31" t="s">
        <v>108</v>
      </c>
      <c r="C100" s="31" t="s">
        <v>616</v>
      </c>
      <c r="D100" s="31" t="s">
        <v>617</v>
      </c>
      <c r="E100" s="31">
        <v>31927</v>
      </c>
      <c r="F100" s="31">
        <v>42660</v>
      </c>
      <c r="G100" s="31">
        <v>10733</v>
      </c>
      <c r="H100" s="32">
        <v>0.25159399910000002</v>
      </c>
      <c r="J100" s="49" t="s">
        <v>594</v>
      </c>
      <c r="K100" s="49" t="s">
        <v>565</v>
      </c>
      <c r="L100" s="49" t="s">
        <v>50</v>
      </c>
      <c r="M100" s="49">
        <v>38.51</v>
      </c>
      <c r="N100" s="49">
        <v>32.969000000000001</v>
      </c>
      <c r="O100" s="49">
        <v>5.5410000000000004</v>
      </c>
      <c r="P100" s="49">
        <v>0.1439</v>
      </c>
    </row>
    <row r="101" spans="1:16" x14ac:dyDescent="0.3">
      <c r="A101" s="30" t="s">
        <v>565</v>
      </c>
      <c r="B101" s="31" t="s">
        <v>273</v>
      </c>
      <c r="C101" s="31" t="s">
        <v>618</v>
      </c>
      <c r="D101" s="31" t="s">
        <v>619</v>
      </c>
      <c r="E101" s="31">
        <v>28702</v>
      </c>
      <c r="F101" s="31">
        <v>28720</v>
      </c>
      <c r="G101" s="31">
        <v>18</v>
      </c>
      <c r="H101" s="32">
        <v>6.2674089999999996E-4</v>
      </c>
      <c r="J101" s="49" t="s">
        <v>596</v>
      </c>
      <c r="K101" s="49" t="s">
        <v>565</v>
      </c>
      <c r="L101" s="49" t="s">
        <v>267</v>
      </c>
      <c r="M101" s="49">
        <v>49.45</v>
      </c>
      <c r="N101" s="49">
        <v>45.389000000000003</v>
      </c>
      <c r="O101" s="49">
        <v>4.0609999999999999</v>
      </c>
      <c r="P101" s="49">
        <v>8.2100000000000006E-2</v>
      </c>
    </row>
    <row r="102" spans="1:16" x14ac:dyDescent="0.3">
      <c r="A102" s="30" t="s">
        <v>565</v>
      </c>
      <c r="B102" s="31" t="s">
        <v>274</v>
      </c>
      <c r="C102" s="31" t="s">
        <v>620</v>
      </c>
      <c r="D102" s="31" t="s">
        <v>621</v>
      </c>
      <c r="E102" s="31">
        <v>26063</v>
      </c>
      <c r="F102" s="31">
        <v>34900</v>
      </c>
      <c r="G102" s="31">
        <v>8837</v>
      </c>
      <c r="H102" s="32">
        <v>0.25320916910000002</v>
      </c>
      <c r="J102" s="49" t="s">
        <v>598</v>
      </c>
      <c r="K102" s="49" t="s">
        <v>565</v>
      </c>
      <c r="L102" s="49" t="s">
        <v>60</v>
      </c>
      <c r="M102" s="49">
        <v>22.66</v>
      </c>
      <c r="N102" s="49">
        <v>18.372</v>
      </c>
      <c r="O102" s="49">
        <v>4.2880000000000003</v>
      </c>
      <c r="P102" s="49">
        <v>0.18920000000000001</v>
      </c>
    </row>
    <row r="103" spans="1:16" x14ac:dyDescent="0.3">
      <c r="A103" s="30" t="s">
        <v>565</v>
      </c>
      <c r="B103" s="31" t="s">
        <v>275</v>
      </c>
      <c r="C103" s="31" t="s">
        <v>622</v>
      </c>
      <c r="D103" s="31" t="s">
        <v>623</v>
      </c>
      <c r="E103" s="31">
        <v>34179</v>
      </c>
      <c r="F103" s="31">
        <v>39730</v>
      </c>
      <c r="G103" s="31">
        <v>5551</v>
      </c>
      <c r="H103" s="32">
        <v>0.1397180972</v>
      </c>
      <c r="J103" s="49" t="s">
        <v>600</v>
      </c>
      <c r="K103" s="49" t="s">
        <v>565</v>
      </c>
      <c r="L103" s="49" t="s">
        <v>73</v>
      </c>
      <c r="M103" s="49">
        <v>43.18</v>
      </c>
      <c r="N103" s="49">
        <v>38.543999999999997</v>
      </c>
      <c r="O103" s="49">
        <v>4.6360000000000001</v>
      </c>
      <c r="P103" s="49">
        <v>0.1074</v>
      </c>
    </row>
    <row r="104" spans="1:16" x14ac:dyDescent="0.3">
      <c r="A104" s="30" t="s">
        <v>565</v>
      </c>
      <c r="B104" s="31" t="s">
        <v>276</v>
      </c>
      <c r="C104" s="31" t="s">
        <v>624</v>
      </c>
      <c r="D104" s="31" t="s">
        <v>625</v>
      </c>
      <c r="E104" s="31">
        <v>41213</v>
      </c>
      <c r="F104" s="31">
        <v>43980</v>
      </c>
      <c r="G104" s="31">
        <v>2767</v>
      </c>
      <c r="H104" s="32">
        <v>6.2914961300000002E-2</v>
      </c>
      <c r="J104" s="49" t="s">
        <v>602</v>
      </c>
      <c r="K104" s="49" t="s">
        <v>565</v>
      </c>
      <c r="L104" s="49" t="s">
        <v>268</v>
      </c>
      <c r="M104" s="49">
        <v>23.2</v>
      </c>
      <c r="N104" s="49">
        <v>22.550999999999998</v>
      </c>
      <c r="O104" s="49">
        <v>0.64900000000000002</v>
      </c>
      <c r="P104" s="49">
        <v>2.8000000000000001E-2</v>
      </c>
    </row>
    <row r="105" spans="1:16" x14ac:dyDescent="0.3">
      <c r="A105" s="30" t="s">
        <v>565</v>
      </c>
      <c r="B105" s="31" t="s">
        <v>277</v>
      </c>
      <c r="C105" s="31" t="s">
        <v>626</v>
      </c>
      <c r="D105" s="31" t="s">
        <v>627</v>
      </c>
      <c r="E105" s="31">
        <v>90675</v>
      </c>
      <c r="F105" s="31">
        <v>96210</v>
      </c>
      <c r="G105" s="31">
        <v>5535</v>
      </c>
      <c r="H105" s="32">
        <v>5.7530402199999997E-2</v>
      </c>
      <c r="J105" s="49" t="s">
        <v>604</v>
      </c>
      <c r="K105" s="49" t="s">
        <v>565</v>
      </c>
      <c r="L105" s="49" t="s">
        <v>26</v>
      </c>
      <c r="M105" s="49">
        <v>29.36</v>
      </c>
      <c r="N105" s="49">
        <v>22.658000000000001</v>
      </c>
      <c r="O105" s="49">
        <v>6.702</v>
      </c>
      <c r="P105" s="49">
        <v>0.2283</v>
      </c>
    </row>
    <row r="106" spans="1:16" x14ac:dyDescent="0.3">
      <c r="A106" s="30" t="s">
        <v>565</v>
      </c>
      <c r="B106" s="31" t="s">
        <v>278</v>
      </c>
      <c r="C106" s="31" t="s">
        <v>628</v>
      </c>
      <c r="D106" s="31" t="s">
        <v>629</v>
      </c>
      <c r="E106" s="31">
        <v>30085</v>
      </c>
      <c r="F106" s="31">
        <v>38390</v>
      </c>
      <c r="G106" s="31">
        <v>8305</v>
      </c>
      <c r="H106" s="32">
        <v>0.21633237820000001</v>
      </c>
      <c r="J106" s="49" t="s">
        <v>606</v>
      </c>
      <c r="K106" s="49" t="s">
        <v>565</v>
      </c>
      <c r="L106" s="49" t="s">
        <v>42</v>
      </c>
      <c r="M106" s="49">
        <v>68.05</v>
      </c>
      <c r="N106" s="49">
        <v>40.247999999999998</v>
      </c>
      <c r="O106" s="49">
        <v>27.802</v>
      </c>
      <c r="P106" s="49">
        <v>0.40860000000000002</v>
      </c>
    </row>
    <row r="107" spans="1:16" x14ac:dyDescent="0.3">
      <c r="A107" s="30" t="s">
        <v>565</v>
      </c>
      <c r="B107" s="31" t="s">
        <v>279</v>
      </c>
      <c r="C107" s="31" t="s">
        <v>630</v>
      </c>
      <c r="D107" s="31" t="s">
        <v>631</v>
      </c>
      <c r="E107" s="31">
        <v>33143</v>
      </c>
      <c r="F107" s="31">
        <v>34700</v>
      </c>
      <c r="G107" s="31">
        <v>1557</v>
      </c>
      <c r="H107" s="32">
        <v>4.4870317E-2</v>
      </c>
      <c r="J107" s="49" t="s">
        <v>608</v>
      </c>
      <c r="K107" s="49" t="s">
        <v>565</v>
      </c>
      <c r="L107" s="49" t="s">
        <v>269</v>
      </c>
      <c r="M107" s="49">
        <v>45.22</v>
      </c>
      <c r="N107" s="49">
        <v>41.097999999999999</v>
      </c>
      <c r="O107" s="49">
        <v>4.1219999999999999</v>
      </c>
      <c r="P107" s="49">
        <v>9.1200000000000003E-2</v>
      </c>
    </row>
    <row r="108" spans="1:16" x14ac:dyDescent="0.3">
      <c r="A108" s="30" t="s">
        <v>565</v>
      </c>
      <c r="B108" s="31" t="s">
        <v>280</v>
      </c>
      <c r="C108" s="31" t="s">
        <v>632</v>
      </c>
      <c r="D108" s="31" t="s">
        <v>633</v>
      </c>
      <c r="E108" s="31">
        <v>53765</v>
      </c>
      <c r="F108" s="31">
        <v>55420</v>
      </c>
      <c r="G108" s="31">
        <v>1655</v>
      </c>
      <c r="H108" s="32">
        <v>2.9862865400000001E-2</v>
      </c>
      <c r="J108" s="49" t="s">
        <v>610</v>
      </c>
      <c r="K108" s="49" t="s">
        <v>565</v>
      </c>
      <c r="L108" s="49" t="s">
        <v>69</v>
      </c>
      <c r="M108" s="49">
        <v>50.27</v>
      </c>
      <c r="N108" s="49">
        <v>38.405999999999999</v>
      </c>
      <c r="O108" s="49">
        <v>11.864000000000001</v>
      </c>
      <c r="P108" s="49">
        <v>0.23599999999999999</v>
      </c>
    </row>
    <row r="109" spans="1:16" x14ac:dyDescent="0.3">
      <c r="A109" s="30" t="s">
        <v>565</v>
      </c>
      <c r="B109" s="31" t="s">
        <v>281</v>
      </c>
      <c r="C109" s="31" t="s">
        <v>634</v>
      </c>
      <c r="D109" s="31" t="s">
        <v>635</v>
      </c>
      <c r="E109" s="31">
        <v>42440</v>
      </c>
      <c r="F109" s="31">
        <v>51870</v>
      </c>
      <c r="G109" s="31">
        <v>9430</v>
      </c>
      <c r="H109" s="32">
        <v>0.18180065549999999</v>
      </c>
      <c r="J109" s="49" t="s">
        <v>612</v>
      </c>
      <c r="K109" s="49" t="s">
        <v>565</v>
      </c>
      <c r="L109" s="49" t="s">
        <v>90</v>
      </c>
      <c r="M109" s="49">
        <v>40.07</v>
      </c>
      <c r="N109" s="49">
        <v>29.044</v>
      </c>
      <c r="O109" s="49">
        <v>11.026</v>
      </c>
      <c r="P109" s="49">
        <v>0.2752</v>
      </c>
    </row>
    <row r="110" spans="1:16" x14ac:dyDescent="0.3">
      <c r="A110" s="30" t="s">
        <v>565</v>
      </c>
      <c r="B110" s="31" t="s">
        <v>282</v>
      </c>
      <c r="C110" s="31" t="s">
        <v>636</v>
      </c>
      <c r="D110" s="31" t="s">
        <v>637</v>
      </c>
      <c r="E110" s="31">
        <v>48135</v>
      </c>
      <c r="F110" s="31">
        <v>49910</v>
      </c>
      <c r="G110" s="31">
        <v>1775</v>
      </c>
      <c r="H110" s="32">
        <v>3.55640152E-2</v>
      </c>
      <c r="J110" s="49" t="s">
        <v>614</v>
      </c>
      <c r="K110" s="49" t="s">
        <v>565</v>
      </c>
      <c r="L110" s="49" t="s">
        <v>91</v>
      </c>
      <c r="M110" s="49">
        <v>63.05</v>
      </c>
      <c r="N110" s="49">
        <v>49.13</v>
      </c>
      <c r="O110" s="49">
        <v>13.92</v>
      </c>
      <c r="P110" s="49">
        <v>0.2208</v>
      </c>
    </row>
    <row r="111" spans="1:16" x14ac:dyDescent="0.3">
      <c r="A111" s="30" t="s">
        <v>565</v>
      </c>
      <c r="B111" s="31" t="s">
        <v>283</v>
      </c>
      <c r="C111" s="31" t="s">
        <v>638</v>
      </c>
      <c r="D111" s="31" t="s">
        <v>639</v>
      </c>
      <c r="E111" s="31">
        <v>49115</v>
      </c>
      <c r="F111" s="31">
        <v>52230</v>
      </c>
      <c r="G111" s="31">
        <v>3115</v>
      </c>
      <c r="H111" s="32">
        <v>5.96400536E-2</v>
      </c>
      <c r="J111" s="49" t="s">
        <v>616</v>
      </c>
      <c r="K111" s="49" t="s">
        <v>565</v>
      </c>
      <c r="L111" s="49" t="s">
        <v>108</v>
      </c>
      <c r="M111" s="49">
        <v>42.66</v>
      </c>
      <c r="N111" s="49">
        <v>31.856000000000002</v>
      </c>
      <c r="O111" s="49">
        <v>10.804</v>
      </c>
      <c r="P111" s="49">
        <v>0.25330000000000003</v>
      </c>
    </row>
    <row r="112" spans="1:16" x14ac:dyDescent="0.3">
      <c r="A112" s="30" t="s">
        <v>565</v>
      </c>
      <c r="B112" s="31" t="s">
        <v>284</v>
      </c>
      <c r="C112" s="31" t="s">
        <v>640</v>
      </c>
      <c r="D112" s="31" t="s">
        <v>641</v>
      </c>
      <c r="E112" s="31">
        <v>47602</v>
      </c>
      <c r="F112" s="31">
        <v>48910</v>
      </c>
      <c r="G112" s="31">
        <v>1308</v>
      </c>
      <c r="H112" s="32">
        <v>2.6742997300000002E-2</v>
      </c>
      <c r="J112" s="49" t="s">
        <v>632</v>
      </c>
      <c r="K112" s="49" t="s">
        <v>565</v>
      </c>
      <c r="L112" s="49" t="s">
        <v>280</v>
      </c>
      <c r="M112" s="49">
        <v>55.42</v>
      </c>
      <c r="N112" s="49">
        <v>53.652000000000001</v>
      </c>
      <c r="O112" s="49">
        <v>1.768</v>
      </c>
      <c r="P112" s="49">
        <v>3.1899999999999998E-2</v>
      </c>
    </row>
    <row r="113" spans="1:16" x14ac:dyDescent="0.3">
      <c r="A113" s="30" t="s">
        <v>565</v>
      </c>
      <c r="B113" s="31" t="s">
        <v>66</v>
      </c>
      <c r="C113" s="31" t="s">
        <v>642</v>
      </c>
      <c r="D113" s="31" t="s">
        <v>643</v>
      </c>
      <c r="E113" s="31">
        <v>45674</v>
      </c>
      <c r="F113" s="31">
        <v>53330</v>
      </c>
      <c r="G113" s="31">
        <v>7656</v>
      </c>
      <c r="H113" s="32">
        <v>0.14355897240000001</v>
      </c>
      <c r="J113" s="49" t="s">
        <v>634</v>
      </c>
      <c r="K113" s="49" t="s">
        <v>565</v>
      </c>
      <c r="L113" s="49" t="s">
        <v>281</v>
      </c>
      <c r="M113" s="49">
        <v>51.85</v>
      </c>
      <c r="N113" s="49">
        <v>42.357999999999997</v>
      </c>
      <c r="O113" s="49">
        <v>9.4920000000000009</v>
      </c>
      <c r="P113" s="49">
        <v>0.18310000000000001</v>
      </c>
    </row>
    <row r="114" spans="1:16" x14ac:dyDescent="0.3">
      <c r="A114" s="30" t="s">
        <v>565</v>
      </c>
      <c r="B114" s="31" t="s">
        <v>285</v>
      </c>
      <c r="C114" s="31" t="s">
        <v>644</v>
      </c>
      <c r="D114" s="31" t="s">
        <v>645</v>
      </c>
      <c r="E114" s="31">
        <v>45607</v>
      </c>
      <c r="F114" s="31">
        <v>49120</v>
      </c>
      <c r="G114" s="31">
        <v>3513</v>
      </c>
      <c r="H114" s="32">
        <v>7.1518729599999997E-2</v>
      </c>
      <c r="J114" s="49" t="s">
        <v>636</v>
      </c>
      <c r="K114" s="49" t="s">
        <v>565</v>
      </c>
      <c r="L114" s="49" t="s">
        <v>282</v>
      </c>
      <c r="M114" s="49">
        <v>49.91</v>
      </c>
      <c r="N114" s="49">
        <v>48.042000000000002</v>
      </c>
      <c r="O114" s="49">
        <v>1.8680000000000001</v>
      </c>
      <c r="P114" s="49">
        <v>3.7400000000000003E-2</v>
      </c>
    </row>
    <row r="115" spans="1:16" x14ac:dyDescent="0.3">
      <c r="A115" s="30" t="s">
        <v>399</v>
      </c>
      <c r="B115" s="31" t="s">
        <v>52</v>
      </c>
      <c r="C115" s="31" t="s">
        <v>646</v>
      </c>
      <c r="D115" s="31" t="s">
        <v>647</v>
      </c>
      <c r="E115" s="31">
        <v>51802</v>
      </c>
      <c r="F115" s="31">
        <v>84240</v>
      </c>
      <c r="G115" s="31">
        <v>32438</v>
      </c>
      <c r="H115" s="32">
        <v>0.38506647669999999</v>
      </c>
      <c r="J115" s="49" t="s">
        <v>638</v>
      </c>
      <c r="K115" s="49" t="s">
        <v>565</v>
      </c>
      <c r="L115" s="49" t="s">
        <v>283</v>
      </c>
      <c r="M115" s="49">
        <v>52.22</v>
      </c>
      <c r="N115" s="49">
        <v>49.045999999999999</v>
      </c>
      <c r="O115" s="49">
        <v>3.1739999999999999</v>
      </c>
      <c r="P115" s="49">
        <v>6.08E-2</v>
      </c>
    </row>
    <row r="116" spans="1:16" x14ac:dyDescent="0.3">
      <c r="A116" s="30" t="s">
        <v>399</v>
      </c>
      <c r="B116" s="31" t="s">
        <v>151</v>
      </c>
      <c r="C116" s="31" t="s">
        <v>648</v>
      </c>
      <c r="D116" s="31" t="s">
        <v>649</v>
      </c>
      <c r="E116" s="31">
        <v>71465</v>
      </c>
      <c r="F116" s="31">
        <v>74790</v>
      </c>
      <c r="G116" s="31">
        <v>3325</v>
      </c>
      <c r="H116" s="32">
        <v>4.44578152E-2</v>
      </c>
      <c r="J116" s="49" t="s">
        <v>640</v>
      </c>
      <c r="K116" s="49" t="s">
        <v>565</v>
      </c>
      <c r="L116" s="49" t="s">
        <v>284</v>
      </c>
      <c r="M116" s="49">
        <v>48.91</v>
      </c>
      <c r="N116" s="49">
        <v>47.481999999999999</v>
      </c>
      <c r="O116" s="49">
        <v>1.4279999999999999</v>
      </c>
      <c r="P116" s="49">
        <v>2.92E-2</v>
      </c>
    </row>
    <row r="117" spans="1:16" x14ac:dyDescent="0.3">
      <c r="A117" s="30" t="s">
        <v>399</v>
      </c>
      <c r="B117" s="31" t="s">
        <v>153</v>
      </c>
      <c r="C117" s="31" t="s">
        <v>650</v>
      </c>
      <c r="D117" s="31" t="s">
        <v>651</v>
      </c>
      <c r="E117" s="31">
        <v>110200</v>
      </c>
      <c r="F117" s="31">
        <v>115300</v>
      </c>
      <c r="G117" s="31">
        <v>5100</v>
      </c>
      <c r="H117" s="32">
        <v>4.4232437100000001E-2</v>
      </c>
      <c r="J117" s="49" t="s">
        <v>642</v>
      </c>
      <c r="K117" s="49" t="s">
        <v>565</v>
      </c>
      <c r="L117" s="49" t="s">
        <v>66</v>
      </c>
      <c r="M117" s="49">
        <v>53.33</v>
      </c>
      <c r="N117" s="49">
        <v>45.597000000000001</v>
      </c>
      <c r="O117" s="49">
        <v>7.7329999999999997</v>
      </c>
      <c r="P117" s="49">
        <v>0.14499999999999999</v>
      </c>
    </row>
    <row r="118" spans="1:16" x14ac:dyDescent="0.3">
      <c r="A118" s="30" t="s">
        <v>399</v>
      </c>
      <c r="B118" s="31" t="s">
        <v>86</v>
      </c>
      <c r="C118" s="31" t="s">
        <v>652</v>
      </c>
      <c r="D118" s="31" t="s">
        <v>653</v>
      </c>
      <c r="E118" s="31">
        <v>93413</v>
      </c>
      <c r="F118" s="31">
        <v>140290</v>
      </c>
      <c r="G118" s="31">
        <v>46877</v>
      </c>
      <c r="H118" s="32">
        <v>0.33414355979999999</v>
      </c>
      <c r="J118" s="49" t="s">
        <v>644</v>
      </c>
      <c r="K118" s="49" t="s">
        <v>565</v>
      </c>
      <c r="L118" s="49" t="s">
        <v>285</v>
      </c>
      <c r="M118" s="49">
        <v>49.11</v>
      </c>
      <c r="N118" s="49">
        <v>45.545999999999999</v>
      </c>
      <c r="O118" s="49">
        <v>3.5640000000000001</v>
      </c>
      <c r="P118" s="49">
        <v>7.2599999999999998E-2</v>
      </c>
    </row>
    <row r="119" spans="1:16" x14ac:dyDescent="0.3">
      <c r="A119" s="30" t="s">
        <v>399</v>
      </c>
      <c r="B119" s="31" t="s">
        <v>290</v>
      </c>
      <c r="C119" s="31" t="s">
        <v>654</v>
      </c>
      <c r="D119" s="31" t="s">
        <v>655</v>
      </c>
      <c r="E119" s="31">
        <v>41030</v>
      </c>
      <c r="F119" s="31">
        <v>42770</v>
      </c>
      <c r="G119" s="31">
        <v>1740</v>
      </c>
      <c r="H119" s="32">
        <v>4.0682721499999998E-2</v>
      </c>
      <c r="J119" s="49" t="s">
        <v>646</v>
      </c>
      <c r="K119" s="49" t="s">
        <v>399</v>
      </c>
      <c r="L119" s="49" t="s">
        <v>1296</v>
      </c>
      <c r="M119" s="49">
        <v>84.23</v>
      </c>
      <c r="N119" s="49">
        <v>51.680999999999997</v>
      </c>
      <c r="O119" s="49">
        <v>32.548999999999999</v>
      </c>
      <c r="P119" s="49">
        <v>0.38640000000000002</v>
      </c>
    </row>
    <row r="120" spans="1:16" x14ac:dyDescent="0.3">
      <c r="A120" s="30" t="s">
        <v>399</v>
      </c>
      <c r="B120" s="31" t="s">
        <v>291</v>
      </c>
      <c r="C120" s="31" t="s">
        <v>656</v>
      </c>
      <c r="D120" s="31" t="s">
        <v>657</v>
      </c>
      <c r="E120" s="31">
        <v>44283</v>
      </c>
      <c r="F120" s="31">
        <v>50680</v>
      </c>
      <c r="G120" s="31">
        <v>6397</v>
      </c>
      <c r="H120" s="32">
        <v>0.1262233623</v>
      </c>
      <c r="J120" s="49" t="s">
        <v>648</v>
      </c>
      <c r="K120" s="49" t="s">
        <v>399</v>
      </c>
      <c r="L120" s="49" t="s">
        <v>151</v>
      </c>
      <c r="M120" s="49">
        <v>74.73</v>
      </c>
      <c r="N120" s="49">
        <v>71.296000000000006</v>
      </c>
      <c r="O120" s="49">
        <v>3.4340000000000002</v>
      </c>
      <c r="P120" s="49">
        <v>4.5999999999999999E-2</v>
      </c>
    </row>
    <row r="121" spans="1:16" x14ac:dyDescent="0.3">
      <c r="A121" s="30" t="s">
        <v>399</v>
      </c>
      <c r="B121" s="31" t="s">
        <v>57</v>
      </c>
      <c r="C121" s="31" t="s">
        <v>658</v>
      </c>
      <c r="D121" s="31" t="s">
        <v>659</v>
      </c>
      <c r="E121" s="31">
        <v>40250</v>
      </c>
      <c r="F121" s="31">
        <v>44320</v>
      </c>
      <c r="G121" s="31">
        <v>4070</v>
      </c>
      <c r="H121" s="32">
        <v>9.1832129999999998E-2</v>
      </c>
      <c r="J121" s="49" t="s">
        <v>650</v>
      </c>
      <c r="K121" s="49" t="s">
        <v>399</v>
      </c>
      <c r="L121" s="49" t="s">
        <v>153</v>
      </c>
      <c r="M121" s="49">
        <v>115.29</v>
      </c>
      <c r="N121" s="49">
        <v>109.88800000000001</v>
      </c>
      <c r="O121" s="49">
        <v>5.4020000000000001</v>
      </c>
      <c r="P121" s="49">
        <v>4.6899999999999997E-2</v>
      </c>
    </row>
    <row r="122" spans="1:16" x14ac:dyDescent="0.3">
      <c r="A122" s="30" t="s">
        <v>399</v>
      </c>
      <c r="B122" s="31" t="s">
        <v>292</v>
      </c>
      <c r="C122" s="31" t="s">
        <v>660</v>
      </c>
      <c r="D122" s="31" t="s">
        <v>661</v>
      </c>
      <c r="E122" s="31">
        <v>51330</v>
      </c>
      <c r="F122" s="31">
        <v>55880</v>
      </c>
      <c r="G122" s="31">
        <v>4550</v>
      </c>
      <c r="H122" s="32">
        <v>8.1424481000000007E-2</v>
      </c>
      <c r="J122" s="49" t="s">
        <v>652</v>
      </c>
      <c r="K122" s="49" t="s">
        <v>399</v>
      </c>
      <c r="L122" s="49" t="s">
        <v>86</v>
      </c>
      <c r="M122" s="49">
        <v>140.28</v>
      </c>
      <c r="N122" s="49">
        <v>93.18</v>
      </c>
      <c r="O122" s="49">
        <v>47.1</v>
      </c>
      <c r="P122" s="49">
        <v>0.33579999999999999</v>
      </c>
    </row>
    <row r="123" spans="1:16" x14ac:dyDescent="0.3">
      <c r="A123" s="30" t="s">
        <v>399</v>
      </c>
      <c r="B123" s="31" t="s">
        <v>293</v>
      </c>
      <c r="C123" s="31" t="s">
        <v>662</v>
      </c>
      <c r="D123" s="31" t="s">
        <v>663</v>
      </c>
      <c r="E123" s="31">
        <v>41296</v>
      </c>
      <c r="F123" s="31">
        <v>46760</v>
      </c>
      <c r="G123" s="31">
        <v>5464</v>
      </c>
      <c r="H123" s="32">
        <v>0.1168520103</v>
      </c>
      <c r="J123" s="49" t="s">
        <v>654</v>
      </c>
      <c r="K123" s="49" t="s">
        <v>399</v>
      </c>
      <c r="L123" s="49" t="s">
        <v>290</v>
      </c>
      <c r="M123" s="49">
        <v>42.75</v>
      </c>
      <c r="N123" s="49">
        <v>40.911000000000001</v>
      </c>
      <c r="O123" s="49">
        <v>1.839</v>
      </c>
      <c r="P123" s="49">
        <v>4.2999999999999997E-2</v>
      </c>
    </row>
    <row r="124" spans="1:16" x14ac:dyDescent="0.3">
      <c r="A124" s="30" t="s">
        <v>399</v>
      </c>
      <c r="B124" s="31" t="s">
        <v>96</v>
      </c>
      <c r="C124" s="31" t="s">
        <v>664</v>
      </c>
      <c r="D124" s="31" t="s">
        <v>665</v>
      </c>
      <c r="E124" s="31">
        <v>50553</v>
      </c>
      <c r="F124" s="31">
        <v>59110</v>
      </c>
      <c r="G124" s="31">
        <v>8557</v>
      </c>
      <c r="H124" s="32">
        <v>0.1447639993</v>
      </c>
      <c r="J124" s="49" t="s">
        <v>656</v>
      </c>
      <c r="K124" s="49" t="s">
        <v>399</v>
      </c>
      <c r="L124" s="49" t="s">
        <v>291</v>
      </c>
      <c r="M124" s="49">
        <v>50.65</v>
      </c>
      <c r="N124" s="49">
        <v>44.14</v>
      </c>
      <c r="O124" s="49">
        <v>6.51</v>
      </c>
      <c r="P124" s="49">
        <v>0.1285</v>
      </c>
    </row>
    <row r="125" spans="1:16" x14ac:dyDescent="0.3">
      <c r="A125" s="30" t="s">
        <v>399</v>
      </c>
      <c r="B125" s="31" t="s">
        <v>294</v>
      </c>
      <c r="C125" s="31" t="s">
        <v>666</v>
      </c>
      <c r="D125" s="31" t="s">
        <v>667</v>
      </c>
      <c r="E125" s="31">
        <v>36201</v>
      </c>
      <c r="F125" s="31">
        <v>43830</v>
      </c>
      <c r="G125" s="31">
        <v>7629</v>
      </c>
      <c r="H125" s="32">
        <v>0.17405886379999999</v>
      </c>
      <c r="J125" s="49" t="s">
        <v>658</v>
      </c>
      <c r="K125" s="49" t="s">
        <v>399</v>
      </c>
      <c r="L125" s="49" t="s">
        <v>57</v>
      </c>
      <c r="M125" s="49">
        <v>44.31</v>
      </c>
      <c r="N125" s="49">
        <v>40.168999999999997</v>
      </c>
      <c r="O125" s="49">
        <v>4.141</v>
      </c>
      <c r="P125" s="49">
        <v>9.35E-2</v>
      </c>
    </row>
    <row r="126" spans="1:16" x14ac:dyDescent="0.3">
      <c r="A126" s="30" t="s">
        <v>399</v>
      </c>
      <c r="B126" s="31" t="s">
        <v>295</v>
      </c>
      <c r="C126" s="31" t="s">
        <v>668</v>
      </c>
      <c r="D126" s="31" t="s">
        <v>669</v>
      </c>
      <c r="E126" s="31">
        <v>30505</v>
      </c>
      <c r="F126" s="31">
        <v>32280</v>
      </c>
      <c r="G126" s="31">
        <v>1775</v>
      </c>
      <c r="H126" s="32">
        <v>5.4987608399999999E-2</v>
      </c>
      <c r="J126" s="49" t="s">
        <v>660</v>
      </c>
      <c r="K126" s="49" t="s">
        <v>399</v>
      </c>
      <c r="L126" s="49" t="s">
        <v>292</v>
      </c>
      <c r="M126" s="49">
        <v>55.87</v>
      </c>
      <c r="N126" s="49">
        <v>51.247</v>
      </c>
      <c r="O126" s="49">
        <v>4.6230000000000002</v>
      </c>
      <c r="P126" s="49">
        <v>8.2699999999999996E-2</v>
      </c>
    </row>
    <row r="127" spans="1:16" x14ac:dyDescent="0.3">
      <c r="A127" s="30" t="s">
        <v>399</v>
      </c>
      <c r="B127" s="31" t="s">
        <v>312</v>
      </c>
      <c r="C127" s="31" t="s">
        <v>670</v>
      </c>
      <c r="D127" s="31" t="s">
        <v>671</v>
      </c>
      <c r="E127" s="31">
        <v>24297</v>
      </c>
      <c r="F127" s="31">
        <v>27820</v>
      </c>
      <c r="G127" s="31">
        <v>3523</v>
      </c>
      <c r="H127" s="32">
        <v>0.126635514</v>
      </c>
      <c r="J127" s="49" t="s">
        <v>662</v>
      </c>
      <c r="K127" s="49" t="s">
        <v>399</v>
      </c>
      <c r="L127" s="49" t="s">
        <v>293</v>
      </c>
      <c r="M127" s="49">
        <v>46.76</v>
      </c>
      <c r="N127" s="49">
        <v>41.250999999999998</v>
      </c>
      <c r="O127" s="49">
        <v>5.5090000000000003</v>
      </c>
      <c r="P127" s="49">
        <v>0.1178</v>
      </c>
    </row>
    <row r="128" spans="1:16" x14ac:dyDescent="0.3">
      <c r="A128" s="30" t="s">
        <v>399</v>
      </c>
      <c r="B128" s="31" t="s">
        <v>313</v>
      </c>
      <c r="C128" s="31" t="s">
        <v>672</v>
      </c>
      <c r="D128" s="31" t="s">
        <v>673</v>
      </c>
      <c r="E128" s="31">
        <v>53127</v>
      </c>
      <c r="F128" s="31">
        <v>56140</v>
      </c>
      <c r="G128" s="31">
        <v>3013</v>
      </c>
      <c r="H128" s="32">
        <v>5.3669397899999999E-2</v>
      </c>
      <c r="J128" s="49" t="s">
        <v>664</v>
      </c>
      <c r="K128" s="49" t="s">
        <v>399</v>
      </c>
      <c r="L128" s="49" t="s">
        <v>96</v>
      </c>
      <c r="M128" s="49">
        <v>59.11</v>
      </c>
      <c r="N128" s="49">
        <v>50.472999999999999</v>
      </c>
      <c r="O128" s="49">
        <v>8.6370000000000005</v>
      </c>
      <c r="P128" s="49">
        <v>0.14610000000000001</v>
      </c>
    </row>
    <row r="129" spans="1:16" x14ac:dyDescent="0.3">
      <c r="A129" s="30" t="s">
        <v>399</v>
      </c>
      <c r="B129" s="31" t="s">
        <v>80</v>
      </c>
      <c r="C129" s="31" t="s">
        <v>674</v>
      </c>
      <c r="D129" s="31" t="s">
        <v>675</v>
      </c>
      <c r="E129" s="31">
        <v>41378</v>
      </c>
      <c r="F129" s="31">
        <v>45720</v>
      </c>
      <c r="G129" s="31">
        <v>4342</v>
      </c>
      <c r="H129" s="32">
        <v>9.4969378800000004E-2</v>
      </c>
      <c r="J129" s="49" t="s">
        <v>666</v>
      </c>
      <c r="K129" s="49" t="s">
        <v>399</v>
      </c>
      <c r="L129" s="49" t="s">
        <v>294</v>
      </c>
      <c r="M129" s="49">
        <v>43.83</v>
      </c>
      <c r="N129" s="49">
        <v>36.134</v>
      </c>
      <c r="O129" s="49">
        <v>7.6959999999999997</v>
      </c>
      <c r="P129" s="49">
        <v>0.17560000000000001</v>
      </c>
    </row>
    <row r="130" spans="1:16" x14ac:dyDescent="0.3">
      <c r="A130" s="30" t="s">
        <v>399</v>
      </c>
      <c r="B130" s="31" t="s">
        <v>98</v>
      </c>
      <c r="C130" s="31" t="s">
        <v>676</v>
      </c>
      <c r="D130" s="31" t="s">
        <v>677</v>
      </c>
      <c r="E130" s="31">
        <v>39542</v>
      </c>
      <c r="F130" s="31">
        <v>57340</v>
      </c>
      <c r="G130" s="31">
        <v>17798</v>
      </c>
      <c r="H130" s="32">
        <v>0.3103941402</v>
      </c>
      <c r="J130" s="49" t="s">
        <v>668</v>
      </c>
      <c r="K130" s="49" t="s">
        <v>399</v>
      </c>
      <c r="L130" s="49" t="s">
        <v>295</v>
      </c>
      <c r="M130" s="49">
        <v>32.28</v>
      </c>
      <c r="N130" s="49">
        <v>30.419</v>
      </c>
      <c r="O130" s="49">
        <v>1.861</v>
      </c>
      <c r="P130" s="49">
        <v>5.7700000000000001E-2</v>
      </c>
    </row>
    <row r="131" spans="1:16" x14ac:dyDescent="0.3">
      <c r="A131" s="30" t="s">
        <v>399</v>
      </c>
      <c r="B131" s="31" t="s">
        <v>314</v>
      </c>
      <c r="C131" s="31" t="s">
        <v>678</v>
      </c>
      <c r="D131" s="31" t="s">
        <v>679</v>
      </c>
      <c r="E131" s="31">
        <v>54021</v>
      </c>
      <c r="F131" s="31">
        <v>62550</v>
      </c>
      <c r="G131" s="31">
        <v>8529</v>
      </c>
      <c r="H131" s="32">
        <v>0.1363549161</v>
      </c>
      <c r="J131" s="49" t="s">
        <v>670</v>
      </c>
      <c r="K131" s="49" t="s">
        <v>399</v>
      </c>
      <c r="L131" s="49" t="s">
        <v>312</v>
      </c>
      <c r="M131" s="49">
        <v>27.82</v>
      </c>
      <c r="N131" s="49">
        <v>24.248000000000001</v>
      </c>
      <c r="O131" s="49">
        <v>3.5720000000000001</v>
      </c>
      <c r="P131" s="49">
        <v>0.12839999999999999</v>
      </c>
    </row>
    <row r="132" spans="1:16" x14ac:dyDescent="0.3">
      <c r="A132" s="30" t="s">
        <v>399</v>
      </c>
      <c r="B132" s="31" t="s">
        <v>320</v>
      </c>
      <c r="C132" s="31" t="s">
        <v>680</v>
      </c>
      <c r="D132" s="31" t="s">
        <v>681</v>
      </c>
      <c r="E132" s="31">
        <v>37936</v>
      </c>
      <c r="F132" s="31">
        <v>40830</v>
      </c>
      <c r="G132" s="31">
        <v>2894</v>
      </c>
      <c r="H132" s="32">
        <v>7.0879255399999994E-2</v>
      </c>
      <c r="J132" s="49" t="s">
        <v>672</v>
      </c>
      <c r="K132" s="49" t="s">
        <v>399</v>
      </c>
      <c r="L132" s="49" t="s">
        <v>313</v>
      </c>
      <c r="M132" s="49">
        <v>56.14</v>
      </c>
      <c r="N132" s="49">
        <v>53.000999999999998</v>
      </c>
      <c r="O132" s="49">
        <v>3.1389999999999998</v>
      </c>
      <c r="P132" s="49">
        <v>5.5899999999999998E-2</v>
      </c>
    </row>
    <row r="133" spans="1:16" x14ac:dyDescent="0.3">
      <c r="A133" s="30" t="s">
        <v>399</v>
      </c>
      <c r="B133" s="31" t="s">
        <v>59</v>
      </c>
      <c r="C133" s="31" t="s">
        <v>682</v>
      </c>
      <c r="D133" s="31" t="s">
        <v>683</v>
      </c>
      <c r="E133" s="31">
        <v>22262</v>
      </c>
      <c r="F133" s="31">
        <v>35010</v>
      </c>
      <c r="G133" s="31">
        <v>12748</v>
      </c>
      <c r="H133" s="32">
        <v>0.36412453579999998</v>
      </c>
      <c r="J133" s="49" t="s">
        <v>674</v>
      </c>
      <c r="K133" s="49" t="s">
        <v>399</v>
      </c>
      <c r="L133" s="49" t="s">
        <v>80</v>
      </c>
      <c r="M133" s="49">
        <v>45.71</v>
      </c>
      <c r="N133" s="49">
        <v>41.280999999999999</v>
      </c>
      <c r="O133" s="49">
        <v>4.4290000000000003</v>
      </c>
      <c r="P133" s="49">
        <v>9.69E-2</v>
      </c>
    </row>
    <row r="134" spans="1:16" x14ac:dyDescent="0.3">
      <c r="A134" s="30" t="s">
        <v>399</v>
      </c>
      <c r="B134" s="31" t="s">
        <v>321</v>
      </c>
      <c r="C134" s="31" t="s">
        <v>684</v>
      </c>
      <c r="D134" s="31" t="s">
        <v>685</v>
      </c>
      <c r="E134" s="31">
        <v>35255</v>
      </c>
      <c r="F134" s="31">
        <v>36230</v>
      </c>
      <c r="G134" s="31">
        <v>975</v>
      </c>
      <c r="H134" s="32">
        <v>2.6911399400000001E-2</v>
      </c>
      <c r="J134" s="49" t="s">
        <v>676</v>
      </c>
      <c r="K134" s="49" t="s">
        <v>399</v>
      </c>
      <c r="L134" s="49" t="s">
        <v>98</v>
      </c>
      <c r="M134" s="49">
        <v>57.34</v>
      </c>
      <c r="N134" s="49">
        <v>39.448999999999998</v>
      </c>
      <c r="O134" s="49">
        <v>17.890999999999998</v>
      </c>
      <c r="P134" s="49">
        <v>0.312</v>
      </c>
    </row>
    <row r="135" spans="1:16" x14ac:dyDescent="0.3">
      <c r="A135" s="30" t="s">
        <v>399</v>
      </c>
      <c r="B135" s="31" t="s">
        <v>322</v>
      </c>
      <c r="C135" s="31" t="s">
        <v>686</v>
      </c>
      <c r="D135" s="31" t="s">
        <v>687</v>
      </c>
      <c r="E135" s="31">
        <v>41313</v>
      </c>
      <c r="F135" s="31">
        <v>45640</v>
      </c>
      <c r="G135" s="31">
        <v>4327</v>
      </c>
      <c r="H135" s="32">
        <v>9.4807186700000004E-2</v>
      </c>
      <c r="J135" s="49" t="s">
        <v>678</v>
      </c>
      <c r="K135" s="49" t="s">
        <v>399</v>
      </c>
      <c r="L135" s="49" t="s">
        <v>314</v>
      </c>
      <c r="M135" s="49">
        <v>62.52</v>
      </c>
      <c r="N135" s="49">
        <v>53.906999999999996</v>
      </c>
      <c r="O135" s="49">
        <v>8.6129999999999995</v>
      </c>
      <c r="P135" s="49">
        <v>0.13780000000000001</v>
      </c>
    </row>
    <row r="136" spans="1:16" x14ac:dyDescent="0.3">
      <c r="A136" s="30" t="s">
        <v>399</v>
      </c>
      <c r="B136" s="31" t="s">
        <v>112</v>
      </c>
      <c r="C136" s="31" t="s">
        <v>688</v>
      </c>
      <c r="D136" s="31" t="s">
        <v>689</v>
      </c>
      <c r="E136" s="31">
        <v>42201</v>
      </c>
      <c r="F136" s="31">
        <v>55640</v>
      </c>
      <c r="G136" s="31">
        <v>13439</v>
      </c>
      <c r="H136" s="32">
        <v>0.24153486699999999</v>
      </c>
      <c r="J136" s="49" t="s">
        <v>680</v>
      </c>
      <c r="K136" s="49" t="s">
        <v>399</v>
      </c>
      <c r="L136" s="49" t="s">
        <v>320</v>
      </c>
      <c r="M136" s="49">
        <v>40.82</v>
      </c>
      <c r="N136" s="49">
        <v>37.840000000000003</v>
      </c>
      <c r="O136" s="49">
        <v>2.98</v>
      </c>
      <c r="P136" s="49">
        <v>7.2999999999999995E-2</v>
      </c>
    </row>
    <row r="137" spans="1:16" x14ac:dyDescent="0.3">
      <c r="A137" s="30" t="s">
        <v>399</v>
      </c>
      <c r="B137" s="31" t="s">
        <v>323</v>
      </c>
      <c r="C137" s="31" t="s">
        <v>690</v>
      </c>
      <c r="D137" s="31" t="s">
        <v>691</v>
      </c>
      <c r="E137" s="31">
        <v>39760</v>
      </c>
      <c r="F137" s="31">
        <v>46610</v>
      </c>
      <c r="G137" s="31">
        <v>6850</v>
      </c>
      <c r="H137" s="32">
        <v>0.14696417079999999</v>
      </c>
      <c r="J137" s="49" t="s">
        <v>682</v>
      </c>
      <c r="K137" s="49" t="s">
        <v>399</v>
      </c>
      <c r="L137" s="49" t="s">
        <v>59</v>
      </c>
      <c r="M137" s="49">
        <v>35</v>
      </c>
      <c r="N137" s="49">
        <v>22.202999999999999</v>
      </c>
      <c r="O137" s="49">
        <v>12.797000000000001</v>
      </c>
      <c r="P137" s="49">
        <v>0.36559999999999998</v>
      </c>
    </row>
    <row r="138" spans="1:16" x14ac:dyDescent="0.3">
      <c r="A138" s="30" t="s">
        <v>399</v>
      </c>
      <c r="B138" s="31" t="s">
        <v>348</v>
      </c>
      <c r="C138" s="31" t="s">
        <v>692</v>
      </c>
      <c r="D138" s="31" t="s">
        <v>693</v>
      </c>
      <c r="E138" s="31">
        <v>390942</v>
      </c>
      <c r="F138" s="31">
        <v>438150</v>
      </c>
      <c r="G138" s="31">
        <v>47208</v>
      </c>
      <c r="H138" s="32">
        <v>0.1077439233</v>
      </c>
      <c r="J138" s="49" t="s">
        <v>684</v>
      </c>
      <c r="K138" s="49" t="s">
        <v>399</v>
      </c>
      <c r="L138" s="49" t="s">
        <v>321</v>
      </c>
      <c r="M138" s="49">
        <v>36.229999999999997</v>
      </c>
      <c r="N138" s="49">
        <v>35.143999999999998</v>
      </c>
      <c r="O138" s="49">
        <v>1.0860000000000001</v>
      </c>
      <c r="P138" s="49">
        <v>0.03</v>
      </c>
    </row>
    <row r="139" spans="1:16" x14ac:dyDescent="0.3">
      <c r="A139" s="30" t="s">
        <v>399</v>
      </c>
      <c r="B139" s="31" t="s">
        <v>349</v>
      </c>
      <c r="C139" s="31" t="s">
        <v>694</v>
      </c>
      <c r="D139" s="31" t="s">
        <v>695</v>
      </c>
      <c r="E139" s="31">
        <v>130382</v>
      </c>
      <c r="F139" s="31">
        <v>140330</v>
      </c>
      <c r="G139" s="31">
        <v>9948</v>
      </c>
      <c r="H139" s="32">
        <v>7.0890044900000004E-2</v>
      </c>
      <c r="J139" s="49" t="s">
        <v>686</v>
      </c>
      <c r="K139" s="49" t="s">
        <v>399</v>
      </c>
      <c r="L139" s="49" t="s">
        <v>322</v>
      </c>
      <c r="M139" s="49">
        <v>45.61</v>
      </c>
      <c r="N139" s="49">
        <v>41.212000000000003</v>
      </c>
      <c r="O139" s="49">
        <v>4.3979999999999997</v>
      </c>
      <c r="P139" s="49">
        <v>9.64E-2</v>
      </c>
    </row>
    <row r="140" spans="1:16" x14ac:dyDescent="0.3">
      <c r="A140" s="30" t="s">
        <v>399</v>
      </c>
      <c r="B140" s="31" t="s">
        <v>350</v>
      </c>
      <c r="C140" s="31" t="s">
        <v>696</v>
      </c>
      <c r="D140" s="31" t="s">
        <v>697</v>
      </c>
      <c r="E140" s="31">
        <v>131943</v>
      </c>
      <c r="F140" s="31">
        <v>137590</v>
      </c>
      <c r="G140" s="31">
        <v>5647</v>
      </c>
      <c r="H140" s="32">
        <v>4.1042226899999999E-2</v>
      </c>
      <c r="J140" s="49" t="s">
        <v>688</v>
      </c>
      <c r="K140" s="49" t="s">
        <v>399</v>
      </c>
      <c r="L140" s="49" t="s">
        <v>112</v>
      </c>
      <c r="M140" s="49">
        <v>55.62</v>
      </c>
      <c r="N140" s="49">
        <v>42.106000000000002</v>
      </c>
      <c r="O140" s="49">
        <v>13.513999999999999</v>
      </c>
      <c r="P140" s="49">
        <v>0.24299999999999999</v>
      </c>
    </row>
    <row r="141" spans="1:16" x14ac:dyDescent="0.3">
      <c r="A141" s="30" t="s">
        <v>399</v>
      </c>
      <c r="B141" s="31" t="s">
        <v>351</v>
      </c>
      <c r="C141" s="31" t="s">
        <v>698</v>
      </c>
      <c r="D141" s="31" t="s">
        <v>699</v>
      </c>
      <c r="E141" s="31">
        <v>125271</v>
      </c>
      <c r="F141" s="31">
        <v>131820</v>
      </c>
      <c r="G141" s="31">
        <v>6549</v>
      </c>
      <c r="H141" s="32">
        <v>4.9681383699999998E-2</v>
      </c>
      <c r="J141" s="49" t="s">
        <v>690</v>
      </c>
      <c r="K141" s="49" t="s">
        <v>399</v>
      </c>
      <c r="L141" s="49" t="s">
        <v>323</v>
      </c>
      <c r="M141" s="49">
        <v>46.6</v>
      </c>
      <c r="N141" s="49">
        <v>39.67</v>
      </c>
      <c r="O141" s="49">
        <v>6.93</v>
      </c>
      <c r="P141" s="49">
        <v>0.1487</v>
      </c>
    </row>
    <row r="142" spans="1:16" x14ac:dyDescent="0.3">
      <c r="A142" s="30" t="s">
        <v>399</v>
      </c>
      <c r="B142" s="31" t="s">
        <v>352</v>
      </c>
      <c r="C142" s="31" t="s">
        <v>700</v>
      </c>
      <c r="D142" s="31" t="s">
        <v>701</v>
      </c>
      <c r="E142" s="31">
        <v>84447</v>
      </c>
      <c r="F142" s="31">
        <v>91160</v>
      </c>
      <c r="G142" s="31">
        <v>6713</v>
      </c>
      <c r="H142" s="32">
        <v>7.3639754299999999E-2</v>
      </c>
      <c r="J142" s="49" t="s">
        <v>692</v>
      </c>
      <c r="K142" s="49" t="s">
        <v>399</v>
      </c>
      <c r="L142" s="49" t="s">
        <v>348</v>
      </c>
      <c r="M142" s="49">
        <v>438.11</v>
      </c>
      <c r="N142" s="49">
        <v>389.55200000000002</v>
      </c>
      <c r="O142" s="49">
        <v>48.558</v>
      </c>
      <c r="P142" s="49">
        <v>0.1108</v>
      </c>
    </row>
    <row r="143" spans="1:16" x14ac:dyDescent="0.3">
      <c r="A143" s="30" t="s">
        <v>399</v>
      </c>
      <c r="B143" s="31" t="s">
        <v>353</v>
      </c>
      <c r="C143" s="31" t="s">
        <v>702</v>
      </c>
      <c r="D143" s="31" t="s">
        <v>703</v>
      </c>
      <c r="E143" s="31">
        <v>108027</v>
      </c>
      <c r="F143" s="31">
        <v>114760</v>
      </c>
      <c r="G143" s="31">
        <v>6733</v>
      </c>
      <c r="H143" s="32">
        <v>5.8670268400000003E-2</v>
      </c>
      <c r="J143" s="49" t="s">
        <v>694</v>
      </c>
      <c r="K143" s="49" t="s">
        <v>399</v>
      </c>
      <c r="L143" s="49" t="s">
        <v>349</v>
      </c>
      <c r="M143" s="49">
        <v>140.33000000000001</v>
      </c>
      <c r="N143" s="49">
        <v>130.036</v>
      </c>
      <c r="O143" s="49">
        <v>10.294</v>
      </c>
      <c r="P143" s="49">
        <v>7.3400000000000007E-2</v>
      </c>
    </row>
    <row r="144" spans="1:16" x14ac:dyDescent="0.3">
      <c r="A144" s="30" t="s">
        <v>399</v>
      </c>
      <c r="B144" s="31" t="s">
        <v>354</v>
      </c>
      <c r="C144" s="31" t="s">
        <v>704</v>
      </c>
      <c r="D144" s="31" t="s">
        <v>705</v>
      </c>
      <c r="E144" s="31">
        <v>99507</v>
      </c>
      <c r="F144" s="31">
        <v>108890</v>
      </c>
      <c r="G144" s="31">
        <v>9383</v>
      </c>
      <c r="H144" s="32">
        <v>8.61695289E-2</v>
      </c>
      <c r="J144" s="49" t="s">
        <v>696</v>
      </c>
      <c r="K144" s="49" t="s">
        <v>399</v>
      </c>
      <c r="L144" s="49" t="s">
        <v>350</v>
      </c>
      <c r="M144" s="49">
        <v>137.58000000000001</v>
      </c>
      <c r="N144" s="49">
        <v>131.53200000000001</v>
      </c>
      <c r="O144" s="49">
        <v>6.048</v>
      </c>
      <c r="P144" s="49">
        <v>4.3999999999999997E-2</v>
      </c>
    </row>
    <row r="145" spans="1:16" x14ac:dyDescent="0.3">
      <c r="A145" s="30" t="s">
        <v>706</v>
      </c>
      <c r="B145" s="31" t="s">
        <v>167</v>
      </c>
      <c r="C145" s="31" t="s">
        <v>707</v>
      </c>
      <c r="D145" s="31" t="s">
        <v>708</v>
      </c>
      <c r="E145" s="31">
        <v>76173</v>
      </c>
      <c r="F145" s="31">
        <v>83440</v>
      </c>
      <c r="G145" s="31">
        <v>7267</v>
      </c>
      <c r="H145" s="32">
        <v>8.70925216E-2</v>
      </c>
      <c r="J145" s="49" t="s">
        <v>698</v>
      </c>
      <c r="K145" s="49" t="s">
        <v>399</v>
      </c>
      <c r="L145" s="49" t="s">
        <v>351</v>
      </c>
      <c r="M145" s="49">
        <v>131.79</v>
      </c>
      <c r="N145" s="49">
        <v>124.818</v>
      </c>
      <c r="O145" s="49">
        <v>6.9720000000000004</v>
      </c>
      <c r="P145" s="49">
        <v>5.2900000000000003E-2</v>
      </c>
    </row>
    <row r="146" spans="1:16" x14ac:dyDescent="0.3">
      <c r="A146" s="30" t="s">
        <v>706</v>
      </c>
      <c r="B146" s="31" t="s">
        <v>168</v>
      </c>
      <c r="C146" s="31" t="s">
        <v>709</v>
      </c>
      <c r="D146" s="31" t="s">
        <v>710</v>
      </c>
      <c r="E146" s="31">
        <v>71307</v>
      </c>
      <c r="F146" s="31">
        <v>80340</v>
      </c>
      <c r="G146" s="31">
        <v>9033</v>
      </c>
      <c r="H146" s="32">
        <v>0.1124346527</v>
      </c>
      <c r="J146" s="49" t="s">
        <v>700</v>
      </c>
      <c r="K146" s="49" t="s">
        <v>399</v>
      </c>
      <c r="L146" s="49" t="s">
        <v>352</v>
      </c>
      <c r="M146" s="49">
        <v>91.14</v>
      </c>
      <c r="N146" s="49">
        <v>84.302999999999997</v>
      </c>
      <c r="O146" s="49">
        <v>6.8369999999999997</v>
      </c>
      <c r="P146" s="49">
        <v>7.4999999999999997E-2</v>
      </c>
    </row>
    <row r="147" spans="1:16" x14ac:dyDescent="0.3">
      <c r="A147" s="30" t="s">
        <v>706</v>
      </c>
      <c r="B147" s="31" t="s">
        <v>169</v>
      </c>
      <c r="C147" s="31" t="s">
        <v>711</v>
      </c>
      <c r="D147" s="31" t="s">
        <v>712</v>
      </c>
      <c r="E147" s="31">
        <v>73564</v>
      </c>
      <c r="F147" s="31">
        <v>80680</v>
      </c>
      <c r="G147" s="31">
        <v>7116</v>
      </c>
      <c r="H147" s="32">
        <v>8.8200297499999997E-2</v>
      </c>
      <c r="J147" s="49" t="s">
        <v>702</v>
      </c>
      <c r="K147" s="49" t="s">
        <v>399</v>
      </c>
      <c r="L147" s="49" t="s">
        <v>353</v>
      </c>
      <c r="M147" s="49">
        <v>114.73</v>
      </c>
      <c r="N147" s="49">
        <v>107.65900000000001</v>
      </c>
      <c r="O147" s="49">
        <v>7.0709999999999997</v>
      </c>
      <c r="P147" s="49">
        <v>6.1600000000000002E-2</v>
      </c>
    </row>
    <row r="148" spans="1:16" x14ac:dyDescent="0.3">
      <c r="A148" s="30" t="s">
        <v>706</v>
      </c>
      <c r="B148" s="31" t="s">
        <v>170</v>
      </c>
      <c r="C148" s="31" t="s">
        <v>713</v>
      </c>
      <c r="D148" s="31" t="s">
        <v>714</v>
      </c>
      <c r="E148" s="31">
        <v>58742</v>
      </c>
      <c r="F148" s="31">
        <v>66810</v>
      </c>
      <c r="G148" s="31">
        <v>8068</v>
      </c>
      <c r="H148" s="32">
        <v>0.1207603652</v>
      </c>
      <c r="J148" s="49" t="s">
        <v>704</v>
      </c>
      <c r="K148" s="49" t="s">
        <v>399</v>
      </c>
      <c r="L148" s="49" t="s">
        <v>354</v>
      </c>
      <c r="M148" s="49">
        <v>108.88</v>
      </c>
      <c r="N148" s="49">
        <v>99.15</v>
      </c>
      <c r="O148" s="49">
        <v>9.73</v>
      </c>
      <c r="P148" s="49">
        <v>8.9399999999999993E-2</v>
      </c>
    </row>
    <row r="149" spans="1:16" x14ac:dyDescent="0.3">
      <c r="A149" s="30" t="s">
        <v>706</v>
      </c>
      <c r="B149" s="31" t="s">
        <v>185</v>
      </c>
      <c r="C149" s="31" t="s">
        <v>715</v>
      </c>
      <c r="D149" s="31" t="s">
        <v>716</v>
      </c>
      <c r="E149" s="31">
        <v>62379</v>
      </c>
      <c r="F149" s="31">
        <v>72810</v>
      </c>
      <c r="G149" s="31">
        <v>10431</v>
      </c>
      <c r="H149" s="32">
        <v>0.14326328799999999</v>
      </c>
      <c r="J149" s="49" t="s">
        <v>707</v>
      </c>
      <c r="K149" s="49" t="s">
        <v>706</v>
      </c>
      <c r="L149" s="49" t="s">
        <v>167</v>
      </c>
      <c r="M149" s="49">
        <v>83.44</v>
      </c>
      <c r="N149" s="49">
        <v>75.938000000000002</v>
      </c>
      <c r="O149" s="49">
        <v>7.5019999999999998</v>
      </c>
      <c r="P149" s="49">
        <v>8.9899999999999994E-2</v>
      </c>
    </row>
    <row r="150" spans="1:16" x14ac:dyDescent="0.3">
      <c r="A150" s="30" t="s">
        <v>706</v>
      </c>
      <c r="B150" s="31" t="s">
        <v>186</v>
      </c>
      <c r="C150" s="31" t="s">
        <v>717</v>
      </c>
      <c r="D150" s="31" t="s">
        <v>718</v>
      </c>
      <c r="E150" s="31">
        <v>104959</v>
      </c>
      <c r="F150" s="31">
        <v>116810</v>
      </c>
      <c r="G150" s="31">
        <v>11851</v>
      </c>
      <c r="H150" s="32">
        <v>0.10145535479999999</v>
      </c>
      <c r="J150" s="49" t="s">
        <v>709</v>
      </c>
      <c r="K150" s="49" t="s">
        <v>706</v>
      </c>
      <c r="L150" s="49" t="s">
        <v>168</v>
      </c>
      <c r="M150" s="49">
        <v>80.34</v>
      </c>
      <c r="N150" s="49">
        <v>71.105000000000004</v>
      </c>
      <c r="O150" s="49">
        <v>9.2349999999999994</v>
      </c>
      <c r="P150" s="49">
        <v>0.1149</v>
      </c>
    </row>
    <row r="151" spans="1:16" x14ac:dyDescent="0.3">
      <c r="A151" s="30" t="s">
        <v>706</v>
      </c>
      <c r="B151" s="31" t="s">
        <v>191</v>
      </c>
      <c r="C151" s="31" t="s">
        <v>719</v>
      </c>
      <c r="D151" s="31" t="s">
        <v>720</v>
      </c>
      <c r="E151" s="31">
        <v>46635</v>
      </c>
      <c r="F151" s="31">
        <v>55800</v>
      </c>
      <c r="G151" s="31">
        <v>9165</v>
      </c>
      <c r="H151" s="32">
        <v>0.16424731179999999</v>
      </c>
      <c r="J151" s="49" t="s">
        <v>711</v>
      </c>
      <c r="K151" s="49" t="s">
        <v>706</v>
      </c>
      <c r="L151" s="49" t="s">
        <v>1297</v>
      </c>
      <c r="M151" s="49">
        <v>80.66</v>
      </c>
      <c r="N151" s="49">
        <v>73.369</v>
      </c>
      <c r="O151" s="49">
        <v>7.2910000000000004</v>
      </c>
      <c r="P151" s="49">
        <v>9.0399999999999994E-2</v>
      </c>
    </row>
    <row r="152" spans="1:16" x14ac:dyDescent="0.3">
      <c r="A152" s="30" t="s">
        <v>706</v>
      </c>
      <c r="B152" s="31" t="s">
        <v>39</v>
      </c>
      <c r="C152" s="31" t="s">
        <v>721</v>
      </c>
      <c r="D152" s="31" t="s">
        <v>722</v>
      </c>
      <c r="E152" s="31">
        <v>25649</v>
      </c>
      <c r="F152" s="31">
        <v>37040</v>
      </c>
      <c r="G152" s="31">
        <v>11391</v>
      </c>
      <c r="H152" s="32">
        <v>0.30753239739999999</v>
      </c>
      <c r="J152" s="49" t="s">
        <v>713</v>
      </c>
      <c r="K152" s="49" t="s">
        <v>706</v>
      </c>
      <c r="L152" s="49" t="s">
        <v>170</v>
      </c>
      <c r="M152" s="49">
        <v>66.81</v>
      </c>
      <c r="N152" s="49">
        <v>58.628999999999998</v>
      </c>
      <c r="O152" s="49">
        <v>8.1809999999999992</v>
      </c>
      <c r="P152" s="49">
        <v>0.1225</v>
      </c>
    </row>
    <row r="153" spans="1:16" x14ac:dyDescent="0.3">
      <c r="A153" s="30" t="s">
        <v>706</v>
      </c>
      <c r="B153" s="31" t="s">
        <v>192</v>
      </c>
      <c r="C153" s="31" t="s">
        <v>723</v>
      </c>
      <c r="D153" s="31" t="s">
        <v>724</v>
      </c>
      <c r="E153" s="31">
        <v>34576</v>
      </c>
      <c r="F153" s="31">
        <v>44430</v>
      </c>
      <c r="G153" s="31">
        <v>9854</v>
      </c>
      <c r="H153" s="32">
        <v>0.22178708080000001</v>
      </c>
      <c r="J153" s="49" t="s">
        <v>715</v>
      </c>
      <c r="K153" s="49" t="s">
        <v>706</v>
      </c>
      <c r="L153" s="49" t="s">
        <v>185</v>
      </c>
      <c r="M153" s="49">
        <v>72.8</v>
      </c>
      <c r="N153" s="49">
        <v>62.171999999999997</v>
      </c>
      <c r="O153" s="49">
        <v>10.628</v>
      </c>
      <c r="P153" s="49">
        <v>0.14599999999999999</v>
      </c>
    </row>
    <row r="154" spans="1:16" x14ac:dyDescent="0.3">
      <c r="A154" s="30" t="s">
        <v>706</v>
      </c>
      <c r="B154" s="31" t="s">
        <v>193</v>
      </c>
      <c r="C154" s="31" t="s">
        <v>725</v>
      </c>
      <c r="D154" s="31" t="s">
        <v>726</v>
      </c>
      <c r="E154" s="31">
        <v>63505</v>
      </c>
      <c r="F154" s="31">
        <v>75890</v>
      </c>
      <c r="G154" s="31">
        <v>12385</v>
      </c>
      <c r="H154" s="32">
        <v>0.16319673209999999</v>
      </c>
      <c r="J154" s="49" t="s">
        <v>717</v>
      </c>
      <c r="K154" s="49" t="s">
        <v>706</v>
      </c>
      <c r="L154" s="49" t="s">
        <v>186</v>
      </c>
      <c r="M154" s="49">
        <v>116.8</v>
      </c>
      <c r="N154" s="49">
        <v>104.70699999999999</v>
      </c>
      <c r="O154" s="49">
        <v>12.093</v>
      </c>
      <c r="P154" s="49">
        <v>0.10349999999999999</v>
      </c>
    </row>
    <row r="155" spans="1:16" x14ac:dyDescent="0.3">
      <c r="A155" s="30" t="s">
        <v>706</v>
      </c>
      <c r="B155" s="31" t="s">
        <v>88</v>
      </c>
      <c r="C155" s="31" t="s">
        <v>727</v>
      </c>
      <c r="D155" s="31" t="s">
        <v>728</v>
      </c>
      <c r="E155" s="31">
        <v>46785</v>
      </c>
      <c r="F155" s="31">
        <v>65520</v>
      </c>
      <c r="G155" s="31">
        <v>18735</v>
      </c>
      <c r="H155" s="32">
        <v>0.2859432234</v>
      </c>
      <c r="J155" s="49" t="s">
        <v>719</v>
      </c>
      <c r="K155" s="49" t="s">
        <v>706</v>
      </c>
      <c r="L155" s="49" t="s">
        <v>191</v>
      </c>
      <c r="M155" s="49">
        <v>55.8</v>
      </c>
      <c r="N155" s="49">
        <v>46.49</v>
      </c>
      <c r="O155" s="49">
        <v>9.31</v>
      </c>
      <c r="P155" s="49">
        <v>0.1668</v>
      </c>
    </row>
    <row r="156" spans="1:16" x14ac:dyDescent="0.3">
      <c r="A156" s="30" t="s">
        <v>706</v>
      </c>
      <c r="B156" s="31" t="s">
        <v>212</v>
      </c>
      <c r="C156" s="31" t="s">
        <v>729</v>
      </c>
      <c r="D156" s="31" t="s">
        <v>730</v>
      </c>
      <c r="E156" s="31">
        <v>70941</v>
      </c>
      <c r="F156" s="31">
        <v>77870</v>
      </c>
      <c r="G156" s="31">
        <v>6929</v>
      </c>
      <c r="H156" s="32">
        <v>8.8981636099999997E-2</v>
      </c>
      <c r="J156" s="49" t="s">
        <v>721</v>
      </c>
      <c r="K156" s="49" t="s">
        <v>706</v>
      </c>
      <c r="L156" s="49" t="s">
        <v>39</v>
      </c>
      <c r="M156" s="49">
        <v>37.04</v>
      </c>
      <c r="N156" s="49">
        <v>25.623000000000001</v>
      </c>
      <c r="O156" s="49">
        <v>11.417</v>
      </c>
      <c r="P156" s="49">
        <v>0.30819999999999997</v>
      </c>
    </row>
    <row r="157" spans="1:16" x14ac:dyDescent="0.3">
      <c r="A157" s="30" t="s">
        <v>706</v>
      </c>
      <c r="B157" s="31" t="s">
        <v>27</v>
      </c>
      <c r="C157" s="31" t="s">
        <v>731</v>
      </c>
      <c r="D157" s="31" t="s">
        <v>732</v>
      </c>
      <c r="E157" s="31">
        <v>48275</v>
      </c>
      <c r="F157" s="31">
        <v>64060</v>
      </c>
      <c r="G157" s="31">
        <v>15785</v>
      </c>
      <c r="H157" s="32">
        <v>0.246409616</v>
      </c>
      <c r="J157" s="49" t="s">
        <v>723</v>
      </c>
      <c r="K157" s="49" t="s">
        <v>706</v>
      </c>
      <c r="L157" s="49" t="s">
        <v>192</v>
      </c>
      <c r="M157" s="49">
        <v>44.42</v>
      </c>
      <c r="N157" s="49">
        <v>34.491999999999997</v>
      </c>
      <c r="O157" s="49">
        <v>9.9280000000000008</v>
      </c>
      <c r="P157" s="49">
        <v>0.2235</v>
      </c>
    </row>
    <row r="158" spans="1:16" x14ac:dyDescent="0.3">
      <c r="A158" s="30" t="s">
        <v>706</v>
      </c>
      <c r="B158" s="31" t="s">
        <v>213</v>
      </c>
      <c r="C158" s="31" t="s">
        <v>733</v>
      </c>
      <c r="D158" s="31" t="s">
        <v>734</v>
      </c>
      <c r="E158" s="31">
        <v>30332</v>
      </c>
      <c r="F158" s="31">
        <v>33070</v>
      </c>
      <c r="G158" s="31">
        <v>2738</v>
      </c>
      <c r="H158" s="32">
        <v>8.2794073199999998E-2</v>
      </c>
      <c r="J158" s="49" t="s">
        <v>725</v>
      </c>
      <c r="K158" s="49" t="s">
        <v>706</v>
      </c>
      <c r="L158" s="49" t="s">
        <v>193</v>
      </c>
      <c r="M158" s="49">
        <v>75.88</v>
      </c>
      <c r="N158" s="49">
        <v>63.381999999999998</v>
      </c>
      <c r="O158" s="49">
        <v>12.497999999999999</v>
      </c>
      <c r="P158" s="49">
        <v>0.16470000000000001</v>
      </c>
    </row>
    <row r="159" spans="1:16" x14ac:dyDescent="0.3">
      <c r="A159" s="30" t="s">
        <v>706</v>
      </c>
      <c r="B159" s="31" t="s">
        <v>214</v>
      </c>
      <c r="C159" s="31" t="s">
        <v>735</v>
      </c>
      <c r="D159" s="31" t="s">
        <v>736</v>
      </c>
      <c r="E159" s="31">
        <v>35240</v>
      </c>
      <c r="F159" s="31">
        <v>38430</v>
      </c>
      <c r="G159" s="31">
        <v>3190</v>
      </c>
      <c r="H159" s="32">
        <v>8.3008066599999999E-2</v>
      </c>
      <c r="J159" s="49" t="s">
        <v>727</v>
      </c>
      <c r="K159" s="49" t="s">
        <v>706</v>
      </c>
      <c r="L159" s="49" t="s">
        <v>88</v>
      </c>
      <c r="M159" s="49">
        <v>65.510000000000005</v>
      </c>
      <c r="N159" s="49">
        <v>46.697000000000003</v>
      </c>
      <c r="O159" s="49">
        <v>18.812999999999999</v>
      </c>
      <c r="P159" s="49">
        <v>0.28720000000000001</v>
      </c>
    </row>
    <row r="160" spans="1:16" x14ac:dyDescent="0.3">
      <c r="A160" s="30" t="s">
        <v>706</v>
      </c>
      <c r="B160" s="31" t="s">
        <v>215</v>
      </c>
      <c r="C160" s="31" t="s">
        <v>737</v>
      </c>
      <c r="D160" s="31" t="s">
        <v>738</v>
      </c>
      <c r="E160" s="31">
        <v>61458</v>
      </c>
      <c r="F160" s="31">
        <v>74330</v>
      </c>
      <c r="G160" s="31">
        <v>12872</v>
      </c>
      <c r="H160" s="32">
        <v>0.17317368490000001</v>
      </c>
      <c r="J160" s="49" t="s">
        <v>729</v>
      </c>
      <c r="K160" s="49" t="s">
        <v>706</v>
      </c>
      <c r="L160" s="49" t="s">
        <v>212</v>
      </c>
      <c r="M160" s="49">
        <v>77.87</v>
      </c>
      <c r="N160" s="49">
        <v>70.766999999999996</v>
      </c>
      <c r="O160" s="49">
        <v>7.1029999999999998</v>
      </c>
      <c r="P160" s="49">
        <v>9.1200000000000003E-2</v>
      </c>
    </row>
    <row r="161" spans="1:16" x14ac:dyDescent="0.3">
      <c r="A161" s="30" t="s">
        <v>706</v>
      </c>
      <c r="B161" s="31" t="s">
        <v>216</v>
      </c>
      <c r="C161" s="31" t="s">
        <v>739</v>
      </c>
      <c r="D161" s="31" t="s">
        <v>740</v>
      </c>
      <c r="E161" s="31">
        <v>64945</v>
      </c>
      <c r="F161" s="31">
        <v>80050</v>
      </c>
      <c r="G161" s="31">
        <v>15105</v>
      </c>
      <c r="H161" s="32">
        <v>0.1886945659</v>
      </c>
      <c r="J161" s="49" t="s">
        <v>731</v>
      </c>
      <c r="K161" s="49" t="s">
        <v>706</v>
      </c>
      <c r="L161" s="49" t="s">
        <v>27</v>
      </c>
      <c r="M161" s="49">
        <v>64.040000000000006</v>
      </c>
      <c r="N161" s="49">
        <v>48.15</v>
      </c>
      <c r="O161" s="49">
        <v>15.89</v>
      </c>
      <c r="P161" s="49">
        <v>0.24809999999999999</v>
      </c>
    </row>
    <row r="162" spans="1:16" x14ac:dyDescent="0.3">
      <c r="A162" s="30" t="s">
        <v>706</v>
      </c>
      <c r="B162" s="31" t="s">
        <v>217</v>
      </c>
      <c r="C162" s="31" t="s">
        <v>741</v>
      </c>
      <c r="D162" s="31" t="s">
        <v>742</v>
      </c>
      <c r="E162" s="31">
        <v>48193</v>
      </c>
      <c r="F162" s="31">
        <v>55760</v>
      </c>
      <c r="G162" s="31">
        <v>7567</v>
      </c>
      <c r="H162" s="32">
        <v>0.13570659970000001</v>
      </c>
      <c r="J162" s="49" t="s">
        <v>733</v>
      </c>
      <c r="K162" s="49" t="s">
        <v>706</v>
      </c>
      <c r="L162" s="49" t="s">
        <v>213</v>
      </c>
      <c r="M162" s="49">
        <v>33.07</v>
      </c>
      <c r="N162" s="49">
        <v>30.283999999999999</v>
      </c>
      <c r="O162" s="49">
        <v>2.786</v>
      </c>
      <c r="P162" s="49">
        <v>8.4199999999999997E-2</v>
      </c>
    </row>
    <row r="163" spans="1:16" x14ac:dyDescent="0.3">
      <c r="A163" s="30" t="s">
        <v>706</v>
      </c>
      <c r="B163" s="31" t="s">
        <v>218</v>
      </c>
      <c r="C163" s="31" t="s">
        <v>743</v>
      </c>
      <c r="D163" s="31" t="s">
        <v>744</v>
      </c>
      <c r="E163" s="31">
        <v>34888</v>
      </c>
      <c r="F163" s="31">
        <v>36870</v>
      </c>
      <c r="G163" s="31">
        <v>1982</v>
      </c>
      <c r="H163" s="32">
        <v>5.3756441600000003E-2</v>
      </c>
      <c r="J163" s="49" t="s">
        <v>735</v>
      </c>
      <c r="K163" s="49" t="s">
        <v>706</v>
      </c>
      <c r="L163" s="49" t="s">
        <v>214</v>
      </c>
      <c r="M163" s="49">
        <v>38.43</v>
      </c>
      <c r="N163" s="49">
        <v>35.182000000000002</v>
      </c>
      <c r="O163" s="49">
        <v>3.2480000000000002</v>
      </c>
      <c r="P163" s="49">
        <v>8.4500000000000006E-2</v>
      </c>
    </row>
    <row r="164" spans="1:16" x14ac:dyDescent="0.3">
      <c r="A164" s="30" t="s">
        <v>706</v>
      </c>
      <c r="B164" s="31" t="s">
        <v>219</v>
      </c>
      <c r="C164" s="31" t="s">
        <v>745</v>
      </c>
      <c r="D164" s="31" t="s">
        <v>746</v>
      </c>
      <c r="E164" s="31">
        <v>16982</v>
      </c>
      <c r="F164" s="31">
        <v>27700</v>
      </c>
      <c r="G164" s="31">
        <v>10718</v>
      </c>
      <c r="H164" s="32">
        <v>0.38693140790000002</v>
      </c>
      <c r="J164" s="49" t="s">
        <v>737</v>
      </c>
      <c r="K164" s="49" t="s">
        <v>706</v>
      </c>
      <c r="L164" s="49" t="s">
        <v>215</v>
      </c>
      <c r="M164" s="49">
        <v>74.319999999999993</v>
      </c>
      <c r="N164" s="49">
        <v>61.338999999999999</v>
      </c>
      <c r="O164" s="49">
        <v>12.981</v>
      </c>
      <c r="P164" s="49">
        <v>0.17469999999999999</v>
      </c>
    </row>
    <row r="165" spans="1:16" x14ac:dyDescent="0.3">
      <c r="A165" s="30" t="s">
        <v>706</v>
      </c>
      <c r="B165" s="31" t="s">
        <v>220</v>
      </c>
      <c r="C165" s="31" t="s">
        <v>747</v>
      </c>
      <c r="D165" s="31" t="s">
        <v>748</v>
      </c>
      <c r="E165" s="31">
        <v>32406</v>
      </c>
      <c r="F165" s="31">
        <v>35460</v>
      </c>
      <c r="G165" s="31">
        <v>3054</v>
      </c>
      <c r="H165" s="32">
        <v>8.6125211500000007E-2</v>
      </c>
      <c r="J165" s="49" t="s">
        <v>739</v>
      </c>
      <c r="K165" s="49" t="s">
        <v>706</v>
      </c>
      <c r="L165" s="49" t="s">
        <v>216</v>
      </c>
      <c r="M165" s="49">
        <v>80.040000000000006</v>
      </c>
      <c r="N165" s="49">
        <v>64.814999999999998</v>
      </c>
      <c r="O165" s="49">
        <v>15.225</v>
      </c>
      <c r="P165" s="49">
        <v>0.19020000000000001</v>
      </c>
    </row>
    <row r="166" spans="1:16" x14ac:dyDescent="0.3">
      <c r="A166" s="30" t="s">
        <v>706</v>
      </c>
      <c r="B166" s="31" t="s">
        <v>221</v>
      </c>
      <c r="C166" s="31" t="s">
        <v>749</v>
      </c>
      <c r="D166" s="31" t="s">
        <v>750</v>
      </c>
      <c r="E166" s="31">
        <v>56737</v>
      </c>
      <c r="F166" s="31">
        <v>69480</v>
      </c>
      <c r="G166" s="31">
        <v>12743</v>
      </c>
      <c r="H166" s="32">
        <v>0.18340529650000001</v>
      </c>
      <c r="J166" s="49" t="s">
        <v>741</v>
      </c>
      <c r="K166" s="49" t="s">
        <v>706</v>
      </c>
      <c r="L166" s="49" t="s">
        <v>217</v>
      </c>
      <c r="M166" s="49">
        <v>55.76</v>
      </c>
      <c r="N166" s="49">
        <v>48.112000000000002</v>
      </c>
      <c r="O166" s="49">
        <v>7.6479999999999997</v>
      </c>
      <c r="P166" s="49">
        <v>0.13719999999999999</v>
      </c>
    </row>
    <row r="167" spans="1:16" x14ac:dyDescent="0.3">
      <c r="A167" s="30" t="s">
        <v>706</v>
      </c>
      <c r="B167" s="31" t="s">
        <v>104</v>
      </c>
      <c r="C167" s="31" t="s">
        <v>751</v>
      </c>
      <c r="D167" s="31" t="s">
        <v>752</v>
      </c>
      <c r="E167" s="31">
        <v>25764</v>
      </c>
      <c r="F167" s="31">
        <v>35830</v>
      </c>
      <c r="G167" s="31">
        <v>10066</v>
      </c>
      <c r="H167" s="32">
        <v>0.28093776170000001</v>
      </c>
      <c r="J167" s="49" t="s">
        <v>743</v>
      </c>
      <c r="K167" s="49" t="s">
        <v>706</v>
      </c>
      <c r="L167" s="49" t="s">
        <v>218</v>
      </c>
      <c r="M167" s="49">
        <v>36.869999999999997</v>
      </c>
      <c r="N167" s="49">
        <v>34.789000000000001</v>
      </c>
      <c r="O167" s="49">
        <v>2.081</v>
      </c>
      <c r="P167" s="49">
        <v>5.6399999999999999E-2</v>
      </c>
    </row>
    <row r="168" spans="1:16" x14ac:dyDescent="0.3">
      <c r="A168" s="30" t="s">
        <v>706</v>
      </c>
      <c r="B168" s="31" t="s">
        <v>234</v>
      </c>
      <c r="C168" s="31" t="s">
        <v>753</v>
      </c>
      <c r="D168" s="31" t="s">
        <v>754</v>
      </c>
      <c r="E168" s="31">
        <v>35998</v>
      </c>
      <c r="F168" s="31">
        <v>40250</v>
      </c>
      <c r="G168" s="31">
        <v>4252</v>
      </c>
      <c r="H168" s="32">
        <v>0.1056397516</v>
      </c>
      <c r="J168" s="49" t="s">
        <v>745</v>
      </c>
      <c r="K168" s="49" t="s">
        <v>706</v>
      </c>
      <c r="L168" s="49" t="s">
        <v>219</v>
      </c>
      <c r="M168" s="49">
        <v>27.7</v>
      </c>
      <c r="N168" s="49">
        <v>16.946999999999999</v>
      </c>
      <c r="O168" s="49">
        <v>10.753</v>
      </c>
      <c r="P168" s="49">
        <v>0.38819999999999999</v>
      </c>
    </row>
    <row r="169" spans="1:16" x14ac:dyDescent="0.3">
      <c r="A169" s="30" t="s">
        <v>706</v>
      </c>
      <c r="B169" s="31" t="s">
        <v>235</v>
      </c>
      <c r="C169" s="31" t="s">
        <v>755</v>
      </c>
      <c r="D169" s="31" t="s">
        <v>756</v>
      </c>
      <c r="E169" s="31">
        <v>57721</v>
      </c>
      <c r="F169" s="31">
        <v>63400</v>
      </c>
      <c r="G169" s="31">
        <v>5679</v>
      </c>
      <c r="H169" s="32">
        <v>8.95741325E-2</v>
      </c>
      <c r="J169" s="49" t="s">
        <v>747</v>
      </c>
      <c r="K169" s="49" t="s">
        <v>706</v>
      </c>
      <c r="L169" s="49" t="s">
        <v>220</v>
      </c>
      <c r="M169" s="49">
        <v>35.46</v>
      </c>
      <c r="N169" s="49">
        <v>32.350999999999999</v>
      </c>
      <c r="O169" s="49">
        <v>3.109</v>
      </c>
      <c r="P169" s="49">
        <v>8.77E-2</v>
      </c>
    </row>
    <row r="170" spans="1:16" x14ac:dyDescent="0.3">
      <c r="A170" s="30" t="s">
        <v>706</v>
      </c>
      <c r="B170" s="31" t="s">
        <v>236</v>
      </c>
      <c r="C170" s="31" t="s">
        <v>757</v>
      </c>
      <c r="D170" s="31" t="s">
        <v>758</v>
      </c>
      <c r="E170" s="31">
        <v>39919</v>
      </c>
      <c r="F170" s="31">
        <v>42980</v>
      </c>
      <c r="G170" s="31">
        <v>3061</v>
      </c>
      <c r="H170" s="32">
        <v>7.12191717E-2</v>
      </c>
      <c r="J170" s="49" t="s">
        <v>749</v>
      </c>
      <c r="K170" s="49" t="s">
        <v>706</v>
      </c>
      <c r="L170" s="49" t="s">
        <v>221</v>
      </c>
      <c r="M170" s="49">
        <v>69.459999999999994</v>
      </c>
      <c r="N170" s="49">
        <v>56.631</v>
      </c>
      <c r="O170" s="49">
        <v>12.829000000000001</v>
      </c>
      <c r="P170" s="49">
        <v>0.1847</v>
      </c>
    </row>
    <row r="171" spans="1:16" x14ac:dyDescent="0.3">
      <c r="A171" s="30" t="s">
        <v>706</v>
      </c>
      <c r="B171" s="31" t="s">
        <v>237</v>
      </c>
      <c r="C171" s="31" t="s">
        <v>759</v>
      </c>
      <c r="D171" s="31" t="s">
        <v>760</v>
      </c>
      <c r="E171" s="31">
        <v>48058</v>
      </c>
      <c r="F171" s="31">
        <v>57170</v>
      </c>
      <c r="G171" s="31">
        <v>9112</v>
      </c>
      <c r="H171" s="32">
        <v>0.1593842925</v>
      </c>
      <c r="J171" s="49" t="s">
        <v>751</v>
      </c>
      <c r="K171" s="49" t="s">
        <v>706</v>
      </c>
      <c r="L171" s="49" t="s">
        <v>104</v>
      </c>
      <c r="M171" s="49">
        <v>35.81</v>
      </c>
      <c r="N171" s="49">
        <v>25.687000000000001</v>
      </c>
      <c r="O171" s="49">
        <v>10.122999999999999</v>
      </c>
      <c r="P171" s="49">
        <v>0.28270000000000001</v>
      </c>
    </row>
    <row r="172" spans="1:16" x14ac:dyDescent="0.3">
      <c r="A172" s="30" t="s">
        <v>706</v>
      </c>
      <c r="B172" s="31" t="s">
        <v>240</v>
      </c>
      <c r="C172" s="31" t="s">
        <v>761</v>
      </c>
      <c r="D172" s="31" t="s">
        <v>762</v>
      </c>
      <c r="E172" s="31">
        <v>34651</v>
      </c>
      <c r="F172" s="31">
        <v>37450</v>
      </c>
      <c r="G172" s="31">
        <v>2799</v>
      </c>
      <c r="H172" s="32">
        <v>7.4739652899999995E-2</v>
      </c>
      <c r="J172" s="49" t="s">
        <v>753</v>
      </c>
      <c r="K172" s="49" t="s">
        <v>706</v>
      </c>
      <c r="L172" s="49" t="s">
        <v>234</v>
      </c>
      <c r="M172" s="49">
        <v>40.25</v>
      </c>
      <c r="N172" s="49">
        <v>35.906999999999996</v>
      </c>
      <c r="O172" s="49">
        <v>4.343</v>
      </c>
      <c r="P172" s="49">
        <v>0.1079</v>
      </c>
    </row>
    <row r="173" spans="1:16" x14ac:dyDescent="0.3">
      <c r="A173" s="30" t="s">
        <v>706</v>
      </c>
      <c r="B173" s="31" t="s">
        <v>241</v>
      </c>
      <c r="C173" s="31" t="s">
        <v>763</v>
      </c>
      <c r="D173" s="31" t="s">
        <v>764</v>
      </c>
      <c r="E173" s="31">
        <v>34298</v>
      </c>
      <c r="F173" s="31">
        <v>39110</v>
      </c>
      <c r="G173" s="31">
        <v>4812</v>
      </c>
      <c r="H173" s="32">
        <v>0.1230375863</v>
      </c>
      <c r="J173" s="49" t="s">
        <v>755</v>
      </c>
      <c r="K173" s="49" t="s">
        <v>706</v>
      </c>
      <c r="L173" s="49" t="s">
        <v>235</v>
      </c>
      <c r="M173" s="49">
        <v>63.4</v>
      </c>
      <c r="N173" s="49">
        <v>57.609000000000002</v>
      </c>
      <c r="O173" s="49">
        <v>5.7910000000000004</v>
      </c>
      <c r="P173" s="49">
        <v>9.1300000000000006E-2</v>
      </c>
    </row>
    <row r="174" spans="1:16" x14ac:dyDescent="0.3">
      <c r="A174" s="30" t="s">
        <v>706</v>
      </c>
      <c r="B174" s="31" t="s">
        <v>28</v>
      </c>
      <c r="C174" s="31" t="s">
        <v>765</v>
      </c>
      <c r="D174" s="31" t="s">
        <v>766</v>
      </c>
      <c r="E174" s="31">
        <v>33827</v>
      </c>
      <c r="F174" s="31">
        <v>60240</v>
      </c>
      <c r="G174" s="31">
        <v>26413</v>
      </c>
      <c r="H174" s="32">
        <v>0.43846281539999998</v>
      </c>
      <c r="J174" s="49" t="s">
        <v>757</v>
      </c>
      <c r="K174" s="49" t="s">
        <v>706</v>
      </c>
      <c r="L174" s="49" t="s">
        <v>236</v>
      </c>
      <c r="M174" s="49">
        <v>42.98</v>
      </c>
      <c r="N174" s="49">
        <v>39.860999999999997</v>
      </c>
      <c r="O174" s="49">
        <v>3.1190000000000002</v>
      </c>
      <c r="P174" s="49">
        <v>7.2599999999999998E-2</v>
      </c>
    </row>
    <row r="175" spans="1:16" x14ac:dyDescent="0.3">
      <c r="A175" s="30" t="s">
        <v>706</v>
      </c>
      <c r="B175" s="31" t="s">
        <v>270</v>
      </c>
      <c r="C175" s="31" t="s">
        <v>767</v>
      </c>
      <c r="D175" s="31" t="s">
        <v>768</v>
      </c>
      <c r="E175" s="31">
        <v>44325</v>
      </c>
      <c r="F175" s="31">
        <v>57040</v>
      </c>
      <c r="G175" s="31">
        <v>12715</v>
      </c>
      <c r="H175" s="32">
        <v>0.2229137447</v>
      </c>
      <c r="J175" s="49" t="s">
        <v>759</v>
      </c>
      <c r="K175" s="49" t="s">
        <v>706</v>
      </c>
      <c r="L175" s="49" t="s">
        <v>237</v>
      </c>
      <c r="M175" s="49">
        <v>57.17</v>
      </c>
      <c r="N175" s="49">
        <v>47.884999999999998</v>
      </c>
      <c r="O175" s="49">
        <v>9.2850000000000001</v>
      </c>
      <c r="P175" s="49">
        <v>0.16239999999999999</v>
      </c>
    </row>
    <row r="176" spans="1:16" x14ac:dyDescent="0.3">
      <c r="A176" s="30" t="s">
        <v>706</v>
      </c>
      <c r="B176" s="31" t="s">
        <v>271</v>
      </c>
      <c r="C176" s="31" t="s">
        <v>769</v>
      </c>
      <c r="D176" s="31" t="s">
        <v>770</v>
      </c>
      <c r="E176" s="31">
        <v>33175</v>
      </c>
      <c r="F176" s="31">
        <v>47660</v>
      </c>
      <c r="G176" s="31">
        <v>14485</v>
      </c>
      <c r="H176" s="32">
        <v>0.30392362569999998</v>
      </c>
      <c r="J176" s="49" t="s">
        <v>761</v>
      </c>
      <c r="K176" s="49" t="s">
        <v>706</v>
      </c>
      <c r="L176" s="49" t="s">
        <v>240</v>
      </c>
      <c r="M176" s="49">
        <v>37.450000000000003</v>
      </c>
      <c r="N176" s="49">
        <v>34.597000000000001</v>
      </c>
      <c r="O176" s="49">
        <v>2.8530000000000002</v>
      </c>
      <c r="P176" s="49">
        <v>7.6200000000000004E-2</v>
      </c>
    </row>
    <row r="177" spans="1:16" x14ac:dyDescent="0.3">
      <c r="A177" s="30" t="s">
        <v>706</v>
      </c>
      <c r="B177" s="31" t="s">
        <v>54</v>
      </c>
      <c r="C177" s="31" t="s">
        <v>771</v>
      </c>
      <c r="D177" s="31" t="s">
        <v>772</v>
      </c>
      <c r="E177" s="31">
        <v>36864</v>
      </c>
      <c r="F177" s="31">
        <v>72480</v>
      </c>
      <c r="G177" s="31">
        <v>35616</v>
      </c>
      <c r="H177" s="32">
        <v>0.49139072849999998</v>
      </c>
      <c r="J177" s="49" t="s">
        <v>763</v>
      </c>
      <c r="K177" s="49" t="s">
        <v>706</v>
      </c>
      <c r="L177" s="49" t="s">
        <v>241</v>
      </c>
      <c r="M177" s="49">
        <v>39.11</v>
      </c>
      <c r="N177" s="49">
        <v>34.198</v>
      </c>
      <c r="O177" s="49">
        <v>4.9119999999999999</v>
      </c>
      <c r="P177" s="49">
        <v>0.12559999999999999</v>
      </c>
    </row>
    <row r="178" spans="1:16" x14ac:dyDescent="0.3">
      <c r="A178" s="30" t="s">
        <v>706</v>
      </c>
      <c r="B178" s="31" t="s">
        <v>71</v>
      </c>
      <c r="C178" s="31" t="s">
        <v>773</v>
      </c>
      <c r="D178" s="31" t="s">
        <v>774</v>
      </c>
      <c r="E178" s="31">
        <v>27219</v>
      </c>
      <c r="F178" s="31">
        <v>54230</v>
      </c>
      <c r="G178" s="31">
        <v>27011</v>
      </c>
      <c r="H178" s="32">
        <v>0.49808224229999998</v>
      </c>
      <c r="J178" s="49" t="s">
        <v>765</v>
      </c>
      <c r="K178" s="49" t="s">
        <v>706</v>
      </c>
      <c r="L178" s="49" t="s">
        <v>28</v>
      </c>
      <c r="M178" s="49">
        <v>60.24</v>
      </c>
      <c r="N178" s="49">
        <v>33.755000000000003</v>
      </c>
      <c r="O178" s="49">
        <v>26.484999999999999</v>
      </c>
      <c r="P178" s="49">
        <v>0.43969999999999998</v>
      </c>
    </row>
    <row r="179" spans="1:16" x14ac:dyDescent="0.3">
      <c r="A179" s="30" t="s">
        <v>706</v>
      </c>
      <c r="B179" s="31" t="s">
        <v>272</v>
      </c>
      <c r="C179" s="31" t="s">
        <v>775</v>
      </c>
      <c r="D179" s="31" t="s">
        <v>776</v>
      </c>
      <c r="E179" s="31">
        <v>58675</v>
      </c>
      <c r="F179" s="31">
        <v>65580</v>
      </c>
      <c r="G179" s="31">
        <v>6905</v>
      </c>
      <c r="H179" s="32">
        <v>0.1052912473</v>
      </c>
      <c r="J179" s="49" t="s">
        <v>767</v>
      </c>
      <c r="K179" s="49" t="s">
        <v>706</v>
      </c>
      <c r="L179" s="49" t="s">
        <v>270</v>
      </c>
      <c r="M179" s="49">
        <v>57.04</v>
      </c>
      <c r="N179" s="49">
        <v>44.281999999999996</v>
      </c>
      <c r="O179" s="49">
        <v>12.757999999999999</v>
      </c>
      <c r="P179" s="49">
        <v>0.22370000000000001</v>
      </c>
    </row>
    <row r="180" spans="1:16" x14ac:dyDescent="0.3">
      <c r="A180" s="30" t="s">
        <v>706</v>
      </c>
      <c r="B180" s="31" t="s">
        <v>93</v>
      </c>
      <c r="C180" s="31" t="s">
        <v>777</v>
      </c>
      <c r="D180" s="31" t="s">
        <v>778</v>
      </c>
      <c r="E180" s="31">
        <v>33720</v>
      </c>
      <c r="F180" s="31">
        <v>59510</v>
      </c>
      <c r="G180" s="31">
        <v>25790</v>
      </c>
      <c r="H180" s="32">
        <v>0.4333725424</v>
      </c>
      <c r="J180" s="49" t="s">
        <v>769</v>
      </c>
      <c r="K180" s="49" t="s">
        <v>706</v>
      </c>
      <c r="L180" s="49" t="s">
        <v>271</v>
      </c>
      <c r="M180" s="49">
        <v>47.65</v>
      </c>
      <c r="N180" s="49">
        <v>33.075000000000003</v>
      </c>
      <c r="O180" s="49">
        <v>14.574999999999999</v>
      </c>
      <c r="P180" s="49">
        <v>0.30590000000000001</v>
      </c>
    </row>
    <row r="181" spans="1:16" x14ac:dyDescent="0.3">
      <c r="A181" s="30" t="s">
        <v>706</v>
      </c>
      <c r="B181" s="31" t="s">
        <v>25</v>
      </c>
      <c r="C181" s="31" t="s">
        <v>779</v>
      </c>
      <c r="D181" s="31" t="s">
        <v>780</v>
      </c>
      <c r="E181" s="31">
        <v>25239</v>
      </c>
      <c r="F181" s="31">
        <v>40230</v>
      </c>
      <c r="G181" s="31">
        <v>14991</v>
      </c>
      <c r="H181" s="32">
        <v>0.37263236389999999</v>
      </c>
      <c r="J181" s="49" t="s">
        <v>771</v>
      </c>
      <c r="K181" s="49" t="s">
        <v>706</v>
      </c>
      <c r="L181" s="49" t="s">
        <v>54</v>
      </c>
      <c r="M181" s="49">
        <v>72.47</v>
      </c>
      <c r="N181" s="49">
        <v>36.756999999999998</v>
      </c>
      <c r="O181" s="49">
        <v>35.713000000000001</v>
      </c>
      <c r="P181" s="49">
        <v>0.49280000000000002</v>
      </c>
    </row>
    <row r="182" spans="1:16" x14ac:dyDescent="0.3">
      <c r="A182" s="30" t="s">
        <v>706</v>
      </c>
      <c r="B182" s="31" t="s">
        <v>297</v>
      </c>
      <c r="C182" s="31" t="s">
        <v>781</v>
      </c>
      <c r="D182" s="31" t="s">
        <v>782</v>
      </c>
      <c r="E182" s="31">
        <v>51981</v>
      </c>
      <c r="F182" s="31">
        <v>60750</v>
      </c>
      <c r="G182" s="31">
        <v>8769</v>
      </c>
      <c r="H182" s="32">
        <v>0.144345679</v>
      </c>
      <c r="J182" s="49" t="s">
        <v>773</v>
      </c>
      <c r="K182" s="49" t="s">
        <v>706</v>
      </c>
      <c r="L182" s="49" t="s">
        <v>71</v>
      </c>
      <c r="M182" s="49">
        <v>54.22</v>
      </c>
      <c r="N182" s="49">
        <v>27.148</v>
      </c>
      <c r="O182" s="49">
        <v>27.071999999999999</v>
      </c>
      <c r="P182" s="49">
        <v>0.49930000000000002</v>
      </c>
    </row>
    <row r="183" spans="1:16" x14ac:dyDescent="0.3">
      <c r="A183" s="30" t="s">
        <v>706</v>
      </c>
      <c r="B183" s="31" t="s">
        <v>63</v>
      </c>
      <c r="C183" s="31" t="s">
        <v>783</v>
      </c>
      <c r="D183" s="31" t="s">
        <v>784</v>
      </c>
      <c r="E183" s="31">
        <v>20161</v>
      </c>
      <c r="F183" s="31">
        <v>43660</v>
      </c>
      <c r="G183" s="31">
        <v>23499</v>
      </c>
      <c r="H183" s="32">
        <v>0.53822721029999998</v>
      </c>
      <c r="J183" s="49" t="s">
        <v>775</v>
      </c>
      <c r="K183" s="49" t="s">
        <v>706</v>
      </c>
      <c r="L183" s="49" t="s">
        <v>272</v>
      </c>
      <c r="M183" s="49">
        <v>65.569999999999993</v>
      </c>
      <c r="N183" s="49">
        <v>58.465000000000003</v>
      </c>
      <c r="O183" s="49">
        <v>7.1050000000000004</v>
      </c>
      <c r="P183" s="49">
        <v>0.1084</v>
      </c>
    </row>
    <row r="184" spans="1:16" x14ac:dyDescent="0.3">
      <c r="A184" s="30" t="s">
        <v>706</v>
      </c>
      <c r="B184" s="31" t="s">
        <v>238</v>
      </c>
      <c r="C184" s="31" t="s">
        <v>785</v>
      </c>
      <c r="D184" s="31" t="s">
        <v>786</v>
      </c>
      <c r="E184" s="31">
        <v>55613</v>
      </c>
      <c r="F184" s="31">
        <v>60200</v>
      </c>
      <c r="G184" s="31">
        <v>4587</v>
      </c>
      <c r="H184" s="32">
        <v>7.6196013300000004E-2</v>
      </c>
      <c r="J184" s="49" t="s">
        <v>777</v>
      </c>
      <c r="K184" s="49" t="s">
        <v>706</v>
      </c>
      <c r="L184" s="49" t="s">
        <v>93</v>
      </c>
      <c r="M184" s="49">
        <v>59.5</v>
      </c>
      <c r="N184" s="49">
        <v>33.658999999999999</v>
      </c>
      <c r="O184" s="49">
        <v>25.841000000000001</v>
      </c>
      <c r="P184" s="49">
        <v>0.43430000000000002</v>
      </c>
    </row>
    <row r="185" spans="1:16" x14ac:dyDescent="0.3">
      <c r="A185" s="30" t="s">
        <v>706</v>
      </c>
      <c r="B185" s="31" t="s">
        <v>242</v>
      </c>
      <c r="C185" s="31" t="s">
        <v>787</v>
      </c>
      <c r="D185" s="31" t="s">
        <v>788</v>
      </c>
      <c r="E185" s="31">
        <v>43537</v>
      </c>
      <c r="F185" s="31">
        <v>47860</v>
      </c>
      <c r="G185" s="31">
        <v>4323</v>
      </c>
      <c r="H185" s="32">
        <v>9.0325950700000004E-2</v>
      </c>
      <c r="J185" s="49" t="s">
        <v>779</v>
      </c>
      <c r="K185" s="49" t="s">
        <v>706</v>
      </c>
      <c r="L185" s="49" t="s">
        <v>25</v>
      </c>
      <c r="M185" s="49">
        <v>40.22</v>
      </c>
      <c r="N185" s="49">
        <v>25.204999999999998</v>
      </c>
      <c r="O185" s="49">
        <v>15.015000000000001</v>
      </c>
      <c r="P185" s="49">
        <v>0.37330000000000002</v>
      </c>
    </row>
    <row r="186" spans="1:16" x14ac:dyDescent="0.3">
      <c r="A186" s="30" t="s">
        <v>706</v>
      </c>
      <c r="B186" s="31" t="s">
        <v>41</v>
      </c>
      <c r="C186" s="31" t="s">
        <v>789</v>
      </c>
      <c r="D186" s="31" t="s">
        <v>790</v>
      </c>
      <c r="E186" s="31">
        <v>50106</v>
      </c>
      <c r="F186" s="31">
        <v>61400</v>
      </c>
      <c r="G186" s="31">
        <v>11294</v>
      </c>
      <c r="H186" s="32">
        <v>0.1839413681</v>
      </c>
      <c r="J186" s="49" t="s">
        <v>781</v>
      </c>
      <c r="K186" s="49" t="s">
        <v>706</v>
      </c>
      <c r="L186" s="49" t="s">
        <v>297</v>
      </c>
      <c r="M186" s="49">
        <v>60.74</v>
      </c>
      <c r="N186" s="49">
        <v>51.847000000000001</v>
      </c>
      <c r="O186" s="49">
        <v>8.8930000000000007</v>
      </c>
      <c r="P186" s="49">
        <v>0.1464</v>
      </c>
    </row>
    <row r="187" spans="1:16" x14ac:dyDescent="0.3">
      <c r="A187" s="30" t="s">
        <v>706</v>
      </c>
      <c r="B187" s="31" t="s">
        <v>239</v>
      </c>
      <c r="C187" s="31" t="s">
        <v>791</v>
      </c>
      <c r="D187" s="31" t="s">
        <v>792</v>
      </c>
      <c r="E187" s="31">
        <v>33718</v>
      </c>
      <c r="F187" s="31">
        <v>37160</v>
      </c>
      <c r="G187" s="31">
        <v>3442</v>
      </c>
      <c r="H187" s="32">
        <v>9.2626480100000005E-2</v>
      </c>
      <c r="J187" s="49" t="s">
        <v>783</v>
      </c>
      <c r="K187" s="49" t="s">
        <v>706</v>
      </c>
      <c r="L187" s="49" t="s">
        <v>63</v>
      </c>
      <c r="M187" s="49">
        <v>43.65</v>
      </c>
      <c r="N187" s="49">
        <v>20.134</v>
      </c>
      <c r="O187" s="49">
        <v>23.515999999999998</v>
      </c>
      <c r="P187" s="49">
        <v>0.53869999999999996</v>
      </c>
    </row>
    <row r="188" spans="1:16" x14ac:dyDescent="0.3">
      <c r="A188" s="30" t="s">
        <v>706</v>
      </c>
      <c r="B188" s="31" t="s">
        <v>44</v>
      </c>
      <c r="C188" s="31" t="s">
        <v>793</v>
      </c>
      <c r="D188" s="31" t="s">
        <v>794</v>
      </c>
      <c r="E188" s="31">
        <v>89117</v>
      </c>
      <c r="F188" s="31">
        <v>116230</v>
      </c>
      <c r="G188" s="31">
        <v>27113</v>
      </c>
      <c r="H188" s="32">
        <v>0.23327023999999999</v>
      </c>
      <c r="J188" s="49" t="s">
        <v>785</v>
      </c>
      <c r="K188" s="49" t="s">
        <v>706</v>
      </c>
      <c r="L188" s="49" t="s">
        <v>238</v>
      </c>
      <c r="M188" s="49">
        <v>60.2</v>
      </c>
      <c r="N188" s="49">
        <v>55.523000000000003</v>
      </c>
      <c r="O188" s="49">
        <v>4.6769999999999996</v>
      </c>
      <c r="P188" s="49">
        <v>7.7700000000000005E-2</v>
      </c>
    </row>
    <row r="189" spans="1:16" x14ac:dyDescent="0.3">
      <c r="A189" s="30" t="s">
        <v>706</v>
      </c>
      <c r="B189" s="31" t="s">
        <v>111</v>
      </c>
      <c r="C189" s="31" t="s">
        <v>795</v>
      </c>
      <c r="D189" s="31" t="s">
        <v>796</v>
      </c>
      <c r="E189" s="31">
        <v>52628</v>
      </c>
      <c r="F189" s="31">
        <v>78050</v>
      </c>
      <c r="G189" s="31">
        <v>25422</v>
      </c>
      <c r="H189" s="32">
        <v>0.32571428569999999</v>
      </c>
      <c r="J189" s="49" t="s">
        <v>787</v>
      </c>
      <c r="K189" s="49" t="s">
        <v>706</v>
      </c>
      <c r="L189" s="49" t="s">
        <v>242</v>
      </c>
      <c r="M189" s="49">
        <v>47.86</v>
      </c>
      <c r="N189" s="49">
        <v>43.427999999999997</v>
      </c>
      <c r="O189" s="49">
        <v>4.4320000000000004</v>
      </c>
      <c r="P189" s="49">
        <v>9.2600000000000002E-2</v>
      </c>
    </row>
    <row r="190" spans="1:16" x14ac:dyDescent="0.3">
      <c r="A190" s="30" t="s">
        <v>401</v>
      </c>
      <c r="B190" s="31" t="s">
        <v>360</v>
      </c>
      <c r="C190" s="31" t="s">
        <v>797</v>
      </c>
      <c r="D190" s="31" t="s">
        <v>798</v>
      </c>
      <c r="E190" s="31">
        <v>2497</v>
      </c>
      <c r="F190" s="31">
        <v>6870</v>
      </c>
      <c r="G190" s="31">
        <v>4373</v>
      </c>
      <c r="H190" s="32">
        <v>0.63653566230000003</v>
      </c>
      <c r="J190" s="49" t="s">
        <v>789</v>
      </c>
      <c r="K190" s="49" t="s">
        <v>706</v>
      </c>
      <c r="L190" s="49" t="s">
        <v>41</v>
      </c>
      <c r="M190" s="49">
        <v>61.42</v>
      </c>
      <c r="N190" s="49">
        <v>49.996000000000002</v>
      </c>
      <c r="O190" s="49">
        <v>11.423999999999999</v>
      </c>
      <c r="P190" s="49">
        <v>0.186</v>
      </c>
    </row>
    <row r="191" spans="1:16" x14ac:dyDescent="0.3">
      <c r="A191" s="30" t="s">
        <v>401</v>
      </c>
      <c r="B191" s="31" t="s">
        <v>366</v>
      </c>
      <c r="C191" s="31" t="s">
        <v>799</v>
      </c>
      <c r="D191" s="31" t="s">
        <v>800</v>
      </c>
      <c r="E191" s="31">
        <v>79072</v>
      </c>
      <c r="F191" s="31">
        <v>108000</v>
      </c>
      <c r="G191" s="31">
        <v>28928</v>
      </c>
      <c r="H191" s="32">
        <v>0.26785185189999999</v>
      </c>
      <c r="J191" s="49" t="s">
        <v>791</v>
      </c>
      <c r="K191" s="49" t="s">
        <v>706</v>
      </c>
      <c r="L191" s="49" t="s">
        <v>239</v>
      </c>
      <c r="M191" s="49">
        <v>37.159999999999997</v>
      </c>
      <c r="N191" s="49">
        <v>33.649000000000001</v>
      </c>
      <c r="O191" s="49">
        <v>3.5110000000000001</v>
      </c>
      <c r="P191" s="49">
        <v>9.4500000000000001E-2</v>
      </c>
    </row>
    <row r="192" spans="1:16" x14ac:dyDescent="0.3">
      <c r="A192" s="30" t="s">
        <v>401</v>
      </c>
      <c r="B192" s="31" t="s">
        <v>371</v>
      </c>
      <c r="C192" s="31" t="s">
        <v>801</v>
      </c>
      <c r="D192" s="31" t="s">
        <v>802</v>
      </c>
      <c r="E192" s="31">
        <v>92140</v>
      </c>
      <c r="F192" s="31">
        <v>112590</v>
      </c>
      <c r="G192" s="31">
        <v>20450</v>
      </c>
      <c r="H192" s="32">
        <v>0.1816324718</v>
      </c>
      <c r="J192" s="49" t="s">
        <v>793</v>
      </c>
      <c r="K192" s="49" t="s">
        <v>706</v>
      </c>
      <c r="L192" s="49" t="s">
        <v>44</v>
      </c>
      <c r="M192" s="49">
        <v>116.21</v>
      </c>
      <c r="N192" s="49">
        <v>88.965000000000003</v>
      </c>
      <c r="O192" s="49">
        <v>27.245000000000001</v>
      </c>
      <c r="P192" s="49">
        <v>0.2344</v>
      </c>
    </row>
    <row r="193" spans="1:16" x14ac:dyDescent="0.3">
      <c r="A193" s="30" t="s">
        <v>401</v>
      </c>
      <c r="B193" s="31" t="s">
        <v>372</v>
      </c>
      <c r="C193" s="31" t="s">
        <v>803</v>
      </c>
      <c r="D193" s="31" t="s">
        <v>804</v>
      </c>
      <c r="E193" s="31">
        <v>75130</v>
      </c>
      <c r="F193" s="31">
        <v>87380</v>
      </c>
      <c r="G193" s="31">
        <v>12250</v>
      </c>
      <c r="H193" s="32">
        <v>0.14019226370000001</v>
      </c>
      <c r="J193" s="49" t="s">
        <v>795</v>
      </c>
      <c r="K193" s="49" t="s">
        <v>706</v>
      </c>
      <c r="L193" s="49" t="s">
        <v>111</v>
      </c>
      <c r="M193" s="49">
        <v>78.03</v>
      </c>
      <c r="N193" s="49">
        <v>52.503</v>
      </c>
      <c r="O193" s="49">
        <v>25.527000000000001</v>
      </c>
      <c r="P193" s="49">
        <v>0.3271</v>
      </c>
    </row>
    <row r="194" spans="1:16" x14ac:dyDescent="0.3">
      <c r="A194" s="30" t="s">
        <v>401</v>
      </c>
      <c r="B194" s="31" t="s">
        <v>373</v>
      </c>
      <c r="C194" s="31" t="s">
        <v>805</v>
      </c>
      <c r="D194" s="31" t="s">
        <v>806</v>
      </c>
      <c r="E194" s="31">
        <v>97055</v>
      </c>
      <c r="F194" s="31">
        <v>108210</v>
      </c>
      <c r="G194" s="31">
        <v>11155</v>
      </c>
      <c r="H194" s="32">
        <v>0.1030865909</v>
      </c>
      <c r="J194" s="49" t="s">
        <v>797</v>
      </c>
      <c r="K194" s="49" t="s">
        <v>401</v>
      </c>
      <c r="L194" s="49" t="s">
        <v>360</v>
      </c>
      <c r="M194" s="49">
        <v>6.87</v>
      </c>
      <c r="N194" s="49">
        <v>2.3159999999999998</v>
      </c>
      <c r="O194" s="49">
        <v>4.5540000000000003</v>
      </c>
      <c r="P194" s="49">
        <v>0.66290000000000004</v>
      </c>
    </row>
    <row r="195" spans="1:16" x14ac:dyDescent="0.3">
      <c r="A195" s="30" t="s">
        <v>401</v>
      </c>
      <c r="B195" s="31" t="s">
        <v>378</v>
      </c>
      <c r="C195" s="31" t="s">
        <v>807</v>
      </c>
      <c r="D195" s="31" t="s">
        <v>808</v>
      </c>
      <c r="E195" s="31">
        <v>87759</v>
      </c>
      <c r="F195" s="31">
        <v>107580</v>
      </c>
      <c r="G195" s="31">
        <v>19821</v>
      </c>
      <c r="H195" s="32">
        <v>0.18424428330000001</v>
      </c>
      <c r="J195" s="49" t="s">
        <v>799</v>
      </c>
      <c r="K195" s="49" t="s">
        <v>401</v>
      </c>
      <c r="L195" s="49" t="s">
        <v>366</v>
      </c>
      <c r="M195" s="49">
        <v>107.96</v>
      </c>
      <c r="N195" s="49">
        <v>78.608000000000004</v>
      </c>
      <c r="O195" s="49">
        <v>29.352</v>
      </c>
      <c r="P195" s="49">
        <v>0.27189999999999998</v>
      </c>
    </row>
    <row r="196" spans="1:16" x14ac:dyDescent="0.3">
      <c r="A196" s="30" t="s">
        <v>401</v>
      </c>
      <c r="B196" s="31" t="s">
        <v>379</v>
      </c>
      <c r="C196" s="31" t="s">
        <v>809</v>
      </c>
      <c r="D196" s="31" t="s">
        <v>810</v>
      </c>
      <c r="E196" s="31">
        <v>69736</v>
      </c>
      <c r="F196" s="31">
        <v>88720</v>
      </c>
      <c r="G196" s="31">
        <v>18984</v>
      </c>
      <c r="H196" s="32">
        <v>0.2139765555</v>
      </c>
      <c r="J196" s="49" t="s">
        <v>801</v>
      </c>
      <c r="K196" s="49" t="s">
        <v>401</v>
      </c>
      <c r="L196" s="49" t="s">
        <v>371</v>
      </c>
      <c r="M196" s="49">
        <v>112.57</v>
      </c>
      <c r="N196" s="49">
        <v>91.863</v>
      </c>
      <c r="O196" s="49">
        <v>20.707000000000001</v>
      </c>
      <c r="P196" s="49">
        <v>0.18390000000000001</v>
      </c>
    </row>
    <row r="197" spans="1:16" x14ac:dyDescent="0.3">
      <c r="A197" s="30" t="s">
        <v>401</v>
      </c>
      <c r="B197" s="31" t="s">
        <v>381</v>
      </c>
      <c r="C197" s="31" t="s">
        <v>811</v>
      </c>
      <c r="D197" s="31" t="s">
        <v>812</v>
      </c>
      <c r="E197" s="31">
        <v>120475</v>
      </c>
      <c r="F197" s="31">
        <v>140260</v>
      </c>
      <c r="G197" s="31">
        <v>19785</v>
      </c>
      <c r="H197" s="32">
        <v>0.141059461</v>
      </c>
      <c r="J197" s="49" t="s">
        <v>803</v>
      </c>
      <c r="K197" s="49" t="s">
        <v>401</v>
      </c>
      <c r="L197" s="49" t="s">
        <v>372</v>
      </c>
      <c r="M197" s="49">
        <v>87.37</v>
      </c>
      <c r="N197" s="49">
        <v>74.932000000000002</v>
      </c>
      <c r="O197" s="49">
        <v>12.438000000000001</v>
      </c>
      <c r="P197" s="49">
        <v>0.1424</v>
      </c>
    </row>
    <row r="198" spans="1:16" x14ac:dyDescent="0.3">
      <c r="A198" s="30" t="s">
        <v>401</v>
      </c>
      <c r="B198" s="31" t="s">
        <v>382</v>
      </c>
      <c r="C198" s="31" t="s">
        <v>813</v>
      </c>
      <c r="D198" s="31" t="s">
        <v>814</v>
      </c>
      <c r="E198" s="31">
        <v>110314</v>
      </c>
      <c r="F198" s="31">
        <v>125890</v>
      </c>
      <c r="G198" s="31">
        <v>15576</v>
      </c>
      <c r="H198" s="32">
        <v>0.1237270633</v>
      </c>
      <c r="J198" s="49" t="s">
        <v>805</v>
      </c>
      <c r="K198" s="49" t="s">
        <v>401</v>
      </c>
      <c r="L198" s="49" t="s">
        <v>373</v>
      </c>
      <c r="M198" s="49">
        <v>108.21</v>
      </c>
      <c r="N198" s="49">
        <v>96.742999999999995</v>
      </c>
      <c r="O198" s="49">
        <v>11.467000000000001</v>
      </c>
      <c r="P198" s="49">
        <v>0.106</v>
      </c>
    </row>
    <row r="199" spans="1:16" x14ac:dyDescent="0.3">
      <c r="A199" s="30" t="s">
        <v>401</v>
      </c>
      <c r="B199" s="31" t="s">
        <v>384</v>
      </c>
      <c r="C199" s="31" t="s">
        <v>815</v>
      </c>
      <c r="D199" s="31" t="s">
        <v>816</v>
      </c>
      <c r="E199" s="31">
        <v>93502</v>
      </c>
      <c r="F199" s="31">
        <v>112600</v>
      </c>
      <c r="G199" s="31">
        <v>19098</v>
      </c>
      <c r="H199" s="32">
        <v>0.16960923620000001</v>
      </c>
      <c r="J199" s="49" t="s">
        <v>807</v>
      </c>
      <c r="K199" s="49" t="s">
        <v>401</v>
      </c>
      <c r="L199" s="49" t="s">
        <v>378</v>
      </c>
      <c r="M199" s="49">
        <v>107.56</v>
      </c>
      <c r="N199" s="49">
        <v>87.326999999999998</v>
      </c>
      <c r="O199" s="49">
        <v>20.233000000000001</v>
      </c>
      <c r="P199" s="49">
        <v>0.18809999999999999</v>
      </c>
    </row>
    <row r="200" spans="1:16" x14ac:dyDescent="0.3">
      <c r="A200" s="30" t="s">
        <v>401</v>
      </c>
      <c r="B200" s="31" t="s">
        <v>387</v>
      </c>
      <c r="C200" s="31" t="s">
        <v>817</v>
      </c>
      <c r="D200" s="31" t="s">
        <v>818</v>
      </c>
      <c r="E200" s="31">
        <v>102171</v>
      </c>
      <c r="F200" s="31">
        <v>136140</v>
      </c>
      <c r="G200" s="31">
        <v>33969</v>
      </c>
      <c r="H200" s="32">
        <v>0.24951520490000001</v>
      </c>
      <c r="J200" s="49" t="s">
        <v>809</v>
      </c>
      <c r="K200" s="49" t="s">
        <v>401</v>
      </c>
      <c r="L200" s="49" t="s">
        <v>379</v>
      </c>
      <c r="M200" s="49">
        <v>88.74</v>
      </c>
      <c r="N200" s="49">
        <v>69.352000000000004</v>
      </c>
      <c r="O200" s="49">
        <v>19.388000000000002</v>
      </c>
      <c r="P200" s="49">
        <v>0.2185</v>
      </c>
    </row>
    <row r="201" spans="1:16" x14ac:dyDescent="0.3">
      <c r="A201" s="30" t="s">
        <v>401</v>
      </c>
      <c r="B201" s="31" t="s">
        <v>389</v>
      </c>
      <c r="C201" s="31" t="s">
        <v>819</v>
      </c>
      <c r="D201" s="31" t="s">
        <v>820</v>
      </c>
      <c r="E201" s="31">
        <v>77263</v>
      </c>
      <c r="F201" s="31">
        <v>126110</v>
      </c>
      <c r="G201" s="31">
        <v>48847</v>
      </c>
      <c r="H201" s="32">
        <v>0.38733645230000002</v>
      </c>
      <c r="J201" s="49" t="s">
        <v>811</v>
      </c>
      <c r="K201" s="49" t="s">
        <v>401</v>
      </c>
      <c r="L201" s="49" t="s">
        <v>381</v>
      </c>
      <c r="M201" s="49">
        <v>140.26</v>
      </c>
      <c r="N201" s="49">
        <v>120.211</v>
      </c>
      <c r="O201" s="49">
        <v>20.048999999999999</v>
      </c>
      <c r="P201" s="49">
        <v>0.1429</v>
      </c>
    </row>
    <row r="202" spans="1:16" x14ac:dyDescent="0.3">
      <c r="A202" s="30" t="s">
        <v>401</v>
      </c>
      <c r="B202" s="31" t="s">
        <v>391</v>
      </c>
      <c r="C202" s="31" t="s">
        <v>821</v>
      </c>
      <c r="D202" s="31" t="s">
        <v>822</v>
      </c>
      <c r="E202" s="31">
        <v>120649</v>
      </c>
      <c r="F202" s="31">
        <v>142720</v>
      </c>
      <c r="G202" s="31">
        <v>22071</v>
      </c>
      <c r="H202" s="32">
        <v>0.15464545960000001</v>
      </c>
      <c r="J202" s="49" t="s">
        <v>813</v>
      </c>
      <c r="K202" s="49" t="s">
        <v>401</v>
      </c>
      <c r="L202" s="49" t="s">
        <v>382</v>
      </c>
      <c r="M202" s="49">
        <v>125.87</v>
      </c>
      <c r="N202" s="49">
        <v>110.065</v>
      </c>
      <c r="O202" s="49">
        <v>15.805</v>
      </c>
      <c r="P202" s="49">
        <v>0.12559999999999999</v>
      </c>
    </row>
    <row r="203" spans="1:16" x14ac:dyDescent="0.3">
      <c r="A203" s="30" t="s">
        <v>401</v>
      </c>
      <c r="B203" s="31" t="s">
        <v>392</v>
      </c>
      <c r="C203" s="31" t="s">
        <v>823</v>
      </c>
      <c r="D203" s="31" t="s">
        <v>824</v>
      </c>
      <c r="E203" s="31">
        <v>88083</v>
      </c>
      <c r="F203" s="31">
        <v>125480</v>
      </c>
      <c r="G203" s="31">
        <v>37397</v>
      </c>
      <c r="H203" s="32">
        <v>0.29803155879999998</v>
      </c>
      <c r="J203" s="49" t="s">
        <v>815</v>
      </c>
      <c r="K203" s="49" t="s">
        <v>401</v>
      </c>
      <c r="L203" s="49" t="s">
        <v>384</v>
      </c>
      <c r="M203" s="49">
        <v>112.54</v>
      </c>
      <c r="N203" s="49">
        <v>93.29</v>
      </c>
      <c r="O203" s="49">
        <v>19.25</v>
      </c>
      <c r="P203" s="49">
        <v>0.1711</v>
      </c>
    </row>
    <row r="204" spans="1:16" x14ac:dyDescent="0.3">
      <c r="A204" s="30" t="s">
        <v>402</v>
      </c>
      <c r="B204" s="31" t="s">
        <v>361</v>
      </c>
      <c r="C204" s="31" t="s">
        <v>825</v>
      </c>
      <c r="D204" s="31" t="s">
        <v>826</v>
      </c>
      <c r="E204" s="31">
        <v>66781</v>
      </c>
      <c r="F204" s="31">
        <v>74620</v>
      </c>
      <c r="G204" s="31">
        <v>7839</v>
      </c>
      <c r="H204" s="32">
        <v>0.1050522648</v>
      </c>
      <c r="J204" s="49" t="s">
        <v>817</v>
      </c>
      <c r="K204" s="49" t="s">
        <v>401</v>
      </c>
      <c r="L204" s="49" t="s">
        <v>387</v>
      </c>
      <c r="M204" s="49">
        <v>136.11000000000001</v>
      </c>
      <c r="N204" s="49">
        <v>101.81699999999999</v>
      </c>
      <c r="O204" s="49">
        <v>34.292999999999999</v>
      </c>
      <c r="P204" s="49">
        <v>0.252</v>
      </c>
    </row>
    <row r="205" spans="1:16" x14ac:dyDescent="0.3">
      <c r="A205" s="30" t="s">
        <v>402</v>
      </c>
      <c r="B205" s="31" t="s">
        <v>362</v>
      </c>
      <c r="C205" s="31" t="s">
        <v>827</v>
      </c>
      <c r="D205" s="31" t="s">
        <v>828</v>
      </c>
      <c r="E205" s="31">
        <v>129008</v>
      </c>
      <c r="F205" s="31">
        <v>148220</v>
      </c>
      <c r="G205" s="31">
        <v>19212</v>
      </c>
      <c r="H205" s="32">
        <v>0.12961813520000001</v>
      </c>
      <c r="J205" s="49" t="s">
        <v>819</v>
      </c>
      <c r="K205" s="49" t="s">
        <v>401</v>
      </c>
      <c r="L205" s="49" t="s">
        <v>389</v>
      </c>
      <c r="M205" s="49">
        <v>126.1</v>
      </c>
      <c r="N205" s="49">
        <v>76.887</v>
      </c>
      <c r="O205" s="49">
        <v>49.213000000000001</v>
      </c>
      <c r="P205" s="49">
        <v>0.39029999999999998</v>
      </c>
    </row>
    <row r="206" spans="1:16" x14ac:dyDescent="0.3">
      <c r="A206" s="30" t="s">
        <v>402</v>
      </c>
      <c r="B206" s="31" t="s">
        <v>363</v>
      </c>
      <c r="C206" s="31" t="s">
        <v>829</v>
      </c>
      <c r="D206" s="31" t="s">
        <v>830</v>
      </c>
      <c r="E206" s="31">
        <v>90401</v>
      </c>
      <c r="F206" s="31">
        <v>97890</v>
      </c>
      <c r="G206" s="31">
        <v>7489</v>
      </c>
      <c r="H206" s="32">
        <v>7.6504239500000001E-2</v>
      </c>
      <c r="J206" s="49" t="s">
        <v>821</v>
      </c>
      <c r="K206" s="49" t="s">
        <v>401</v>
      </c>
      <c r="L206" s="49" t="s">
        <v>391</v>
      </c>
      <c r="M206" s="49">
        <v>142.69</v>
      </c>
      <c r="N206" s="49">
        <v>120.386</v>
      </c>
      <c r="O206" s="49">
        <v>22.303999999999998</v>
      </c>
      <c r="P206" s="49">
        <v>0.15629999999999999</v>
      </c>
    </row>
    <row r="207" spans="1:16" x14ac:dyDescent="0.3">
      <c r="A207" s="30" t="s">
        <v>402</v>
      </c>
      <c r="B207" s="31" t="s">
        <v>364</v>
      </c>
      <c r="C207" s="31" t="s">
        <v>831</v>
      </c>
      <c r="D207" s="31" t="s">
        <v>832</v>
      </c>
      <c r="E207" s="31">
        <v>103443</v>
      </c>
      <c r="F207" s="31">
        <v>119970</v>
      </c>
      <c r="G207" s="31">
        <v>16527</v>
      </c>
      <c r="H207" s="32">
        <v>0.1377594399</v>
      </c>
      <c r="J207" s="49" t="s">
        <v>823</v>
      </c>
      <c r="K207" s="49" t="s">
        <v>401</v>
      </c>
      <c r="L207" s="49" t="s">
        <v>392</v>
      </c>
      <c r="M207" s="49">
        <v>125.46</v>
      </c>
      <c r="N207" s="49">
        <v>86.988</v>
      </c>
      <c r="O207" s="49">
        <v>38.472000000000001</v>
      </c>
      <c r="P207" s="49">
        <v>0.30659999999999998</v>
      </c>
    </row>
    <row r="208" spans="1:16" x14ac:dyDescent="0.3">
      <c r="A208" s="30" t="s">
        <v>402</v>
      </c>
      <c r="B208" s="31" t="s">
        <v>365</v>
      </c>
      <c r="C208" s="31" t="s">
        <v>833</v>
      </c>
      <c r="D208" s="31" t="s">
        <v>834</v>
      </c>
      <c r="E208" s="31">
        <v>131096</v>
      </c>
      <c r="F208" s="31">
        <v>139460</v>
      </c>
      <c r="G208" s="31">
        <v>8364</v>
      </c>
      <c r="H208" s="32">
        <v>5.99741861E-2</v>
      </c>
      <c r="J208" s="49" t="s">
        <v>825</v>
      </c>
      <c r="K208" s="49" t="s">
        <v>402</v>
      </c>
      <c r="L208" s="49" t="s">
        <v>361</v>
      </c>
      <c r="M208" s="49">
        <v>74.62</v>
      </c>
      <c r="N208" s="49">
        <v>66.634</v>
      </c>
      <c r="O208" s="49">
        <v>7.9859999999999998</v>
      </c>
      <c r="P208" s="49">
        <v>0.107</v>
      </c>
    </row>
    <row r="209" spans="1:16" x14ac:dyDescent="0.3">
      <c r="A209" s="30" t="s">
        <v>402</v>
      </c>
      <c r="B209" s="31" t="s">
        <v>367</v>
      </c>
      <c r="C209" s="31" t="s">
        <v>835</v>
      </c>
      <c r="D209" s="31" t="s">
        <v>836</v>
      </c>
      <c r="E209" s="31">
        <v>140635</v>
      </c>
      <c r="F209" s="31">
        <v>154380</v>
      </c>
      <c r="G209" s="31">
        <v>13745</v>
      </c>
      <c r="H209" s="32">
        <v>8.9033553599999996E-2</v>
      </c>
      <c r="J209" s="49" t="s">
        <v>827</v>
      </c>
      <c r="K209" s="49" t="s">
        <v>402</v>
      </c>
      <c r="L209" s="49" t="s">
        <v>362</v>
      </c>
      <c r="M209" s="49">
        <v>148.24</v>
      </c>
      <c r="N209" s="49">
        <v>128.73699999999999</v>
      </c>
      <c r="O209" s="49">
        <v>19.503</v>
      </c>
      <c r="P209" s="49">
        <v>0.13159999999999999</v>
      </c>
    </row>
    <row r="210" spans="1:16" x14ac:dyDescent="0.3">
      <c r="A210" s="30" t="s">
        <v>402</v>
      </c>
      <c r="B210" s="31" t="s">
        <v>368</v>
      </c>
      <c r="C210" s="31" t="s">
        <v>837</v>
      </c>
      <c r="D210" s="31" t="s">
        <v>838</v>
      </c>
      <c r="E210" s="31">
        <v>119150</v>
      </c>
      <c r="F210" s="31">
        <v>134110</v>
      </c>
      <c r="G210" s="31">
        <v>14960</v>
      </c>
      <c r="H210" s="32">
        <v>0.11155022000000001</v>
      </c>
      <c r="J210" s="49" t="s">
        <v>829</v>
      </c>
      <c r="K210" s="49" t="s">
        <v>402</v>
      </c>
      <c r="L210" s="49" t="s">
        <v>363</v>
      </c>
      <c r="M210" s="49">
        <v>97.88</v>
      </c>
      <c r="N210" s="49">
        <v>90.2</v>
      </c>
      <c r="O210" s="49">
        <v>7.68</v>
      </c>
      <c r="P210" s="49">
        <v>7.85E-2</v>
      </c>
    </row>
    <row r="211" spans="1:16" x14ac:dyDescent="0.3">
      <c r="A211" s="30" t="s">
        <v>402</v>
      </c>
      <c r="B211" s="31" t="s">
        <v>369</v>
      </c>
      <c r="C211" s="31" t="s">
        <v>839</v>
      </c>
      <c r="D211" s="31" t="s">
        <v>840</v>
      </c>
      <c r="E211" s="31">
        <v>108914</v>
      </c>
      <c r="F211" s="31">
        <v>123970</v>
      </c>
      <c r="G211" s="31">
        <v>15056</v>
      </c>
      <c r="H211" s="32">
        <v>0.1214487376</v>
      </c>
      <c r="J211" s="49" t="s">
        <v>831</v>
      </c>
      <c r="K211" s="49" t="s">
        <v>402</v>
      </c>
      <c r="L211" s="49" t="s">
        <v>364</v>
      </c>
      <c r="M211" s="49">
        <v>119.96</v>
      </c>
      <c r="N211" s="49">
        <v>103.11499999999999</v>
      </c>
      <c r="O211" s="49">
        <v>16.844999999999999</v>
      </c>
      <c r="P211" s="49">
        <v>0.1404</v>
      </c>
    </row>
    <row r="212" spans="1:16" x14ac:dyDescent="0.3">
      <c r="A212" s="30" t="s">
        <v>402</v>
      </c>
      <c r="B212" s="31" t="s">
        <v>370</v>
      </c>
      <c r="C212" s="31" t="s">
        <v>841</v>
      </c>
      <c r="D212" s="31" t="s">
        <v>842</v>
      </c>
      <c r="E212" s="31">
        <v>93312</v>
      </c>
      <c r="F212" s="31">
        <v>113830</v>
      </c>
      <c r="G212" s="31">
        <v>20518</v>
      </c>
      <c r="H212" s="32">
        <v>0.18025125189999999</v>
      </c>
      <c r="J212" s="49" t="s">
        <v>833</v>
      </c>
      <c r="K212" s="49" t="s">
        <v>402</v>
      </c>
      <c r="L212" s="49" t="s">
        <v>365</v>
      </c>
      <c r="M212" s="49">
        <v>139.4</v>
      </c>
      <c r="N212" s="49">
        <v>130.89599999999999</v>
      </c>
      <c r="O212" s="49">
        <v>8.5039999999999996</v>
      </c>
      <c r="P212" s="49">
        <v>6.0999999999999999E-2</v>
      </c>
    </row>
    <row r="213" spans="1:16" x14ac:dyDescent="0.3">
      <c r="A213" s="30" t="s">
        <v>402</v>
      </c>
      <c r="B213" s="31" t="s">
        <v>374</v>
      </c>
      <c r="C213" s="31" t="s">
        <v>843</v>
      </c>
      <c r="D213" s="31" t="s">
        <v>844</v>
      </c>
      <c r="E213" s="31">
        <v>83839</v>
      </c>
      <c r="F213" s="31">
        <v>90540</v>
      </c>
      <c r="G213" s="31">
        <v>6701</v>
      </c>
      <c r="H213" s="32">
        <v>7.4011486599999995E-2</v>
      </c>
      <c r="J213" s="49" t="s">
        <v>835</v>
      </c>
      <c r="K213" s="49" t="s">
        <v>402</v>
      </c>
      <c r="L213" s="49" t="s">
        <v>367</v>
      </c>
      <c r="M213" s="49">
        <v>154.34</v>
      </c>
      <c r="N213" s="49">
        <v>140.214</v>
      </c>
      <c r="O213" s="49">
        <v>14.125999999999999</v>
      </c>
      <c r="P213" s="49">
        <v>9.1499999999999998E-2</v>
      </c>
    </row>
    <row r="214" spans="1:16" x14ac:dyDescent="0.3">
      <c r="A214" s="30" t="s">
        <v>402</v>
      </c>
      <c r="B214" s="31" t="s">
        <v>375</v>
      </c>
      <c r="C214" s="31" t="s">
        <v>845</v>
      </c>
      <c r="D214" s="31" t="s">
        <v>846</v>
      </c>
      <c r="E214" s="31">
        <v>97557</v>
      </c>
      <c r="F214" s="31">
        <v>104630</v>
      </c>
      <c r="G214" s="31">
        <v>7073</v>
      </c>
      <c r="H214" s="32">
        <v>6.7600114700000005E-2</v>
      </c>
      <c r="J214" s="49" t="s">
        <v>837</v>
      </c>
      <c r="K214" s="49" t="s">
        <v>402</v>
      </c>
      <c r="L214" s="49" t="s">
        <v>368</v>
      </c>
      <c r="M214" s="49">
        <v>134.09</v>
      </c>
      <c r="N214" s="49">
        <v>118.777</v>
      </c>
      <c r="O214" s="49">
        <v>15.313000000000001</v>
      </c>
      <c r="P214" s="49">
        <v>0.1142</v>
      </c>
    </row>
    <row r="215" spans="1:16" x14ac:dyDescent="0.3">
      <c r="A215" s="30" t="s">
        <v>402</v>
      </c>
      <c r="B215" s="31" t="s">
        <v>376</v>
      </c>
      <c r="C215" s="31" t="s">
        <v>847</v>
      </c>
      <c r="D215" s="31" t="s">
        <v>848</v>
      </c>
      <c r="E215" s="31">
        <v>99079</v>
      </c>
      <c r="F215" s="31">
        <v>110450</v>
      </c>
      <c r="G215" s="31">
        <v>11371</v>
      </c>
      <c r="H215" s="32">
        <v>0.10295156179999999</v>
      </c>
      <c r="J215" s="49" t="s">
        <v>839</v>
      </c>
      <c r="K215" s="49" t="s">
        <v>402</v>
      </c>
      <c r="L215" s="49" t="s">
        <v>369</v>
      </c>
      <c r="M215" s="49">
        <v>123.97</v>
      </c>
      <c r="N215" s="49">
        <v>108.661</v>
      </c>
      <c r="O215" s="49">
        <v>15.308999999999999</v>
      </c>
      <c r="P215" s="49">
        <v>0.1235</v>
      </c>
    </row>
    <row r="216" spans="1:16" x14ac:dyDescent="0.3">
      <c r="A216" s="30" t="s">
        <v>402</v>
      </c>
      <c r="B216" s="31" t="s">
        <v>377</v>
      </c>
      <c r="C216" s="31" t="s">
        <v>849</v>
      </c>
      <c r="D216" s="31" t="s">
        <v>850</v>
      </c>
      <c r="E216" s="31">
        <v>84793</v>
      </c>
      <c r="F216" s="31">
        <v>101610</v>
      </c>
      <c r="G216" s="31">
        <v>16817</v>
      </c>
      <c r="H216" s="32">
        <v>0.16550536360000001</v>
      </c>
      <c r="J216" s="49" t="s">
        <v>841</v>
      </c>
      <c r="K216" s="49" t="s">
        <v>402</v>
      </c>
      <c r="L216" s="49" t="s">
        <v>370</v>
      </c>
      <c r="M216" s="49">
        <v>113.82</v>
      </c>
      <c r="N216" s="49">
        <v>93.126999999999995</v>
      </c>
      <c r="O216" s="49">
        <v>20.693000000000001</v>
      </c>
      <c r="P216" s="49">
        <v>0.18179999999999999</v>
      </c>
    </row>
    <row r="217" spans="1:16" x14ac:dyDescent="0.3">
      <c r="A217" s="30" t="s">
        <v>402</v>
      </c>
      <c r="B217" s="31" t="s">
        <v>380</v>
      </c>
      <c r="C217" s="31" t="s">
        <v>851</v>
      </c>
      <c r="D217" s="31" t="s">
        <v>852</v>
      </c>
      <c r="E217" s="31">
        <v>60548</v>
      </c>
      <c r="F217" s="31">
        <v>66710</v>
      </c>
      <c r="G217" s="31">
        <v>6162</v>
      </c>
      <c r="H217" s="32">
        <v>9.2369959500000001E-2</v>
      </c>
      <c r="J217" s="49" t="s">
        <v>843</v>
      </c>
      <c r="K217" s="49" t="s">
        <v>402</v>
      </c>
      <c r="L217" s="49" t="s">
        <v>374</v>
      </c>
      <c r="M217" s="49">
        <v>90.53</v>
      </c>
      <c r="N217" s="49">
        <v>83.691999999999993</v>
      </c>
      <c r="O217" s="49">
        <v>6.8380000000000001</v>
      </c>
      <c r="P217" s="49">
        <v>7.5499999999999998E-2</v>
      </c>
    </row>
    <row r="218" spans="1:16" x14ac:dyDescent="0.3">
      <c r="A218" s="30" t="s">
        <v>402</v>
      </c>
      <c r="B218" s="31" t="s">
        <v>383</v>
      </c>
      <c r="C218" s="31" t="s">
        <v>853</v>
      </c>
      <c r="D218" s="31" t="s">
        <v>854</v>
      </c>
      <c r="E218" s="31">
        <v>77035</v>
      </c>
      <c r="F218" s="31">
        <v>83920</v>
      </c>
      <c r="G218" s="31">
        <v>6885</v>
      </c>
      <c r="H218" s="32">
        <v>8.2042421399999996E-2</v>
      </c>
      <c r="J218" s="49" t="s">
        <v>845</v>
      </c>
      <c r="K218" s="49" t="s">
        <v>402</v>
      </c>
      <c r="L218" s="49" t="s">
        <v>375</v>
      </c>
      <c r="M218" s="49">
        <v>104.57</v>
      </c>
      <c r="N218" s="49">
        <v>97.408000000000001</v>
      </c>
      <c r="O218" s="49">
        <v>7.1619999999999999</v>
      </c>
      <c r="P218" s="49">
        <v>6.8500000000000005E-2</v>
      </c>
    </row>
    <row r="219" spans="1:16" x14ac:dyDescent="0.3">
      <c r="A219" s="30" t="s">
        <v>402</v>
      </c>
      <c r="B219" s="31" t="s">
        <v>385</v>
      </c>
      <c r="C219" s="31" t="s">
        <v>855</v>
      </c>
      <c r="D219" s="31" t="s">
        <v>856</v>
      </c>
      <c r="E219" s="31">
        <v>94959</v>
      </c>
      <c r="F219" s="31">
        <v>103130</v>
      </c>
      <c r="G219" s="31">
        <v>8171</v>
      </c>
      <c r="H219" s="32">
        <v>7.9230097900000004E-2</v>
      </c>
      <c r="J219" s="49" t="s">
        <v>847</v>
      </c>
      <c r="K219" s="49" t="s">
        <v>402</v>
      </c>
      <c r="L219" s="49" t="s">
        <v>376</v>
      </c>
      <c r="M219" s="49">
        <v>110.42</v>
      </c>
      <c r="N219" s="49">
        <v>98.822000000000003</v>
      </c>
      <c r="O219" s="49">
        <v>11.598000000000001</v>
      </c>
      <c r="P219" s="49">
        <v>0.105</v>
      </c>
    </row>
    <row r="220" spans="1:16" x14ac:dyDescent="0.3">
      <c r="A220" s="30" t="s">
        <v>402</v>
      </c>
      <c r="B220" s="31" t="s">
        <v>386</v>
      </c>
      <c r="C220" s="31" t="s">
        <v>857</v>
      </c>
      <c r="D220" s="31" t="s">
        <v>858</v>
      </c>
      <c r="E220" s="31">
        <v>78361</v>
      </c>
      <c r="F220" s="31">
        <v>84130</v>
      </c>
      <c r="G220" s="31">
        <v>5769</v>
      </c>
      <c r="H220" s="32">
        <v>6.85724474E-2</v>
      </c>
      <c r="J220" s="49" t="s">
        <v>849</v>
      </c>
      <c r="K220" s="49" t="s">
        <v>402</v>
      </c>
      <c r="L220" s="49" t="s">
        <v>377</v>
      </c>
      <c r="M220" s="49">
        <v>101.61</v>
      </c>
      <c r="N220" s="49">
        <v>84.543000000000006</v>
      </c>
      <c r="O220" s="49">
        <v>17.067</v>
      </c>
      <c r="P220" s="49">
        <v>0.16800000000000001</v>
      </c>
    </row>
    <row r="221" spans="1:16" x14ac:dyDescent="0.3">
      <c r="A221" s="30" t="s">
        <v>402</v>
      </c>
      <c r="B221" s="31" t="s">
        <v>388</v>
      </c>
      <c r="C221" s="31" t="s">
        <v>859</v>
      </c>
      <c r="D221" s="31" t="s">
        <v>860</v>
      </c>
      <c r="E221" s="31">
        <v>72354</v>
      </c>
      <c r="F221" s="31">
        <v>82490</v>
      </c>
      <c r="G221" s="31">
        <v>10136</v>
      </c>
      <c r="H221" s="32">
        <v>0.12287550010000001</v>
      </c>
      <c r="J221" s="49" t="s">
        <v>851</v>
      </c>
      <c r="K221" s="49" t="s">
        <v>402</v>
      </c>
      <c r="L221" s="49" t="s">
        <v>380</v>
      </c>
      <c r="M221" s="49">
        <v>66.709999999999994</v>
      </c>
      <c r="N221" s="49">
        <v>60.404000000000003</v>
      </c>
      <c r="O221" s="49">
        <v>6.306</v>
      </c>
      <c r="P221" s="49">
        <v>9.4500000000000001E-2</v>
      </c>
    </row>
    <row r="222" spans="1:16" x14ac:dyDescent="0.3">
      <c r="A222" s="30" t="s">
        <v>402</v>
      </c>
      <c r="B222" s="31" t="s">
        <v>390</v>
      </c>
      <c r="C222" s="31" t="s">
        <v>861</v>
      </c>
      <c r="D222" s="31" t="s">
        <v>862</v>
      </c>
      <c r="E222" s="31">
        <v>93730</v>
      </c>
      <c r="F222" s="31">
        <v>103240</v>
      </c>
      <c r="G222" s="31">
        <v>9510</v>
      </c>
      <c r="H222" s="32">
        <v>9.2115459100000005E-2</v>
      </c>
      <c r="J222" s="49" t="s">
        <v>853</v>
      </c>
      <c r="K222" s="49" t="s">
        <v>402</v>
      </c>
      <c r="L222" s="49" t="s">
        <v>383</v>
      </c>
      <c r="M222" s="49">
        <v>83.92</v>
      </c>
      <c r="N222" s="49">
        <v>76.852000000000004</v>
      </c>
      <c r="O222" s="49">
        <v>7.0679999999999996</v>
      </c>
      <c r="P222" s="49">
        <v>8.4199999999999997E-2</v>
      </c>
    </row>
    <row r="223" spans="1:16" x14ac:dyDescent="0.3">
      <c r="A223" s="30" t="s">
        <v>863</v>
      </c>
      <c r="B223" s="31" t="s">
        <v>171</v>
      </c>
      <c r="C223" s="31" t="s">
        <v>864</v>
      </c>
      <c r="D223" s="31" t="s">
        <v>865</v>
      </c>
      <c r="E223" s="31">
        <v>106667</v>
      </c>
      <c r="F223" s="31">
        <v>114060</v>
      </c>
      <c r="G223" s="31">
        <v>7393</v>
      </c>
      <c r="H223" s="32">
        <v>6.4816763099999994E-2</v>
      </c>
      <c r="J223" s="49" t="s">
        <v>855</v>
      </c>
      <c r="K223" s="49" t="s">
        <v>402</v>
      </c>
      <c r="L223" s="49" t="s">
        <v>385</v>
      </c>
      <c r="M223" s="49">
        <v>103.11</v>
      </c>
      <c r="N223" s="49">
        <v>94.841999999999999</v>
      </c>
      <c r="O223" s="49">
        <v>8.2680000000000007</v>
      </c>
      <c r="P223" s="49">
        <v>8.0199999999999994E-2</v>
      </c>
    </row>
    <row r="224" spans="1:16" x14ac:dyDescent="0.3">
      <c r="A224" s="30" t="s">
        <v>863</v>
      </c>
      <c r="B224" s="31" t="s">
        <v>172</v>
      </c>
      <c r="C224" s="31" t="s">
        <v>866</v>
      </c>
      <c r="D224" s="31" t="s">
        <v>867</v>
      </c>
      <c r="E224" s="31">
        <v>43793</v>
      </c>
      <c r="F224" s="31">
        <v>48920</v>
      </c>
      <c r="G224" s="31">
        <v>5127</v>
      </c>
      <c r="H224" s="32">
        <v>0.1048037612</v>
      </c>
      <c r="J224" s="49" t="s">
        <v>857</v>
      </c>
      <c r="K224" s="49" t="s">
        <v>402</v>
      </c>
      <c r="L224" s="49" t="s">
        <v>386</v>
      </c>
      <c r="M224" s="49">
        <v>84.13</v>
      </c>
      <c r="N224" s="49">
        <v>78.183999999999997</v>
      </c>
      <c r="O224" s="49">
        <v>5.9459999999999997</v>
      </c>
      <c r="P224" s="49">
        <v>7.0699999999999999E-2</v>
      </c>
    </row>
    <row r="225" spans="1:16" x14ac:dyDescent="0.3">
      <c r="A225" s="30" t="s">
        <v>863</v>
      </c>
      <c r="B225" s="31" t="s">
        <v>173</v>
      </c>
      <c r="C225" s="31" t="s">
        <v>868</v>
      </c>
      <c r="D225" s="31" t="s">
        <v>869</v>
      </c>
      <c r="E225" s="31">
        <v>46392</v>
      </c>
      <c r="F225" s="31">
        <v>67530</v>
      </c>
      <c r="G225" s="31">
        <v>21138</v>
      </c>
      <c r="H225" s="32">
        <v>0.31301643709999999</v>
      </c>
      <c r="J225" s="49" t="s">
        <v>859</v>
      </c>
      <c r="K225" s="49" t="s">
        <v>402</v>
      </c>
      <c r="L225" s="49" t="s">
        <v>388</v>
      </c>
      <c r="M225" s="49">
        <v>82.48</v>
      </c>
      <c r="N225" s="49">
        <v>72.221000000000004</v>
      </c>
      <c r="O225" s="49">
        <v>10.259</v>
      </c>
      <c r="P225" s="49">
        <v>0.1244</v>
      </c>
    </row>
    <row r="226" spans="1:16" x14ac:dyDescent="0.3">
      <c r="A226" s="30" t="s">
        <v>863</v>
      </c>
      <c r="B226" s="31" t="s">
        <v>174</v>
      </c>
      <c r="C226" s="31" t="s">
        <v>870</v>
      </c>
      <c r="D226" s="31" t="s">
        <v>871</v>
      </c>
      <c r="E226" s="31">
        <v>58550</v>
      </c>
      <c r="F226" s="31">
        <v>70600</v>
      </c>
      <c r="G226" s="31">
        <v>12050</v>
      </c>
      <c r="H226" s="32">
        <v>0.17067988670000001</v>
      </c>
      <c r="J226" s="49" t="s">
        <v>861</v>
      </c>
      <c r="K226" s="49" t="s">
        <v>402</v>
      </c>
      <c r="L226" s="49" t="s">
        <v>390</v>
      </c>
      <c r="M226" s="49">
        <v>103.22</v>
      </c>
      <c r="N226" s="49">
        <v>93.543000000000006</v>
      </c>
      <c r="O226" s="49">
        <v>9.6769999999999996</v>
      </c>
      <c r="P226" s="49">
        <v>9.3799999999999994E-2</v>
      </c>
    </row>
    <row r="227" spans="1:16" x14ac:dyDescent="0.3">
      <c r="A227" s="30" t="s">
        <v>863</v>
      </c>
      <c r="B227" s="31" t="s">
        <v>175</v>
      </c>
      <c r="C227" s="31" t="s">
        <v>872</v>
      </c>
      <c r="D227" s="31" t="s">
        <v>873</v>
      </c>
      <c r="E227" s="31">
        <v>45936</v>
      </c>
      <c r="F227" s="31">
        <v>53110</v>
      </c>
      <c r="G227" s="31">
        <v>7174</v>
      </c>
      <c r="H227" s="32">
        <v>0.13507813969999999</v>
      </c>
      <c r="J227" s="49" t="s">
        <v>864</v>
      </c>
      <c r="K227" s="49" t="s">
        <v>863</v>
      </c>
      <c r="L227" s="49" t="s">
        <v>171</v>
      </c>
      <c r="M227" s="49">
        <v>114.05</v>
      </c>
      <c r="N227" s="49">
        <v>106.474</v>
      </c>
      <c r="O227" s="49">
        <v>7.5759999999999996</v>
      </c>
      <c r="P227" s="49">
        <v>6.6400000000000001E-2</v>
      </c>
    </row>
    <row r="228" spans="1:16" x14ac:dyDescent="0.3">
      <c r="A228" s="30" t="s">
        <v>863</v>
      </c>
      <c r="B228" s="31" t="s">
        <v>176</v>
      </c>
      <c r="C228" s="31" t="s">
        <v>874</v>
      </c>
      <c r="D228" s="31" t="s">
        <v>875</v>
      </c>
      <c r="E228" s="31">
        <v>55465</v>
      </c>
      <c r="F228" s="31">
        <v>63800</v>
      </c>
      <c r="G228" s="31">
        <v>8335</v>
      </c>
      <c r="H228" s="32">
        <v>0.1306426332</v>
      </c>
      <c r="J228" s="49" t="s">
        <v>866</v>
      </c>
      <c r="K228" s="49" t="s">
        <v>863</v>
      </c>
      <c r="L228" s="49" t="s">
        <v>172</v>
      </c>
      <c r="M228" s="49">
        <v>48.92</v>
      </c>
      <c r="N228" s="49">
        <v>43.695</v>
      </c>
      <c r="O228" s="49">
        <v>5.2249999999999996</v>
      </c>
      <c r="P228" s="49">
        <v>0.10680000000000001</v>
      </c>
    </row>
    <row r="229" spans="1:16" x14ac:dyDescent="0.3">
      <c r="A229" s="30" t="s">
        <v>863</v>
      </c>
      <c r="B229" s="31" t="s">
        <v>177</v>
      </c>
      <c r="C229" s="31" t="s">
        <v>876</v>
      </c>
      <c r="D229" s="31" t="s">
        <v>877</v>
      </c>
      <c r="E229" s="31">
        <v>62051</v>
      </c>
      <c r="F229" s="31">
        <v>65800</v>
      </c>
      <c r="G229" s="31">
        <v>3749</v>
      </c>
      <c r="H229" s="32">
        <v>5.6975683899999997E-2</v>
      </c>
      <c r="J229" s="49" t="s">
        <v>868</v>
      </c>
      <c r="K229" s="49" t="s">
        <v>863</v>
      </c>
      <c r="L229" s="49" t="s">
        <v>173</v>
      </c>
      <c r="M229" s="49">
        <v>67.5</v>
      </c>
      <c r="N229" s="49">
        <v>46.252000000000002</v>
      </c>
      <c r="O229" s="49">
        <v>21.248000000000001</v>
      </c>
      <c r="P229" s="49">
        <v>0.31480000000000002</v>
      </c>
    </row>
    <row r="230" spans="1:16" x14ac:dyDescent="0.3">
      <c r="A230" s="30" t="s">
        <v>863</v>
      </c>
      <c r="B230" s="31" t="s">
        <v>178</v>
      </c>
      <c r="C230" s="31" t="s">
        <v>878</v>
      </c>
      <c r="D230" s="31" t="s">
        <v>879</v>
      </c>
      <c r="E230" s="31">
        <v>101890</v>
      </c>
      <c r="F230" s="31">
        <v>109730</v>
      </c>
      <c r="G230" s="31">
        <v>7840</v>
      </c>
      <c r="H230" s="32">
        <v>7.1448099900000006E-2</v>
      </c>
      <c r="J230" s="49" t="s">
        <v>870</v>
      </c>
      <c r="K230" s="49" t="s">
        <v>863</v>
      </c>
      <c r="L230" s="49" t="s">
        <v>174</v>
      </c>
      <c r="M230" s="49">
        <v>70.59</v>
      </c>
      <c r="N230" s="49">
        <v>58.362000000000002</v>
      </c>
      <c r="O230" s="49">
        <v>12.228</v>
      </c>
      <c r="P230" s="49">
        <v>0.17319999999999999</v>
      </c>
    </row>
    <row r="231" spans="1:16" x14ac:dyDescent="0.3">
      <c r="A231" s="30" t="s">
        <v>863</v>
      </c>
      <c r="B231" s="31" t="s">
        <v>179</v>
      </c>
      <c r="C231" s="31" t="s">
        <v>880</v>
      </c>
      <c r="D231" s="31" t="s">
        <v>881</v>
      </c>
      <c r="E231" s="31">
        <v>110374</v>
      </c>
      <c r="F231" s="31">
        <v>129340</v>
      </c>
      <c r="G231" s="31">
        <v>18966</v>
      </c>
      <c r="H231" s="32">
        <v>0.1466367713</v>
      </c>
      <c r="J231" s="49" t="s">
        <v>872</v>
      </c>
      <c r="K231" s="49" t="s">
        <v>863</v>
      </c>
      <c r="L231" s="49" t="s">
        <v>175</v>
      </c>
      <c r="M231" s="49">
        <v>53.11</v>
      </c>
      <c r="N231" s="49">
        <v>45.734999999999999</v>
      </c>
      <c r="O231" s="49">
        <v>7.375</v>
      </c>
      <c r="P231" s="49">
        <v>0.1389</v>
      </c>
    </row>
    <row r="232" spans="1:16" x14ac:dyDescent="0.3">
      <c r="A232" s="30" t="s">
        <v>863</v>
      </c>
      <c r="B232" s="31" t="s">
        <v>180</v>
      </c>
      <c r="C232" s="31" t="s">
        <v>882</v>
      </c>
      <c r="D232" s="31" t="s">
        <v>883</v>
      </c>
      <c r="E232" s="31">
        <v>79616</v>
      </c>
      <c r="F232" s="31">
        <v>90670</v>
      </c>
      <c r="G232" s="31">
        <v>11054</v>
      </c>
      <c r="H232" s="32">
        <v>0.12191463549999999</v>
      </c>
      <c r="J232" s="49" t="s">
        <v>874</v>
      </c>
      <c r="K232" s="49" t="s">
        <v>863</v>
      </c>
      <c r="L232" s="49" t="s">
        <v>176</v>
      </c>
      <c r="M232" s="49">
        <v>63.79</v>
      </c>
      <c r="N232" s="49">
        <v>55.311</v>
      </c>
      <c r="O232" s="49">
        <v>8.4789999999999992</v>
      </c>
      <c r="P232" s="49">
        <v>0.13289999999999999</v>
      </c>
    </row>
    <row r="233" spans="1:16" x14ac:dyDescent="0.3">
      <c r="A233" s="30" t="s">
        <v>863</v>
      </c>
      <c r="B233" s="31" t="s">
        <v>181</v>
      </c>
      <c r="C233" s="31" t="s">
        <v>884</v>
      </c>
      <c r="D233" s="31" t="s">
        <v>885</v>
      </c>
      <c r="E233" s="31">
        <v>81653</v>
      </c>
      <c r="F233" s="31">
        <v>106630</v>
      </c>
      <c r="G233" s="31">
        <v>24977</v>
      </c>
      <c r="H233" s="32">
        <v>0.234239895</v>
      </c>
      <c r="J233" s="49" t="s">
        <v>876</v>
      </c>
      <c r="K233" s="49" t="s">
        <v>863</v>
      </c>
      <c r="L233" s="49" t="s">
        <v>177</v>
      </c>
      <c r="M233" s="49">
        <v>65.790000000000006</v>
      </c>
      <c r="N233" s="49">
        <v>61.954999999999998</v>
      </c>
      <c r="O233" s="49">
        <v>3.835</v>
      </c>
      <c r="P233" s="49">
        <v>5.8299999999999998E-2</v>
      </c>
    </row>
    <row r="234" spans="1:16" x14ac:dyDescent="0.3">
      <c r="A234" s="30" t="s">
        <v>863</v>
      </c>
      <c r="B234" s="31" t="s">
        <v>53</v>
      </c>
      <c r="C234" s="31" t="s">
        <v>886</v>
      </c>
      <c r="D234" s="31" t="s">
        <v>887</v>
      </c>
      <c r="E234" s="31">
        <v>57887</v>
      </c>
      <c r="F234" s="31">
        <v>70700</v>
      </c>
      <c r="G234" s="31">
        <v>12813</v>
      </c>
      <c r="H234" s="32">
        <v>0.18123055160000001</v>
      </c>
      <c r="J234" s="49" t="s">
        <v>878</v>
      </c>
      <c r="K234" s="49" t="s">
        <v>863</v>
      </c>
      <c r="L234" s="49" t="s">
        <v>178</v>
      </c>
      <c r="M234" s="49">
        <v>109.7</v>
      </c>
      <c r="N234" s="49">
        <v>101.6</v>
      </c>
      <c r="O234" s="49">
        <v>8.1</v>
      </c>
      <c r="P234" s="49">
        <v>7.3800000000000004E-2</v>
      </c>
    </row>
    <row r="235" spans="1:16" x14ac:dyDescent="0.3">
      <c r="A235" s="30" t="s">
        <v>863</v>
      </c>
      <c r="B235" s="31" t="s">
        <v>120</v>
      </c>
      <c r="C235" s="31" t="s">
        <v>888</v>
      </c>
      <c r="D235" s="31" t="s">
        <v>889</v>
      </c>
      <c r="E235" s="31">
        <v>186213</v>
      </c>
      <c r="F235" s="31">
        <v>218900</v>
      </c>
      <c r="G235" s="31">
        <v>32687</v>
      </c>
      <c r="H235" s="32">
        <v>0.1493238922</v>
      </c>
      <c r="J235" s="49" t="s">
        <v>880</v>
      </c>
      <c r="K235" s="49" t="s">
        <v>863</v>
      </c>
      <c r="L235" s="49" t="s">
        <v>179</v>
      </c>
      <c r="M235" s="49">
        <v>129.33000000000001</v>
      </c>
      <c r="N235" s="49">
        <v>110.133</v>
      </c>
      <c r="O235" s="49">
        <v>19.196999999999999</v>
      </c>
      <c r="P235" s="49">
        <v>0.1484</v>
      </c>
    </row>
    <row r="236" spans="1:16" x14ac:dyDescent="0.3">
      <c r="A236" s="30" t="s">
        <v>863</v>
      </c>
      <c r="B236" s="31" t="s">
        <v>210</v>
      </c>
      <c r="C236" s="31" t="s">
        <v>890</v>
      </c>
      <c r="D236" s="31" t="s">
        <v>891</v>
      </c>
      <c r="E236" s="31">
        <v>41277</v>
      </c>
      <c r="F236" s="31">
        <v>48590</v>
      </c>
      <c r="G236" s="31">
        <v>7313</v>
      </c>
      <c r="H236" s="32">
        <v>0.15050421899999999</v>
      </c>
      <c r="J236" s="49" t="s">
        <v>882</v>
      </c>
      <c r="K236" s="49" t="s">
        <v>863</v>
      </c>
      <c r="L236" s="49" t="s">
        <v>180</v>
      </c>
      <c r="M236" s="49">
        <v>90.67</v>
      </c>
      <c r="N236" s="49">
        <v>79.388000000000005</v>
      </c>
      <c r="O236" s="49">
        <v>11.282</v>
      </c>
      <c r="P236" s="49">
        <v>0.1244</v>
      </c>
    </row>
    <row r="237" spans="1:16" x14ac:dyDescent="0.3">
      <c r="A237" s="30" t="s">
        <v>863</v>
      </c>
      <c r="B237" s="31" t="s">
        <v>211</v>
      </c>
      <c r="C237" s="31" t="s">
        <v>892</v>
      </c>
      <c r="D237" s="31" t="s">
        <v>893</v>
      </c>
      <c r="E237" s="31">
        <v>37810</v>
      </c>
      <c r="F237" s="31">
        <v>43240</v>
      </c>
      <c r="G237" s="31">
        <v>5430</v>
      </c>
      <c r="H237" s="32">
        <v>0.1255781684</v>
      </c>
      <c r="J237" s="49" t="s">
        <v>884</v>
      </c>
      <c r="K237" s="49" t="s">
        <v>863</v>
      </c>
      <c r="L237" s="49" t="s">
        <v>181</v>
      </c>
      <c r="M237" s="49">
        <v>106.54</v>
      </c>
      <c r="N237" s="49">
        <v>81.358000000000004</v>
      </c>
      <c r="O237" s="49">
        <v>25.181999999999999</v>
      </c>
      <c r="P237" s="49">
        <v>0.2364</v>
      </c>
    </row>
    <row r="238" spans="1:16" x14ac:dyDescent="0.3">
      <c r="A238" s="30" t="s">
        <v>863</v>
      </c>
      <c r="B238" s="31" t="s">
        <v>56</v>
      </c>
      <c r="C238" s="31" t="s">
        <v>894</v>
      </c>
      <c r="D238" s="31" t="s">
        <v>895</v>
      </c>
      <c r="E238" s="31">
        <v>37000</v>
      </c>
      <c r="F238" s="31">
        <v>44700</v>
      </c>
      <c r="G238" s="31">
        <v>7700</v>
      </c>
      <c r="H238" s="32">
        <v>0.17225950779999999</v>
      </c>
      <c r="J238" s="49" t="s">
        <v>886</v>
      </c>
      <c r="K238" s="49" t="s">
        <v>863</v>
      </c>
      <c r="L238" s="49" t="s">
        <v>53</v>
      </c>
      <c r="M238" s="49">
        <v>70.69</v>
      </c>
      <c r="N238" s="49">
        <v>57.744999999999997</v>
      </c>
      <c r="O238" s="49">
        <v>12.945</v>
      </c>
      <c r="P238" s="49">
        <v>0.18310000000000001</v>
      </c>
    </row>
    <row r="239" spans="1:16" x14ac:dyDescent="0.3">
      <c r="A239" s="30" t="s">
        <v>863</v>
      </c>
      <c r="B239" s="31" t="s">
        <v>79</v>
      </c>
      <c r="C239" s="31" t="s">
        <v>896</v>
      </c>
      <c r="D239" s="31" t="s">
        <v>897</v>
      </c>
      <c r="E239" s="31">
        <v>33608</v>
      </c>
      <c r="F239" s="31">
        <v>44770</v>
      </c>
      <c r="G239" s="31">
        <v>11162</v>
      </c>
      <c r="H239" s="32">
        <v>0.2493187402</v>
      </c>
      <c r="J239" s="49" t="s">
        <v>888</v>
      </c>
      <c r="K239" s="49" t="s">
        <v>863</v>
      </c>
      <c r="L239" s="49" t="s">
        <v>403</v>
      </c>
      <c r="M239" s="49">
        <v>218.91</v>
      </c>
      <c r="N239" s="49">
        <v>185.79900000000001</v>
      </c>
      <c r="O239" s="49">
        <v>33.110999999999997</v>
      </c>
      <c r="P239" s="49">
        <v>0.15129999999999999</v>
      </c>
    </row>
    <row r="240" spans="1:16" x14ac:dyDescent="0.3">
      <c r="A240" s="30" t="s">
        <v>863</v>
      </c>
      <c r="B240" s="31" t="s">
        <v>106</v>
      </c>
      <c r="C240" s="31" t="s">
        <v>898</v>
      </c>
      <c r="D240" s="31" t="s">
        <v>899</v>
      </c>
      <c r="E240" s="31">
        <v>50983</v>
      </c>
      <c r="F240" s="31">
        <v>68530</v>
      </c>
      <c r="G240" s="31">
        <v>17547</v>
      </c>
      <c r="H240" s="32">
        <v>0.25604844589999998</v>
      </c>
      <c r="J240" s="49" t="s">
        <v>890</v>
      </c>
      <c r="K240" s="49" t="s">
        <v>863</v>
      </c>
      <c r="L240" s="49" t="s">
        <v>210</v>
      </c>
      <c r="M240" s="49">
        <v>48.58</v>
      </c>
      <c r="N240" s="49">
        <v>41.195999999999998</v>
      </c>
      <c r="O240" s="49">
        <v>7.3840000000000003</v>
      </c>
      <c r="P240" s="49">
        <v>0.152</v>
      </c>
    </row>
    <row r="241" spans="1:16" x14ac:dyDescent="0.3">
      <c r="A241" s="30" t="s">
        <v>863</v>
      </c>
      <c r="B241" s="31" t="s">
        <v>224</v>
      </c>
      <c r="C241" s="31" t="s">
        <v>900</v>
      </c>
      <c r="D241" s="31" t="s">
        <v>901</v>
      </c>
      <c r="E241" s="31">
        <v>62572</v>
      </c>
      <c r="F241" s="31">
        <v>74040</v>
      </c>
      <c r="G241" s="31">
        <v>11468</v>
      </c>
      <c r="H241" s="32">
        <v>0.15488924909999999</v>
      </c>
      <c r="J241" s="49" t="s">
        <v>892</v>
      </c>
      <c r="K241" s="49" t="s">
        <v>863</v>
      </c>
      <c r="L241" s="49" t="s">
        <v>211</v>
      </c>
      <c r="M241" s="49">
        <v>43.23</v>
      </c>
      <c r="N241" s="49">
        <v>37.700000000000003</v>
      </c>
      <c r="O241" s="49">
        <v>5.53</v>
      </c>
      <c r="P241" s="49">
        <v>0.12790000000000001</v>
      </c>
    </row>
    <row r="242" spans="1:16" x14ac:dyDescent="0.3">
      <c r="A242" s="30" t="s">
        <v>863</v>
      </c>
      <c r="B242" s="31" t="s">
        <v>225</v>
      </c>
      <c r="C242" s="31" t="s">
        <v>902</v>
      </c>
      <c r="D242" s="31" t="s">
        <v>903</v>
      </c>
      <c r="E242" s="31">
        <v>43300</v>
      </c>
      <c r="F242" s="31">
        <v>51630</v>
      </c>
      <c r="G242" s="31">
        <v>8330</v>
      </c>
      <c r="H242" s="32">
        <v>0.16134030599999999</v>
      </c>
      <c r="J242" s="49" t="s">
        <v>894</v>
      </c>
      <c r="K242" s="49" t="s">
        <v>863</v>
      </c>
      <c r="L242" s="49" t="s">
        <v>56</v>
      </c>
      <c r="M242" s="49">
        <v>44.69</v>
      </c>
      <c r="N242" s="49">
        <v>36.915999999999997</v>
      </c>
      <c r="O242" s="49">
        <v>7.774</v>
      </c>
      <c r="P242" s="49">
        <v>0.17399999999999999</v>
      </c>
    </row>
    <row r="243" spans="1:16" x14ac:dyDescent="0.3">
      <c r="A243" s="30" t="s">
        <v>863</v>
      </c>
      <c r="B243" s="31" t="s">
        <v>226</v>
      </c>
      <c r="C243" s="31" t="s">
        <v>904</v>
      </c>
      <c r="D243" s="31" t="s">
        <v>905</v>
      </c>
      <c r="E243" s="31">
        <v>51705</v>
      </c>
      <c r="F243" s="31">
        <v>54640</v>
      </c>
      <c r="G243" s="31">
        <v>2935</v>
      </c>
      <c r="H243" s="32">
        <v>5.3715226900000003E-2</v>
      </c>
      <c r="J243" s="49" t="s">
        <v>896</v>
      </c>
      <c r="K243" s="49" t="s">
        <v>863</v>
      </c>
      <c r="L243" s="49" t="s">
        <v>79</v>
      </c>
      <c r="M243" s="49">
        <v>44.77</v>
      </c>
      <c r="N243" s="49">
        <v>33.563000000000002</v>
      </c>
      <c r="O243" s="49">
        <v>11.207000000000001</v>
      </c>
      <c r="P243" s="49">
        <v>0.25030000000000002</v>
      </c>
    </row>
    <row r="244" spans="1:16" x14ac:dyDescent="0.3">
      <c r="A244" s="30" t="s">
        <v>863</v>
      </c>
      <c r="B244" s="31" t="s">
        <v>227</v>
      </c>
      <c r="C244" s="31" t="s">
        <v>906</v>
      </c>
      <c r="D244" s="31" t="s">
        <v>907</v>
      </c>
      <c r="E244" s="31">
        <v>46417</v>
      </c>
      <c r="F244" s="31">
        <v>49260</v>
      </c>
      <c r="G244" s="31">
        <v>2843</v>
      </c>
      <c r="H244" s="32">
        <v>5.7714169699999998E-2</v>
      </c>
      <c r="J244" s="49" t="s">
        <v>898</v>
      </c>
      <c r="K244" s="49" t="s">
        <v>863</v>
      </c>
      <c r="L244" s="49" t="s">
        <v>106</v>
      </c>
      <c r="M244" s="49">
        <v>68.52</v>
      </c>
      <c r="N244" s="49">
        <v>50.905999999999999</v>
      </c>
      <c r="O244" s="49">
        <v>17.614000000000001</v>
      </c>
      <c r="P244" s="49">
        <v>0.2571</v>
      </c>
    </row>
    <row r="245" spans="1:16" x14ac:dyDescent="0.3">
      <c r="A245" s="30" t="s">
        <v>863</v>
      </c>
      <c r="B245" s="31" t="s">
        <v>228</v>
      </c>
      <c r="C245" s="31" t="s">
        <v>908</v>
      </c>
      <c r="D245" s="31" t="s">
        <v>909</v>
      </c>
      <c r="E245" s="31">
        <v>32130</v>
      </c>
      <c r="F245" s="31">
        <v>36930</v>
      </c>
      <c r="G245" s="31">
        <v>4800</v>
      </c>
      <c r="H245" s="32">
        <v>0.1299756296</v>
      </c>
      <c r="J245" s="49" t="s">
        <v>900</v>
      </c>
      <c r="K245" s="49" t="s">
        <v>863</v>
      </c>
      <c r="L245" s="49" t="s">
        <v>224</v>
      </c>
      <c r="M245" s="49">
        <v>74.02</v>
      </c>
      <c r="N245" s="49">
        <v>62.469000000000001</v>
      </c>
      <c r="O245" s="49">
        <v>11.551</v>
      </c>
      <c r="P245" s="49">
        <v>0.15609999999999999</v>
      </c>
    </row>
    <row r="246" spans="1:16" x14ac:dyDescent="0.3">
      <c r="A246" s="30" t="s">
        <v>863</v>
      </c>
      <c r="B246" s="31" t="s">
        <v>229</v>
      </c>
      <c r="C246" s="31" t="s">
        <v>910</v>
      </c>
      <c r="D246" s="31" t="s">
        <v>911</v>
      </c>
      <c r="E246" s="31">
        <v>35473</v>
      </c>
      <c r="F246" s="31">
        <v>38710</v>
      </c>
      <c r="G246" s="31">
        <v>3237</v>
      </c>
      <c r="H246" s="32">
        <v>8.3621803199999997E-2</v>
      </c>
      <c r="J246" s="49" t="s">
        <v>902</v>
      </c>
      <c r="K246" s="49" t="s">
        <v>863</v>
      </c>
      <c r="L246" s="49" t="s">
        <v>225</v>
      </c>
      <c r="M246" s="49">
        <v>51.61</v>
      </c>
      <c r="N246" s="49">
        <v>43.179000000000002</v>
      </c>
      <c r="O246" s="49">
        <v>8.4309999999999992</v>
      </c>
      <c r="P246" s="49">
        <v>0.16339999999999999</v>
      </c>
    </row>
    <row r="247" spans="1:16" x14ac:dyDescent="0.3">
      <c r="A247" s="30" t="s">
        <v>863</v>
      </c>
      <c r="B247" s="31" t="s">
        <v>230</v>
      </c>
      <c r="C247" s="31" t="s">
        <v>912</v>
      </c>
      <c r="D247" s="31" t="s">
        <v>913</v>
      </c>
      <c r="E247" s="31">
        <v>51336</v>
      </c>
      <c r="F247" s="31">
        <v>54750</v>
      </c>
      <c r="G247" s="31">
        <v>3414</v>
      </c>
      <c r="H247" s="32">
        <v>6.2356164399999997E-2</v>
      </c>
      <c r="J247" s="49" t="s">
        <v>904</v>
      </c>
      <c r="K247" s="49" t="s">
        <v>863</v>
      </c>
      <c r="L247" s="49" t="s">
        <v>226</v>
      </c>
      <c r="M247" s="49">
        <v>54.64</v>
      </c>
      <c r="N247" s="49">
        <v>51.610999999999997</v>
      </c>
      <c r="O247" s="49">
        <v>3.0289999999999999</v>
      </c>
      <c r="P247" s="49">
        <v>5.5399999999999998E-2</v>
      </c>
    </row>
    <row r="248" spans="1:16" x14ac:dyDescent="0.3">
      <c r="A248" s="30" t="s">
        <v>863</v>
      </c>
      <c r="B248" s="31" t="s">
        <v>65</v>
      </c>
      <c r="C248" s="31" t="s">
        <v>914</v>
      </c>
      <c r="D248" s="31" t="s">
        <v>915</v>
      </c>
      <c r="E248" s="31">
        <v>70149</v>
      </c>
      <c r="F248" s="31">
        <v>81310</v>
      </c>
      <c r="G248" s="31">
        <v>11161</v>
      </c>
      <c r="H248" s="32">
        <v>0.13726478910000001</v>
      </c>
      <c r="J248" s="49" t="s">
        <v>906</v>
      </c>
      <c r="K248" s="49" t="s">
        <v>863</v>
      </c>
      <c r="L248" s="49" t="s">
        <v>227</v>
      </c>
      <c r="M248" s="49">
        <v>49.26</v>
      </c>
      <c r="N248" s="49">
        <v>46.305999999999997</v>
      </c>
      <c r="O248" s="49">
        <v>2.9540000000000002</v>
      </c>
      <c r="P248" s="49">
        <v>0.06</v>
      </c>
    </row>
    <row r="249" spans="1:16" x14ac:dyDescent="0.3">
      <c r="A249" s="30" t="s">
        <v>863</v>
      </c>
      <c r="B249" s="31" t="s">
        <v>231</v>
      </c>
      <c r="C249" s="31" t="s">
        <v>916</v>
      </c>
      <c r="D249" s="31" t="s">
        <v>917</v>
      </c>
      <c r="E249" s="31">
        <v>35715</v>
      </c>
      <c r="F249" s="31">
        <v>39710</v>
      </c>
      <c r="G249" s="31">
        <v>3995</v>
      </c>
      <c r="H249" s="32">
        <v>0.1006043818</v>
      </c>
      <c r="J249" s="49" t="s">
        <v>908</v>
      </c>
      <c r="K249" s="49" t="s">
        <v>863</v>
      </c>
      <c r="L249" s="49" t="s">
        <v>228</v>
      </c>
      <c r="M249" s="49">
        <v>36.93</v>
      </c>
      <c r="N249" s="49">
        <v>32.079000000000001</v>
      </c>
      <c r="O249" s="49">
        <v>4.851</v>
      </c>
      <c r="P249" s="49">
        <v>0.13139999999999999</v>
      </c>
    </row>
    <row r="250" spans="1:16" x14ac:dyDescent="0.3">
      <c r="A250" s="30" t="s">
        <v>863</v>
      </c>
      <c r="B250" s="31" t="s">
        <v>232</v>
      </c>
      <c r="C250" s="31" t="s">
        <v>918</v>
      </c>
      <c r="D250" s="31" t="s">
        <v>919</v>
      </c>
      <c r="E250" s="31">
        <v>39693</v>
      </c>
      <c r="F250" s="31">
        <v>53270</v>
      </c>
      <c r="G250" s="31">
        <v>13577</v>
      </c>
      <c r="H250" s="32">
        <v>0.2548714098</v>
      </c>
      <c r="J250" s="49" t="s">
        <v>910</v>
      </c>
      <c r="K250" s="49" t="s">
        <v>863</v>
      </c>
      <c r="L250" s="49" t="s">
        <v>229</v>
      </c>
      <c r="M250" s="49">
        <v>38.700000000000003</v>
      </c>
      <c r="N250" s="49">
        <v>35.417000000000002</v>
      </c>
      <c r="O250" s="49">
        <v>3.2829999999999999</v>
      </c>
      <c r="P250" s="49">
        <v>8.48E-2</v>
      </c>
    </row>
    <row r="251" spans="1:16" x14ac:dyDescent="0.3">
      <c r="A251" s="30" t="s">
        <v>863</v>
      </c>
      <c r="B251" s="31" t="s">
        <v>233</v>
      </c>
      <c r="C251" s="31" t="s">
        <v>920</v>
      </c>
      <c r="D251" s="31" t="s">
        <v>921</v>
      </c>
      <c r="E251" s="31">
        <v>40748</v>
      </c>
      <c r="F251" s="31">
        <v>51690</v>
      </c>
      <c r="G251" s="31">
        <v>10942</v>
      </c>
      <c r="H251" s="32">
        <v>0.2116850455</v>
      </c>
      <c r="J251" s="49" t="s">
        <v>912</v>
      </c>
      <c r="K251" s="49" t="s">
        <v>863</v>
      </c>
      <c r="L251" s="49" t="s">
        <v>230</v>
      </c>
      <c r="M251" s="49">
        <v>54.75</v>
      </c>
      <c r="N251" s="49">
        <v>51.267000000000003</v>
      </c>
      <c r="O251" s="49">
        <v>3.4830000000000001</v>
      </c>
      <c r="P251" s="49">
        <v>6.3600000000000004E-2</v>
      </c>
    </row>
    <row r="252" spans="1:16" x14ac:dyDescent="0.3">
      <c r="A252" s="30" t="s">
        <v>863</v>
      </c>
      <c r="B252" s="31" t="s">
        <v>24</v>
      </c>
      <c r="C252" s="31" t="s">
        <v>922</v>
      </c>
      <c r="D252" s="31" t="s">
        <v>923</v>
      </c>
      <c r="E252" s="31">
        <v>41699</v>
      </c>
      <c r="F252" s="31">
        <v>53360</v>
      </c>
      <c r="G252" s="31">
        <v>11661</v>
      </c>
      <c r="H252" s="32">
        <v>0.21853448280000001</v>
      </c>
      <c r="J252" s="49" t="s">
        <v>914</v>
      </c>
      <c r="K252" s="49" t="s">
        <v>863</v>
      </c>
      <c r="L252" s="49" t="s">
        <v>65</v>
      </c>
      <c r="M252" s="49">
        <v>81.31</v>
      </c>
      <c r="N252" s="49">
        <v>69.98</v>
      </c>
      <c r="O252" s="49">
        <v>11.33</v>
      </c>
      <c r="P252" s="49">
        <v>0.13930000000000001</v>
      </c>
    </row>
    <row r="253" spans="1:16" x14ac:dyDescent="0.3">
      <c r="A253" s="30" t="s">
        <v>863</v>
      </c>
      <c r="B253" s="31" t="s">
        <v>243</v>
      </c>
      <c r="C253" s="31" t="s">
        <v>924</v>
      </c>
      <c r="D253" s="31" t="s">
        <v>925</v>
      </c>
      <c r="E253" s="31">
        <v>58843</v>
      </c>
      <c r="F253" s="31">
        <v>66620</v>
      </c>
      <c r="G253" s="31">
        <v>7777</v>
      </c>
      <c r="H253" s="32">
        <v>0.11673671569999999</v>
      </c>
      <c r="J253" s="49" t="s">
        <v>916</v>
      </c>
      <c r="K253" s="49" t="s">
        <v>863</v>
      </c>
      <c r="L253" s="49" t="s">
        <v>231</v>
      </c>
      <c r="M253" s="49">
        <v>39.71</v>
      </c>
      <c r="N253" s="49">
        <v>35.609000000000002</v>
      </c>
      <c r="O253" s="49">
        <v>4.101</v>
      </c>
      <c r="P253" s="49">
        <v>0.1033</v>
      </c>
    </row>
    <row r="254" spans="1:16" x14ac:dyDescent="0.3">
      <c r="A254" s="30" t="s">
        <v>863</v>
      </c>
      <c r="B254" s="31" t="s">
        <v>244</v>
      </c>
      <c r="C254" s="31" t="s">
        <v>926</v>
      </c>
      <c r="D254" s="31" t="s">
        <v>927</v>
      </c>
      <c r="E254" s="31">
        <v>42069</v>
      </c>
      <c r="F254" s="31">
        <v>44200</v>
      </c>
      <c r="G254" s="31">
        <v>2131</v>
      </c>
      <c r="H254" s="32">
        <v>4.8212669700000002E-2</v>
      </c>
      <c r="J254" s="49" t="s">
        <v>918</v>
      </c>
      <c r="K254" s="49" t="s">
        <v>863</v>
      </c>
      <c r="L254" s="49" t="s">
        <v>232</v>
      </c>
      <c r="M254" s="49">
        <v>53.24</v>
      </c>
      <c r="N254" s="49">
        <v>39.595999999999997</v>
      </c>
      <c r="O254" s="49">
        <v>13.644</v>
      </c>
      <c r="P254" s="49">
        <v>0.25629999999999997</v>
      </c>
    </row>
    <row r="255" spans="1:16" x14ac:dyDescent="0.3">
      <c r="A255" s="30" t="s">
        <v>863</v>
      </c>
      <c r="B255" s="31" t="s">
        <v>245</v>
      </c>
      <c r="C255" s="31" t="s">
        <v>928</v>
      </c>
      <c r="D255" s="31" t="s">
        <v>929</v>
      </c>
      <c r="E255" s="31">
        <v>46358</v>
      </c>
      <c r="F255" s="31">
        <v>52040</v>
      </c>
      <c r="G255" s="31">
        <v>5682</v>
      </c>
      <c r="H255" s="32">
        <v>0.1091852421</v>
      </c>
      <c r="J255" s="49" t="s">
        <v>920</v>
      </c>
      <c r="K255" s="49" t="s">
        <v>863</v>
      </c>
      <c r="L255" s="49" t="s">
        <v>233</v>
      </c>
      <c r="M255" s="49">
        <v>51.68</v>
      </c>
      <c r="N255" s="49">
        <v>40.673000000000002</v>
      </c>
      <c r="O255" s="49">
        <v>11.007</v>
      </c>
      <c r="P255" s="49">
        <v>0.21299999999999999</v>
      </c>
    </row>
    <row r="256" spans="1:16" x14ac:dyDescent="0.3">
      <c r="A256" s="30" t="s">
        <v>863</v>
      </c>
      <c r="B256" s="31" t="s">
        <v>246</v>
      </c>
      <c r="C256" s="31" t="s">
        <v>930</v>
      </c>
      <c r="D256" s="31" t="s">
        <v>931</v>
      </c>
      <c r="E256" s="31">
        <v>39496</v>
      </c>
      <c r="F256" s="31">
        <v>42710</v>
      </c>
      <c r="G256" s="31">
        <v>3214</v>
      </c>
      <c r="H256" s="32">
        <v>7.5251697500000006E-2</v>
      </c>
      <c r="J256" s="49" t="s">
        <v>922</v>
      </c>
      <c r="K256" s="49" t="s">
        <v>863</v>
      </c>
      <c r="L256" s="49" t="s">
        <v>24</v>
      </c>
      <c r="M256" s="49">
        <v>53.35</v>
      </c>
      <c r="N256" s="49">
        <v>41.628999999999998</v>
      </c>
      <c r="O256" s="49">
        <v>11.721</v>
      </c>
      <c r="P256" s="49">
        <v>0.21970000000000001</v>
      </c>
    </row>
    <row r="257" spans="1:16" x14ac:dyDescent="0.3">
      <c r="A257" s="30" t="s">
        <v>863</v>
      </c>
      <c r="B257" s="31" t="s">
        <v>247</v>
      </c>
      <c r="C257" s="31" t="s">
        <v>932</v>
      </c>
      <c r="D257" s="31" t="s">
        <v>933</v>
      </c>
      <c r="E257" s="31">
        <v>60679</v>
      </c>
      <c r="F257" s="31">
        <v>69210</v>
      </c>
      <c r="G257" s="31">
        <v>8531</v>
      </c>
      <c r="H257" s="32">
        <v>0.1232625343</v>
      </c>
      <c r="J257" s="49" t="s">
        <v>924</v>
      </c>
      <c r="K257" s="49" t="s">
        <v>863</v>
      </c>
      <c r="L257" s="49" t="s">
        <v>243</v>
      </c>
      <c r="M257" s="49">
        <v>66.62</v>
      </c>
      <c r="N257" s="49">
        <v>58.722000000000001</v>
      </c>
      <c r="O257" s="49">
        <v>7.8979999999999997</v>
      </c>
      <c r="P257" s="49">
        <v>0.1186</v>
      </c>
    </row>
    <row r="258" spans="1:16" x14ac:dyDescent="0.3">
      <c r="A258" s="30" t="s">
        <v>863</v>
      </c>
      <c r="B258" s="31" t="s">
        <v>248</v>
      </c>
      <c r="C258" s="31" t="s">
        <v>934</v>
      </c>
      <c r="D258" s="31" t="s">
        <v>935</v>
      </c>
      <c r="E258" s="31">
        <v>41102</v>
      </c>
      <c r="F258" s="31">
        <v>49830</v>
      </c>
      <c r="G258" s="31">
        <v>8728</v>
      </c>
      <c r="H258" s="32">
        <v>0.17515552879999999</v>
      </c>
      <c r="J258" s="49" t="s">
        <v>926</v>
      </c>
      <c r="K258" s="49" t="s">
        <v>863</v>
      </c>
      <c r="L258" s="49" t="s">
        <v>244</v>
      </c>
      <c r="M258" s="49">
        <v>44.2</v>
      </c>
      <c r="N258" s="49">
        <v>42.005000000000003</v>
      </c>
      <c r="O258" s="49">
        <v>2.1949999999999998</v>
      </c>
      <c r="P258" s="49">
        <v>4.9700000000000001E-2</v>
      </c>
    </row>
    <row r="259" spans="1:16" x14ac:dyDescent="0.3">
      <c r="A259" s="30" t="s">
        <v>863</v>
      </c>
      <c r="B259" s="31" t="s">
        <v>249</v>
      </c>
      <c r="C259" s="31" t="s">
        <v>936</v>
      </c>
      <c r="D259" s="31" t="s">
        <v>937</v>
      </c>
      <c r="E259" s="31">
        <v>42506</v>
      </c>
      <c r="F259" s="31">
        <v>50470</v>
      </c>
      <c r="G259" s="31">
        <v>7964</v>
      </c>
      <c r="H259" s="32">
        <v>0.1577967109</v>
      </c>
      <c r="J259" s="49" t="s">
        <v>928</v>
      </c>
      <c r="K259" s="49" t="s">
        <v>863</v>
      </c>
      <c r="L259" s="49" t="s">
        <v>245</v>
      </c>
      <c r="M259" s="49">
        <v>52.04</v>
      </c>
      <c r="N259" s="49">
        <v>46.302</v>
      </c>
      <c r="O259" s="49">
        <v>5.7380000000000004</v>
      </c>
      <c r="P259" s="49">
        <v>0.1103</v>
      </c>
    </row>
    <row r="260" spans="1:16" x14ac:dyDescent="0.3">
      <c r="A260" s="30" t="s">
        <v>863</v>
      </c>
      <c r="B260" s="31" t="s">
        <v>250</v>
      </c>
      <c r="C260" s="31" t="s">
        <v>938</v>
      </c>
      <c r="D260" s="31" t="s">
        <v>939</v>
      </c>
      <c r="E260" s="31">
        <v>55497</v>
      </c>
      <c r="F260" s="31">
        <v>62250</v>
      </c>
      <c r="G260" s="31">
        <v>6753</v>
      </c>
      <c r="H260" s="32">
        <v>0.10848192769999999</v>
      </c>
      <c r="J260" s="49" t="s">
        <v>930</v>
      </c>
      <c r="K260" s="49" t="s">
        <v>863</v>
      </c>
      <c r="L260" s="49" t="s">
        <v>246</v>
      </c>
      <c r="M260" s="49">
        <v>42.71</v>
      </c>
      <c r="N260" s="49">
        <v>39.42</v>
      </c>
      <c r="O260" s="49">
        <v>3.29</v>
      </c>
      <c r="P260" s="49">
        <v>7.6999999999999999E-2</v>
      </c>
    </row>
    <row r="261" spans="1:16" x14ac:dyDescent="0.3">
      <c r="A261" s="30" t="s">
        <v>863</v>
      </c>
      <c r="B261" s="31" t="s">
        <v>251</v>
      </c>
      <c r="C261" s="31" t="s">
        <v>940</v>
      </c>
      <c r="D261" s="31" t="s">
        <v>941</v>
      </c>
      <c r="E261" s="31">
        <v>60249</v>
      </c>
      <c r="F261" s="31">
        <v>66910</v>
      </c>
      <c r="G261" s="31">
        <v>6661</v>
      </c>
      <c r="H261" s="32">
        <v>9.9551636499999999E-2</v>
      </c>
      <c r="J261" s="49" t="s">
        <v>932</v>
      </c>
      <c r="K261" s="49" t="s">
        <v>863</v>
      </c>
      <c r="L261" s="49" t="s">
        <v>247</v>
      </c>
      <c r="M261" s="49">
        <v>69.19</v>
      </c>
      <c r="N261" s="49">
        <v>60.56</v>
      </c>
      <c r="O261" s="49">
        <v>8.6300000000000008</v>
      </c>
      <c r="P261" s="49">
        <v>0.12470000000000001</v>
      </c>
    </row>
    <row r="262" spans="1:16" x14ac:dyDescent="0.3">
      <c r="A262" s="30" t="s">
        <v>863</v>
      </c>
      <c r="B262" s="31" t="s">
        <v>252</v>
      </c>
      <c r="C262" s="31" t="s">
        <v>942</v>
      </c>
      <c r="D262" s="31" t="s">
        <v>943</v>
      </c>
      <c r="E262" s="31">
        <v>48164</v>
      </c>
      <c r="F262" s="31">
        <v>53100</v>
      </c>
      <c r="G262" s="31">
        <v>4936</v>
      </c>
      <c r="H262" s="32">
        <v>9.2956685499999997E-2</v>
      </c>
      <c r="J262" s="49" t="s">
        <v>934</v>
      </c>
      <c r="K262" s="49" t="s">
        <v>863</v>
      </c>
      <c r="L262" s="49" t="s">
        <v>248</v>
      </c>
      <c r="M262" s="49">
        <v>49.82</v>
      </c>
      <c r="N262" s="49">
        <v>41.017000000000003</v>
      </c>
      <c r="O262" s="49">
        <v>8.8030000000000008</v>
      </c>
      <c r="P262" s="49">
        <v>0.1767</v>
      </c>
    </row>
    <row r="263" spans="1:16" x14ac:dyDescent="0.3">
      <c r="A263" s="30" t="s">
        <v>863</v>
      </c>
      <c r="B263" s="31" t="s">
        <v>253</v>
      </c>
      <c r="C263" s="31" t="s">
        <v>944</v>
      </c>
      <c r="D263" s="31" t="s">
        <v>945</v>
      </c>
      <c r="E263" s="31">
        <v>38147</v>
      </c>
      <c r="F263" s="31">
        <v>48750</v>
      </c>
      <c r="G263" s="31">
        <v>10603</v>
      </c>
      <c r="H263" s="32">
        <v>0.21749743590000001</v>
      </c>
      <c r="J263" s="49" t="s">
        <v>936</v>
      </c>
      <c r="K263" s="49" t="s">
        <v>863</v>
      </c>
      <c r="L263" s="49" t="s">
        <v>1298</v>
      </c>
      <c r="M263" s="49">
        <v>50.45</v>
      </c>
      <c r="N263" s="49">
        <v>42.408999999999999</v>
      </c>
      <c r="O263" s="49">
        <v>8.0410000000000004</v>
      </c>
      <c r="P263" s="49">
        <v>0.15939999999999999</v>
      </c>
    </row>
    <row r="264" spans="1:16" x14ac:dyDescent="0.3">
      <c r="A264" s="30" t="s">
        <v>863</v>
      </c>
      <c r="B264" s="31" t="s">
        <v>286</v>
      </c>
      <c r="C264" s="31" t="s">
        <v>946</v>
      </c>
      <c r="D264" s="31" t="s">
        <v>947</v>
      </c>
      <c r="E264" s="31">
        <v>48957</v>
      </c>
      <c r="F264" s="31">
        <v>63030</v>
      </c>
      <c r="G264" s="31">
        <v>14073</v>
      </c>
      <c r="H264" s="32">
        <v>0.22327463110000001</v>
      </c>
      <c r="J264" s="49" t="s">
        <v>938</v>
      </c>
      <c r="K264" s="49" t="s">
        <v>863</v>
      </c>
      <c r="L264" s="49" t="s">
        <v>250</v>
      </c>
      <c r="M264" s="49">
        <v>62.25</v>
      </c>
      <c r="N264" s="49">
        <v>55.392000000000003</v>
      </c>
      <c r="O264" s="49">
        <v>6.8579999999999997</v>
      </c>
      <c r="P264" s="49">
        <v>0.11020000000000001</v>
      </c>
    </row>
    <row r="265" spans="1:16" x14ac:dyDescent="0.3">
      <c r="A265" s="30" t="s">
        <v>863</v>
      </c>
      <c r="B265" s="31" t="s">
        <v>287</v>
      </c>
      <c r="C265" s="31" t="s">
        <v>948</v>
      </c>
      <c r="D265" s="31" t="s">
        <v>949</v>
      </c>
      <c r="E265" s="31">
        <v>50615</v>
      </c>
      <c r="F265" s="31">
        <v>60520</v>
      </c>
      <c r="G265" s="31">
        <v>9905</v>
      </c>
      <c r="H265" s="32">
        <v>0.16366490419999999</v>
      </c>
      <c r="J265" s="49" t="s">
        <v>940</v>
      </c>
      <c r="K265" s="49" t="s">
        <v>863</v>
      </c>
      <c r="L265" s="49" t="s">
        <v>251</v>
      </c>
      <c r="M265" s="49">
        <v>66.91</v>
      </c>
      <c r="N265" s="49">
        <v>60.087000000000003</v>
      </c>
      <c r="O265" s="49">
        <v>6.8230000000000004</v>
      </c>
      <c r="P265" s="49">
        <v>0.10199999999999999</v>
      </c>
    </row>
    <row r="266" spans="1:16" x14ac:dyDescent="0.3">
      <c r="A266" s="30" t="s">
        <v>863</v>
      </c>
      <c r="B266" s="31" t="s">
        <v>94</v>
      </c>
      <c r="C266" s="31" t="s">
        <v>950</v>
      </c>
      <c r="D266" s="31" t="s">
        <v>951</v>
      </c>
      <c r="E266" s="31">
        <v>48394</v>
      </c>
      <c r="F266" s="31">
        <v>59710</v>
      </c>
      <c r="G266" s="31">
        <v>11316</v>
      </c>
      <c r="H266" s="32">
        <v>0.18951599399999999</v>
      </c>
      <c r="J266" s="49" t="s">
        <v>942</v>
      </c>
      <c r="K266" s="49" t="s">
        <v>863</v>
      </c>
      <c r="L266" s="49" t="s">
        <v>252</v>
      </c>
      <c r="M266" s="49">
        <v>53.08</v>
      </c>
      <c r="N266" s="49">
        <v>48.084000000000003</v>
      </c>
      <c r="O266" s="49">
        <v>4.9960000000000004</v>
      </c>
      <c r="P266" s="49">
        <v>9.4100000000000003E-2</v>
      </c>
    </row>
    <row r="267" spans="1:16" x14ac:dyDescent="0.3">
      <c r="A267" s="30" t="s">
        <v>863</v>
      </c>
      <c r="B267" s="31" t="s">
        <v>105</v>
      </c>
      <c r="C267" s="31" t="s">
        <v>952</v>
      </c>
      <c r="D267" s="31" t="s">
        <v>953</v>
      </c>
      <c r="E267" s="31">
        <v>46788</v>
      </c>
      <c r="F267" s="31">
        <v>54940</v>
      </c>
      <c r="G267" s="31">
        <v>8152</v>
      </c>
      <c r="H267" s="32">
        <v>0.14838005100000001</v>
      </c>
      <c r="J267" s="49" t="s">
        <v>944</v>
      </c>
      <c r="K267" s="49" t="s">
        <v>863</v>
      </c>
      <c r="L267" s="49" t="s">
        <v>253</v>
      </c>
      <c r="M267" s="49">
        <v>48.73</v>
      </c>
      <c r="N267" s="49">
        <v>38.045999999999999</v>
      </c>
      <c r="O267" s="49">
        <v>10.683999999999999</v>
      </c>
      <c r="P267" s="49">
        <v>0.21920000000000001</v>
      </c>
    </row>
    <row r="268" spans="1:16" x14ac:dyDescent="0.3">
      <c r="A268" s="30" t="s">
        <v>863</v>
      </c>
      <c r="B268" s="31" t="s">
        <v>110</v>
      </c>
      <c r="C268" s="31" t="s">
        <v>954</v>
      </c>
      <c r="D268" s="31" t="s">
        <v>955</v>
      </c>
      <c r="E268" s="31">
        <v>35261</v>
      </c>
      <c r="F268" s="31">
        <v>47500</v>
      </c>
      <c r="G268" s="31">
        <v>12239</v>
      </c>
      <c r="H268" s="32">
        <v>0.25766315789999999</v>
      </c>
      <c r="J268" s="49" t="s">
        <v>946</v>
      </c>
      <c r="K268" s="49" t="s">
        <v>863</v>
      </c>
      <c r="L268" s="49" t="s">
        <v>286</v>
      </c>
      <c r="M268" s="49">
        <v>63</v>
      </c>
      <c r="N268" s="49">
        <v>48.835000000000001</v>
      </c>
      <c r="O268" s="49">
        <v>14.164999999999999</v>
      </c>
      <c r="P268" s="49">
        <v>0.2248</v>
      </c>
    </row>
    <row r="269" spans="1:16" x14ac:dyDescent="0.3">
      <c r="A269" s="30" t="s">
        <v>863</v>
      </c>
      <c r="B269" s="31" t="s">
        <v>301</v>
      </c>
      <c r="C269" s="31" t="s">
        <v>956</v>
      </c>
      <c r="D269" s="31" t="s">
        <v>957</v>
      </c>
      <c r="E269" s="31">
        <v>52146</v>
      </c>
      <c r="F269" s="31">
        <v>57150</v>
      </c>
      <c r="G269" s="31">
        <v>5004</v>
      </c>
      <c r="H269" s="32">
        <v>8.7559055100000005E-2</v>
      </c>
      <c r="J269" s="49" t="s">
        <v>948</v>
      </c>
      <c r="K269" s="49" t="s">
        <v>863</v>
      </c>
      <c r="L269" s="49" t="s">
        <v>287</v>
      </c>
      <c r="M269" s="49">
        <v>60.51</v>
      </c>
      <c r="N269" s="49">
        <v>50.451999999999998</v>
      </c>
      <c r="O269" s="49">
        <v>10.058</v>
      </c>
      <c r="P269" s="49">
        <v>0.16619999999999999</v>
      </c>
    </row>
    <row r="270" spans="1:16" x14ac:dyDescent="0.3">
      <c r="A270" s="30" t="s">
        <v>863</v>
      </c>
      <c r="B270" s="31" t="s">
        <v>302</v>
      </c>
      <c r="C270" s="31" t="s">
        <v>958</v>
      </c>
      <c r="D270" s="31" t="s">
        <v>959</v>
      </c>
      <c r="E270" s="31">
        <v>29287</v>
      </c>
      <c r="F270" s="31">
        <v>31980</v>
      </c>
      <c r="G270" s="31">
        <v>2693</v>
      </c>
      <c r="H270" s="32">
        <v>8.4208880599999994E-2</v>
      </c>
      <c r="J270" s="49" t="s">
        <v>950</v>
      </c>
      <c r="K270" s="49" t="s">
        <v>863</v>
      </c>
      <c r="L270" s="49" t="s">
        <v>94</v>
      </c>
      <c r="M270" s="49">
        <v>59.69</v>
      </c>
      <c r="N270" s="49">
        <v>48.295999999999999</v>
      </c>
      <c r="O270" s="49">
        <v>11.394</v>
      </c>
      <c r="P270" s="49">
        <v>0.19089999999999999</v>
      </c>
    </row>
    <row r="271" spans="1:16" x14ac:dyDescent="0.3">
      <c r="A271" s="30" t="s">
        <v>863</v>
      </c>
      <c r="B271" s="31" t="s">
        <v>303</v>
      </c>
      <c r="C271" s="31" t="s">
        <v>960</v>
      </c>
      <c r="D271" s="31" t="s">
        <v>961</v>
      </c>
      <c r="E271" s="31">
        <v>51228</v>
      </c>
      <c r="F271" s="31">
        <v>57760</v>
      </c>
      <c r="G271" s="31">
        <v>6532</v>
      </c>
      <c r="H271" s="32">
        <v>0.11308864270000001</v>
      </c>
      <c r="J271" s="49" t="s">
        <v>952</v>
      </c>
      <c r="K271" s="49" t="s">
        <v>863</v>
      </c>
      <c r="L271" s="49" t="s">
        <v>105</v>
      </c>
      <c r="M271" s="49">
        <v>54.93</v>
      </c>
      <c r="N271" s="49">
        <v>46.686999999999998</v>
      </c>
      <c r="O271" s="49">
        <v>8.2430000000000003</v>
      </c>
      <c r="P271" s="49">
        <v>0.15010000000000001</v>
      </c>
    </row>
    <row r="272" spans="1:16" x14ac:dyDescent="0.3">
      <c r="A272" s="30" t="s">
        <v>863</v>
      </c>
      <c r="B272" s="31" t="s">
        <v>304</v>
      </c>
      <c r="C272" s="31" t="s">
        <v>962</v>
      </c>
      <c r="D272" s="31" t="s">
        <v>963</v>
      </c>
      <c r="E272" s="31">
        <v>33209</v>
      </c>
      <c r="F272" s="31">
        <v>37760</v>
      </c>
      <c r="G272" s="31">
        <v>4551</v>
      </c>
      <c r="H272" s="32">
        <v>0.1205243644</v>
      </c>
      <c r="J272" s="49" t="s">
        <v>954</v>
      </c>
      <c r="K272" s="49" t="s">
        <v>863</v>
      </c>
      <c r="L272" s="49" t="s">
        <v>110</v>
      </c>
      <c r="M272" s="49">
        <v>47.48</v>
      </c>
      <c r="N272" s="49">
        <v>35.188000000000002</v>
      </c>
      <c r="O272" s="49">
        <v>12.292</v>
      </c>
      <c r="P272" s="49">
        <v>0.25890000000000002</v>
      </c>
    </row>
    <row r="273" spans="1:16" x14ac:dyDescent="0.3">
      <c r="A273" s="30" t="s">
        <v>863</v>
      </c>
      <c r="B273" s="31" t="s">
        <v>305</v>
      </c>
      <c r="C273" s="31" t="s">
        <v>964</v>
      </c>
      <c r="D273" s="31" t="s">
        <v>965</v>
      </c>
      <c r="E273" s="31">
        <v>55701</v>
      </c>
      <c r="F273" s="31">
        <v>60240</v>
      </c>
      <c r="G273" s="31">
        <v>4539</v>
      </c>
      <c r="H273" s="32">
        <v>7.5348605599999993E-2</v>
      </c>
      <c r="J273" s="49" t="s">
        <v>956</v>
      </c>
      <c r="K273" s="49" t="s">
        <v>863</v>
      </c>
      <c r="L273" s="49" t="s">
        <v>301</v>
      </c>
      <c r="M273" s="49">
        <v>57.15</v>
      </c>
      <c r="N273" s="49">
        <v>52.042000000000002</v>
      </c>
      <c r="O273" s="49">
        <v>5.1079999999999997</v>
      </c>
      <c r="P273" s="49">
        <v>8.9399999999999993E-2</v>
      </c>
    </row>
    <row r="274" spans="1:16" x14ac:dyDescent="0.3">
      <c r="A274" s="30" t="s">
        <v>863</v>
      </c>
      <c r="B274" s="31" t="s">
        <v>306</v>
      </c>
      <c r="C274" s="31" t="s">
        <v>966</v>
      </c>
      <c r="D274" s="31" t="s">
        <v>967</v>
      </c>
      <c r="E274" s="31">
        <v>30247</v>
      </c>
      <c r="F274" s="31">
        <v>35420</v>
      </c>
      <c r="G274" s="31">
        <v>5173</v>
      </c>
      <c r="H274" s="32">
        <v>0.14604743079999999</v>
      </c>
      <c r="J274" s="49" t="s">
        <v>958</v>
      </c>
      <c r="K274" s="49" t="s">
        <v>863</v>
      </c>
      <c r="L274" s="49" t="s">
        <v>302</v>
      </c>
      <c r="M274" s="49">
        <v>31.98</v>
      </c>
      <c r="N274" s="49">
        <v>29.231000000000002</v>
      </c>
      <c r="O274" s="49">
        <v>2.7490000000000001</v>
      </c>
      <c r="P274" s="49">
        <v>8.5999999999999993E-2</v>
      </c>
    </row>
    <row r="275" spans="1:16" x14ac:dyDescent="0.3">
      <c r="A275" s="30" t="s">
        <v>863</v>
      </c>
      <c r="B275" s="31" t="s">
        <v>307</v>
      </c>
      <c r="C275" s="31" t="s">
        <v>968</v>
      </c>
      <c r="D275" s="31" t="s">
        <v>969</v>
      </c>
      <c r="E275" s="31">
        <v>37803</v>
      </c>
      <c r="F275" s="31">
        <v>42150</v>
      </c>
      <c r="G275" s="31">
        <v>4347</v>
      </c>
      <c r="H275" s="32">
        <v>0.1031316726</v>
      </c>
      <c r="J275" s="49" t="s">
        <v>960</v>
      </c>
      <c r="K275" s="49" t="s">
        <v>863</v>
      </c>
      <c r="L275" s="49" t="s">
        <v>303</v>
      </c>
      <c r="M275" s="49">
        <v>57.76</v>
      </c>
      <c r="N275" s="49">
        <v>51.124000000000002</v>
      </c>
      <c r="O275" s="49">
        <v>6.6360000000000001</v>
      </c>
      <c r="P275" s="49">
        <v>0.1149</v>
      </c>
    </row>
    <row r="276" spans="1:16" x14ac:dyDescent="0.3">
      <c r="A276" s="30" t="s">
        <v>863</v>
      </c>
      <c r="B276" s="31" t="s">
        <v>308</v>
      </c>
      <c r="C276" s="31" t="s">
        <v>970</v>
      </c>
      <c r="D276" s="31" t="s">
        <v>971</v>
      </c>
      <c r="E276" s="31">
        <v>33737</v>
      </c>
      <c r="F276" s="31">
        <v>36050</v>
      </c>
      <c r="G276" s="31">
        <v>2313</v>
      </c>
      <c r="H276" s="32">
        <v>6.4160887700000002E-2</v>
      </c>
      <c r="J276" s="49" t="s">
        <v>962</v>
      </c>
      <c r="K276" s="49" t="s">
        <v>863</v>
      </c>
      <c r="L276" s="49" t="s">
        <v>304</v>
      </c>
      <c r="M276" s="49">
        <v>37.76</v>
      </c>
      <c r="N276" s="49">
        <v>33.14</v>
      </c>
      <c r="O276" s="49">
        <v>4.62</v>
      </c>
      <c r="P276" s="49">
        <v>0.12239999999999999</v>
      </c>
    </row>
    <row r="277" spans="1:16" x14ac:dyDescent="0.3">
      <c r="A277" s="30" t="s">
        <v>863</v>
      </c>
      <c r="B277" s="31" t="s">
        <v>309</v>
      </c>
      <c r="C277" s="31" t="s">
        <v>972</v>
      </c>
      <c r="D277" s="31" t="s">
        <v>973</v>
      </c>
      <c r="E277" s="31">
        <v>31879</v>
      </c>
      <c r="F277" s="31">
        <v>36410</v>
      </c>
      <c r="G277" s="31">
        <v>4531</v>
      </c>
      <c r="H277" s="32">
        <v>0.1244438341</v>
      </c>
      <c r="J277" s="49" t="s">
        <v>964</v>
      </c>
      <c r="K277" s="49" t="s">
        <v>863</v>
      </c>
      <c r="L277" s="49" t="s">
        <v>305</v>
      </c>
      <c r="M277" s="49">
        <v>60.23</v>
      </c>
      <c r="N277" s="49">
        <v>55.594999999999999</v>
      </c>
      <c r="O277" s="49">
        <v>4.6349999999999998</v>
      </c>
      <c r="P277" s="49">
        <v>7.6999999999999999E-2</v>
      </c>
    </row>
    <row r="278" spans="1:16" x14ac:dyDescent="0.3">
      <c r="A278" s="30" t="s">
        <v>863</v>
      </c>
      <c r="B278" s="31" t="s">
        <v>310</v>
      </c>
      <c r="C278" s="31" t="s">
        <v>974</v>
      </c>
      <c r="D278" s="31" t="s">
        <v>975</v>
      </c>
      <c r="E278" s="31">
        <v>46356</v>
      </c>
      <c r="F278" s="31">
        <v>52740</v>
      </c>
      <c r="G278" s="31">
        <v>6384</v>
      </c>
      <c r="H278" s="32">
        <v>0.1210466439</v>
      </c>
      <c r="J278" s="49" t="s">
        <v>966</v>
      </c>
      <c r="K278" s="49" t="s">
        <v>863</v>
      </c>
      <c r="L278" s="49" t="s">
        <v>306</v>
      </c>
      <c r="M278" s="49">
        <v>35.42</v>
      </c>
      <c r="N278" s="49">
        <v>30.16</v>
      </c>
      <c r="O278" s="49">
        <v>5.26</v>
      </c>
      <c r="P278" s="49">
        <v>0.14849999999999999</v>
      </c>
    </row>
    <row r="279" spans="1:16" x14ac:dyDescent="0.3">
      <c r="A279" s="30" t="s">
        <v>863</v>
      </c>
      <c r="B279" s="31" t="s">
        <v>311</v>
      </c>
      <c r="C279" s="31" t="s">
        <v>976</v>
      </c>
      <c r="D279" s="31" t="s">
        <v>977</v>
      </c>
      <c r="E279" s="31">
        <v>35951</v>
      </c>
      <c r="F279" s="31">
        <v>42450</v>
      </c>
      <c r="G279" s="31">
        <v>6499</v>
      </c>
      <c r="H279" s="32">
        <v>0.15309776210000001</v>
      </c>
      <c r="J279" s="49" t="s">
        <v>968</v>
      </c>
      <c r="K279" s="49" t="s">
        <v>863</v>
      </c>
      <c r="L279" s="49" t="s">
        <v>307</v>
      </c>
      <c r="M279" s="49">
        <v>42.14</v>
      </c>
      <c r="N279" s="49">
        <v>37.713000000000001</v>
      </c>
      <c r="O279" s="49">
        <v>4.4269999999999996</v>
      </c>
      <c r="P279" s="49">
        <v>0.1051</v>
      </c>
    </row>
    <row r="280" spans="1:16" x14ac:dyDescent="0.3">
      <c r="A280" s="30" t="s">
        <v>863</v>
      </c>
      <c r="B280" s="31" t="s">
        <v>315</v>
      </c>
      <c r="C280" s="31" t="s">
        <v>978</v>
      </c>
      <c r="D280" s="31" t="s">
        <v>979</v>
      </c>
      <c r="E280" s="31">
        <v>25821</v>
      </c>
      <c r="F280" s="31">
        <v>28190</v>
      </c>
      <c r="G280" s="31">
        <v>2369</v>
      </c>
      <c r="H280" s="32">
        <v>8.4036892500000002E-2</v>
      </c>
      <c r="J280" s="49" t="s">
        <v>970</v>
      </c>
      <c r="K280" s="49" t="s">
        <v>863</v>
      </c>
      <c r="L280" s="49" t="s">
        <v>308</v>
      </c>
      <c r="M280" s="49">
        <v>36.049999999999997</v>
      </c>
      <c r="N280" s="49">
        <v>33.662999999999997</v>
      </c>
      <c r="O280" s="49">
        <v>2.387</v>
      </c>
      <c r="P280" s="49">
        <v>6.6199999999999995E-2</v>
      </c>
    </row>
    <row r="281" spans="1:16" x14ac:dyDescent="0.3">
      <c r="A281" s="30" t="s">
        <v>863</v>
      </c>
      <c r="B281" s="31" t="s">
        <v>316</v>
      </c>
      <c r="C281" s="31" t="s">
        <v>980</v>
      </c>
      <c r="D281" s="31" t="s">
        <v>981</v>
      </c>
      <c r="E281" s="31">
        <v>65170</v>
      </c>
      <c r="F281" s="31">
        <v>73950</v>
      </c>
      <c r="G281" s="31">
        <v>8780</v>
      </c>
      <c r="H281" s="32">
        <v>0.11872887090000001</v>
      </c>
      <c r="J281" s="49" t="s">
        <v>972</v>
      </c>
      <c r="K281" s="49" t="s">
        <v>863</v>
      </c>
      <c r="L281" s="49" t="s">
        <v>309</v>
      </c>
      <c r="M281" s="49">
        <v>36.409999999999997</v>
      </c>
      <c r="N281" s="49">
        <v>31.968</v>
      </c>
      <c r="O281" s="49">
        <v>4.4420000000000002</v>
      </c>
      <c r="P281" s="49">
        <v>0.122</v>
      </c>
    </row>
    <row r="282" spans="1:16" x14ac:dyDescent="0.3">
      <c r="A282" s="30" t="s">
        <v>863</v>
      </c>
      <c r="B282" s="31" t="s">
        <v>30</v>
      </c>
      <c r="C282" s="31" t="s">
        <v>982</v>
      </c>
      <c r="D282" s="31" t="s">
        <v>983</v>
      </c>
      <c r="E282" s="31">
        <v>39427</v>
      </c>
      <c r="F282" s="31">
        <v>56680</v>
      </c>
      <c r="G282" s="31">
        <v>17253</v>
      </c>
      <c r="H282" s="32">
        <v>0.30439308399999998</v>
      </c>
      <c r="J282" s="49" t="s">
        <v>974</v>
      </c>
      <c r="K282" s="49" t="s">
        <v>863</v>
      </c>
      <c r="L282" s="49" t="s">
        <v>310</v>
      </c>
      <c r="M282" s="49">
        <v>52.74</v>
      </c>
      <c r="N282" s="49">
        <v>46.237000000000002</v>
      </c>
      <c r="O282" s="49">
        <v>6.5030000000000001</v>
      </c>
      <c r="P282" s="49">
        <v>0.12330000000000001</v>
      </c>
    </row>
    <row r="283" spans="1:16" x14ac:dyDescent="0.3">
      <c r="A283" s="30" t="s">
        <v>863</v>
      </c>
      <c r="B283" s="31" t="s">
        <v>317</v>
      </c>
      <c r="C283" s="31" t="s">
        <v>984</v>
      </c>
      <c r="D283" s="31" t="s">
        <v>985</v>
      </c>
      <c r="E283" s="31">
        <v>41991</v>
      </c>
      <c r="F283" s="31">
        <v>44500</v>
      </c>
      <c r="G283" s="31">
        <v>2509</v>
      </c>
      <c r="H283" s="32">
        <v>5.6382022499999997E-2</v>
      </c>
      <c r="J283" s="49" t="s">
        <v>976</v>
      </c>
      <c r="K283" s="49" t="s">
        <v>863</v>
      </c>
      <c r="L283" s="49" t="s">
        <v>311</v>
      </c>
      <c r="M283" s="49">
        <v>42.44</v>
      </c>
      <c r="N283" s="49">
        <v>35.854999999999997</v>
      </c>
      <c r="O283" s="49">
        <v>6.585</v>
      </c>
      <c r="P283" s="49">
        <v>0.1552</v>
      </c>
    </row>
    <row r="284" spans="1:16" x14ac:dyDescent="0.3">
      <c r="A284" s="30" t="s">
        <v>863</v>
      </c>
      <c r="B284" s="31" t="s">
        <v>318</v>
      </c>
      <c r="C284" s="31" t="s">
        <v>986</v>
      </c>
      <c r="D284" s="31" t="s">
        <v>987</v>
      </c>
      <c r="E284" s="31">
        <v>47709</v>
      </c>
      <c r="F284" s="31">
        <v>60710</v>
      </c>
      <c r="G284" s="31">
        <v>13001</v>
      </c>
      <c r="H284" s="32">
        <v>0.2141492341</v>
      </c>
      <c r="J284" s="49" t="s">
        <v>978</v>
      </c>
      <c r="K284" s="49" t="s">
        <v>863</v>
      </c>
      <c r="L284" s="49" t="s">
        <v>315</v>
      </c>
      <c r="M284" s="49">
        <v>28.19</v>
      </c>
      <c r="N284" s="49">
        <v>25.774999999999999</v>
      </c>
      <c r="O284" s="49">
        <v>2.415</v>
      </c>
      <c r="P284" s="49">
        <v>8.5699999999999998E-2</v>
      </c>
    </row>
    <row r="285" spans="1:16" x14ac:dyDescent="0.3">
      <c r="A285" s="30" t="s">
        <v>863</v>
      </c>
      <c r="B285" s="31" t="s">
        <v>64</v>
      </c>
      <c r="C285" s="31" t="s">
        <v>988</v>
      </c>
      <c r="D285" s="31" t="s">
        <v>989</v>
      </c>
      <c r="E285" s="31">
        <v>53713</v>
      </c>
      <c r="F285" s="31">
        <v>62660</v>
      </c>
      <c r="G285" s="31">
        <v>8947</v>
      </c>
      <c r="H285" s="32">
        <v>0.14278646659999999</v>
      </c>
      <c r="J285" s="49" t="s">
        <v>980</v>
      </c>
      <c r="K285" s="49" t="s">
        <v>863</v>
      </c>
      <c r="L285" s="49" t="s">
        <v>316</v>
      </c>
      <c r="M285" s="49">
        <v>73.94</v>
      </c>
      <c r="N285" s="49">
        <v>65.057000000000002</v>
      </c>
      <c r="O285" s="49">
        <v>8.8829999999999991</v>
      </c>
      <c r="P285" s="49">
        <v>0.1201</v>
      </c>
    </row>
    <row r="286" spans="1:16" x14ac:dyDescent="0.3">
      <c r="A286" s="30" t="s">
        <v>863</v>
      </c>
      <c r="B286" s="31" t="s">
        <v>319</v>
      </c>
      <c r="C286" s="31" t="s">
        <v>990</v>
      </c>
      <c r="D286" s="31" t="s">
        <v>991</v>
      </c>
      <c r="E286" s="31">
        <v>43444</v>
      </c>
      <c r="F286" s="31">
        <v>49670</v>
      </c>
      <c r="G286" s="31">
        <v>6226</v>
      </c>
      <c r="H286" s="32">
        <v>0.12534729210000001</v>
      </c>
      <c r="J286" s="49" t="s">
        <v>982</v>
      </c>
      <c r="K286" s="49" t="s">
        <v>863</v>
      </c>
      <c r="L286" s="49" t="s">
        <v>30</v>
      </c>
      <c r="M286" s="49">
        <v>56.67</v>
      </c>
      <c r="N286" s="49">
        <v>39.341000000000001</v>
      </c>
      <c r="O286" s="49">
        <v>17.329000000000001</v>
      </c>
      <c r="P286" s="49">
        <v>0.30580000000000002</v>
      </c>
    </row>
    <row r="287" spans="1:16" x14ac:dyDescent="0.3">
      <c r="A287" s="30" t="s">
        <v>992</v>
      </c>
      <c r="B287" s="31" t="s">
        <v>154</v>
      </c>
      <c r="C287" s="31" t="s">
        <v>993</v>
      </c>
      <c r="D287" s="31" t="s">
        <v>994</v>
      </c>
      <c r="E287" s="31">
        <v>68764</v>
      </c>
      <c r="F287" s="31">
        <v>80640</v>
      </c>
      <c r="G287" s="31">
        <v>11876</v>
      </c>
      <c r="H287" s="32">
        <v>0.1472718254</v>
      </c>
      <c r="J287" s="49" t="s">
        <v>984</v>
      </c>
      <c r="K287" s="49" t="s">
        <v>863</v>
      </c>
      <c r="L287" s="49" t="s">
        <v>317</v>
      </c>
      <c r="M287" s="49">
        <v>44.45</v>
      </c>
      <c r="N287" s="49">
        <v>41.875999999999998</v>
      </c>
      <c r="O287" s="49">
        <v>2.5739999999999998</v>
      </c>
      <c r="P287" s="49">
        <v>5.79E-2</v>
      </c>
    </row>
    <row r="288" spans="1:16" x14ac:dyDescent="0.3">
      <c r="A288" s="30" t="s">
        <v>992</v>
      </c>
      <c r="B288" s="31" t="s">
        <v>155</v>
      </c>
      <c r="C288" s="31" t="s">
        <v>995</v>
      </c>
      <c r="D288" s="31" t="s">
        <v>996</v>
      </c>
      <c r="E288" s="31">
        <v>172022</v>
      </c>
      <c r="F288" s="31">
        <v>198380</v>
      </c>
      <c r="G288" s="31">
        <v>26358</v>
      </c>
      <c r="H288" s="32">
        <v>0.13286621639999999</v>
      </c>
      <c r="J288" s="49" t="s">
        <v>986</v>
      </c>
      <c r="K288" s="49" t="s">
        <v>863</v>
      </c>
      <c r="L288" s="49" t="s">
        <v>318</v>
      </c>
      <c r="M288" s="49">
        <v>60.69</v>
      </c>
      <c r="N288" s="49">
        <v>47.621000000000002</v>
      </c>
      <c r="O288" s="49">
        <v>13.069000000000001</v>
      </c>
      <c r="P288" s="49">
        <v>0.21529999999999999</v>
      </c>
    </row>
    <row r="289" spans="1:16" x14ac:dyDescent="0.3">
      <c r="A289" s="30" t="s">
        <v>992</v>
      </c>
      <c r="B289" s="31" t="s">
        <v>72</v>
      </c>
      <c r="C289" s="31" t="s">
        <v>997</v>
      </c>
      <c r="D289" s="31" t="s">
        <v>998</v>
      </c>
      <c r="E289" s="31">
        <v>83125</v>
      </c>
      <c r="F289" s="31">
        <v>95400</v>
      </c>
      <c r="G289" s="31">
        <v>12275</v>
      </c>
      <c r="H289" s="32">
        <v>0.1286687631</v>
      </c>
      <c r="J289" s="49" t="s">
        <v>988</v>
      </c>
      <c r="K289" s="49" t="s">
        <v>863</v>
      </c>
      <c r="L289" s="49" t="s">
        <v>64</v>
      </c>
      <c r="M289" s="49">
        <v>62.63</v>
      </c>
      <c r="N289" s="49">
        <v>53.658000000000001</v>
      </c>
      <c r="O289" s="49">
        <v>8.9719999999999995</v>
      </c>
      <c r="P289" s="49">
        <v>0.14330000000000001</v>
      </c>
    </row>
    <row r="290" spans="1:16" x14ac:dyDescent="0.3">
      <c r="A290" s="30" t="s">
        <v>992</v>
      </c>
      <c r="B290" s="31" t="s">
        <v>159</v>
      </c>
      <c r="C290" s="31" t="s">
        <v>999</v>
      </c>
      <c r="D290" s="31" t="s">
        <v>1000</v>
      </c>
      <c r="E290" s="31">
        <v>101348</v>
      </c>
      <c r="F290" s="31">
        <v>115820</v>
      </c>
      <c r="G290" s="31">
        <v>14472</v>
      </c>
      <c r="H290" s="32">
        <v>0.1249525125</v>
      </c>
      <c r="J290" s="49" t="s">
        <v>990</v>
      </c>
      <c r="K290" s="49" t="s">
        <v>863</v>
      </c>
      <c r="L290" s="49" t="s">
        <v>319</v>
      </c>
      <c r="M290" s="49">
        <v>49.66</v>
      </c>
      <c r="N290" s="49">
        <v>43.357999999999997</v>
      </c>
      <c r="O290" s="49">
        <v>6.3019999999999996</v>
      </c>
      <c r="P290" s="49">
        <v>0.12690000000000001</v>
      </c>
    </row>
    <row r="291" spans="1:16" x14ac:dyDescent="0.3">
      <c r="A291" s="30" t="s">
        <v>992</v>
      </c>
      <c r="B291" s="31" t="s">
        <v>161</v>
      </c>
      <c r="C291" s="31" t="s">
        <v>1001</v>
      </c>
      <c r="D291" s="31" t="s">
        <v>1002</v>
      </c>
      <c r="E291" s="31">
        <v>110155</v>
      </c>
      <c r="F291" s="31">
        <v>118900</v>
      </c>
      <c r="G291" s="31">
        <v>8745</v>
      </c>
      <c r="H291" s="32">
        <v>7.3549200999999995E-2</v>
      </c>
      <c r="J291" s="49" t="s">
        <v>993</v>
      </c>
      <c r="K291" s="49" t="s">
        <v>992</v>
      </c>
      <c r="L291" s="49" t="s">
        <v>154</v>
      </c>
      <c r="M291" s="49">
        <v>80.63</v>
      </c>
      <c r="N291" s="49">
        <v>68.619</v>
      </c>
      <c r="O291" s="49">
        <v>12.010999999999999</v>
      </c>
      <c r="P291" s="49">
        <v>0.14899999999999999</v>
      </c>
    </row>
    <row r="292" spans="1:16" x14ac:dyDescent="0.3">
      <c r="A292" s="30" t="s">
        <v>992</v>
      </c>
      <c r="B292" s="31" t="s">
        <v>163</v>
      </c>
      <c r="C292" s="31" t="s">
        <v>1003</v>
      </c>
      <c r="D292" s="31" t="s">
        <v>1004</v>
      </c>
      <c r="E292" s="31">
        <v>56564</v>
      </c>
      <c r="F292" s="31">
        <v>66810</v>
      </c>
      <c r="G292" s="31">
        <v>10246</v>
      </c>
      <c r="H292" s="32">
        <v>0.1533602754</v>
      </c>
      <c r="J292" s="49" t="s">
        <v>995</v>
      </c>
      <c r="K292" s="49" t="s">
        <v>992</v>
      </c>
      <c r="L292" s="49" t="s">
        <v>1299</v>
      </c>
      <c r="M292" s="49">
        <v>198.35</v>
      </c>
      <c r="N292" s="49">
        <v>171.58099999999999</v>
      </c>
      <c r="O292" s="49">
        <v>26.768999999999998</v>
      </c>
      <c r="P292" s="49">
        <v>0.13500000000000001</v>
      </c>
    </row>
    <row r="293" spans="1:16" x14ac:dyDescent="0.3">
      <c r="A293" s="30" t="s">
        <v>992</v>
      </c>
      <c r="B293" s="31" t="s">
        <v>166</v>
      </c>
      <c r="C293" s="31" t="s">
        <v>1005</v>
      </c>
      <c r="D293" s="31" t="s">
        <v>1006</v>
      </c>
      <c r="E293" s="31">
        <v>87182</v>
      </c>
      <c r="F293" s="31">
        <v>95000</v>
      </c>
      <c r="G293" s="31">
        <v>7818</v>
      </c>
      <c r="H293" s="32">
        <v>8.2294736800000004E-2</v>
      </c>
      <c r="J293" s="49" t="s">
        <v>997</v>
      </c>
      <c r="K293" s="49" t="s">
        <v>992</v>
      </c>
      <c r="L293" s="49" t="s">
        <v>72</v>
      </c>
      <c r="M293" s="49">
        <v>95.4</v>
      </c>
      <c r="N293" s="49">
        <v>82.986000000000004</v>
      </c>
      <c r="O293" s="49">
        <v>12.414</v>
      </c>
      <c r="P293" s="49">
        <v>0.13009999999999999</v>
      </c>
    </row>
    <row r="294" spans="1:16" x14ac:dyDescent="0.3">
      <c r="A294" s="30" t="s">
        <v>992</v>
      </c>
      <c r="B294" s="31" t="s">
        <v>32</v>
      </c>
      <c r="C294" s="31" t="s">
        <v>1007</v>
      </c>
      <c r="D294" s="31" t="s">
        <v>1008</v>
      </c>
      <c r="E294" s="31">
        <v>140075</v>
      </c>
      <c r="F294" s="31">
        <v>267750</v>
      </c>
      <c r="G294" s="31">
        <v>127675</v>
      </c>
      <c r="H294" s="32">
        <v>0.47684407099999998</v>
      </c>
      <c r="J294" s="49" t="s">
        <v>999</v>
      </c>
      <c r="K294" s="49" t="s">
        <v>992</v>
      </c>
      <c r="L294" s="49" t="s">
        <v>159</v>
      </c>
      <c r="M294" s="49">
        <v>115.8</v>
      </c>
      <c r="N294" s="49">
        <v>101.175</v>
      </c>
      <c r="O294" s="49">
        <v>14.625</v>
      </c>
      <c r="P294" s="49">
        <v>0.1263</v>
      </c>
    </row>
    <row r="295" spans="1:16" x14ac:dyDescent="0.3">
      <c r="A295" s="30" t="s">
        <v>992</v>
      </c>
      <c r="B295" s="31" t="s">
        <v>184</v>
      </c>
      <c r="C295" s="31" t="s">
        <v>1009</v>
      </c>
      <c r="D295" s="31" t="s">
        <v>1010</v>
      </c>
      <c r="E295" s="31">
        <v>148698</v>
      </c>
      <c r="F295" s="31">
        <v>214900</v>
      </c>
      <c r="G295" s="31">
        <v>66202</v>
      </c>
      <c r="H295" s="32">
        <v>0.3080595626</v>
      </c>
      <c r="J295" s="49" t="s">
        <v>1001</v>
      </c>
      <c r="K295" s="49" t="s">
        <v>992</v>
      </c>
      <c r="L295" s="49" t="s">
        <v>161</v>
      </c>
      <c r="M295" s="49">
        <v>118.9</v>
      </c>
      <c r="N295" s="49">
        <v>109.884</v>
      </c>
      <c r="O295" s="49">
        <v>9.016</v>
      </c>
      <c r="P295" s="49">
        <v>7.5800000000000006E-2</v>
      </c>
    </row>
    <row r="296" spans="1:16" x14ac:dyDescent="0.3">
      <c r="A296" s="30" t="s">
        <v>992</v>
      </c>
      <c r="B296" s="31" t="s">
        <v>394</v>
      </c>
      <c r="C296" s="31" t="s">
        <v>1011</v>
      </c>
      <c r="D296" s="31" t="s">
        <v>1012</v>
      </c>
      <c r="E296" s="31">
        <v>159553</v>
      </c>
      <c r="F296" s="31">
        <v>182040</v>
      </c>
      <c r="G296" s="31">
        <v>22487</v>
      </c>
      <c r="H296" s="32">
        <v>0.1235277961</v>
      </c>
      <c r="J296" s="49" t="s">
        <v>1003</v>
      </c>
      <c r="K296" s="49" t="s">
        <v>992</v>
      </c>
      <c r="L296" s="49" t="s">
        <v>163</v>
      </c>
      <c r="M296" s="49">
        <v>66.81</v>
      </c>
      <c r="N296" s="49">
        <v>56.4</v>
      </c>
      <c r="O296" s="49">
        <v>10.41</v>
      </c>
      <c r="P296" s="49">
        <v>0.15579999999999999</v>
      </c>
    </row>
    <row r="297" spans="1:16" x14ac:dyDescent="0.3">
      <c r="A297" s="30" t="s">
        <v>992</v>
      </c>
      <c r="B297" s="31" t="s">
        <v>393</v>
      </c>
      <c r="C297" s="31" t="s">
        <v>1013</v>
      </c>
      <c r="D297" s="31" t="s">
        <v>1014</v>
      </c>
      <c r="E297" s="31">
        <v>134816</v>
      </c>
      <c r="F297" s="31">
        <v>176490</v>
      </c>
      <c r="G297" s="31">
        <v>41674</v>
      </c>
      <c r="H297" s="32">
        <v>0.2361266927</v>
      </c>
      <c r="J297" s="49" t="s">
        <v>1005</v>
      </c>
      <c r="K297" s="49" t="s">
        <v>992</v>
      </c>
      <c r="L297" s="49" t="s">
        <v>166</v>
      </c>
      <c r="M297" s="49">
        <v>94.99</v>
      </c>
      <c r="N297" s="49">
        <v>86.988</v>
      </c>
      <c r="O297" s="49">
        <v>8.0020000000000007</v>
      </c>
      <c r="P297" s="49">
        <v>8.4199999999999997E-2</v>
      </c>
    </row>
    <row r="298" spans="1:16" x14ac:dyDescent="0.3">
      <c r="A298" s="30" t="s">
        <v>992</v>
      </c>
      <c r="B298" s="31" t="s">
        <v>40</v>
      </c>
      <c r="C298" s="31" t="s">
        <v>1015</v>
      </c>
      <c r="D298" s="31" t="s">
        <v>1016</v>
      </c>
      <c r="E298" s="31">
        <v>49085</v>
      </c>
      <c r="F298" s="31">
        <v>68070</v>
      </c>
      <c r="G298" s="31">
        <v>18985</v>
      </c>
      <c r="H298" s="32">
        <v>0.2789040693</v>
      </c>
      <c r="J298" s="49" t="s">
        <v>1007</v>
      </c>
      <c r="K298" s="49" t="s">
        <v>992</v>
      </c>
      <c r="L298" s="49" t="s">
        <v>32</v>
      </c>
      <c r="M298" s="49">
        <v>267.73</v>
      </c>
      <c r="N298" s="49">
        <v>139.774</v>
      </c>
      <c r="O298" s="49">
        <v>127.956</v>
      </c>
      <c r="P298" s="49">
        <v>0.47789999999999999</v>
      </c>
    </row>
    <row r="299" spans="1:16" x14ac:dyDescent="0.3">
      <c r="A299" s="30" t="s">
        <v>992</v>
      </c>
      <c r="B299" s="31" t="s">
        <v>203</v>
      </c>
      <c r="C299" s="31" t="s">
        <v>1017</v>
      </c>
      <c r="D299" s="31" t="s">
        <v>1018</v>
      </c>
      <c r="E299" s="31">
        <v>47764</v>
      </c>
      <c r="F299" s="31">
        <v>55930</v>
      </c>
      <c r="G299" s="31">
        <v>8166</v>
      </c>
      <c r="H299" s="32">
        <v>0.14600393349999999</v>
      </c>
      <c r="J299" s="49" t="s">
        <v>1049</v>
      </c>
      <c r="K299" s="49" t="s">
        <v>992</v>
      </c>
      <c r="L299" s="49" t="s">
        <v>183</v>
      </c>
      <c r="M299" s="49">
        <v>1.2</v>
      </c>
      <c r="N299" s="49">
        <v>0</v>
      </c>
      <c r="O299" s="49">
        <v>1.2</v>
      </c>
      <c r="P299" s="49">
        <v>1</v>
      </c>
    </row>
    <row r="300" spans="1:16" x14ac:dyDescent="0.3">
      <c r="A300" s="30" t="s">
        <v>992</v>
      </c>
      <c r="B300" s="31" t="s">
        <v>62</v>
      </c>
      <c r="C300" s="31" t="s">
        <v>1019</v>
      </c>
      <c r="D300" s="31" t="s">
        <v>1020</v>
      </c>
      <c r="E300" s="31">
        <v>20902</v>
      </c>
      <c r="F300" s="31">
        <v>35570</v>
      </c>
      <c r="G300" s="31">
        <v>14668</v>
      </c>
      <c r="H300" s="32">
        <v>0.41236997469999997</v>
      </c>
      <c r="J300" s="49" t="s">
        <v>1009</v>
      </c>
      <c r="K300" s="49" t="s">
        <v>992</v>
      </c>
      <c r="L300" s="49" t="s">
        <v>184</v>
      </c>
      <c r="M300" s="49">
        <v>214.85</v>
      </c>
      <c r="N300" s="49">
        <v>148.38200000000001</v>
      </c>
      <c r="O300" s="49">
        <v>66.468000000000004</v>
      </c>
      <c r="P300" s="49">
        <v>0.30940000000000001</v>
      </c>
    </row>
    <row r="301" spans="1:16" x14ac:dyDescent="0.3">
      <c r="A301" s="30" t="s">
        <v>992</v>
      </c>
      <c r="B301" s="31" t="s">
        <v>68</v>
      </c>
      <c r="C301" s="31" t="s">
        <v>1021</v>
      </c>
      <c r="D301" s="31" t="s">
        <v>1022</v>
      </c>
      <c r="E301" s="31">
        <v>31776</v>
      </c>
      <c r="F301" s="31">
        <v>45070</v>
      </c>
      <c r="G301" s="31">
        <v>13294</v>
      </c>
      <c r="H301" s="32">
        <v>0.29496339030000002</v>
      </c>
      <c r="J301" s="49" t="s">
        <v>1011</v>
      </c>
      <c r="K301" s="49" t="s">
        <v>992</v>
      </c>
      <c r="L301" s="49" t="s">
        <v>394</v>
      </c>
      <c r="M301" s="49">
        <v>182.01</v>
      </c>
      <c r="N301" s="49">
        <v>159.12799999999999</v>
      </c>
      <c r="O301" s="49">
        <v>22.882000000000001</v>
      </c>
      <c r="P301" s="49">
        <v>0.12570000000000001</v>
      </c>
    </row>
    <row r="302" spans="1:16" x14ac:dyDescent="0.3">
      <c r="A302" s="30" t="s">
        <v>992</v>
      </c>
      <c r="B302" s="31" t="s">
        <v>89</v>
      </c>
      <c r="C302" s="31" t="s">
        <v>1023</v>
      </c>
      <c r="D302" s="31" t="s">
        <v>1024</v>
      </c>
      <c r="E302" s="31">
        <v>25929</v>
      </c>
      <c r="F302" s="31">
        <v>43770</v>
      </c>
      <c r="G302" s="31">
        <v>17841</v>
      </c>
      <c r="H302" s="32">
        <v>0.4076079507</v>
      </c>
      <c r="J302" s="49" t="s">
        <v>1013</v>
      </c>
      <c r="K302" s="49" t="s">
        <v>992</v>
      </c>
      <c r="L302" s="49" t="s">
        <v>131</v>
      </c>
      <c r="M302" s="49">
        <v>176.45</v>
      </c>
      <c r="N302" s="49">
        <v>134.458</v>
      </c>
      <c r="O302" s="49">
        <v>41.991999999999997</v>
      </c>
      <c r="P302" s="49">
        <v>0.23799999999999999</v>
      </c>
    </row>
    <row r="303" spans="1:16" x14ac:dyDescent="0.3">
      <c r="A303" s="30" t="s">
        <v>992</v>
      </c>
      <c r="B303" s="31" t="s">
        <v>101</v>
      </c>
      <c r="C303" s="31" t="s">
        <v>1025</v>
      </c>
      <c r="D303" s="31" t="s">
        <v>1026</v>
      </c>
      <c r="E303" s="31">
        <v>47142</v>
      </c>
      <c r="F303" s="31">
        <v>61330</v>
      </c>
      <c r="G303" s="31">
        <v>14188</v>
      </c>
      <c r="H303" s="32">
        <v>0.2313386597</v>
      </c>
      <c r="J303" s="49" t="s">
        <v>1300</v>
      </c>
      <c r="K303" s="49" t="s">
        <v>992</v>
      </c>
      <c r="L303" s="49" t="s">
        <v>152</v>
      </c>
      <c r="M303" s="49">
        <v>253.56</v>
      </c>
      <c r="N303" s="49">
        <v>177.12799999999999</v>
      </c>
      <c r="O303" s="49">
        <v>76.432000000000002</v>
      </c>
      <c r="P303" s="49">
        <v>0.3014</v>
      </c>
    </row>
    <row r="304" spans="1:16" x14ac:dyDescent="0.3">
      <c r="A304" s="30" t="s">
        <v>992</v>
      </c>
      <c r="B304" s="31" t="s">
        <v>103</v>
      </c>
      <c r="C304" s="31" t="s">
        <v>1027</v>
      </c>
      <c r="D304" s="31" t="s">
        <v>1028</v>
      </c>
      <c r="E304" s="31">
        <v>16474</v>
      </c>
      <c r="F304" s="31">
        <v>32210</v>
      </c>
      <c r="G304" s="31">
        <v>15736</v>
      </c>
      <c r="H304" s="32">
        <v>0.4885439305</v>
      </c>
      <c r="J304" s="49" t="s">
        <v>1015</v>
      </c>
      <c r="K304" s="49" t="s">
        <v>992</v>
      </c>
      <c r="L304" s="49" t="s">
        <v>40</v>
      </c>
      <c r="M304" s="49">
        <v>68.040000000000006</v>
      </c>
      <c r="N304" s="49">
        <v>48.997</v>
      </c>
      <c r="O304" s="49">
        <v>19.042999999999999</v>
      </c>
      <c r="P304" s="49">
        <v>0.27989999999999998</v>
      </c>
    </row>
    <row r="305" spans="1:16" x14ac:dyDescent="0.3">
      <c r="A305" s="30" t="s">
        <v>992</v>
      </c>
      <c r="B305" s="31" t="s">
        <v>107</v>
      </c>
      <c r="C305" s="31" t="s">
        <v>1029</v>
      </c>
      <c r="D305" s="31" t="s">
        <v>1030</v>
      </c>
      <c r="E305" s="31">
        <v>13784</v>
      </c>
      <c r="F305" s="31">
        <v>25480</v>
      </c>
      <c r="G305" s="31">
        <v>11696</v>
      </c>
      <c r="H305" s="32">
        <v>0.45902668759999998</v>
      </c>
      <c r="J305" s="49" t="s">
        <v>1017</v>
      </c>
      <c r="K305" s="49" t="s">
        <v>992</v>
      </c>
      <c r="L305" s="49" t="s">
        <v>203</v>
      </c>
      <c r="M305" s="49">
        <v>55.91</v>
      </c>
      <c r="N305" s="49">
        <v>47.655000000000001</v>
      </c>
      <c r="O305" s="49">
        <v>8.2550000000000008</v>
      </c>
      <c r="P305" s="49">
        <v>0.14760000000000001</v>
      </c>
    </row>
    <row r="306" spans="1:16" x14ac:dyDescent="0.3">
      <c r="A306" s="30" t="s">
        <v>992</v>
      </c>
      <c r="B306" s="31" t="s">
        <v>222</v>
      </c>
      <c r="C306" s="31" t="s">
        <v>1031</v>
      </c>
      <c r="D306" s="31" t="s">
        <v>1032</v>
      </c>
      <c r="E306" s="31">
        <v>50121</v>
      </c>
      <c r="F306" s="31">
        <v>55150</v>
      </c>
      <c r="G306" s="31">
        <v>5029</v>
      </c>
      <c r="H306" s="32">
        <v>9.1187669999999998E-2</v>
      </c>
      <c r="J306" s="49" t="s">
        <v>1019</v>
      </c>
      <c r="K306" s="49" t="s">
        <v>992</v>
      </c>
      <c r="L306" s="49" t="s">
        <v>62</v>
      </c>
      <c r="M306" s="49">
        <v>35.54</v>
      </c>
      <c r="N306" s="49">
        <v>20.834</v>
      </c>
      <c r="O306" s="49">
        <v>14.706</v>
      </c>
      <c r="P306" s="49">
        <v>0.4138</v>
      </c>
    </row>
    <row r="307" spans="1:16" x14ac:dyDescent="0.3">
      <c r="A307" s="30" t="s">
        <v>992</v>
      </c>
      <c r="B307" s="31" t="s">
        <v>33</v>
      </c>
      <c r="C307" s="31" t="s">
        <v>1033</v>
      </c>
      <c r="D307" s="31" t="s">
        <v>1034</v>
      </c>
      <c r="E307" s="31">
        <v>26970</v>
      </c>
      <c r="F307" s="31">
        <v>42500</v>
      </c>
      <c r="G307" s="31">
        <v>15530</v>
      </c>
      <c r="H307" s="32">
        <v>0.36541176469999997</v>
      </c>
      <c r="J307" s="49" t="s">
        <v>1021</v>
      </c>
      <c r="K307" s="49" t="s">
        <v>992</v>
      </c>
      <c r="L307" s="49" t="s">
        <v>68</v>
      </c>
      <c r="M307" s="49">
        <v>45.06</v>
      </c>
      <c r="N307" s="49">
        <v>31.677</v>
      </c>
      <c r="O307" s="49">
        <v>13.382999999999999</v>
      </c>
      <c r="P307" s="49">
        <v>0.29699999999999999</v>
      </c>
    </row>
    <row r="308" spans="1:16" x14ac:dyDescent="0.3">
      <c r="A308" s="30" t="s">
        <v>992</v>
      </c>
      <c r="B308" s="31" t="s">
        <v>47</v>
      </c>
      <c r="C308" s="31" t="s">
        <v>1035</v>
      </c>
      <c r="D308" s="31" t="s">
        <v>1036</v>
      </c>
      <c r="E308" s="31">
        <v>22187</v>
      </c>
      <c r="F308" s="31">
        <v>37980</v>
      </c>
      <c r="G308" s="31">
        <v>15793</v>
      </c>
      <c r="H308" s="32">
        <v>0.41582411800000002</v>
      </c>
      <c r="J308" s="49" t="s">
        <v>1023</v>
      </c>
      <c r="K308" s="49" t="s">
        <v>992</v>
      </c>
      <c r="L308" s="49" t="s">
        <v>89</v>
      </c>
      <c r="M308" s="49">
        <v>43.77</v>
      </c>
      <c r="N308" s="49">
        <v>25.898</v>
      </c>
      <c r="O308" s="49">
        <v>17.872</v>
      </c>
      <c r="P308" s="49">
        <v>0.4083</v>
      </c>
    </row>
    <row r="309" spans="1:16" x14ac:dyDescent="0.3">
      <c r="A309" s="30" t="s">
        <v>992</v>
      </c>
      <c r="B309" s="31" t="s">
        <v>223</v>
      </c>
      <c r="C309" s="31" t="s">
        <v>1037</v>
      </c>
      <c r="D309" s="31" t="s">
        <v>1038</v>
      </c>
      <c r="E309" s="31">
        <v>51669</v>
      </c>
      <c r="F309" s="31">
        <v>56590</v>
      </c>
      <c r="G309" s="31">
        <v>4921</v>
      </c>
      <c r="H309" s="32">
        <v>8.6958826599999997E-2</v>
      </c>
      <c r="J309" s="49" t="s">
        <v>1025</v>
      </c>
      <c r="K309" s="49" t="s">
        <v>992</v>
      </c>
      <c r="L309" s="49" t="s">
        <v>101</v>
      </c>
      <c r="M309" s="49">
        <v>61.31</v>
      </c>
      <c r="N309" s="49">
        <v>47.052</v>
      </c>
      <c r="O309" s="49">
        <v>14.257999999999999</v>
      </c>
      <c r="P309" s="49">
        <v>0.2326</v>
      </c>
    </row>
    <row r="310" spans="1:16" x14ac:dyDescent="0.3">
      <c r="A310" s="30" t="s">
        <v>992</v>
      </c>
      <c r="B310" s="31" t="s">
        <v>99</v>
      </c>
      <c r="C310" s="31" t="s">
        <v>1039</v>
      </c>
      <c r="D310" s="31" t="s">
        <v>1040</v>
      </c>
      <c r="E310" s="31">
        <v>43276</v>
      </c>
      <c r="F310" s="31">
        <v>52480</v>
      </c>
      <c r="G310" s="31">
        <v>9204</v>
      </c>
      <c r="H310" s="32">
        <v>0.17538109760000001</v>
      </c>
      <c r="J310" s="49" t="s">
        <v>1027</v>
      </c>
      <c r="K310" s="49" t="s">
        <v>992</v>
      </c>
      <c r="L310" s="49" t="s">
        <v>103</v>
      </c>
      <c r="M310" s="49">
        <v>32.21</v>
      </c>
      <c r="N310" s="49">
        <v>16.443000000000001</v>
      </c>
      <c r="O310" s="49">
        <v>15.766999999999999</v>
      </c>
      <c r="P310" s="49">
        <v>0.48949999999999999</v>
      </c>
    </row>
    <row r="311" spans="1:16" x14ac:dyDescent="0.3">
      <c r="A311" s="30" t="s">
        <v>992</v>
      </c>
      <c r="B311" s="31" t="s">
        <v>102</v>
      </c>
      <c r="C311" s="31" t="s">
        <v>1041</v>
      </c>
      <c r="D311" s="31" t="s">
        <v>1042</v>
      </c>
      <c r="E311" s="31">
        <v>34647</v>
      </c>
      <c r="F311" s="31">
        <v>40090</v>
      </c>
      <c r="G311" s="31">
        <v>5443</v>
      </c>
      <c r="H311" s="32">
        <v>0.1357695186</v>
      </c>
      <c r="J311" s="49" t="s">
        <v>1029</v>
      </c>
      <c r="K311" s="49" t="s">
        <v>992</v>
      </c>
      <c r="L311" s="49" t="s">
        <v>107</v>
      </c>
      <c r="M311" s="49">
        <v>25.48</v>
      </c>
      <c r="N311" s="49">
        <v>13.757</v>
      </c>
      <c r="O311" s="49">
        <v>11.723000000000001</v>
      </c>
      <c r="P311" s="49">
        <v>0.46010000000000001</v>
      </c>
    </row>
    <row r="312" spans="1:16" x14ac:dyDescent="0.3">
      <c r="A312" s="30" t="s">
        <v>992</v>
      </c>
      <c r="B312" s="31" t="s">
        <v>61</v>
      </c>
      <c r="C312" s="31" t="s">
        <v>1043</v>
      </c>
      <c r="D312" s="31" t="s">
        <v>1044</v>
      </c>
      <c r="E312" s="31">
        <v>38576</v>
      </c>
      <c r="F312" s="31">
        <v>51280</v>
      </c>
      <c r="G312" s="31">
        <v>12704</v>
      </c>
      <c r="H312" s="32">
        <v>0.24773790949999999</v>
      </c>
      <c r="J312" s="49" t="s">
        <v>1031</v>
      </c>
      <c r="K312" s="49" t="s">
        <v>992</v>
      </c>
      <c r="L312" s="49" t="s">
        <v>222</v>
      </c>
      <c r="M312" s="49">
        <v>55.16</v>
      </c>
      <c r="N312" s="49">
        <v>50.008000000000003</v>
      </c>
      <c r="O312" s="49">
        <v>5.1520000000000001</v>
      </c>
      <c r="P312" s="49">
        <v>9.3399999999999997E-2</v>
      </c>
    </row>
    <row r="313" spans="1:16" x14ac:dyDescent="0.3">
      <c r="A313" s="30" t="s">
        <v>992</v>
      </c>
      <c r="B313" s="31" t="s">
        <v>84</v>
      </c>
      <c r="C313" s="31" t="s">
        <v>1045</v>
      </c>
      <c r="D313" s="31" t="s">
        <v>1046</v>
      </c>
      <c r="E313" s="31">
        <v>37686</v>
      </c>
      <c r="F313" s="31">
        <v>54490</v>
      </c>
      <c r="G313" s="31">
        <v>16804</v>
      </c>
      <c r="H313" s="32">
        <v>0.30838685999999998</v>
      </c>
      <c r="J313" s="49" t="s">
        <v>1033</v>
      </c>
      <c r="K313" s="49" t="s">
        <v>992</v>
      </c>
      <c r="L313" s="49" t="s">
        <v>33</v>
      </c>
      <c r="M313" s="49">
        <v>42.49</v>
      </c>
      <c r="N313" s="49">
        <v>26.939</v>
      </c>
      <c r="O313" s="49">
        <v>15.551</v>
      </c>
      <c r="P313" s="49">
        <v>0.36599999999999999</v>
      </c>
    </row>
    <row r="314" spans="1:16" x14ac:dyDescent="0.3">
      <c r="A314" s="30" t="s">
        <v>992</v>
      </c>
      <c r="B314" s="31" t="s">
        <v>95</v>
      </c>
      <c r="C314" s="31" t="s">
        <v>1047</v>
      </c>
      <c r="D314" s="31" t="s">
        <v>1048</v>
      </c>
      <c r="E314" s="31">
        <v>49640</v>
      </c>
      <c r="F314" s="31">
        <v>76500</v>
      </c>
      <c r="G314" s="31">
        <v>26860</v>
      </c>
      <c r="H314" s="32">
        <v>0.35111111109999998</v>
      </c>
      <c r="J314" s="49" t="s">
        <v>1035</v>
      </c>
      <c r="K314" s="49" t="s">
        <v>992</v>
      </c>
      <c r="L314" s="49" t="s">
        <v>47</v>
      </c>
      <c r="M314" s="49">
        <v>37.979999999999997</v>
      </c>
      <c r="N314" s="49">
        <v>22.135000000000002</v>
      </c>
      <c r="O314" s="49">
        <v>15.845000000000001</v>
      </c>
      <c r="P314" s="49">
        <v>0.41720000000000002</v>
      </c>
    </row>
    <row r="315" spans="1:16" x14ac:dyDescent="0.3">
      <c r="A315" s="30" t="s">
        <v>992</v>
      </c>
      <c r="B315" s="31" t="s">
        <v>183</v>
      </c>
      <c r="C315" s="31" t="s">
        <v>1049</v>
      </c>
      <c r="D315" s="31" t="s">
        <v>1050</v>
      </c>
      <c r="E315" s="31">
        <v>0</v>
      </c>
      <c r="F315" s="31">
        <v>1200</v>
      </c>
      <c r="G315" s="31">
        <v>1200</v>
      </c>
      <c r="H315" s="32">
        <v>1</v>
      </c>
      <c r="J315" s="49" t="s">
        <v>1037</v>
      </c>
      <c r="K315" s="49" t="s">
        <v>992</v>
      </c>
      <c r="L315" s="49" t="s">
        <v>223</v>
      </c>
      <c r="M315" s="49">
        <v>56.59</v>
      </c>
      <c r="N315" s="49">
        <v>51.523000000000003</v>
      </c>
      <c r="O315" s="49">
        <v>5.0670000000000002</v>
      </c>
      <c r="P315" s="49">
        <v>8.9499999999999996E-2</v>
      </c>
    </row>
    <row r="316" spans="1:16" x14ac:dyDescent="0.3">
      <c r="A316" s="30" t="s">
        <v>992</v>
      </c>
      <c r="B316" s="31" t="s">
        <v>87</v>
      </c>
      <c r="C316" s="31" t="s">
        <v>1051</v>
      </c>
      <c r="D316" s="31" t="s">
        <v>1052</v>
      </c>
      <c r="E316" s="31">
        <v>51317</v>
      </c>
      <c r="F316" s="31">
        <v>71380</v>
      </c>
      <c r="G316" s="31">
        <v>20063</v>
      </c>
      <c r="H316" s="32">
        <v>0.28107312969999998</v>
      </c>
      <c r="J316" s="49" t="s">
        <v>1039</v>
      </c>
      <c r="K316" s="49" t="s">
        <v>992</v>
      </c>
      <c r="L316" s="49" t="s">
        <v>99</v>
      </c>
      <c r="M316" s="49">
        <v>52.49</v>
      </c>
      <c r="N316" s="49">
        <v>43.121000000000002</v>
      </c>
      <c r="O316" s="49">
        <v>9.3689999999999998</v>
      </c>
      <c r="P316" s="49">
        <v>0.17849999999999999</v>
      </c>
    </row>
    <row r="317" spans="1:16" x14ac:dyDescent="0.3">
      <c r="A317" s="30" t="s">
        <v>1053</v>
      </c>
      <c r="B317" s="31" t="s">
        <v>1054</v>
      </c>
      <c r="C317" s="31" t="s">
        <v>1055</v>
      </c>
      <c r="D317" s="31" t="s">
        <v>1056</v>
      </c>
      <c r="E317" s="31">
        <v>16242</v>
      </c>
      <c r="F317" s="31">
        <v>34970</v>
      </c>
      <c r="G317" s="31">
        <v>18728</v>
      </c>
      <c r="H317" s="32">
        <v>0.53554475260000001</v>
      </c>
      <c r="J317" s="49" t="s">
        <v>1041</v>
      </c>
      <c r="K317" s="49" t="s">
        <v>992</v>
      </c>
      <c r="L317" s="49" t="s">
        <v>102</v>
      </c>
      <c r="M317" s="49">
        <v>40.049999999999997</v>
      </c>
      <c r="N317" s="49">
        <v>34.567999999999998</v>
      </c>
      <c r="O317" s="49">
        <v>5.4820000000000002</v>
      </c>
      <c r="P317" s="49">
        <v>0.13689999999999999</v>
      </c>
    </row>
    <row r="318" spans="1:16" x14ac:dyDescent="0.3">
      <c r="A318" s="30" t="s">
        <v>1053</v>
      </c>
      <c r="B318" s="31" t="s">
        <v>1057</v>
      </c>
      <c r="C318" s="31" t="s">
        <v>1058</v>
      </c>
      <c r="D318" s="31" t="s">
        <v>1059</v>
      </c>
      <c r="E318" s="31">
        <v>30646</v>
      </c>
      <c r="F318" s="31">
        <v>61730</v>
      </c>
      <c r="G318" s="31">
        <v>31084</v>
      </c>
      <c r="H318" s="32">
        <v>0.50354770780000002</v>
      </c>
      <c r="J318" s="49" t="s">
        <v>1055</v>
      </c>
      <c r="K318" s="49" t="s">
        <v>1053</v>
      </c>
      <c r="L318" s="49" t="s">
        <v>1301</v>
      </c>
      <c r="M318" s="49">
        <v>34.97</v>
      </c>
      <c r="N318" s="49">
        <v>16.2</v>
      </c>
      <c r="O318" s="49">
        <v>18.77</v>
      </c>
      <c r="P318" s="49">
        <v>0.53669999999999995</v>
      </c>
    </row>
    <row r="319" spans="1:16" x14ac:dyDescent="0.3">
      <c r="A319" s="30" t="s">
        <v>1053</v>
      </c>
      <c r="B319" s="31" t="s">
        <v>1060</v>
      </c>
      <c r="C319" s="31" t="s">
        <v>1061</v>
      </c>
      <c r="D319" s="31" t="s">
        <v>1062</v>
      </c>
      <c r="E319" s="31">
        <v>46257</v>
      </c>
      <c r="F319" s="31">
        <v>56980</v>
      </c>
      <c r="G319" s="31">
        <v>10723</v>
      </c>
      <c r="H319" s="32">
        <v>0.18818883820000001</v>
      </c>
      <c r="J319" s="49" t="s">
        <v>1058</v>
      </c>
      <c r="K319" s="49" t="s">
        <v>1053</v>
      </c>
      <c r="L319" s="49" t="s">
        <v>1302</v>
      </c>
      <c r="M319" s="49">
        <v>61.73</v>
      </c>
      <c r="N319" s="49">
        <v>30.547999999999998</v>
      </c>
      <c r="O319" s="49">
        <v>31.181999999999999</v>
      </c>
      <c r="P319" s="49">
        <v>0.50509999999999999</v>
      </c>
    </row>
    <row r="320" spans="1:16" x14ac:dyDescent="0.3">
      <c r="A320" s="30" t="s">
        <v>1053</v>
      </c>
      <c r="B320" s="31" t="s">
        <v>1063</v>
      </c>
      <c r="C320" s="31" t="s">
        <v>1064</v>
      </c>
      <c r="D320" s="31" t="s">
        <v>1065</v>
      </c>
      <c r="E320" s="31">
        <v>33497</v>
      </c>
      <c r="F320" s="31">
        <v>44560</v>
      </c>
      <c r="G320" s="31">
        <v>11063</v>
      </c>
      <c r="H320" s="32">
        <v>0.24827199280000001</v>
      </c>
      <c r="J320" s="49" t="s">
        <v>1061</v>
      </c>
      <c r="K320" s="49" t="s">
        <v>1053</v>
      </c>
      <c r="L320" s="49" t="s">
        <v>1303</v>
      </c>
      <c r="M320" s="49">
        <v>56.97</v>
      </c>
      <c r="N320" s="49">
        <v>46.14</v>
      </c>
      <c r="O320" s="49">
        <v>10.83</v>
      </c>
      <c r="P320" s="49">
        <v>0.19009999999999999</v>
      </c>
    </row>
    <row r="321" spans="1:16" x14ac:dyDescent="0.3">
      <c r="A321" s="30" t="s">
        <v>1053</v>
      </c>
      <c r="B321" s="31" t="s">
        <v>1066</v>
      </c>
      <c r="C321" s="31" t="s">
        <v>1067</v>
      </c>
      <c r="D321" s="31" t="s">
        <v>1068</v>
      </c>
      <c r="E321" s="31">
        <v>55514</v>
      </c>
      <c r="F321" s="31">
        <v>68050</v>
      </c>
      <c r="G321" s="31">
        <v>12536</v>
      </c>
      <c r="H321" s="32">
        <v>0.18421748709999999</v>
      </c>
      <c r="J321" s="49" t="s">
        <v>1064</v>
      </c>
      <c r="K321" s="49" t="s">
        <v>1053</v>
      </c>
      <c r="L321" s="49" t="s">
        <v>1304</v>
      </c>
      <c r="M321" s="49">
        <v>44.57</v>
      </c>
      <c r="N321" s="49">
        <v>33.396000000000001</v>
      </c>
      <c r="O321" s="49">
        <v>11.173999999999999</v>
      </c>
      <c r="P321" s="49">
        <v>0.25069999999999998</v>
      </c>
    </row>
    <row r="322" spans="1:16" x14ac:dyDescent="0.3">
      <c r="A322" s="30" t="s">
        <v>1053</v>
      </c>
      <c r="B322" s="31" t="s">
        <v>1069</v>
      </c>
      <c r="C322" s="31" t="s">
        <v>1070</v>
      </c>
      <c r="D322" s="31" t="s">
        <v>1071</v>
      </c>
      <c r="E322" s="31">
        <v>51008</v>
      </c>
      <c r="F322" s="31">
        <v>60110</v>
      </c>
      <c r="G322" s="31">
        <v>9102</v>
      </c>
      <c r="H322" s="32">
        <v>0.15142239230000001</v>
      </c>
      <c r="J322" s="49" t="s">
        <v>1067</v>
      </c>
      <c r="K322" s="49" t="s">
        <v>1053</v>
      </c>
      <c r="L322" s="49" t="s">
        <v>1305</v>
      </c>
      <c r="M322" s="49">
        <v>68.05</v>
      </c>
      <c r="N322" s="49">
        <v>55.37</v>
      </c>
      <c r="O322" s="49">
        <v>12.68</v>
      </c>
      <c r="P322" s="49">
        <v>0.18629999999999999</v>
      </c>
    </row>
    <row r="323" spans="1:16" x14ac:dyDescent="0.3">
      <c r="A323" s="30" t="s">
        <v>1053</v>
      </c>
      <c r="B323" s="31" t="s">
        <v>1072</v>
      </c>
      <c r="C323" s="31" t="s">
        <v>1073</v>
      </c>
      <c r="D323" s="31" t="s">
        <v>1074</v>
      </c>
      <c r="E323" s="31">
        <v>8836</v>
      </c>
      <c r="F323" s="31">
        <v>35450</v>
      </c>
      <c r="G323" s="31">
        <v>26614</v>
      </c>
      <c r="H323" s="32">
        <v>0.75074753169999997</v>
      </c>
      <c r="J323" s="49" t="s">
        <v>1070</v>
      </c>
      <c r="K323" s="49" t="s">
        <v>1053</v>
      </c>
      <c r="L323" s="49" t="s">
        <v>1306</v>
      </c>
      <c r="M323" s="49">
        <v>60.11</v>
      </c>
      <c r="N323" s="49">
        <v>50.91</v>
      </c>
      <c r="O323" s="49">
        <v>9.1999999999999993</v>
      </c>
      <c r="P323" s="49">
        <v>0.15310000000000001</v>
      </c>
    </row>
    <row r="324" spans="1:16" x14ac:dyDescent="0.3">
      <c r="A324" s="30" t="s">
        <v>1053</v>
      </c>
      <c r="B324" s="31" t="s">
        <v>1075</v>
      </c>
      <c r="C324" s="31" t="s">
        <v>1076</v>
      </c>
      <c r="D324" s="31" t="s">
        <v>1077</v>
      </c>
      <c r="E324" s="31">
        <v>35220</v>
      </c>
      <c r="F324" s="31">
        <v>61320</v>
      </c>
      <c r="G324" s="31">
        <v>26100</v>
      </c>
      <c r="H324" s="32">
        <v>0.42563600779999999</v>
      </c>
      <c r="J324" s="49" t="s">
        <v>1073</v>
      </c>
      <c r="K324" s="49" t="s">
        <v>1053</v>
      </c>
      <c r="L324" s="49" t="s">
        <v>1307</v>
      </c>
      <c r="M324" s="49">
        <v>35.450000000000003</v>
      </c>
      <c r="N324" s="49">
        <v>8.7870000000000008</v>
      </c>
      <c r="O324" s="49">
        <v>26.663</v>
      </c>
      <c r="P324" s="49">
        <v>0.75209999999999999</v>
      </c>
    </row>
    <row r="325" spans="1:16" x14ac:dyDescent="0.3">
      <c r="A325" s="30" t="s">
        <v>1053</v>
      </c>
      <c r="B325" s="31" t="s">
        <v>1078</v>
      </c>
      <c r="C325" s="31" t="s">
        <v>1079</v>
      </c>
      <c r="D325" s="31" t="s">
        <v>1080</v>
      </c>
      <c r="E325" s="31">
        <v>52399</v>
      </c>
      <c r="F325" s="31">
        <v>86920</v>
      </c>
      <c r="G325" s="31">
        <v>34521</v>
      </c>
      <c r="H325" s="32">
        <v>0.3971583065</v>
      </c>
      <c r="J325" s="49" t="s">
        <v>1076</v>
      </c>
      <c r="K325" s="49" t="s">
        <v>1053</v>
      </c>
      <c r="L325" s="49" t="s">
        <v>1308</v>
      </c>
      <c r="M325" s="49">
        <v>61.31</v>
      </c>
      <c r="N325" s="49">
        <v>35.116</v>
      </c>
      <c r="O325" s="49">
        <v>26.193999999999999</v>
      </c>
      <c r="P325" s="49">
        <v>0.42720000000000002</v>
      </c>
    </row>
    <row r="326" spans="1:16" x14ac:dyDescent="0.3">
      <c r="A326" s="30" t="s">
        <v>1053</v>
      </c>
      <c r="B326" s="31" t="s">
        <v>1081</v>
      </c>
      <c r="C326" s="31" t="s">
        <v>1082</v>
      </c>
      <c r="D326" s="31" t="s">
        <v>1083</v>
      </c>
      <c r="E326" s="31">
        <v>101611</v>
      </c>
      <c r="F326" s="31">
        <v>112050</v>
      </c>
      <c r="G326" s="31">
        <v>10439</v>
      </c>
      <c r="H326" s="32">
        <v>9.3163766199999998E-2</v>
      </c>
      <c r="J326" s="49" t="s">
        <v>1079</v>
      </c>
      <c r="K326" s="49" t="s">
        <v>1053</v>
      </c>
      <c r="L326" s="49" t="s">
        <v>1309</v>
      </c>
      <c r="M326" s="49">
        <v>86.92</v>
      </c>
      <c r="N326" s="49">
        <v>52.259</v>
      </c>
      <c r="O326" s="49">
        <v>34.661000000000001</v>
      </c>
      <c r="P326" s="49">
        <v>0.39879999999999999</v>
      </c>
    </row>
    <row r="327" spans="1:16" x14ac:dyDescent="0.3">
      <c r="A327" s="30" t="s">
        <v>1053</v>
      </c>
      <c r="B327" s="31" t="s">
        <v>1084</v>
      </c>
      <c r="C327" s="31" t="s">
        <v>1085</v>
      </c>
      <c r="D327" s="31" t="s">
        <v>1086</v>
      </c>
      <c r="E327" s="31">
        <v>61171</v>
      </c>
      <c r="F327" s="31">
        <v>65800</v>
      </c>
      <c r="G327" s="31">
        <v>4629</v>
      </c>
      <c r="H327" s="32">
        <v>7.0349544099999994E-2</v>
      </c>
      <c r="J327" s="49" t="s">
        <v>1082</v>
      </c>
      <c r="K327" s="49" t="s">
        <v>1053</v>
      </c>
      <c r="L327" s="49" t="s">
        <v>1310</v>
      </c>
      <c r="M327" s="49">
        <v>112.04</v>
      </c>
      <c r="N327" s="49">
        <v>101.398</v>
      </c>
      <c r="O327" s="49">
        <v>10.641999999999999</v>
      </c>
      <c r="P327" s="49">
        <v>9.5000000000000001E-2</v>
      </c>
    </row>
    <row r="328" spans="1:16" x14ac:dyDescent="0.3">
      <c r="A328" s="30" t="s">
        <v>1053</v>
      </c>
      <c r="B328" s="31" t="s">
        <v>1087</v>
      </c>
      <c r="C328" s="31" t="s">
        <v>1088</v>
      </c>
      <c r="D328" s="31" t="s">
        <v>1089</v>
      </c>
      <c r="E328" s="31">
        <v>61944</v>
      </c>
      <c r="F328" s="31">
        <v>63620</v>
      </c>
      <c r="G328" s="31">
        <v>1676</v>
      </c>
      <c r="H328" s="32">
        <v>2.6343917000000001E-2</v>
      </c>
      <c r="J328" s="49" t="s">
        <v>1085</v>
      </c>
      <c r="K328" s="49" t="s">
        <v>1053</v>
      </c>
      <c r="L328" s="49" t="s">
        <v>1311</v>
      </c>
      <c r="M328" s="49">
        <v>65.77</v>
      </c>
      <c r="N328" s="49">
        <v>61.081000000000003</v>
      </c>
      <c r="O328" s="49">
        <v>4.6890000000000001</v>
      </c>
      <c r="P328" s="49">
        <v>7.1300000000000002E-2</v>
      </c>
    </row>
    <row r="329" spans="1:16" x14ac:dyDescent="0.3">
      <c r="A329" s="30" t="s">
        <v>1053</v>
      </c>
      <c r="B329" s="31" t="s">
        <v>1090</v>
      </c>
      <c r="C329" s="31" t="s">
        <v>1091</v>
      </c>
      <c r="D329" s="31" t="s">
        <v>1092</v>
      </c>
      <c r="E329" s="31">
        <v>52326</v>
      </c>
      <c r="F329" s="31">
        <v>57530</v>
      </c>
      <c r="G329" s="31">
        <v>5204</v>
      </c>
      <c r="H329" s="32">
        <v>9.0457152799999996E-2</v>
      </c>
      <c r="J329" s="49" t="s">
        <v>1088</v>
      </c>
      <c r="K329" s="49" t="s">
        <v>1053</v>
      </c>
      <c r="L329" s="49" t="s">
        <v>1312</v>
      </c>
      <c r="M329" s="49">
        <v>63.62</v>
      </c>
      <c r="N329" s="49">
        <v>61.823</v>
      </c>
      <c r="O329" s="49">
        <v>1.7969999999999999</v>
      </c>
      <c r="P329" s="49">
        <v>2.8199999999999999E-2</v>
      </c>
    </row>
    <row r="330" spans="1:16" x14ac:dyDescent="0.3">
      <c r="A330" s="30" t="s">
        <v>1053</v>
      </c>
      <c r="B330" s="31" t="s">
        <v>1093</v>
      </c>
      <c r="C330" s="31" t="s">
        <v>1094</v>
      </c>
      <c r="D330" s="31" t="s">
        <v>1095</v>
      </c>
      <c r="E330" s="31">
        <v>137874</v>
      </c>
      <c r="F330" s="31">
        <v>153530</v>
      </c>
      <c r="G330" s="31">
        <v>15656</v>
      </c>
      <c r="H330" s="32">
        <v>0.1019735557</v>
      </c>
      <c r="J330" s="49" t="s">
        <v>1091</v>
      </c>
      <c r="K330" s="49" t="s">
        <v>1053</v>
      </c>
      <c r="L330" s="49" t="s">
        <v>1313</v>
      </c>
      <c r="M330" s="49">
        <v>57.52</v>
      </c>
      <c r="N330" s="49">
        <v>52.256</v>
      </c>
      <c r="O330" s="49">
        <v>5.2640000000000002</v>
      </c>
      <c r="P330" s="49">
        <v>9.1499999999999998E-2</v>
      </c>
    </row>
    <row r="331" spans="1:16" x14ac:dyDescent="0.3">
      <c r="A331" s="30" t="s">
        <v>1053</v>
      </c>
      <c r="B331" s="31" t="s">
        <v>1096</v>
      </c>
      <c r="C331" s="31" t="s">
        <v>1097</v>
      </c>
      <c r="D331" s="31" t="s">
        <v>1098</v>
      </c>
      <c r="E331" s="31">
        <v>106078</v>
      </c>
      <c r="F331" s="31">
        <v>108860</v>
      </c>
      <c r="G331" s="31">
        <v>2782</v>
      </c>
      <c r="H331" s="32">
        <v>2.55557597E-2</v>
      </c>
      <c r="J331" s="49" t="s">
        <v>1094</v>
      </c>
      <c r="K331" s="49" t="s">
        <v>1053</v>
      </c>
      <c r="L331" s="49" t="s">
        <v>1314</v>
      </c>
      <c r="M331" s="49">
        <v>153.53</v>
      </c>
      <c r="N331" s="49">
        <v>137.66200000000001</v>
      </c>
      <c r="O331" s="49">
        <v>15.868</v>
      </c>
      <c r="P331" s="49">
        <v>0.10340000000000001</v>
      </c>
    </row>
    <row r="332" spans="1:16" x14ac:dyDescent="0.3">
      <c r="A332" s="30" t="s">
        <v>1053</v>
      </c>
      <c r="B332" s="31" t="s">
        <v>1099</v>
      </c>
      <c r="C332" s="31" t="s">
        <v>1100</v>
      </c>
      <c r="D332" s="31" t="s">
        <v>1101</v>
      </c>
      <c r="E332" s="31">
        <v>76944</v>
      </c>
      <c r="F332" s="31">
        <v>78890</v>
      </c>
      <c r="G332" s="31">
        <v>1946</v>
      </c>
      <c r="H332" s="32">
        <v>2.46672582E-2</v>
      </c>
      <c r="J332" s="49" t="s">
        <v>1097</v>
      </c>
      <c r="K332" s="49" t="s">
        <v>1053</v>
      </c>
      <c r="L332" s="49" t="s">
        <v>1315</v>
      </c>
      <c r="M332" s="49">
        <v>108.85</v>
      </c>
      <c r="N332" s="49">
        <v>105.864</v>
      </c>
      <c r="O332" s="49">
        <v>2.9860000000000002</v>
      </c>
      <c r="P332" s="49">
        <v>2.7400000000000001E-2</v>
      </c>
    </row>
    <row r="333" spans="1:16" x14ac:dyDescent="0.3">
      <c r="A333" s="30" t="s">
        <v>1053</v>
      </c>
      <c r="B333" s="31" t="s">
        <v>1102</v>
      </c>
      <c r="C333" s="31" t="s">
        <v>1103</v>
      </c>
      <c r="D333" s="31" t="s">
        <v>1104</v>
      </c>
      <c r="E333" s="31">
        <v>31721</v>
      </c>
      <c r="F333" s="31">
        <v>32580</v>
      </c>
      <c r="G333" s="31">
        <v>859</v>
      </c>
      <c r="H333" s="32">
        <v>2.6365868600000002E-2</v>
      </c>
      <c r="J333" s="49" t="s">
        <v>1100</v>
      </c>
      <c r="K333" s="49" t="s">
        <v>1053</v>
      </c>
      <c r="L333" s="49" t="s">
        <v>1316</v>
      </c>
      <c r="M333" s="49">
        <v>78.89</v>
      </c>
      <c r="N333" s="49">
        <v>76.813999999999993</v>
      </c>
      <c r="O333" s="49">
        <v>2.0760000000000001</v>
      </c>
      <c r="P333" s="49">
        <v>2.63E-2</v>
      </c>
    </row>
    <row r="334" spans="1:16" x14ac:dyDescent="0.3">
      <c r="A334" s="30" t="s">
        <v>1053</v>
      </c>
      <c r="B334" s="31" t="s">
        <v>1105</v>
      </c>
      <c r="C334" s="31" t="s">
        <v>1106</v>
      </c>
      <c r="D334" s="31" t="s">
        <v>1107</v>
      </c>
      <c r="E334" s="31">
        <v>40443</v>
      </c>
      <c r="F334" s="31">
        <v>41140</v>
      </c>
      <c r="G334" s="31">
        <v>697</v>
      </c>
      <c r="H334" s="32">
        <v>1.6942148800000001E-2</v>
      </c>
      <c r="J334" s="49" t="s">
        <v>1103</v>
      </c>
      <c r="K334" s="49" t="s">
        <v>1053</v>
      </c>
      <c r="L334" s="49" t="s">
        <v>1317</v>
      </c>
      <c r="M334" s="49">
        <v>32.58</v>
      </c>
      <c r="N334" s="49">
        <v>31.638999999999999</v>
      </c>
      <c r="O334" s="49">
        <v>0.94099999999999995</v>
      </c>
      <c r="P334" s="49">
        <v>2.8899999999999999E-2</v>
      </c>
    </row>
    <row r="335" spans="1:16" x14ac:dyDescent="0.3">
      <c r="A335" s="30" t="s">
        <v>1053</v>
      </c>
      <c r="B335" s="31" t="s">
        <v>1108</v>
      </c>
      <c r="C335" s="31" t="s">
        <v>1109</v>
      </c>
      <c r="D335" s="31" t="s">
        <v>1110</v>
      </c>
      <c r="E335" s="31">
        <v>30806</v>
      </c>
      <c r="F335" s="31">
        <v>41580</v>
      </c>
      <c r="G335" s="31">
        <v>10774</v>
      </c>
      <c r="H335" s="32">
        <v>0.25911495909999999</v>
      </c>
      <c r="J335" s="49" t="s">
        <v>1106</v>
      </c>
      <c r="K335" s="49" t="s">
        <v>1053</v>
      </c>
      <c r="L335" s="49" t="s">
        <v>1318</v>
      </c>
      <c r="M335" s="49">
        <v>41.14</v>
      </c>
      <c r="N335" s="49">
        <v>40.359000000000002</v>
      </c>
      <c r="O335" s="49">
        <v>0.78100000000000003</v>
      </c>
      <c r="P335" s="49">
        <v>1.9E-2</v>
      </c>
    </row>
    <row r="336" spans="1:16" x14ac:dyDescent="0.3">
      <c r="A336" s="30" t="s">
        <v>1053</v>
      </c>
      <c r="B336" s="31" t="s">
        <v>1111</v>
      </c>
      <c r="C336" s="31" t="s">
        <v>1112</v>
      </c>
      <c r="D336" s="31" t="s">
        <v>1113</v>
      </c>
      <c r="E336" s="31">
        <v>63587</v>
      </c>
      <c r="F336" s="31">
        <v>67000</v>
      </c>
      <c r="G336" s="31">
        <v>3413</v>
      </c>
      <c r="H336" s="32">
        <v>5.0940298500000002E-2</v>
      </c>
      <c r="J336" s="49" t="s">
        <v>1109</v>
      </c>
      <c r="K336" s="49" t="s">
        <v>1053</v>
      </c>
      <c r="L336" s="49" t="s">
        <v>1319</v>
      </c>
      <c r="M336" s="49">
        <v>41.58</v>
      </c>
      <c r="N336" s="49">
        <v>30.74</v>
      </c>
      <c r="O336" s="49">
        <v>10.84</v>
      </c>
      <c r="P336" s="49">
        <v>0.26069999999999999</v>
      </c>
    </row>
    <row r="337" spans="1:16" x14ac:dyDescent="0.3">
      <c r="A337" s="30" t="s">
        <v>1053</v>
      </c>
      <c r="B337" s="31" t="s">
        <v>1114</v>
      </c>
      <c r="C337" s="31" t="s">
        <v>1115</v>
      </c>
      <c r="D337" s="31" t="s">
        <v>1116</v>
      </c>
      <c r="E337" s="31">
        <v>28633</v>
      </c>
      <c r="F337" s="31">
        <v>64460</v>
      </c>
      <c r="G337" s="31">
        <v>35827</v>
      </c>
      <c r="H337" s="32">
        <v>0.55580204779999998</v>
      </c>
      <c r="J337" s="49" t="s">
        <v>1112</v>
      </c>
      <c r="K337" s="49" t="s">
        <v>1053</v>
      </c>
      <c r="L337" s="49" t="s">
        <v>1320</v>
      </c>
      <c r="M337" s="49">
        <v>66.989999999999995</v>
      </c>
      <c r="N337" s="49">
        <v>63.454999999999998</v>
      </c>
      <c r="O337" s="49">
        <v>3.5350000000000001</v>
      </c>
      <c r="P337" s="49">
        <v>5.28E-2</v>
      </c>
    </row>
    <row r="338" spans="1:16" x14ac:dyDescent="0.3">
      <c r="A338" s="30" t="s">
        <v>1053</v>
      </c>
      <c r="B338" s="31" t="s">
        <v>1117</v>
      </c>
      <c r="C338" s="31" t="s">
        <v>1118</v>
      </c>
      <c r="D338" s="31" t="s">
        <v>1119</v>
      </c>
      <c r="E338" s="31">
        <v>26488</v>
      </c>
      <c r="F338" s="31">
        <v>27180</v>
      </c>
      <c r="G338" s="31">
        <v>692</v>
      </c>
      <c r="H338" s="32">
        <v>2.5459896999999999E-2</v>
      </c>
      <c r="J338" s="49" t="s">
        <v>1115</v>
      </c>
      <c r="K338" s="49" t="s">
        <v>1053</v>
      </c>
      <c r="L338" s="49" t="s">
        <v>1321</v>
      </c>
      <c r="M338" s="49">
        <v>64.459999999999994</v>
      </c>
      <c r="N338" s="49">
        <v>28.521999999999998</v>
      </c>
      <c r="O338" s="49">
        <v>35.938000000000002</v>
      </c>
      <c r="P338" s="49">
        <v>0.5575</v>
      </c>
    </row>
    <row r="339" spans="1:16" x14ac:dyDescent="0.3">
      <c r="A339" s="30" t="s">
        <v>1120</v>
      </c>
      <c r="B339" s="31" t="s">
        <v>1121</v>
      </c>
      <c r="C339" s="31" t="s">
        <v>1122</v>
      </c>
      <c r="D339" s="31" t="s">
        <v>1123</v>
      </c>
      <c r="E339" s="31">
        <v>22883</v>
      </c>
      <c r="F339" s="31">
        <v>23520.385570999999</v>
      </c>
      <c r="G339" s="31">
        <v>637.38557105999996</v>
      </c>
      <c r="H339" s="32">
        <v>2.7099282400000001E-2</v>
      </c>
      <c r="J339" s="49" t="s">
        <v>1118</v>
      </c>
      <c r="K339" s="49" t="s">
        <v>1053</v>
      </c>
      <c r="L339" s="49" t="s">
        <v>1322</v>
      </c>
      <c r="M339" s="49">
        <v>27.18</v>
      </c>
      <c r="N339" s="49">
        <v>26.436</v>
      </c>
      <c r="O339" s="49">
        <v>0.74399999999999999</v>
      </c>
      <c r="P339" s="49">
        <v>2.7400000000000001E-2</v>
      </c>
    </row>
    <row r="340" spans="1:16" x14ac:dyDescent="0.3">
      <c r="A340" s="30" t="s">
        <v>1120</v>
      </c>
      <c r="B340" s="31" t="s">
        <v>1124</v>
      </c>
      <c r="C340" s="31" t="s">
        <v>1125</v>
      </c>
      <c r="D340" s="31" t="s">
        <v>1126</v>
      </c>
      <c r="E340" s="31">
        <v>44531</v>
      </c>
      <c r="F340" s="31">
        <v>69345.264139000006</v>
      </c>
      <c r="G340" s="31">
        <v>24814.264138999999</v>
      </c>
      <c r="H340" s="32">
        <v>0.35783646429999999</v>
      </c>
      <c r="J340" s="49" t="s">
        <v>1122</v>
      </c>
      <c r="K340" s="49" t="s">
        <v>1120</v>
      </c>
      <c r="L340" s="49" t="s">
        <v>1121</v>
      </c>
      <c r="M340" s="49">
        <v>24.376999999999999</v>
      </c>
      <c r="N340" s="49">
        <v>22.843</v>
      </c>
      <c r="O340" s="49">
        <v>1.534</v>
      </c>
      <c r="P340" s="49">
        <v>6.2899999999999998E-2</v>
      </c>
    </row>
    <row r="341" spans="1:16" x14ac:dyDescent="0.3">
      <c r="A341" s="30" t="s">
        <v>1120</v>
      </c>
      <c r="B341" s="31" t="s">
        <v>1127</v>
      </c>
      <c r="C341" s="31" t="s">
        <v>1128</v>
      </c>
      <c r="D341" s="31" t="s">
        <v>1129</v>
      </c>
      <c r="E341" s="31">
        <v>54298</v>
      </c>
      <c r="F341" s="31">
        <v>54843.263572999997</v>
      </c>
      <c r="G341" s="31">
        <v>545.26357324000003</v>
      </c>
      <c r="H341" s="32">
        <v>9.9422160000000002E-3</v>
      </c>
      <c r="J341" s="49" t="s">
        <v>1125</v>
      </c>
      <c r="K341" s="49" t="s">
        <v>1120</v>
      </c>
      <c r="L341" s="49" t="s">
        <v>1124</v>
      </c>
      <c r="M341" s="49">
        <v>74.686999999999998</v>
      </c>
      <c r="N341" s="49">
        <v>44.417999999999999</v>
      </c>
      <c r="O341" s="49">
        <v>30.268999999999998</v>
      </c>
      <c r="P341" s="49">
        <v>0.40529999999999999</v>
      </c>
    </row>
    <row r="342" spans="1:16" x14ac:dyDescent="0.3">
      <c r="A342" s="30" t="s">
        <v>1120</v>
      </c>
      <c r="B342" s="31" t="s">
        <v>1130</v>
      </c>
      <c r="C342" s="31" t="s">
        <v>1131</v>
      </c>
      <c r="D342" s="31" t="s">
        <v>1132</v>
      </c>
      <c r="E342" s="31">
        <v>40590</v>
      </c>
      <c r="F342" s="31">
        <v>45179.271240000002</v>
      </c>
      <c r="G342" s="31">
        <v>4589.27124</v>
      </c>
      <c r="H342" s="32">
        <v>0.1015791338</v>
      </c>
      <c r="J342" s="49" t="s">
        <v>1128</v>
      </c>
      <c r="K342" s="49" t="s">
        <v>1120</v>
      </c>
      <c r="L342" s="49" t="s">
        <v>1127</v>
      </c>
      <c r="M342" s="49">
        <v>58.158000000000001</v>
      </c>
      <c r="N342" s="49">
        <v>54.145000000000003</v>
      </c>
      <c r="O342" s="49">
        <v>4.0129999999999999</v>
      </c>
      <c r="P342" s="49">
        <v>6.9000000000000006E-2</v>
      </c>
    </row>
    <row r="343" spans="1:16" x14ac:dyDescent="0.3">
      <c r="A343" s="30" t="s">
        <v>1120</v>
      </c>
      <c r="B343" s="31" t="s">
        <v>1133</v>
      </c>
      <c r="C343" s="31" t="s">
        <v>1134</v>
      </c>
      <c r="D343" s="31" t="s">
        <v>1135</v>
      </c>
      <c r="E343" s="31">
        <v>35577</v>
      </c>
      <c r="F343" s="31">
        <v>38899</v>
      </c>
      <c r="G343" s="31">
        <v>3322</v>
      </c>
      <c r="H343" s="32">
        <v>8.5400653000000007E-2</v>
      </c>
      <c r="J343" s="49" t="s">
        <v>1131</v>
      </c>
      <c r="K343" s="49" t="s">
        <v>1120</v>
      </c>
      <c r="L343" s="49" t="s">
        <v>1130</v>
      </c>
      <c r="M343" s="49">
        <v>47.406999999999996</v>
      </c>
      <c r="N343" s="49">
        <v>40.524999999999999</v>
      </c>
      <c r="O343" s="49">
        <v>6.8819999999999997</v>
      </c>
      <c r="P343" s="49">
        <v>0.1452</v>
      </c>
    </row>
    <row r="344" spans="1:16" x14ac:dyDescent="0.3">
      <c r="A344" s="30" t="s">
        <v>1120</v>
      </c>
      <c r="B344" s="31" t="s">
        <v>1136</v>
      </c>
      <c r="C344" s="31" t="s">
        <v>1137</v>
      </c>
      <c r="D344" s="31" t="s">
        <v>1138</v>
      </c>
      <c r="E344" s="31">
        <v>1705</v>
      </c>
      <c r="F344" s="31">
        <v>12801.567208</v>
      </c>
      <c r="G344" s="31">
        <v>11096.567208</v>
      </c>
      <c r="H344" s="32">
        <v>0.86681318210000002</v>
      </c>
      <c r="J344" s="49" t="s">
        <v>1134</v>
      </c>
      <c r="K344" s="49" t="s">
        <v>1120</v>
      </c>
      <c r="L344" s="49" t="s">
        <v>1133</v>
      </c>
      <c r="M344" s="49">
        <v>38.677</v>
      </c>
      <c r="N344" s="49">
        <v>35.552999999999997</v>
      </c>
      <c r="O344" s="49">
        <v>3.1240000000000001</v>
      </c>
      <c r="P344" s="49">
        <v>8.0799999999999997E-2</v>
      </c>
    </row>
    <row r="345" spans="1:16" x14ac:dyDescent="0.3">
      <c r="A345" s="30" t="s">
        <v>1120</v>
      </c>
      <c r="B345" s="31" t="s">
        <v>1139</v>
      </c>
      <c r="C345" s="31" t="s">
        <v>1140</v>
      </c>
      <c r="D345" s="31" t="s">
        <v>1141</v>
      </c>
      <c r="E345" s="31">
        <v>67053</v>
      </c>
      <c r="F345" s="31">
        <v>71790.094689000005</v>
      </c>
      <c r="G345" s="31">
        <v>4737.0946887</v>
      </c>
      <c r="H345" s="32">
        <v>6.5985352299999994E-2</v>
      </c>
      <c r="J345" s="49" t="s">
        <v>1137</v>
      </c>
      <c r="K345" s="49" t="s">
        <v>1120</v>
      </c>
      <c r="L345" s="49" t="s">
        <v>1136</v>
      </c>
      <c r="M345" s="49">
        <v>14.714</v>
      </c>
      <c r="N345" s="49">
        <v>1.7030000000000001</v>
      </c>
      <c r="O345" s="49">
        <v>13.010999999999999</v>
      </c>
      <c r="P345" s="49">
        <v>0.88429999999999997</v>
      </c>
    </row>
    <row r="346" spans="1:16" x14ac:dyDescent="0.3">
      <c r="A346" s="30" t="s">
        <v>1120</v>
      </c>
      <c r="B346" s="31" t="s">
        <v>1142</v>
      </c>
      <c r="C346" s="31" t="s">
        <v>1143</v>
      </c>
      <c r="D346" s="31" t="s">
        <v>1144</v>
      </c>
      <c r="E346" s="31">
        <v>43576</v>
      </c>
      <c r="F346" s="31">
        <v>108264.24163</v>
      </c>
      <c r="G346" s="31">
        <v>64688.241628999996</v>
      </c>
      <c r="H346" s="32">
        <v>0.59750329980000005</v>
      </c>
      <c r="J346" s="49" t="s">
        <v>1140</v>
      </c>
      <c r="K346" s="49" t="s">
        <v>1120</v>
      </c>
      <c r="L346" s="49" t="s">
        <v>1139</v>
      </c>
      <c r="M346" s="49">
        <v>74.361000000000004</v>
      </c>
      <c r="N346" s="49">
        <v>66.933999999999997</v>
      </c>
      <c r="O346" s="49">
        <v>7.4269999999999996</v>
      </c>
      <c r="P346" s="49">
        <v>9.9900000000000003E-2</v>
      </c>
    </row>
    <row r="347" spans="1:16" x14ac:dyDescent="0.3">
      <c r="A347" s="30" t="s">
        <v>1120</v>
      </c>
      <c r="B347" s="31" t="s">
        <v>1145</v>
      </c>
      <c r="C347" s="31" t="s">
        <v>1146</v>
      </c>
      <c r="D347" s="31" t="s">
        <v>1147</v>
      </c>
      <c r="E347" s="31">
        <v>34306</v>
      </c>
      <c r="F347" s="31">
        <v>37554.582585999997</v>
      </c>
      <c r="G347" s="31">
        <v>3248.5825863999999</v>
      </c>
      <c r="H347" s="32">
        <v>8.6502960800000001E-2</v>
      </c>
      <c r="J347" s="49" t="s">
        <v>1143</v>
      </c>
      <c r="K347" s="49" t="s">
        <v>1120</v>
      </c>
      <c r="L347" s="49" t="s">
        <v>1142</v>
      </c>
      <c r="M347" s="49">
        <v>117.291</v>
      </c>
      <c r="N347" s="49">
        <v>43.491999999999997</v>
      </c>
      <c r="O347" s="49">
        <v>73.799000000000007</v>
      </c>
      <c r="P347" s="49">
        <v>0.62919999999999998</v>
      </c>
    </row>
    <row r="348" spans="1:16" x14ac:dyDescent="0.3">
      <c r="A348" s="30" t="s">
        <v>1120</v>
      </c>
      <c r="B348" s="31" t="s">
        <v>1148</v>
      </c>
      <c r="C348" s="31" t="s">
        <v>1149</v>
      </c>
      <c r="D348" s="31" t="s">
        <v>1150</v>
      </c>
      <c r="E348" s="31">
        <v>37170</v>
      </c>
      <c r="F348" s="31">
        <v>38497.224647000003</v>
      </c>
      <c r="G348" s="31">
        <v>1327.2246474999999</v>
      </c>
      <c r="H348" s="32">
        <v>3.4475852699999997E-2</v>
      </c>
      <c r="J348" s="49" t="s">
        <v>1146</v>
      </c>
      <c r="K348" s="49" t="s">
        <v>1120</v>
      </c>
      <c r="L348" s="49" t="s">
        <v>1145</v>
      </c>
      <c r="M348" s="49">
        <v>38.847999999999999</v>
      </c>
      <c r="N348" s="49">
        <v>34.216000000000001</v>
      </c>
      <c r="O348" s="49">
        <v>4.6319999999999997</v>
      </c>
      <c r="P348" s="49">
        <v>0.1192</v>
      </c>
    </row>
    <row r="349" spans="1:16" x14ac:dyDescent="0.3">
      <c r="A349" s="30" t="s">
        <v>1120</v>
      </c>
      <c r="B349" s="31" t="s">
        <v>1151</v>
      </c>
      <c r="C349" s="31" t="s">
        <v>1152</v>
      </c>
      <c r="D349" s="31" t="s">
        <v>1153</v>
      </c>
      <c r="E349" s="31">
        <v>30876</v>
      </c>
      <c r="F349" s="31">
        <v>42269</v>
      </c>
      <c r="G349" s="31">
        <v>11393</v>
      </c>
      <c r="H349" s="32">
        <v>0.2695355935</v>
      </c>
      <c r="J349" s="49" t="s">
        <v>1149</v>
      </c>
      <c r="K349" s="49" t="s">
        <v>1120</v>
      </c>
      <c r="L349" s="49" t="s">
        <v>1148</v>
      </c>
      <c r="M349" s="49">
        <v>39.936999999999998</v>
      </c>
      <c r="N349" s="49">
        <v>36.97</v>
      </c>
      <c r="O349" s="49">
        <v>2.9670000000000001</v>
      </c>
      <c r="P349" s="49">
        <v>7.4300000000000005E-2</v>
      </c>
    </row>
    <row r="350" spans="1:16" x14ac:dyDescent="0.3">
      <c r="A350" s="30" t="s">
        <v>1120</v>
      </c>
      <c r="B350" s="31" t="s">
        <v>1154</v>
      </c>
      <c r="C350" s="31" t="s">
        <v>1155</v>
      </c>
      <c r="D350" s="31" t="s">
        <v>1156</v>
      </c>
      <c r="E350" s="31">
        <v>59329</v>
      </c>
      <c r="F350" s="31">
        <v>63672.661117000003</v>
      </c>
      <c r="G350" s="31">
        <v>4343.6611169999996</v>
      </c>
      <c r="H350" s="32">
        <v>6.8218620699999996E-2</v>
      </c>
      <c r="J350" s="49" t="s">
        <v>1152</v>
      </c>
      <c r="K350" s="49" t="s">
        <v>1120</v>
      </c>
      <c r="L350" s="49" t="s">
        <v>1151</v>
      </c>
      <c r="M350" s="49">
        <v>44.838000000000001</v>
      </c>
      <c r="N350" s="49">
        <v>30.821999999999999</v>
      </c>
      <c r="O350" s="49">
        <v>14.016</v>
      </c>
      <c r="P350" s="49">
        <v>0.31259999999999999</v>
      </c>
    </row>
    <row r="351" spans="1:16" x14ac:dyDescent="0.3">
      <c r="A351" s="30" t="s">
        <v>1120</v>
      </c>
      <c r="B351" s="31" t="s">
        <v>1157</v>
      </c>
      <c r="C351" s="31" t="s">
        <v>1158</v>
      </c>
      <c r="D351" s="31" t="s">
        <v>1159</v>
      </c>
      <c r="E351" s="31">
        <v>0</v>
      </c>
      <c r="F351" s="31">
        <v>10377.186922999999</v>
      </c>
      <c r="G351" s="31">
        <v>10377.186922999999</v>
      </c>
      <c r="H351" s="32">
        <v>1</v>
      </c>
      <c r="J351" s="49" t="s">
        <v>1155</v>
      </c>
      <c r="K351" s="49" t="s">
        <v>1120</v>
      </c>
      <c r="L351" s="49" t="s">
        <v>1154</v>
      </c>
      <c r="M351" s="49">
        <v>67.959999999999994</v>
      </c>
      <c r="N351" s="49">
        <v>59.167999999999999</v>
      </c>
      <c r="O351" s="49">
        <v>8.7919999999999998</v>
      </c>
      <c r="P351" s="49">
        <v>0.12939999999999999</v>
      </c>
    </row>
    <row r="352" spans="1:16" x14ac:dyDescent="0.3">
      <c r="A352" s="30" t="s">
        <v>1120</v>
      </c>
      <c r="B352" s="31" t="s">
        <v>1160</v>
      </c>
      <c r="C352" s="31" t="s">
        <v>1161</v>
      </c>
      <c r="D352" s="31" t="s">
        <v>1162</v>
      </c>
      <c r="E352" s="31">
        <v>37418</v>
      </c>
      <c r="F352" s="31">
        <v>54203.397345999998</v>
      </c>
      <c r="G352" s="31">
        <v>16785.397346000002</v>
      </c>
      <c r="H352" s="32">
        <v>0.30967426710000001</v>
      </c>
      <c r="J352" s="49" t="s">
        <v>1158</v>
      </c>
      <c r="K352" s="49" t="s">
        <v>1120</v>
      </c>
      <c r="L352" s="49" t="s">
        <v>1157</v>
      </c>
      <c r="M352" s="49">
        <v>11.192</v>
      </c>
      <c r="N352" s="49">
        <v>0</v>
      </c>
      <c r="O352" s="49">
        <v>11.192</v>
      </c>
      <c r="P352" s="49">
        <v>1</v>
      </c>
    </row>
    <row r="353" spans="1:16" x14ac:dyDescent="0.3">
      <c r="A353" s="30" t="s">
        <v>1120</v>
      </c>
      <c r="B353" s="31" t="s">
        <v>1163</v>
      </c>
      <c r="C353" s="31" t="s">
        <v>1164</v>
      </c>
      <c r="D353" s="31" t="s">
        <v>1165</v>
      </c>
      <c r="E353" s="31">
        <v>0</v>
      </c>
      <c r="F353" s="31">
        <v>10339.815259999999</v>
      </c>
      <c r="G353" s="31">
        <v>10339.815259999999</v>
      </c>
      <c r="H353" s="32">
        <v>1</v>
      </c>
      <c r="J353" s="49" t="s">
        <v>1161</v>
      </c>
      <c r="K353" s="49" t="s">
        <v>1120</v>
      </c>
      <c r="L353" s="49" t="s">
        <v>1160</v>
      </c>
      <c r="M353" s="49">
        <v>58.167000000000002</v>
      </c>
      <c r="N353" s="49">
        <v>37.271000000000001</v>
      </c>
      <c r="O353" s="49">
        <v>20.896000000000001</v>
      </c>
      <c r="P353" s="49">
        <v>0.35920000000000002</v>
      </c>
    </row>
    <row r="354" spans="1:16" x14ac:dyDescent="0.3">
      <c r="A354" s="30" t="s">
        <v>1120</v>
      </c>
      <c r="B354" s="31" t="s">
        <v>1166</v>
      </c>
      <c r="C354" s="31" t="s">
        <v>1167</v>
      </c>
      <c r="D354" s="31" t="s">
        <v>1168</v>
      </c>
      <c r="E354" s="31">
        <v>46982</v>
      </c>
      <c r="F354" s="31">
        <v>52044.413948000001</v>
      </c>
      <c r="G354" s="31">
        <v>5062.4139484999996</v>
      </c>
      <c r="H354" s="32">
        <v>9.7271033800000004E-2</v>
      </c>
      <c r="J354" s="49" t="s">
        <v>1164</v>
      </c>
      <c r="K354" s="49" t="s">
        <v>1120</v>
      </c>
      <c r="L354" s="49" t="s">
        <v>1163</v>
      </c>
      <c r="M354" s="49">
        <v>11.18</v>
      </c>
      <c r="N354" s="49">
        <v>0</v>
      </c>
      <c r="O354" s="49">
        <v>11.18</v>
      </c>
      <c r="P354" s="49">
        <v>1</v>
      </c>
    </row>
    <row r="355" spans="1:16" x14ac:dyDescent="0.3">
      <c r="A355" s="30" t="s">
        <v>1120</v>
      </c>
      <c r="B355" s="31" t="s">
        <v>1169</v>
      </c>
      <c r="C355" s="31" t="s">
        <v>1170</v>
      </c>
      <c r="D355" s="31" t="s">
        <v>1171</v>
      </c>
      <c r="E355" s="31">
        <v>126791</v>
      </c>
      <c r="F355" s="31">
        <v>144903.39408</v>
      </c>
      <c r="G355" s="31">
        <v>18112.394082999999</v>
      </c>
      <c r="H355" s="32">
        <v>0.1249963412</v>
      </c>
      <c r="J355" s="49" t="s">
        <v>1167</v>
      </c>
      <c r="K355" s="49" t="s">
        <v>1120</v>
      </c>
      <c r="L355" s="49" t="s">
        <v>1166</v>
      </c>
      <c r="M355" s="49">
        <v>55.252000000000002</v>
      </c>
      <c r="N355" s="49">
        <v>46.875</v>
      </c>
      <c r="O355" s="49">
        <v>8.3770000000000007</v>
      </c>
      <c r="P355" s="49">
        <v>0.15160000000000001</v>
      </c>
    </row>
    <row r="356" spans="1:16" x14ac:dyDescent="0.3">
      <c r="A356" s="30" t="s">
        <v>1120</v>
      </c>
      <c r="B356" s="31" t="s">
        <v>1172</v>
      </c>
      <c r="C356" s="31" t="s">
        <v>1173</v>
      </c>
      <c r="D356" s="31" t="s">
        <v>1174</v>
      </c>
      <c r="E356" s="31">
        <v>32519</v>
      </c>
      <c r="F356" s="31">
        <v>39216.035515000003</v>
      </c>
      <c r="G356" s="31">
        <v>6697.0355148999997</v>
      </c>
      <c r="H356" s="32">
        <v>0.1707728848</v>
      </c>
      <c r="J356" s="49" t="s">
        <v>1170</v>
      </c>
      <c r="K356" s="49" t="s">
        <v>1120</v>
      </c>
      <c r="L356" s="49" t="s">
        <v>1169</v>
      </c>
      <c r="M356" s="49">
        <v>149.97200000000001</v>
      </c>
      <c r="N356" s="49">
        <v>126.542</v>
      </c>
      <c r="O356" s="49">
        <v>23.43</v>
      </c>
      <c r="P356" s="49">
        <v>0.15620000000000001</v>
      </c>
    </row>
    <row r="357" spans="1:16" x14ac:dyDescent="0.3">
      <c r="A357" s="30" t="s">
        <v>1120</v>
      </c>
      <c r="B357" s="31" t="s">
        <v>1175</v>
      </c>
      <c r="C357" s="31" t="s">
        <v>1176</v>
      </c>
      <c r="D357" s="31" t="s">
        <v>1177</v>
      </c>
      <c r="E357" s="31">
        <v>99945</v>
      </c>
      <c r="F357" s="31">
        <v>106790.99026999999</v>
      </c>
      <c r="G357" s="31">
        <v>6845.9902702999998</v>
      </c>
      <c r="H357" s="32">
        <v>6.4106440599999995E-2</v>
      </c>
      <c r="J357" s="49" t="s">
        <v>1173</v>
      </c>
      <c r="K357" s="49" t="s">
        <v>1120</v>
      </c>
      <c r="L357" s="49" t="s">
        <v>1172</v>
      </c>
      <c r="M357" s="49">
        <v>41.25</v>
      </c>
      <c r="N357" s="49">
        <v>32.412999999999997</v>
      </c>
      <c r="O357" s="49">
        <v>8.8369999999999997</v>
      </c>
      <c r="P357" s="49">
        <v>0.2142</v>
      </c>
    </row>
    <row r="358" spans="1:16" x14ac:dyDescent="0.3">
      <c r="A358" s="30" t="s">
        <v>1120</v>
      </c>
      <c r="B358" s="31" t="s">
        <v>1178</v>
      </c>
      <c r="C358" s="31" t="s">
        <v>1179</v>
      </c>
      <c r="D358" s="31" t="s">
        <v>1180</v>
      </c>
      <c r="E358" s="31">
        <v>66510</v>
      </c>
      <c r="F358" s="31">
        <v>110930.38701999999</v>
      </c>
      <c r="G358" s="31">
        <v>44420.387022000003</v>
      </c>
      <c r="H358" s="32">
        <v>0.40043479710000002</v>
      </c>
      <c r="J358" s="49" t="s">
        <v>1176</v>
      </c>
      <c r="K358" s="49" t="s">
        <v>1120</v>
      </c>
      <c r="L358" s="49" t="s">
        <v>1175</v>
      </c>
      <c r="M358" s="49">
        <v>116.821</v>
      </c>
      <c r="N358" s="49">
        <v>99.652000000000001</v>
      </c>
      <c r="O358" s="49">
        <v>17.169</v>
      </c>
      <c r="P358" s="49">
        <v>0.14699999999999999</v>
      </c>
    </row>
    <row r="359" spans="1:16" x14ac:dyDescent="0.3">
      <c r="A359" s="30" t="s">
        <v>1120</v>
      </c>
      <c r="B359" s="31" t="s">
        <v>1181</v>
      </c>
      <c r="C359" s="31" t="s">
        <v>1182</v>
      </c>
      <c r="D359" s="31" t="s">
        <v>1183</v>
      </c>
      <c r="E359" s="31">
        <v>20808</v>
      </c>
      <c r="F359" s="31">
        <v>41376.185536999998</v>
      </c>
      <c r="G359" s="31">
        <v>20568.185537000001</v>
      </c>
      <c r="H359" s="32">
        <v>0.49710202310000001</v>
      </c>
      <c r="J359" s="49" t="s">
        <v>1179</v>
      </c>
      <c r="K359" s="49" t="s">
        <v>1120</v>
      </c>
      <c r="L359" s="49" t="s">
        <v>1178</v>
      </c>
      <c r="M359" s="49">
        <v>117.363</v>
      </c>
      <c r="N359" s="49">
        <v>66.381</v>
      </c>
      <c r="O359" s="49">
        <v>50.981999999999999</v>
      </c>
      <c r="P359" s="49">
        <v>0.43440000000000001</v>
      </c>
    </row>
    <row r="360" spans="1:16" x14ac:dyDescent="0.3">
      <c r="A360" s="30" t="s">
        <v>1120</v>
      </c>
      <c r="B360" s="31" t="s">
        <v>1184</v>
      </c>
      <c r="C360" s="31" t="s">
        <v>1185</v>
      </c>
      <c r="D360" s="31" t="s">
        <v>1186</v>
      </c>
      <c r="E360" s="31">
        <v>218976</v>
      </c>
      <c r="F360" s="31">
        <v>232496.87380999999</v>
      </c>
      <c r="G360" s="31">
        <v>13520.873809000001</v>
      </c>
      <c r="H360" s="32">
        <v>5.8155077899999998E-2</v>
      </c>
      <c r="J360" s="49" t="s">
        <v>1182</v>
      </c>
      <c r="K360" s="49" t="s">
        <v>1120</v>
      </c>
      <c r="L360" s="49" t="s">
        <v>1181</v>
      </c>
      <c r="M360" s="49">
        <v>47.884</v>
      </c>
      <c r="N360" s="49">
        <v>20.742000000000001</v>
      </c>
      <c r="O360" s="49">
        <v>27.141999999999999</v>
      </c>
      <c r="P360" s="49">
        <v>0.56679999999999997</v>
      </c>
    </row>
    <row r="361" spans="1:16" x14ac:dyDescent="0.3">
      <c r="A361" s="30" t="s">
        <v>1120</v>
      </c>
      <c r="B361" s="31" t="s">
        <v>1187</v>
      </c>
      <c r="C361" s="31" t="s">
        <v>1188</v>
      </c>
      <c r="D361" s="31" t="s">
        <v>1189</v>
      </c>
      <c r="E361" s="31">
        <v>80308</v>
      </c>
      <c r="F361" s="31">
        <v>84445.421656000006</v>
      </c>
      <c r="G361" s="31">
        <v>4137.4216557</v>
      </c>
      <c r="H361" s="32">
        <v>4.8995215799999998E-2</v>
      </c>
      <c r="J361" s="49" t="s">
        <v>1185</v>
      </c>
      <c r="K361" s="49" t="s">
        <v>1120</v>
      </c>
      <c r="L361" s="49" t="s">
        <v>1184</v>
      </c>
      <c r="M361" s="49">
        <v>246.81800000000001</v>
      </c>
      <c r="N361" s="49">
        <v>218.506</v>
      </c>
      <c r="O361" s="49">
        <v>28.312000000000001</v>
      </c>
      <c r="P361" s="49">
        <v>0.1147</v>
      </c>
    </row>
    <row r="362" spans="1:16" x14ac:dyDescent="0.3">
      <c r="A362" s="30" t="s">
        <v>1120</v>
      </c>
      <c r="B362" s="31" t="s">
        <v>1190</v>
      </c>
      <c r="C362" s="31" t="s">
        <v>1191</v>
      </c>
      <c r="D362" s="31" t="s">
        <v>1192</v>
      </c>
      <c r="E362" s="31">
        <v>41479</v>
      </c>
      <c r="F362" s="31">
        <v>42742.396392000002</v>
      </c>
      <c r="G362" s="31">
        <v>1263.3963917999999</v>
      </c>
      <c r="H362" s="32">
        <v>2.9558389300000001E-2</v>
      </c>
      <c r="J362" s="49" t="s">
        <v>1188</v>
      </c>
      <c r="K362" s="49" t="s">
        <v>1120</v>
      </c>
      <c r="L362" s="49" t="s">
        <v>1187</v>
      </c>
      <c r="M362" s="49">
        <v>86.448999999999998</v>
      </c>
      <c r="N362" s="49">
        <v>80.2</v>
      </c>
      <c r="O362" s="49">
        <v>6.2489999999999997</v>
      </c>
      <c r="P362" s="49">
        <v>7.2300000000000003E-2</v>
      </c>
    </row>
    <row r="363" spans="1:16" x14ac:dyDescent="0.3">
      <c r="A363" s="30" t="s">
        <v>1120</v>
      </c>
      <c r="B363" s="31" t="s">
        <v>1193</v>
      </c>
      <c r="C363" s="31" t="s">
        <v>1194</v>
      </c>
      <c r="D363" s="31" t="s">
        <v>1195</v>
      </c>
      <c r="E363" s="31">
        <v>75142</v>
      </c>
      <c r="F363" s="31">
        <v>77181.541442000002</v>
      </c>
      <c r="G363" s="31">
        <v>2039.5414417</v>
      </c>
      <c r="H363" s="32">
        <v>2.64252489E-2</v>
      </c>
      <c r="J363" s="49" t="s">
        <v>1191</v>
      </c>
      <c r="K363" s="49" t="s">
        <v>1120</v>
      </c>
      <c r="L363" s="49" t="s">
        <v>1190</v>
      </c>
      <c r="M363" s="49">
        <v>45.093000000000004</v>
      </c>
      <c r="N363" s="49">
        <v>41.384999999999998</v>
      </c>
      <c r="O363" s="49">
        <v>3.7080000000000002</v>
      </c>
      <c r="P363" s="49">
        <v>8.2199999999999995E-2</v>
      </c>
    </row>
    <row r="364" spans="1:16" x14ac:dyDescent="0.3">
      <c r="A364" s="30" t="s">
        <v>1120</v>
      </c>
      <c r="B364" s="31" t="s">
        <v>1196</v>
      </c>
      <c r="C364" s="31" t="s">
        <v>1197</v>
      </c>
      <c r="D364" s="31" t="s">
        <v>1198</v>
      </c>
      <c r="E364" s="31">
        <v>40548</v>
      </c>
      <c r="F364" s="31">
        <v>53602.510389000003</v>
      </c>
      <c r="G364" s="31">
        <v>13054.510388999999</v>
      </c>
      <c r="H364" s="32">
        <v>0.24354289179999999</v>
      </c>
      <c r="J364" s="49" t="s">
        <v>1194</v>
      </c>
      <c r="K364" s="49" t="s">
        <v>1120</v>
      </c>
      <c r="L364" s="49" t="s">
        <v>1193</v>
      </c>
      <c r="M364" s="49">
        <v>79.111999999999995</v>
      </c>
      <c r="N364" s="49">
        <v>74.960999999999999</v>
      </c>
      <c r="O364" s="49">
        <v>4.1509999999999998</v>
      </c>
      <c r="P364" s="49">
        <v>5.2499999999999998E-2</v>
      </c>
    </row>
    <row r="365" spans="1:16" x14ac:dyDescent="0.3">
      <c r="A365" s="30" t="s">
        <v>1120</v>
      </c>
      <c r="B365" s="31" t="s">
        <v>1199</v>
      </c>
      <c r="C365" s="31" t="s">
        <v>1200</v>
      </c>
      <c r="D365" s="31" t="s">
        <v>1201</v>
      </c>
      <c r="E365" s="31">
        <v>60127</v>
      </c>
      <c r="F365" s="31">
        <v>70049</v>
      </c>
      <c r="G365" s="31">
        <v>9922</v>
      </c>
      <c r="H365" s="32">
        <v>0.14164370649999999</v>
      </c>
      <c r="J365" s="49" t="s">
        <v>1197</v>
      </c>
      <c r="K365" s="49" t="s">
        <v>1120</v>
      </c>
      <c r="L365" s="49" t="s">
        <v>1196</v>
      </c>
      <c r="M365" s="49">
        <v>56.134999999999998</v>
      </c>
      <c r="N365" s="49">
        <v>40.463999999999999</v>
      </c>
      <c r="O365" s="49">
        <v>15.670999999999999</v>
      </c>
      <c r="P365" s="49">
        <v>0.2792</v>
      </c>
    </row>
    <row r="366" spans="1:16" x14ac:dyDescent="0.3">
      <c r="A366" s="30" t="s">
        <v>1120</v>
      </c>
      <c r="B366" s="31" t="s">
        <v>1202</v>
      </c>
      <c r="C366" s="31" t="s">
        <v>1203</v>
      </c>
      <c r="D366" s="31" t="s">
        <v>1204</v>
      </c>
      <c r="E366" s="31">
        <v>43940</v>
      </c>
      <c r="F366" s="31">
        <v>45690</v>
      </c>
      <c r="G366" s="31">
        <v>1750</v>
      </c>
      <c r="H366" s="32">
        <v>3.8301597700000002E-2</v>
      </c>
      <c r="J366" s="49" t="s">
        <v>1200</v>
      </c>
      <c r="K366" s="49" t="s">
        <v>1120</v>
      </c>
      <c r="L366" s="49" t="s">
        <v>1199</v>
      </c>
      <c r="M366" s="49">
        <v>74.353999999999999</v>
      </c>
      <c r="N366" s="49">
        <v>59.933999999999997</v>
      </c>
      <c r="O366" s="49">
        <v>14.42</v>
      </c>
      <c r="P366" s="49">
        <v>0.19389999999999999</v>
      </c>
    </row>
    <row r="367" spans="1:16" x14ac:dyDescent="0.3">
      <c r="A367" s="30" t="s">
        <v>1120</v>
      </c>
      <c r="B367" s="31" t="s">
        <v>1205</v>
      </c>
      <c r="C367" s="31" t="s">
        <v>1206</v>
      </c>
      <c r="D367" s="31" t="s">
        <v>1207</v>
      </c>
      <c r="E367" s="31">
        <v>163763</v>
      </c>
      <c r="F367" s="31">
        <v>166575.49549</v>
      </c>
      <c r="G367" s="31">
        <v>2812.4954916000002</v>
      </c>
      <c r="H367" s="32">
        <v>1.6884209099999999E-2</v>
      </c>
      <c r="J367" s="49" t="s">
        <v>1203</v>
      </c>
      <c r="K367" s="49" t="s">
        <v>1120</v>
      </c>
      <c r="L367" s="49" t="s">
        <v>1202</v>
      </c>
      <c r="M367" s="49">
        <v>46.43</v>
      </c>
      <c r="N367" s="49">
        <v>43.886000000000003</v>
      </c>
      <c r="O367" s="49">
        <v>2.544</v>
      </c>
      <c r="P367" s="49">
        <v>5.4800000000000001E-2</v>
      </c>
    </row>
    <row r="368" spans="1:16" x14ac:dyDescent="0.3">
      <c r="A368" s="30" t="s">
        <v>1120</v>
      </c>
      <c r="B368" s="31" t="s">
        <v>1208</v>
      </c>
      <c r="C368" s="31" t="s">
        <v>1209</v>
      </c>
      <c r="D368" s="31" t="s">
        <v>1210</v>
      </c>
      <c r="E368" s="31">
        <v>46692</v>
      </c>
      <c r="F368" s="31">
        <v>67607.048488999993</v>
      </c>
      <c r="G368" s="31">
        <v>20915.048489000001</v>
      </c>
      <c r="H368" s="32">
        <v>0.309361952</v>
      </c>
      <c r="J368" s="49" t="s">
        <v>1206</v>
      </c>
      <c r="K368" s="49" t="s">
        <v>1120</v>
      </c>
      <c r="L368" s="49" t="s">
        <v>1205</v>
      </c>
      <c r="M368" s="49">
        <v>175.91499999999999</v>
      </c>
      <c r="N368" s="49">
        <v>163.435</v>
      </c>
      <c r="O368" s="49">
        <v>12.48</v>
      </c>
      <c r="P368" s="49">
        <v>7.0900000000000005E-2</v>
      </c>
    </row>
    <row r="369" spans="1:16" x14ac:dyDescent="0.3">
      <c r="A369" s="30" t="s">
        <v>1120</v>
      </c>
      <c r="B369" s="31" t="s">
        <v>1211</v>
      </c>
      <c r="C369" s="31" t="s">
        <v>1212</v>
      </c>
      <c r="D369" s="31" t="s">
        <v>1213</v>
      </c>
      <c r="E369" s="31">
        <v>256401</v>
      </c>
      <c r="F369" s="31">
        <v>290131.69686000003</v>
      </c>
      <c r="G369" s="31">
        <v>33730.696861999997</v>
      </c>
      <c r="H369" s="32">
        <v>0.116259951</v>
      </c>
      <c r="J369" s="49" t="s">
        <v>1209</v>
      </c>
      <c r="K369" s="49" t="s">
        <v>1120</v>
      </c>
      <c r="L369" s="49" t="s">
        <v>1208</v>
      </c>
      <c r="M369" s="49">
        <v>71.81</v>
      </c>
      <c r="N369" s="49">
        <v>46.573</v>
      </c>
      <c r="O369" s="49">
        <v>25.236999999999998</v>
      </c>
      <c r="P369" s="49">
        <v>0.35139999999999999</v>
      </c>
    </row>
    <row r="370" spans="1:16" x14ac:dyDescent="0.3">
      <c r="A370" s="30" t="s">
        <v>1120</v>
      </c>
      <c r="B370" s="31" t="s">
        <v>1214</v>
      </c>
      <c r="C370" s="31" t="s">
        <v>1215</v>
      </c>
      <c r="D370" s="31" t="s">
        <v>1216</v>
      </c>
      <c r="E370" s="31">
        <v>143656</v>
      </c>
      <c r="F370" s="31">
        <v>150794.76586000001</v>
      </c>
      <c r="G370" s="31">
        <v>7138.7658590000001</v>
      </c>
      <c r="H370" s="32">
        <v>4.7340939300000003E-2</v>
      </c>
      <c r="J370" s="49" t="s">
        <v>1212</v>
      </c>
      <c r="K370" s="49" t="s">
        <v>1120</v>
      </c>
      <c r="L370" s="49" t="s">
        <v>1211</v>
      </c>
      <c r="M370" s="49">
        <v>308.29300000000001</v>
      </c>
      <c r="N370" s="49">
        <v>255.7</v>
      </c>
      <c r="O370" s="49">
        <v>52.593000000000004</v>
      </c>
      <c r="P370" s="49">
        <v>0.1706</v>
      </c>
    </row>
    <row r="371" spans="1:16" x14ac:dyDescent="0.3">
      <c r="A371" s="30" t="s">
        <v>407</v>
      </c>
      <c r="B371" s="31" t="s">
        <v>407</v>
      </c>
      <c r="C371" s="31" t="s">
        <v>407</v>
      </c>
      <c r="D371" s="31" t="s">
        <v>407</v>
      </c>
      <c r="E371" s="31"/>
      <c r="F371" s="31"/>
      <c r="G371" s="31"/>
      <c r="H371" s="32"/>
      <c r="J371" s="49" t="s">
        <v>1215</v>
      </c>
      <c r="K371" s="49" t="s">
        <v>1120</v>
      </c>
      <c r="L371" s="49" t="s">
        <v>1214</v>
      </c>
      <c r="M371" s="49">
        <v>154.286</v>
      </c>
      <c r="N371" s="49">
        <v>143.33000000000001</v>
      </c>
      <c r="O371" s="49">
        <v>10.956</v>
      </c>
      <c r="P371" s="49">
        <v>7.0999999999999994E-2</v>
      </c>
    </row>
    <row r="372" spans="1:16" x14ac:dyDescent="0.3">
      <c r="A372" s="39" t="s">
        <v>407</v>
      </c>
      <c r="B372" s="40" t="s">
        <v>1234</v>
      </c>
      <c r="C372" s="41" t="s">
        <v>1234</v>
      </c>
      <c r="D372" s="41" t="s">
        <v>407</v>
      </c>
      <c r="E372" s="40">
        <v>47345</v>
      </c>
      <c r="F372" s="40"/>
      <c r="G372" s="40">
        <v>0</v>
      </c>
      <c r="H372" s="42"/>
    </row>
    <row r="373" spans="1:16" x14ac:dyDescent="0.3">
      <c r="A373" s="30" t="s">
        <v>407</v>
      </c>
      <c r="B373" s="51" t="s">
        <v>407</v>
      </c>
      <c r="C373" s="31" t="s">
        <v>407</v>
      </c>
      <c r="D373" s="31" t="s">
        <v>407</v>
      </c>
      <c r="E373" s="35"/>
      <c r="F373" s="35"/>
      <c r="G373" s="35"/>
      <c r="H373" s="48"/>
    </row>
    <row r="375" spans="1:16" x14ac:dyDescent="0.3">
      <c r="B375" s="26" t="s">
        <v>1235</v>
      </c>
      <c r="D375" s="34"/>
    </row>
    <row r="376" spans="1:16" x14ac:dyDescent="0.3">
      <c r="B376" s="26" t="s">
        <v>1236</v>
      </c>
      <c r="D376" s="34"/>
    </row>
    <row r="377" spans="1:16" x14ac:dyDescent="0.3">
      <c r="B377" s="26" t="s">
        <v>1237</v>
      </c>
      <c r="D377" s="34"/>
    </row>
    <row r="378" spans="1:16" x14ac:dyDescent="0.3">
      <c r="B378" s="26" t="s">
        <v>1238</v>
      </c>
      <c r="D378" s="34"/>
      <c r="E378" s="31"/>
      <c r="F378" s="31"/>
      <c r="G378" s="31"/>
      <c r="H378" s="31"/>
    </row>
    <row r="379" spans="1:16" x14ac:dyDescent="0.3">
      <c r="B379" s="26" t="s">
        <v>1239</v>
      </c>
      <c r="D379" s="34"/>
    </row>
    <row r="380" spans="1:16" x14ac:dyDescent="0.3">
      <c r="B380" s="26" t="s">
        <v>1240</v>
      </c>
      <c r="D380" s="34"/>
    </row>
    <row r="381" spans="1:16" x14ac:dyDescent="0.3">
      <c r="B381" s="26" t="s">
        <v>1241</v>
      </c>
      <c r="D381" s="43"/>
    </row>
    <row r="382" spans="1:16" x14ac:dyDescent="0.3">
      <c r="B382" s="26" t="s">
        <v>1242</v>
      </c>
      <c r="D382" s="44"/>
    </row>
    <row r="383" spans="1:16" x14ac:dyDescent="0.3">
      <c r="B383" s="52" t="s">
        <v>1243</v>
      </c>
      <c r="D383" s="44"/>
    </row>
    <row r="384" spans="1:16" x14ac:dyDescent="0.3">
      <c r="B384" s="26" t="s">
        <v>1244</v>
      </c>
      <c r="D384" s="44"/>
    </row>
    <row r="385" spans="2:4" x14ac:dyDescent="0.3">
      <c r="B385" s="52" t="s">
        <v>1254</v>
      </c>
      <c r="D385" s="44"/>
    </row>
    <row r="386" spans="2:4" x14ac:dyDescent="0.3">
      <c r="B386" s="26" t="s">
        <v>1246</v>
      </c>
      <c r="D386" s="44"/>
    </row>
    <row r="387" spans="2:4" x14ac:dyDescent="0.3">
      <c r="B387" s="26" t="s">
        <v>1247</v>
      </c>
      <c r="D387" s="44"/>
    </row>
    <row r="388" spans="2:4" x14ac:dyDescent="0.3">
      <c r="B388" s="26" t="s">
        <v>1248</v>
      </c>
      <c r="D388" s="44"/>
    </row>
    <row r="389" spans="2:4" x14ac:dyDescent="0.3">
      <c r="B389" s="26" t="s">
        <v>1249</v>
      </c>
      <c r="D389" s="44"/>
    </row>
    <row r="390" spans="2:4" x14ac:dyDescent="0.3">
      <c r="B390" s="26" t="s">
        <v>1250</v>
      </c>
      <c r="D390" s="43"/>
    </row>
    <row r="391" spans="2:4" x14ac:dyDescent="0.3">
      <c r="B391" s="43"/>
      <c r="D391" s="43"/>
    </row>
    <row r="392" spans="2:4" x14ac:dyDescent="0.3">
      <c r="B392" s="43"/>
      <c r="D392" s="43"/>
    </row>
    <row r="393" spans="2:4" x14ac:dyDescent="0.3">
      <c r="B393" s="43"/>
    </row>
    <row r="394" spans="2:4" x14ac:dyDescent="0.3">
      <c r="B394" s="34"/>
    </row>
    <row r="398" spans="2:4" ht="15" customHeight="1" x14ac:dyDescent="0.3"/>
    <row r="402" ht="13.2" customHeight="1" x14ac:dyDescent="0.3"/>
  </sheetData>
  <conditionalFormatting sqref="H3:H371">
    <cfRule type="cellIs" dxfId="2" priority="1" operator="lessThan">
      <formula>0</formula>
    </cfRule>
  </conditionalFormatting>
  <hyperlinks>
    <hyperlink ref="B378" r:id="rId1" display="    http://www.ons.gov.uk/ons/publications/re-reference-tables.html?edition=tcm%3A77-294273" xr:uid="{DC10B74C-7D60-4CDF-A502-E5E74BF69EB7}"/>
    <hyperlink ref="B383" r:id="rId2" xr:uid="{7C37FEAC-FC43-4F39-BDAE-EC5D3A823BC5}"/>
    <hyperlink ref="B385" r:id="rId3" xr:uid="{B1B0332B-B434-47DA-8623-A549F2EF67C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BF68E939648E41A7AD205F45E1D06E" ma:contentTypeVersion="15" ma:contentTypeDescription="Create a new document." ma:contentTypeScope="" ma:versionID="4211b96a87b18b543134fc5bf4321283">
  <xsd:schema xmlns:xsd="http://www.w3.org/2001/XMLSchema" xmlns:xs="http://www.w3.org/2001/XMLSchema" xmlns:p="http://schemas.microsoft.com/office/2006/metadata/properties" xmlns:ns2="70ca3b07-a5d4-4e6d-ab17-c6ed1d1ed637" xmlns:ns3="9b5c2d67-6ba8-4909-8871-d66aad70ec51" targetNamespace="http://schemas.microsoft.com/office/2006/metadata/properties" ma:root="true" ma:fieldsID="137ec0d3c1c1b14d1dbc5c16845cfa6a" ns2:_="" ns3:_="">
    <xsd:import namespace="70ca3b07-a5d4-4e6d-ab17-c6ed1d1ed637"/>
    <xsd:import namespace="9b5c2d67-6ba8-4909-8871-d66aad70ec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a3b07-a5d4-4e6d-ab17-c6ed1d1ed6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21023f-0153-4dc7-835e-a6745b9e5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c2d67-6ba8-4909-8871-d66aad70ec5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6fe997d-d9c7-4433-a723-7a3c7010c55b}" ma:internalName="TaxCatchAll" ma:showField="CatchAllData" ma:web="9b5c2d67-6ba8-4909-8871-d66aad70ec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ca3b07-a5d4-4e6d-ab17-c6ed1d1ed637">
      <Terms xmlns="http://schemas.microsoft.com/office/infopath/2007/PartnerControls"/>
    </lcf76f155ced4ddcb4097134ff3c332f>
    <TaxCatchAll xmlns="9b5c2d67-6ba8-4909-8871-d66aad70ec51" xsi:nil="true"/>
  </documentManagement>
</p:properties>
</file>

<file path=customXml/itemProps1.xml><?xml version="1.0" encoding="utf-8"?>
<ds:datastoreItem xmlns:ds="http://schemas.openxmlformats.org/officeDocument/2006/customXml" ds:itemID="{06932B24-B257-4AC7-9E0B-6790DFCC8A45}"/>
</file>

<file path=customXml/itemProps2.xml><?xml version="1.0" encoding="utf-8"?>
<ds:datastoreItem xmlns:ds="http://schemas.openxmlformats.org/officeDocument/2006/customXml" ds:itemID="{71B22EE2-2A52-46E1-9262-E1E26F025D02}"/>
</file>

<file path=customXml/itemProps3.xml><?xml version="1.0" encoding="utf-8"?>
<ds:datastoreItem xmlns:ds="http://schemas.openxmlformats.org/officeDocument/2006/customXml" ds:itemID="{2265F78E-3385-484C-91E2-25AC4B8C0E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front page</vt:lpstr>
      <vt:lpstr>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 Worth</cp:lastModifiedBy>
  <dcterms:created xsi:type="dcterms:W3CDTF">2021-12-16T11:30:51Z</dcterms:created>
  <dcterms:modified xsi:type="dcterms:W3CDTF">2024-11-25T15:22:10Z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0x010100B9BF68E939648E41A7AD205F45E1D06E</vt:lpwstr>
  </property>
</Properties>
</file>